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zczegolowe" sheetId="1" r:id="rId1"/>
    <sheet name="Arkusz1" sheetId="2" r:id="rId2"/>
    <sheet name="ogolne" sheetId="3" r:id="rId3"/>
  </sheets>
  <definedNames/>
  <calcPr fullCalcOnLoad="1"/>
</workbook>
</file>

<file path=xl/sharedStrings.xml><?xml version="1.0" encoding="utf-8"?>
<sst xmlns="http://schemas.openxmlformats.org/spreadsheetml/2006/main" count="617" uniqueCount="195">
  <si>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</si>
  <si>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</si>
  <si>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</si>
  <si>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</si>
  <si>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</si>
  <si>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</si>
  <si>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Razem dział 010 rozdz. 01010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</si>
  <si>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</si>
  <si>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</si>
  <si>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</si>
  <si>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</si>
  <si>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</si>
  <si>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</si>
  <si>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</si>
  <si>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</si>
  <si>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</si>
  <si>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</si>
  <si>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</si>
  <si>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</si>
  <si>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</si>
  <si>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</si>
  <si>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>Razem dział 600 rozdz. 60016</t>
  </si>
  <si>
    <t>Razem dział 700 rozdz. 70005</t>
  </si>
  <si>
    <t>Razem dział 750 rozdz. 75023</t>
  </si>
  <si>
    <t xml:space="preserve">Szkoła Łazy </t>
  </si>
  <si>
    <t xml:space="preserve">Boisko i parking przy szkole w Lesznowoli </t>
  </si>
  <si>
    <t>Razem dział 801 rozdz. 80101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</si>
  <si>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</si>
  <si>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</si>
  <si>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</si>
  <si>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</si>
  <si>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</si>
  <si>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</si>
  <si>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</si>
  <si>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</si>
  <si>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</si>
  <si>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</si>
  <si>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</si>
  <si>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</si>
  <si>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</si>
  <si>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</si>
  <si>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</si>
  <si>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</si>
  <si>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</si>
  <si>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</si>
  <si>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</si>
  <si>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</si>
  <si>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</si>
  <si>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</si>
  <si>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</si>
  <si>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</si>
  <si>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</si>
  <si>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</si>
  <si>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</si>
  <si>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</si>
  <si>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</si>
  <si>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</si>
  <si>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</si>
  <si>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</si>
  <si>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</si>
  <si>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</si>
  <si>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</si>
  <si>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</si>
  <si>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</si>
  <si>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</si>
  <si>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</si>
  <si>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</si>
  <si>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</si>
  <si>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</si>
  <si>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</si>
  <si>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</si>
  <si>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</si>
  <si>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</si>
  <si>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</si>
  <si>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</si>
  <si>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</si>
  <si>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</si>
  <si>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</si>
  <si>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</si>
  <si>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</si>
  <si>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</si>
  <si>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</si>
  <si>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</si>
  <si>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</si>
  <si>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</si>
  <si>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</si>
  <si>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</si>
  <si>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</si>
  <si>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</si>
  <si>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</si>
  <si>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</si>
  <si>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</si>
  <si>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</si>
  <si>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</si>
  <si>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</si>
  <si>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>Razem dział 754 rozdz. 75412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</si>
  <si>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</si>
  <si>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</si>
  <si>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</si>
  <si>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</si>
  <si>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</si>
  <si>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</si>
  <si>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</si>
  <si>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</si>
  <si>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</si>
  <si>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</si>
  <si>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</si>
  <si>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</si>
  <si>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</si>
  <si>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>Razem dział 801 rozdz. 80114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</si>
  <si>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</si>
  <si>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</si>
  <si>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</si>
  <si>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</si>
  <si>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</si>
  <si>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</si>
  <si>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</si>
  <si>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</si>
  <si>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</si>
  <si>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</si>
  <si>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</si>
  <si>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</si>
  <si>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</si>
  <si>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</si>
  <si>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</si>
  <si>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</si>
  <si>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</si>
  <si>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</si>
  <si>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</si>
  <si>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</si>
  <si>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</si>
  <si>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</si>
  <si>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</si>
  <si>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</si>
  <si>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</si>
  <si>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</si>
  <si>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</si>
  <si>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</si>
  <si>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</si>
  <si>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</si>
  <si>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</si>
  <si>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</si>
  <si>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</si>
  <si>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</si>
  <si>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</si>
  <si>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</si>
  <si>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</si>
  <si>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</si>
  <si>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</si>
  <si>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</si>
  <si>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</si>
  <si>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</si>
  <si>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</si>
  <si>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</si>
  <si>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</si>
  <si>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</si>
  <si>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</si>
  <si>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</si>
  <si>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</si>
  <si>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</si>
  <si>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</si>
  <si>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</si>
  <si>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</si>
  <si>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</si>
  <si>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</si>
  <si>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>2)</t>
  </si>
  <si>
    <t>Budowa oświetlenia ul. Jasna Łazy</t>
  </si>
  <si>
    <t>3)</t>
  </si>
  <si>
    <t xml:space="preserve">środki SAPARD - 3.400.000,- zl </t>
  </si>
  <si>
    <t>Budowa studzienki stabil. cinienie wody w Mysiadle</t>
  </si>
  <si>
    <t>Rady Gminy Lesznowola</t>
  </si>
  <si>
    <t>Załącznik Nr 1</t>
  </si>
  <si>
    <t>Kanalizacja Mroków - II etap</t>
  </si>
  <si>
    <t>Budowa oświetlenia ul. Rolna Łazy - I etap</t>
  </si>
  <si>
    <t>Modernizacja budynku szkoły w Nowej Iwicznej</t>
  </si>
  <si>
    <t>Bud. oświetlenia ul.Ks.Słojewskiego Magdalenka i ul. Wiejska Łazy</t>
  </si>
  <si>
    <t xml:space="preserve">Projekt kanalizacji Wola Mrokowska Warszawianka </t>
  </si>
  <si>
    <t>2003 - 2004</t>
  </si>
  <si>
    <t>Program budowy systemu kanalizacyjnego</t>
  </si>
  <si>
    <t>2004 - 2006</t>
  </si>
  <si>
    <t xml:space="preserve">Budowa chodnika wraz z moderniz. drogi Stara Iwiczna i budowa chodnika Lesznowola II etap </t>
  </si>
  <si>
    <t>2003 -2004</t>
  </si>
  <si>
    <t xml:space="preserve">Budowa budynków komunalno-socjalnych Zamienie, Łazy - projekt </t>
  </si>
  <si>
    <t xml:space="preserve">środki Funduszu Spójności 6.357.000,-zl </t>
  </si>
  <si>
    <t xml:space="preserve">pożyczka WFOŚ i GW - 3.502.000,- zł </t>
  </si>
  <si>
    <t xml:space="preserve">środki z programu Aktywizacji Obszarów  Wiejskich  58.000,- zł </t>
  </si>
  <si>
    <t xml:space="preserve">Poz. 17. Program obejmuje: </t>
  </si>
  <si>
    <t>a)</t>
  </si>
  <si>
    <t>b)</t>
  </si>
  <si>
    <t>rozbudowa dwóch istniejących oczyszczalni ścieków w Kosowie i w Łazach oraz budowa dwóch nowych oczyszczalni ścieków w Łoziskachj i Janczewicach</t>
  </si>
  <si>
    <t xml:space="preserve"> 125 km kolektorów kanalizacyjnych w miejscowościach:Łazy II etap, Magdalenka II etap, Warszawianka, Wola Mrokowska, Władysławów, Wilcza Góra, Łoziska, Jazgarzewszczyzna, Stefanowo,  Kol. Warszawska, Łazy II, Marysin, Janczewice, Podolszyn, Lesznowola Zachód, Zamienie, Garbatka, Jastrzębiec </t>
  </si>
  <si>
    <t>Kanalizacja Kosów i Wólka Kosowska III etap - zadanie II</t>
  </si>
  <si>
    <t>do Uchwały Nr 105/XIV/2003</t>
  </si>
  <si>
    <t>z dnia 16 grudnia 2003 r.</t>
  </si>
  <si>
    <t>Kanalizacja Kosów i Wólka Kosowska III etap - zadanie I ul. Żytnia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</si>
</sst>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7"/>
      <color indexed="2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ash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3" fontId="2" fillId="0" borderId="19" xfId="0" applyNumberFormat="1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3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33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5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8" fillId="2" borderId="31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9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49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50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2" borderId="33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51" xfId="0" applyNumberFormat="1" applyFont="1" applyFill="1" applyBorder="1" applyAlignment="1">
      <alignment vertical="center"/>
    </xf>
    <xf numFmtId="3" fontId="2" fillId="0" borderId="52" xfId="0" applyNumberFormat="1" applyFont="1" applyFill="1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39" xfId="0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37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vertical="center" wrapText="1"/>
    </xf>
    <xf numFmtId="3" fontId="2" fillId="4" borderId="16" xfId="0" applyNumberFormat="1" applyFont="1" applyFill="1" applyBorder="1" applyAlignment="1">
      <alignment vertical="center"/>
    </xf>
    <xf numFmtId="3" fontId="2" fillId="3" borderId="30" xfId="0" applyNumberFormat="1" applyFont="1" applyFill="1" applyBorder="1" applyAlignment="1">
      <alignment vertical="center"/>
    </xf>
    <xf numFmtId="3" fontId="2" fillId="0" borderId="53" xfId="0" applyNumberFormat="1" applyFont="1" applyBorder="1" applyAlignment="1">
      <alignment vertical="center"/>
    </xf>
    <xf numFmtId="3" fontId="3" fillId="0" borderId="53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right" vertical="center"/>
    </xf>
    <xf numFmtId="0" fontId="0" fillId="3" borderId="56" xfId="0" applyFill="1" applyBorder="1" applyAlignment="1">
      <alignment vertical="center"/>
    </xf>
    <xf numFmtId="0" fontId="0" fillId="3" borderId="57" xfId="0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2" fillId="3" borderId="29" xfId="0" applyNumberFormat="1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vertical="center"/>
    </xf>
    <xf numFmtId="3" fontId="3" fillId="3" borderId="34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3" fontId="2" fillId="0" borderId="58" xfId="0" applyNumberFormat="1" applyFont="1" applyBorder="1" applyAlignment="1">
      <alignment vertical="center"/>
    </xf>
    <xf numFmtId="3" fontId="2" fillId="0" borderId="59" xfId="0" applyNumberFormat="1" applyFont="1" applyBorder="1" applyAlignment="1">
      <alignment vertical="center"/>
    </xf>
    <xf numFmtId="3" fontId="2" fillId="0" borderId="60" xfId="0" applyNumberFormat="1" applyFont="1" applyBorder="1" applyAlignment="1">
      <alignment vertical="center"/>
    </xf>
    <xf numFmtId="3" fontId="2" fillId="0" borderId="61" xfId="0" applyNumberFormat="1" applyFont="1" applyBorder="1" applyAlignment="1">
      <alignment vertical="center"/>
    </xf>
    <xf numFmtId="3" fontId="3" fillId="3" borderId="23" xfId="0" applyNumberFormat="1" applyFont="1" applyFill="1" applyBorder="1" applyAlignment="1" quotePrefix="1">
      <alignment vertical="center"/>
    </xf>
    <xf numFmtId="3" fontId="2" fillId="3" borderId="13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3" fontId="2" fillId="3" borderId="62" xfId="0" applyNumberFormat="1" applyFont="1" applyFill="1" applyBorder="1" applyAlignment="1">
      <alignment vertical="center"/>
    </xf>
    <xf numFmtId="0" fontId="0" fillId="3" borderId="56" xfId="0" applyFill="1" applyBorder="1" applyAlignment="1">
      <alignment vertical="center"/>
    </xf>
    <xf numFmtId="3" fontId="3" fillId="3" borderId="51" xfId="0" applyNumberFormat="1" applyFont="1" applyFill="1" applyBorder="1" applyAlignment="1">
      <alignment vertical="center"/>
    </xf>
    <xf numFmtId="3" fontId="3" fillId="3" borderId="52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64" xfId="0" applyFill="1" applyBorder="1" applyAlignment="1">
      <alignment vertical="center"/>
    </xf>
    <xf numFmtId="0" fontId="0" fillId="3" borderId="57" xfId="0" applyFill="1" applyBorder="1" applyAlignment="1">
      <alignment vertical="center"/>
    </xf>
    <xf numFmtId="3" fontId="3" fillId="3" borderId="33" xfId="0" applyNumberFormat="1" applyFont="1" applyFill="1" applyBorder="1" applyAlignment="1">
      <alignment vertical="center"/>
    </xf>
    <xf numFmtId="3" fontId="3" fillId="3" borderId="65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2" fillId="3" borderId="64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3" fillId="3" borderId="6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3" fontId="8" fillId="2" borderId="60" xfId="0" applyNumberFormat="1" applyFont="1" applyFill="1" applyBorder="1" applyAlignment="1" quotePrefix="1">
      <alignment vertical="center"/>
    </xf>
    <xf numFmtId="0" fontId="0" fillId="0" borderId="61" xfId="0" applyBorder="1" applyAlignment="1">
      <alignment vertical="center"/>
    </xf>
    <xf numFmtId="3" fontId="8" fillId="2" borderId="34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1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3" borderId="56" xfId="0" applyNumberFormat="1" applyFont="1" applyFill="1" applyBorder="1" applyAlignment="1">
      <alignment vertical="center"/>
    </xf>
    <xf numFmtId="3" fontId="2" fillId="3" borderId="23" xfId="0" applyNumberFormat="1" applyFont="1" applyFill="1" applyBorder="1" applyAlignment="1" quotePrefix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3" fontId="2" fillId="0" borderId="31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78" xfId="0" applyNumberFormat="1" applyFont="1" applyFill="1" applyBorder="1" applyAlignment="1">
      <alignment vertical="center"/>
    </xf>
    <xf numFmtId="3" fontId="3" fillId="3" borderId="56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12"/>
  <sheetViews>
    <sheetView showZeros="0" tabSelected="1" workbookViewId="0" topLeftCell="A114">
      <selection activeCell="H131" sqref="H131"/>
    </sheetView>
  </sheetViews>
  <sheetFormatPr defaultColWidth="9.00390625" defaultRowHeight="12.75"/>
  <cols>
    <col min="1" max="1" width="2.625" style="1" customWidth="1"/>
    <col min="2" max="2" width="5.375" style="1" customWidth="1"/>
    <col min="3" max="3" width="19.375" style="1" customWidth="1"/>
    <col min="4" max="4" width="7.375" style="2" customWidth="1"/>
    <col min="5" max="5" width="9.75390625" style="1" customWidth="1"/>
    <col min="6" max="6" width="9.625" style="1" customWidth="1"/>
    <col min="7" max="7" width="9.7539062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75390625" style="1" customWidth="1"/>
    <col min="15" max="15" width="2.00390625" style="1" customWidth="1"/>
    <col min="16" max="16" width="9.625" style="1" customWidth="1"/>
    <col min="17" max="17" width="9.75390625" style="1" customWidth="1"/>
    <col min="18" max="16384" width="9.125" style="1" customWidth="1"/>
  </cols>
  <sheetData>
    <row r="1" ht="5.25" customHeight="1"/>
    <row r="2" spans="11:14" ht="15">
      <c r="K2" s="53"/>
      <c r="L2" s="53"/>
      <c r="N2" s="53" t="s">
        <v>171</v>
      </c>
    </row>
    <row r="3" spans="11:14" ht="10.5" customHeight="1">
      <c r="K3" s="53"/>
      <c r="L3" s="53"/>
      <c r="N3" s="53"/>
    </row>
    <row r="4" spans="14:16" ht="12.75">
      <c r="N4" s="52" t="s">
        <v>192</v>
      </c>
      <c r="O4" s="52"/>
      <c r="P4" s="52"/>
    </row>
    <row r="5" spans="12:14" ht="12.75">
      <c r="L5" s="52"/>
      <c r="N5" s="52" t="s">
        <v>170</v>
      </c>
    </row>
    <row r="6" spans="10:17" ht="12.75">
      <c r="J6" s="23"/>
      <c r="L6" s="16"/>
      <c r="N6" s="16" t="s">
        <v>193</v>
      </c>
      <c r="Q6" s="27"/>
    </row>
    <row r="7" spans="10:17" ht="12.75">
      <c r="J7" s="23"/>
      <c r="Q7" s="27"/>
    </row>
    <row r="8" spans="1:17" ht="15" customHeight="1">
      <c r="A8" s="282" t="s">
        <v>99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</row>
    <row r="9" spans="1:17" ht="1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s="2" customFormat="1" ht="12.75" customHeight="1" thickBot="1">
      <c r="A10" s="284" t="s">
        <v>1</v>
      </c>
      <c r="B10" s="266" t="s">
        <v>0</v>
      </c>
      <c r="C10" s="266" t="s">
        <v>8</v>
      </c>
      <c r="D10" s="266" t="s">
        <v>9</v>
      </c>
      <c r="E10" s="269" t="s">
        <v>10</v>
      </c>
      <c r="F10" s="285" t="s">
        <v>102</v>
      </c>
      <c r="G10" s="278" t="s">
        <v>104</v>
      </c>
      <c r="H10" s="286" t="s">
        <v>91</v>
      </c>
      <c r="I10" s="278"/>
      <c r="J10" s="278"/>
      <c r="K10" s="278"/>
      <c r="L10" s="278"/>
      <c r="M10" s="278"/>
      <c r="N10" s="278"/>
      <c r="O10" s="278"/>
      <c r="P10" s="278"/>
      <c r="Q10" s="287"/>
    </row>
    <row r="11" spans="1:17" s="2" customFormat="1" ht="12.75" customHeight="1" thickBot="1">
      <c r="A11" s="284"/>
      <c r="B11" s="266"/>
      <c r="C11" s="266"/>
      <c r="D11" s="266"/>
      <c r="E11" s="269"/>
      <c r="F11" s="221"/>
      <c r="G11" s="280"/>
      <c r="H11" s="224">
        <v>2003</v>
      </c>
      <c r="I11" s="258"/>
      <c r="J11" s="258"/>
      <c r="K11" s="258"/>
      <c r="L11" s="258"/>
      <c r="M11" s="259"/>
      <c r="N11" s="272">
        <v>2004</v>
      </c>
      <c r="O11" s="261"/>
      <c r="P11" s="192">
        <v>2005</v>
      </c>
      <c r="Q11" s="5">
        <v>2006</v>
      </c>
    </row>
    <row r="12" spans="1:17" s="2" customFormat="1" ht="9.75" customHeight="1" thickTop="1">
      <c r="A12" s="284"/>
      <c r="B12" s="266"/>
      <c r="C12" s="266"/>
      <c r="D12" s="266"/>
      <c r="E12" s="269"/>
      <c r="F12" s="221"/>
      <c r="G12" s="280"/>
      <c r="H12" s="273" t="s">
        <v>101</v>
      </c>
      <c r="I12" s="275" t="s">
        <v>14</v>
      </c>
      <c r="J12" s="276"/>
      <c r="K12" s="276"/>
      <c r="L12" s="276"/>
      <c r="M12" s="277"/>
      <c r="N12" s="278" t="s">
        <v>17</v>
      </c>
      <c r="O12" s="279"/>
      <c r="P12" s="266" t="s">
        <v>17</v>
      </c>
      <c r="Q12" s="266" t="s">
        <v>17</v>
      </c>
    </row>
    <row r="13" spans="1:17" s="2" customFormat="1" ht="9.75" customHeight="1">
      <c r="A13" s="284"/>
      <c r="B13" s="266"/>
      <c r="C13" s="266"/>
      <c r="D13" s="266"/>
      <c r="E13" s="269"/>
      <c r="F13" s="221"/>
      <c r="G13" s="280"/>
      <c r="H13" s="274"/>
      <c r="I13" s="267" t="s">
        <v>15</v>
      </c>
      <c r="J13" s="269" t="s">
        <v>13</v>
      </c>
      <c r="K13" s="270"/>
      <c r="L13" s="270"/>
      <c r="M13" s="271"/>
      <c r="N13" s="280"/>
      <c r="O13" s="281"/>
      <c r="P13" s="266"/>
      <c r="Q13" s="266"/>
    </row>
    <row r="14" spans="1:17" s="2" customFormat="1" ht="29.25">
      <c r="A14" s="284"/>
      <c r="B14" s="266"/>
      <c r="C14" s="266"/>
      <c r="D14" s="266"/>
      <c r="E14" s="269"/>
      <c r="F14" s="222"/>
      <c r="G14" s="276"/>
      <c r="H14" s="274"/>
      <c r="I14" s="268"/>
      <c r="J14" s="34" t="s">
        <v>11</v>
      </c>
      <c r="K14" s="34" t="s">
        <v>12</v>
      </c>
      <c r="L14" s="269" t="s">
        <v>16</v>
      </c>
      <c r="M14" s="271"/>
      <c r="N14" s="276"/>
      <c r="O14" s="245"/>
      <c r="P14" s="266"/>
      <c r="Q14" s="266"/>
    </row>
    <row r="15" spans="1:17" s="3" customFormat="1" ht="9" thickBot="1">
      <c r="A15" s="49">
        <v>1</v>
      </c>
      <c r="B15" s="49">
        <v>2</v>
      </c>
      <c r="C15" s="49">
        <v>3</v>
      </c>
      <c r="D15" s="49">
        <v>4</v>
      </c>
      <c r="E15" s="50">
        <v>5</v>
      </c>
      <c r="F15" s="49">
        <v>6</v>
      </c>
      <c r="G15" s="65">
        <v>7</v>
      </c>
      <c r="H15" s="98">
        <v>8</v>
      </c>
      <c r="I15" s="93">
        <v>9</v>
      </c>
      <c r="J15" s="102">
        <v>10</v>
      </c>
      <c r="K15" s="102">
        <v>11</v>
      </c>
      <c r="L15" s="262">
        <v>12</v>
      </c>
      <c r="M15" s="263"/>
      <c r="N15" s="264">
        <v>13</v>
      </c>
      <c r="O15" s="265"/>
      <c r="P15" s="193"/>
      <c r="Q15" s="49">
        <v>14</v>
      </c>
    </row>
    <row r="16" spans="1:17" ht="10.5" thickTop="1">
      <c r="A16" s="240">
        <v>1</v>
      </c>
      <c r="B16" s="240" t="s">
        <v>31</v>
      </c>
      <c r="C16" s="241" t="s">
        <v>32</v>
      </c>
      <c r="D16" s="240" t="s">
        <v>18</v>
      </c>
      <c r="E16" s="13">
        <v>1356000</v>
      </c>
      <c r="F16" s="8">
        <v>380000</v>
      </c>
      <c r="G16" s="20"/>
      <c r="H16" s="99">
        <v>380000</v>
      </c>
      <c r="I16" s="72">
        <v>380000</v>
      </c>
      <c r="J16" s="103"/>
      <c r="K16" s="103"/>
      <c r="L16" s="104"/>
      <c r="M16" s="105"/>
      <c r="N16" s="20"/>
      <c r="O16" s="14"/>
      <c r="P16" s="14"/>
      <c r="Q16" s="10"/>
    </row>
    <row r="17" spans="1:17" ht="12" customHeight="1">
      <c r="A17" s="255"/>
      <c r="B17" s="255"/>
      <c r="C17" s="257"/>
      <c r="D17" s="255"/>
      <c r="E17" s="12"/>
      <c r="F17" s="9"/>
      <c r="G17" s="31"/>
      <c r="H17" s="100"/>
      <c r="I17" s="71"/>
      <c r="J17" s="106"/>
      <c r="K17" s="106"/>
      <c r="L17" s="107"/>
      <c r="M17" s="108"/>
      <c r="N17" s="31"/>
      <c r="O17" s="7"/>
      <c r="P17" s="7"/>
      <c r="Q17" s="9"/>
    </row>
    <row r="18" spans="1:17" ht="9.75">
      <c r="A18" s="254">
        <v>2</v>
      </c>
      <c r="B18" s="254" t="s">
        <v>7</v>
      </c>
      <c r="C18" s="256" t="s">
        <v>191</v>
      </c>
      <c r="D18" s="254">
        <v>2003</v>
      </c>
      <c r="E18" s="11">
        <v>467000</v>
      </c>
      <c r="F18" s="8">
        <v>467000</v>
      </c>
      <c r="G18" s="29"/>
      <c r="H18" s="101">
        <v>467000</v>
      </c>
      <c r="I18" s="94">
        <v>17000</v>
      </c>
      <c r="J18" s="109">
        <v>300000</v>
      </c>
      <c r="K18" s="109">
        <v>150000</v>
      </c>
      <c r="L18" s="110"/>
      <c r="M18" s="111"/>
      <c r="N18" s="29"/>
      <c r="O18" s="6"/>
      <c r="P18" s="6"/>
      <c r="Q18" s="8"/>
    </row>
    <row r="19" spans="1:17" ht="12" customHeight="1">
      <c r="A19" s="255"/>
      <c r="B19" s="255"/>
      <c r="C19" s="257"/>
      <c r="D19" s="255"/>
      <c r="E19" s="12"/>
      <c r="F19" s="9"/>
      <c r="G19" s="31"/>
      <c r="H19" s="100"/>
      <c r="I19" s="71"/>
      <c r="J19" s="106"/>
      <c r="K19" s="112"/>
      <c r="L19" s="107"/>
      <c r="M19" s="108"/>
      <c r="N19" s="31"/>
      <c r="O19" s="7"/>
      <c r="P19" s="7"/>
      <c r="Q19" s="9"/>
    </row>
    <row r="20" spans="1:17" ht="9.75">
      <c r="A20" s="254">
        <v>3</v>
      </c>
      <c r="B20" s="254" t="s">
        <v>86</v>
      </c>
      <c r="C20" s="256" t="s">
        <v>194</v>
      </c>
      <c r="D20" s="254" t="s">
        <v>50</v>
      </c>
      <c r="E20" s="11">
        <v>310000</v>
      </c>
      <c r="F20" s="8">
        <f>H20+((-1)*(G20+G21))</f>
        <v>0</v>
      </c>
      <c r="G20" s="29"/>
      <c r="H20" s="101">
        <f>SUM(I20:L20)</f>
        <v>0</v>
      </c>
      <c r="I20" s="94"/>
      <c r="J20" s="109"/>
      <c r="K20" s="109"/>
      <c r="L20" s="110"/>
      <c r="M20" s="111"/>
      <c r="N20" s="54">
        <v>100000</v>
      </c>
      <c r="O20" s="21"/>
      <c r="P20" s="6"/>
      <c r="Q20" s="8"/>
    </row>
    <row r="21" spans="1:17" ht="20.25" customHeight="1">
      <c r="A21" s="255"/>
      <c r="B21" s="255"/>
      <c r="C21" s="257"/>
      <c r="D21" s="255"/>
      <c r="E21" s="12"/>
      <c r="F21" s="9"/>
      <c r="G21" s="31"/>
      <c r="H21" s="100"/>
      <c r="I21" s="71"/>
      <c r="J21" s="106"/>
      <c r="K21" s="106"/>
      <c r="L21" s="113"/>
      <c r="M21" s="108"/>
      <c r="N21" s="31">
        <v>210000</v>
      </c>
      <c r="O21" s="7" t="s">
        <v>167</v>
      </c>
      <c r="P21" s="7"/>
      <c r="Q21" s="9"/>
    </row>
    <row r="22" spans="1:17" ht="9.75">
      <c r="A22" s="254">
        <v>4</v>
      </c>
      <c r="B22" s="254" t="s">
        <v>31</v>
      </c>
      <c r="C22" s="256" t="s">
        <v>33</v>
      </c>
      <c r="D22" s="254" t="s">
        <v>18</v>
      </c>
      <c r="E22" s="11">
        <v>3742205</v>
      </c>
      <c r="F22" s="8">
        <v>3644112</v>
      </c>
      <c r="G22" s="29"/>
      <c r="H22" s="101">
        <v>3644112</v>
      </c>
      <c r="I22" s="94">
        <v>7595</v>
      </c>
      <c r="J22" s="109">
        <v>1800000</v>
      </c>
      <c r="K22" s="109">
        <v>180000</v>
      </c>
      <c r="L22" s="110">
        <v>1656517</v>
      </c>
      <c r="M22" s="111"/>
      <c r="N22" s="29"/>
      <c r="O22" s="6"/>
      <c r="P22" s="6"/>
      <c r="Q22" s="8"/>
    </row>
    <row r="23" spans="1:17" ht="12" customHeight="1">
      <c r="A23" s="255"/>
      <c r="B23" s="255"/>
      <c r="C23" s="257"/>
      <c r="D23" s="255"/>
      <c r="E23" s="12"/>
      <c r="F23" s="9"/>
      <c r="G23" s="31"/>
      <c r="H23" s="100"/>
      <c r="I23" s="71"/>
      <c r="J23" s="106"/>
      <c r="K23" s="106"/>
      <c r="L23" s="113" t="s">
        <v>81</v>
      </c>
      <c r="M23" s="108"/>
      <c r="N23" s="31"/>
      <c r="O23" s="7"/>
      <c r="P23" s="7"/>
      <c r="Q23" s="9"/>
    </row>
    <row r="24" spans="1:17" ht="9.75">
      <c r="A24" s="254">
        <v>5</v>
      </c>
      <c r="B24" s="240" t="s">
        <v>31</v>
      </c>
      <c r="C24" s="241" t="s">
        <v>172</v>
      </c>
      <c r="D24" s="240" t="s">
        <v>37</v>
      </c>
      <c r="E24" s="13">
        <v>296819</v>
      </c>
      <c r="F24" s="8">
        <v>156110</v>
      </c>
      <c r="G24" s="20">
        <v>-12110</v>
      </c>
      <c r="H24" s="101">
        <v>144000</v>
      </c>
      <c r="I24" s="72"/>
      <c r="J24" s="103"/>
      <c r="K24" s="103">
        <v>144000</v>
      </c>
      <c r="L24" s="104"/>
      <c r="M24" s="105"/>
      <c r="N24" s="54">
        <v>152000</v>
      </c>
      <c r="O24" s="21"/>
      <c r="P24" s="14"/>
      <c r="Q24" s="10"/>
    </row>
    <row r="25" spans="1:17" ht="12.75" customHeight="1">
      <c r="A25" s="255"/>
      <c r="B25" s="255"/>
      <c r="C25" s="257"/>
      <c r="D25" s="255"/>
      <c r="E25" s="12"/>
      <c r="F25" s="9"/>
      <c r="G25" s="31"/>
      <c r="H25" s="100"/>
      <c r="I25" s="71"/>
      <c r="J25" s="106"/>
      <c r="K25" s="106"/>
      <c r="L25" s="107"/>
      <c r="M25" s="108"/>
      <c r="N25" s="31"/>
      <c r="O25" s="7"/>
      <c r="P25" s="7"/>
      <c r="Q25" s="9"/>
    </row>
    <row r="26" spans="1:17" ht="9.75">
      <c r="A26" s="254">
        <v>6</v>
      </c>
      <c r="B26" s="240" t="s">
        <v>31</v>
      </c>
      <c r="C26" s="241" t="s">
        <v>34</v>
      </c>
      <c r="D26" s="240" t="s">
        <v>37</v>
      </c>
      <c r="E26" s="13">
        <v>3759561</v>
      </c>
      <c r="F26" s="8">
        <v>130000</v>
      </c>
      <c r="G26" s="20">
        <v>-130000</v>
      </c>
      <c r="H26" s="101">
        <v>117905</v>
      </c>
      <c r="I26" s="72">
        <v>117905</v>
      </c>
      <c r="J26" s="103"/>
      <c r="K26" s="103"/>
      <c r="L26" s="104"/>
      <c r="M26" s="105"/>
      <c r="N26" s="54">
        <v>982095</v>
      </c>
      <c r="O26" s="21"/>
      <c r="P26" s="14"/>
      <c r="Q26" s="10"/>
    </row>
    <row r="27" spans="1:17" ht="9.75">
      <c r="A27" s="240"/>
      <c r="B27" s="240"/>
      <c r="C27" s="241"/>
      <c r="D27" s="240"/>
      <c r="E27" s="13"/>
      <c r="F27" s="10"/>
      <c r="G27" s="300">
        <v>117905</v>
      </c>
      <c r="H27" s="99"/>
      <c r="I27" s="72"/>
      <c r="J27" s="103"/>
      <c r="K27" s="103"/>
      <c r="L27" s="104"/>
      <c r="M27" s="105"/>
      <c r="N27" s="209">
        <v>900000</v>
      </c>
      <c r="O27" s="210" t="s">
        <v>167</v>
      </c>
      <c r="P27" s="14"/>
      <c r="Q27" s="10"/>
    </row>
    <row r="28" spans="1:17" ht="12.75" customHeight="1">
      <c r="A28" s="255"/>
      <c r="B28" s="255"/>
      <c r="C28" s="257"/>
      <c r="D28" s="255"/>
      <c r="E28" s="12"/>
      <c r="F28" s="9"/>
      <c r="G28" s="301"/>
      <c r="H28" s="100"/>
      <c r="I28" s="71"/>
      <c r="J28" s="106"/>
      <c r="K28" s="106"/>
      <c r="L28" s="107"/>
      <c r="M28" s="108"/>
      <c r="N28" s="31">
        <v>1700000</v>
      </c>
      <c r="O28" s="7" t="s">
        <v>124</v>
      </c>
      <c r="P28" s="7"/>
      <c r="Q28" s="9"/>
    </row>
    <row r="29" spans="1:17" ht="9.75">
      <c r="A29" s="254">
        <v>7</v>
      </c>
      <c r="B29" s="240" t="s">
        <v>31</v>
      </c>
      <c r="C29" s="241" t="s">
        <v>36</v>
      </c>
      <c r="D29" s="240" t="s">
        <v>37</v>
      </c>
      <c r="E29" s="13">
        <v>3554420</v>
      </c>
      <c r="F29" s="8">
        <v>100000</v>
      </c>
      <c r="G29" s="20">
        <v>-100000</v>
      </c>
      <c r="H29" s="101">
        <f>SUM(I29:L29)</f>
        <v>52983</v>
      </c>
      <c r="I29" s="72">
        <v>52983</v>
      </c>
      <c r="J29" s="103"/>
      <c r="K29" s="103"/>
      <c r="L29" s="104"/>
      <c r="M29" s="105"/>
      <c r="N29" s="54">
        <v>347017</v>
      </c>
      <c r="O29" s="21"/>
      <c r="P29" s="14"/>
      <c r="Q29" s="10"/>
    </row>
    <row r="30" spans="1:17" ht="9.75">
      <c r="A30" s="240"/>
      <c r="B30" s="240"/>
      <c r="C30" s="241"/>
      <c r="D30" s="240"/>
      <c r="E30" s="13"/>
      <c r="F30" s="10"/>
      <c r="G30" s="300">
        <v>52983</v>
      </c>
      <c r="H30" s="99"/>
      <c r="I30" s="72"/>
      <c r="J30" s="103"/>
      <c r="K30" s="103"/>
      <c r="L30" s="104"/>
      <c r="M30" s="105"/>
      <c r="N30" s="209">
        <v>1400000</v>
      </c>
      <c r="O30" s="210" t="s">
        <v>167</v>
      </c>
      <c r="P30" s="14"/>
      <c r="Q30" s="10"/>
    </row>
    <row r="31" spans="1:17" ht="9.75">
      <c r="A31" s="255"/>
      <c r="B31" s="255"/>
      <c r="C31" s="257"/>
      <c r="D31" s="255"/>
      <c r="E31" s="12"/>
      <c r="F31" s="9"/>
      <c r="G31" s="301"/>
      <c r="H31" s="100"/>
      <c r="I31" s="71"/>
      <c r="J31" s="106"/>
      <c r="K31" s="106"/>
      <c r="L31" s="107"/>
      <c r="M31" s="108"/>
      <c r="N31" s="31">
        <v>1700000</v>
      </c>
      <c r="O31" s="7" t="s">
        <v>124</v>
      </c>
      <c r="P31" s="7"/>
      <c r="Q31" s="9"/>
    </row>
    <row r="32" spans="1:17" ht="9.75">
      <c r="A32" s="254">
        <v>8</v>
      </c>
      <c r="B32" s="240" t="s">
        <v>31</v>
      </c>
      <c r="C32" s="241" t="s">
        <v>176</v>
      </c>
      <c r="D32" s="240">
        <v>2003</v>
      </c>
      <c r="E32" s="13">
        <v>115125</v>
      </c>
      <c r="F32" s="8">
        <f>H32+((-1)*(G32+G33))</f>
        <v>140000</v>
      </c>
      <c r="G32" s="20">
        <v>-24875</v>
      </c>
      <c r="H32" s="101">
        <v>115125</v>
      </c>
      <c r="I32" s="72">
        <v>100000</v>
      </c>
      <c r="J32" s="103"/>
      <c r="K32" s="103">
        <v>15125</v>
      </c>
      <c r="L32" s="104"/>
      <c r="M32" s="105"/>
      <c r="N32" s="51"/>
      <c r="O32" s="6"/>
      <c r="P32" s="6"/>
      <c r="Q32" s="8"/>
    </row>
    <row r="33" spans="1:17" ht="15.75" customHeight="1">
      <c r="A33" s="255"/>
      <c r="B33" s="255"/>
      <c r="C33" s="257"/>
      <c r="D33" s="255"/>
      <c r="E33" s="12"/>
      <c r="F33" s="9"/>
      <c r="G33" s="31"/>
      <c r="H33" s="100"/>
      <c r="I33" s="71"/>
      <c r="J33" s="106"/>
      <c r="K33" s="106"/>
      <c r="L33" s="107"/>
      <c r="M33" s="108"/>
      <c r="N33" s="31"/>
      <c r="O33" s="7"/>
      <c r="P33" s="7"/>
      <c r="Q33" s="9"/>
    </row>
    <row r="34" spans="1:17" ht="9.75">
      <c r="A34" s="254">
        <v>9</v>
      </c>
      <c r="B34" s="240" t="s">
        <v>31</v>
      </c>
      <c r="C34" s="241" t="s">
        <v>93</v>
      </c>
      <c r="D34" s="240" t="s">
        <v>37</v>
      </c>
      <c r="E34" s="13">
        <v>1695625</v>
      </c>
      <c r="F34" s="8">
        <v>150000</v>
      </c>
      <c r="G34" s="20">
        <v>-61725</v>
      </c>
      <c r="H34" s="99">
        <v>88275</v>
      </c>
      <c r="I34" s="72">
        <v>88275</v>
      </c>
      <c r="J34" s="103"/>
      <c r="K34" s="103"/>
      <c r="L34" s="104"/>
      <c r="M34" s="105"/>
      <c r="N34" s="33">
        <v>608000</v>
      </c>
      <c r="O34" s="22"/>
      <c r="P34" s="14"/>
      <c r="Q34" s="10"/>
    </row>
    <row r="35" spans="1:17" ht="14.25" customHeight="1">
      <c r="A35" s="255"/>
      <c r="B35" s="255"/>
      <c r="C35" s="257"/>
      <c r="D35" s="255"/>
      <c r="E35" s="12"/>
      <c r="F35" s="9"/>
      <c r="G35" s="31"/>
      <c r="H35" s="100"/>
      <c r="I35" s="71"/>
      <c r="J35" s="106"/>
      <c r="K35" s="106"/>
      <c r="L35" s="107"/>
      <c r="M35" s="108"/>
      <c r="N35" s="31">
        <v>992000</v>
      </c>
      <c r="O35" s="7" t="s">
        <v>167</v>
      </c>
      <c r="P35" s="7"/>
      <c r="Q35" s="9"/>
    </row>
    <row r="36" spans="1:17" ht="9.75">
      <c r="A36" s="254">
        <v>10</v>
      </c>
      <c r="B36" s="240" t="s">
        <v>31</v>
      </c>
      <c r="C36" s="241" t="s">
        <v>3</v>
      </c>
      <c r="D36" s="240" t="s">
        <v>19</v>
      </c>
      <c r="E36" s="13">
        <v>18605</v>
      </c>
      <c r="F36" s="8">
        <v>17000</v>
      </c>
      <c r="G36" s="20"/>
      <c r="H36" s="101">
        <f>SUM(I36:L36)</f>
        <v>17000</v>
      </c>
      <c r="I36" s="72">
        <v>11000</v>
      </c>
      <c r="J36" s="103"/>
      <c r="K36" s="103">
        <v>6000</v>
      </c>
      <c r="L36" s="104"/>
      <c r="M36" s="105"/>
      <c r="N36" s="20"/>
      <c r="O36" s="14"/>
      <c r="P36" s="14"/>
      <c r="Q36" s="10"/>
    </row>
    <row r="37" spans="1:17" ht="15.75" customHeight="1">
      <c r="A37" s="255"/>
      <c r="B37" s="255"/>
      <c r="C37" s="257"/>
      <c r="D37" s="255"/>
      <c r="E37" s="12"/>
      <c r="F37" s="9"/>
      <c r="G37" s="31"/>
      <c r="H37" s="100"/>
      <c r="I37" s="71"/>
      <c r="J37" s="106"/>
      <c r="K37" s="106"/>
      <c r="L37" s="107"/>
      <c r="M37" s="108"/>
      <c r="N37" s="31"/>
      <c r="O37" s="7"/>
      <c r="P37" s="7"/>
      <c r="Q37" s="9"/>
    </row>
    <row r="38" spans="1:17" ht="9.75">
      <c r="A38" s="254">
        <v>11</v>
      </c>
      <c r="B38" s="240" t="s">
        <v>31</v>
      </c>
      <c r="C38" s="241" t="s">
        <v>39</v>
      </c>
      <c r="D38" s="240">
        <v>2003</v>
      </c>
      <c r="E38" s="13">
        <v>92000</v>
      </c>
      <c r="F38" s="8">
        <f>H38+((-1)*(G38+G39))</f>
        <v>92000</v>
      </c>
      <c r="G38" s="20"/>
      <c r="H38" s="101">
        <f>SUM(I38:L38)</f>
        <v>92000</v>
      </c>
      <c r="I38" s="72">
        <v>80000</v>
      </c>
      <c r="J38" s="103"/>
      <c r="K38" s="103">
        <v>12000</v>
      </c>
      <c r="L38" s="104"/>
      <c r="M38" s="105"/>
      <c r="N38" s="20"/>
      <c r="O38" s="14"/>
      <c r="P38" s="14"/>
      <c r="Q38" s="10"/>
    </row>
    <row r="39" spans="1:17" ht="14.25" customHeight="1">
      <c r="A39" s="255"/>
      <c r="B39" s="255"/>
      <c r="C39" s="257"/>
      <c r="D39" s="255"/>
      <c r="E39" s="12"/>
      <c r="F39" s="9" t="s">
        <v>100</v>
      </c>
      <c r="G39" s="31"/>
      <c r="H39" s="100"/>
      <c r="I39" s="71"/>
      <c r="J39" s="106"/>
      <c r="K39" s="106"/>
      <c r="L39" s="107"/>
      <c r="M39" s="108"/>
      <c r="N39" s="31"/>
      <c r="O39" s="7"/>
      <c r="P39" s="7"/>
      <c r="Q39" s="9"/>
    </row>
    <row r="40" spans="1:17" ht="9.75">
      <c r="A40" s="254">
        <v>12</v>
      </c>
      <c r="B40" s="240" t="s">
        <v>31</v>
      </c>
      <c r="C40" s="241" t="s">
        <v>67</v>
      </c>
      <c r="D40" s="240" t="s">
        <v>19</v>
      </c>
      <c r="E40" s="13">
        <v>77575</v>
      </c>
      <c r="F40" s="8">
        <v>65000</v>
      </c>
      <c r="G40" s="20"/>
      <c r="H40" s="101">
        <v>75075</v>
      </c>
      <c r="I40" s="72">
        <v>59075</v>
      </c>
      <c r="J40" s="103"/>
      <c r="K40" s="103">
        <v>16000</v>
      </c>
      <c r="L40" s="104"/>
      <c r="M40" s="105"/>
      <c r="N40" s="51"/>
      <c r="O40" s="6"/>
      <c r="P40" s="14"/>
      <c r="Q40" s="10"/>
    </row>
    <row r="41" spans="1:17" ht="13.5" customHeight="1">
      <c r="A41" s="255"/>
      <c r="B41" s="255"/>
      <c r="C41" s="257"/>
      <c r="D41" s="255"/>
      <c r="E41" s="12"/>
      <c r="F41" s="9"/>
      <c r="G41" s="31">
        <v>10075</v>
      </c>
      <c r="H41" s="100"/>
      <c r="I41" s="71"/>
      <c r="J41" s="106"/>
      <c r="K41" s="106"/>
      <c r="L41" s="107"/>
      <c r="M41" s="108"/>
      <c r="N41" s="31"/>
      <c r="O41" s="7"/>
      <c r="P41" s="7"/>
      <c r="Q41" s="9"/>
    </row>
    <row r="42" spans="1:17" ht="9.75">
      <c r="A42" s="254">
        <v>13</v>
      </c>
      <c r="B42" s="240" t="s">
        <v>31</v>
      </c>
      <c r="C42" s="241" t="s">
        <v>40</v>
      </c>
      <c r="D42" s="240" t="s">
        <v>18</v>
      </c>
      <c r="E42" s="13">
        <v>199166</v>
      </c>
      <c r="F42" s="8">
        <v>145164</v>
      </c>
      <c r="G42" s="20"/>
      <c r="H42" s="101">
        <v>175402</v>
      </c>
      <c r="I42" s="72">
        <v>157402</v>
      </c>
      <c r="J42" s="103"/>
      <c r="K42" s="103">
        <v>18000</v>
      </c>
      <c r="L42" s="104"/>
      <c r="M42" s="105"/>
      <c r="N42" s="51"/>
      <c r="O42" s="6"/>
      <c r="P42" s="14"/>
      <c r="Q42" s="10"/>
    </row>
    <row r="43" spans="1:17" ht="15" customHeight="1">
      <c r="A43" s="255"/>
      <c r="B43" s="255"/>
      <c r="C43" s="257"/>
      <c r="D43" s="255"/>
      <c r="E43" s="12"/>
      <c r="F43" s="9"/>
      <c r="G43" s="31">
        <v>30238</v>
      </c>
      <c r="H43" s="100"/>
      <c r="I43" s="71"/>
      <c r="J43" s="106"/>
      <c r="K43" s="106"/>
      <c r="L43" s="107"/>
      <c r="M43" s="108"/>
      <c r="N43" s="31"/>
      <c r="O43" s="7"/>
      <c r="P43" s="7"/>
      <c r="Q43" s="9"/>
    </row>
    <row r="44" spans="1:17" ht="9.75">
      <c r="A44" s="15"/>
      <c r="B44" s="15"/>
      <c r="C44" s="151"/>
      <c r="D44" s="15"/>
      <c r="E44" s="20"/>
      <c r="F44" s="20"/>
      <c r="G44" s="20"/>
      <c r="H44" s="19"/>
      <c r="J44" s="19"/>
      <c r="K44" s="19"/>
      <c r="L44" s="19"/>
      <c r="M44" s="19"/>
      <c r="N44" s="20"/>
      <c r="O44" s="20"/>
      <c r="P44" s="20"/>
      <c r="Q44" s="20"/>
    </row>
    <row r="45" spans="1:17" ht="9.75">
      <c r="A45" s="119"/>
      <c r="B45" s="119"/>
      <c r="C45" s="120"/>
      <c r="D45" s="119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</row>
    <row r="46" spans="1:17" s="2" customFormat="1" ht="12.75" customHeight="1" thickBot="1">
      <c r="A46" s="240" t="s">
        <v>1</v>
      </c>
      <c r="B46" s="221" t="s">
        <v>0</v>
      </c>
      <c r="C46" s="221" t="s">
        <v>8</v>
      </c>
      <c r="D46" s="221" t="s">
        <v>9</v>
      </c>
      <c r="E46" s="288" t="s">
        <v>10</v>
      </c>
      <c r="F46" s="221" t="s">
        <v>102</v>
      </c>
      <c r="G46" s="280" t="s">
        <v>104</v>
      </c>
      <c r="H46" s="288" t="s">
        <v>91</v>
      </c>
      <c r="I46" s="280"/>
      <c r="J46" s="280"/>
      <c r="K46" s="280"/>
      <c r="L46" s="280"/>
      <c r="M46" s="280"/>
      <c r="N46" s="280"/>
      <c r="O46" s="280"/>
      <c r="P46" s="280"/>
      <c r="Q46" s="289"/>
    </row>
    <row r="47" spans="1:17" s="2" customFormat="1" ht="12.75" customHeight="1" thickBot="1">
      <c r="A47" s="240"/>
      <c r="B47" s="221"/>
      <c r="C47" s="221"/>
      <c r="D47" s="221"/>
      <c r="E47" s="288"/>
      <c r="F47" s="221"/>
      <c r="G47" s="280"/>
      <c r="H47" s="224">
        <v>2003</v>
      </c>
      <c r="I47" s="258"/>
      <c r="J47" s="258"/>
      <c r="K47" s="258"/>
      <c r="L47" s="258"/>
      <c r="M47" s="259"/>
      <c r="N47" s="260">
        <v>2004</v>
      </c>
      <c r="O47" s="261"/>
      <c r="P47" s="5">
        <v>2005</v>
      </c>
      <c r="Q47" s="5">
        <v>2006</v>
      </c>
    </row>
    <row r="48" spans="1:17" s="2" customFormat="1" ht="9.75" customHeight="1" thickTop="1">
      <c r="A48" s="240"/>
      <c r="B48" s="221"/>
      <c r="C48" s="221"/>
      <c r="D48" s="221"/>
      <c r="E48" s="288"/>
      <c r="F48" s="221"/>
      <c r="G48" s="280"/>
      <c r="H48" s="273" t="s">
        <v>101</v>
      </c>
      <c r="I48" s="290" t="s">
        <v>14</v>
      </c>
      <c r="J48" s="291"/>
      <c r="K48" s="291"/>
      <c r="L48" s="291"/>
      <c r="M48" s="292"/>
      <c r="N48" s="293" t="s">
        <v>17</v>
      </c>
      <c r="O48" s="287"/>
      <c r="P48" s="285" t="s">
        <v>17</v>
      </c>
      <c r="Q48" s="285" t="s">
        <v>17</v>
      </c>
    </row>
    <row r="49" spans="1:17" s="2" customFormat="1" ht="9.75" customHeight="1">
      <c r="A49" s="240"/>
      <c r="B49" s="221"/>
      <c r="C49" s="221"/>
      <c r="D49" s="221"/>
      <c r="E49" s="288"/>
      <c r="F49" s="221"/>
      <c r="G49" s="280"/>
      <c r="H49" s="274"/>
      <c r="I49" s="267" t="s">
        <v>15</v>
      </c>
      <c r="J49" s="269" t="s">
        <v>13</v>
      </c>
      <c r="K49" s="270"/>
      <c r="L49" s="270"/>
      <c r="M49" s="271"/>
      <c r="N49" s="294"/>
      <c r="O49" s="289"/>
      <c r="P49" s="221"/>
      <c r="Q49" s="221"/>
    </row>
    <row r="50" spans="1:17" s="2" customFormat="1" ht="33" customHeight="1">
      <c r="A50" s="255"/>
      <c r="B50" s="222"/>
      <c r="C50" s="222"/>
      <c r="D50" s="222"/>
      <c r="E50" s="275"/>
      <c r="F50" s="222"/>
      <c r="G50" s="276"/>
      <c r="H50" s="274"/>
      <c r="I50" s="268"/>
      <c r="J50" s="34" t="s">
        <v>11</v>
      </c>
      <c r="K50" s="34" t="s">
        <v>12</v>
      </c>
      <c r="L50" s="269" t="s">
        <v>16</v>
      </c>
      <c r="M50" s="271"/>
      <c r="N50" s="295"/>
      <c r="O50" s="296"/>
      <c r="P50" s="222"/>
      <c r="Q50" s="222"/>
    </row>
    <row r="51" spans="1:17" s="3" customFormat="1" ht="12.75" customHeight="1" thickBot="1">
      <c r="A51" s="49">
        <v>1</v>
      </c>
      <c r="B51" s="49">
        <v>2</v>
      </c>
      <c r="C51" s="49">
        <v>3</v>
      </c>
      <c r="D51" s="49">
        <v>4</v>
      </c>
      <c r="E51" s="50">
        <v>5</v>
      </c>
      <c r="F51" s="49">
        <v>6</v>
      </c>
      <c r="G51" s="65">
        <v>7</v>
      </c>
      <c r="H51" s="98">
        <v>8</v>
      </c>
      <c r="I51" s="93">
        <v>9</v>
      </c>
      <c r="J51" s="102">
        <v>10</v>
      </c>
      <c r="K51" s="102">
        <v>11</v>
      </c>
      <c r="L51" s="262">
        <v>12</v>
      </c>
      <c r="M51" s="263"/>
      <c r="N51" s="264">
        <v>13</v>
      </c>
      <c r="O51" s="265"/>
      <c r="P51" s="193"/>
      <c r="Q51" s="49">
        <v>14</v>
      </c>
    </row>
    <row r="52" spans="1:17" ht="12" customHeight="1" thickTop="1">
      <c r="A52" s="240">
        <v>14</v>
      </c>
      <c r="B52" s="240" t="s">
        <v>31</v>
      </c>
      <c r="C52" s="241" t="s">
        <v>169</v>
      </c>
      <c r="D52" s="240" t="s">
        <v>177</v>
      </c>
      <c r="E52" s="13">
        <v>80000</v>
      </c>
      <c r="F52" s="10">
        <v>80000</v>
      </c>
      <c r="G52" s="20">
        <v>-54000</v>
      </c>
      <c r="H52" s="99">
        <v>26000</v>
      </c>
      <c r="I52" s="72">
        <v>26000</v>
      </c>
      <c r="J52" s="103"/>
      <c r="K52" s="103"/>
      <c r="L52" s="104"/>
      <c r="M52" s="105"/>
      <c r="N52" s="211">
        <v>54000</v>
      </c>
      <c r="O52" s="212"/>
      <c r="P52" s="14"/>
      <c r="Q52" s="10"/>
    </row>
    <row r="53" spans="1:17" ht="11.25" customHeight="1">
      <c r="A53" s="255"/>
      <c r="B53" s="255"/>
      <c r="C53" s="257"/>
      <c r="D53" s="255"/>
      <c r="E53" s="12"/>
      <c r="F53" s="9"/>
      <c r="G53" s="31"/>
      <c r="H53" s="100"/>
      <c r="I53" s="71"/>
      <c r="J53" s="106"/>
      <c r="K53" s="106"/>
      <c r="L53" s="107"/>
      <c r="M53" s="108"/>
      <c r="N53" s="96"/>
      <c r="O53" s="7"/>
      <c r="P53" s="7"/>
      <c r="Q53" s="9"/>
    </row>
    <row r="54" spans="1:17" ht="9.75">
      <c r="A54" s="254">
        <v>15</v>
      </c>
      <c r="B54" s="254" t="s">
        <v>7</v>
      </c>
      <c r="C54" s="256" t="s">
        <v>41</v>
      </c>
      <c r="D54" s="254">
        <v>2003</v>
      </c>
      <c r="E54" s="11">
        <v>27927</v>
      </c>
      <c r="F54" s="8">
        <f>H54+((-1)*(G54+G55))</f>
        <v>30000</v>
      </c>
      <c r="G54" s="29">
        <v>-2073</v>
      </c>
      <c r="H54" s="101">
        <v>27927</v>
      </c>
      <c r="I54" s="94">
        <v>27927</v>
      </c>
      <c r="J54" s="109"/>
      <c r="K54" s="109"/>
      <c r="L54" s="110"/>
      <c r="M54" s="111"/>
      <c r="N54" s="51"/>
      <c r="O54" s="6"/>
      <c r="P54" s="6"/>
      <c r="Q54" s="8"/>
    </row>
    <row r="55" spans="1:17" ht="14.25" customHeight="1">
      <c r="A55" s="255"/>
      <c r="B55" s="255"/>
      <c r="C55" s="257"/>
      <c r="D55" s="255"/>
      <c r="E55" s="12"/>
      <c r="F55" s="9"/>
      <c r="G55" s="31"/>
      <c r="H55" s="100"/>
      <c r="I55" s="71"/>
      <c r="J55" s="106"/>
      <c r="K55" s="106"/>
      <c r="L55" s="107"/>
      <c r="M55" s="108"/>
      <c r="N55" s="31"/>
      <c r="O55" s="7"/>
      <c r="P55" s="7"/>
      <c r="Q55" s="9"/>
    </row>
    <row r="56" spans="1:17" ht="14.25" customHeight="1">
      <c r="A56" s="240">
        <v>16</v>
      </c>
      <c r="B56" s="240" t="s">
        <v>7</v>
      </c>
      <c r="C56" s="241" t="s">
        <v>97</v>
      </c>
      <c r="D56" s="240">
        <v>2003</v>
      </c>
      <c r="E56" s="13">
        <v>43000</v>
      </c>
      <c r="F56" s="10">
        <f>H56+((-1)*(G56+G57))</f>
        <v>43000</v>
      </c>
      <c r="G56" s="20"/>
      <c r="H56" s="99">
        <f>SUM(I56:L56)</f>
        <v>43000</v>
      </c>
      <c r="I56" s="72">
        <v>43000</v>
      </c>
      <c r="J56" s="103"/>
      <c r="K56" s="103"/>
      <c r="L56" s="104"/>
      <c r="M56" s="105"/>
      <c r="N56" s="20"/>
      <c r="O56" s="14"/>
      <c r="P56" s="14"/>
      <c r="Q56" s="10"/>
    </row>
    <row r="57" spans="1:17" ht="14.25" customHeight="1">
      <c r="A57" s="255"/>
      <c r="B57" s="255"/>
      <c r="C57" s="257"/>
      <c r="D57" s="255"/>
      <c r="E57" s="12"/>
      <c r="F57" s="9"/>
      <c r="G57" s="66"/>
      <c r="H57" s="100"/>
      <c r="I57" s="71"/>
      <c r="J57" s="106"/>
      <c r="K57" s="106"/>
      <c r="L57" s="107"/>
      <c r="M57" s="108"/>
      <c r="N57" s="31"/>
      <c r="O57" s="7"/>
      <c r="P57" s="7"/>
      <c r="Q57" s="9"/>
    </row>
    <row r="58" spans="1:17" ht="12.75" customHeight="1">
      <c r="A58" s="240">
        <v>17</v>
      </c>
      <c r="B58" s="240" t="s">
        <v>7</v>
      </c>
      <c r="C58" s="241" t="s">
        <v>178</v>
      </c>
      <c r="D58" s="240" t="s">
        <v>179</v>
      </c>
      <c r="E58" s="13">
        <v>58372000</v>
      </c>
      <c r="F58" s="10"/>
      <c r="G58" s="20"/>
      <c r="H58" s="99"/>
      <c r="I58" s="72"/>
      <c r="J58" s="103"/>
      <c r="K58" s="103"/>
      <c r="L58" s="104"/>
      <c r="M58" s="105"/>
      <c r="N58" s="304">
        <v>3824000</v>
      </c>
      <c r="O58" s="305"/>
      <c r="P58" s="21">
        <v>8126000</v>
      </c>
      <c r="Q58" s="28">
        <v>4772000</v>
      </c>
    </row>
    <row r="59" spans="1:17" ht="13.5" customHeight="1" thickBot="1">
      <c r="A59" s="255"/>
      <c r="B59" s="255"/>
      <c r="C59" s="257"/>
      <c r="D59" s="255"/>
      <c r="E59" s="12"/>
      <c r="F59" s="9"/>
      <c r="G59" s="45"/>
      <c r="H59" s="99"/>
      <c r="I59" s="72"/>
      <c r="J59" s="103"/>
      <c r="K59" s="103"/>
      <c r="L59" s="104"/>
      <c r="M59" s="105"/>
      <c r="N59" s="306">
        <v>6357000</v>
      </c>
      <c r="O59" s="307"/>
      <c r="P59" s="7">
        <v>20755000</v>
      </c>
      <c r="Q59" s="7">
        <v>14538000</v>
      </c>
    </row>
    <row r="60" spans="1:17" s="4" customFormat="1" ht="9.75">
      <c r="A60" s="223" t="s">
        <v>6</v>
      </c>
      <c r="B60" s="226"/>
      <c r="C60" s="227"/>
      <c r="D60" s="91"/>
      <c r="E60" s="74">
        <f aca="true" t="shared" si="0" ref="E60:L60">SUM(E16:E43,E52:E59)</f>
        <v>74207028</v>
      </c>
      <c r="F60" s="75">
        <f t="shared" si="0"/>
        <v>5639386</v>
      </c>
      <c r="G60" s="92">
        <f t="shared" si="0"/>
        <v>-173582</v>
      </c>
      <c r="H60" s="77">
        <f t="shared" si="0"/>
        <v>5465804</v>
      </c>
      <c r="I60" s="137">
        <f t="shared" si="0"/>
        <v>1168162</v>
      </c>
      <c r="J60" s="137">
        <f t="shared" si="0"/>
        <v>2100000</v>
      </c>
      <c r="K60" s="137">
        <f t="shared" si="0"/>
        <v>541125</v>
      </c>
      <c r="L60" s="231">
        <f t="shared" si="0"/>
        <v>1656517</v>
      </c>
      <c r="M60" s="232"/>
      <c r="N60" s="213">
        <f>SUM(N58,N52,N36,N35,N34,N30,N29,N27,N26,N24,N21,N20)</f>
        <v>9569112</v>
      </c>
      <c r="O60" s="205"/>
      <c r="P60" s="79">
        <f>SUM(P58)</f>
        <v>8126000</v>
      </c>
      <c r="Q60" s="214">
        <v>4772000</v>
      </c>
    </row>
    <row r="61" spans="1:17" ht="12.75" customHeight="1" thickBot="1">
      <c r="A61" s="236"/>
      <c r="B61" s="237"/>
      <c r="C61" s="238"/>
      <c r="D61" s="80"/>
      <c r="E61" s="81"/>
      <c r="F61" s="82"/>
      <c r="G61" s="83"/>
      <c r="H61" s="84"/>
      <c r="I61" s="85"/>
      <c r="J61" s="85"/>
      <c r="K61" s="85"/>
      <c r="L61" s="86"/>
      <c r="M61" s="87"/>
      <c r="N61" s="204">
        <f>SUM(N59,N31,N28)</f>
        <v>9757000</v>
      </c>
      <c r="O61" s="201"/>
      <c r="P61" s="200">
        <v>20755000</v>
      </c>
      <c r="Q61" s="200">
        <v>14538000</v>
      </c>
    </row>
    <row r="62" spans="1:17" ht="12.75" customHeight="1">
      <c r="A62" s="254">
        <v>18</v>
      </c>
      <c r="B62" s="254" t="s">
        <v>2</v>
      </c>
      <c r="C62" s="256" t="s">
        <v>42</v>
      </c>
      <c r="D62" s="254" t="s">
        <v>37</v>
      </c>
      <c r="E62" s="11">
        <v>207150</v>
      </c>
      <c r="F62" s="8">
        <v>50000</v>
      </c>
      <c r="G62" s="68">
        <v>-46800</v>
      </c>
      <c r="H62" s="159">
        <v>3200</v>
      </c>
      <c r="I62" s="160">
        <v>3200</v>
      </c>
      <c r="J62" s="161"/>
      <c r="K62" s="161"/>
      <c r="L62" s="162"/>
      <c r="M62" s="163"/>
      <c r="N62" s="32">
        <v>202000</v>
      </c>
      <c r="O62" s="21"/>
      <c r="P62" s="6"/>
      <c r="Q62" s="8"/>
    </row>
    <row r="63" spans="1:17" ht="13.5" customHeight="1">
      <c r="A63" s="255"/>
      <c r="B63" s="255"/>
      <c r="C63" s="257"/>
      <c r="D63" s="255"/>
      <c r="E63" s="12"/>
      <c r="F63" s="9"/>
      <c r="G63" s="66"/>
      <c r="H63" s="100"/>
      <c r="I63" s="71"/>
      <c r="J63" s="106"/>
      <c r="K63" s="106"/>
      <c r="L63" s="107"/>
      <c r="M63" s="108"/>
      <c r="N63" s="31"/>
      <c r="O63" s="7"/>
      <c r="P63" s="7"/>
      <c r="Q63" s="9"/>
    </row>
    <row r="64" spans="1:17" ht="9.75" customHeight="1">
      <c r="A64" s="254">
        <v>19</v>
      </c>
      <c r="B64" s="254" t="s">
        <v>2</v>
      </c>
      <c r="C64" s="256" t="s">
        <v>43</v>
      </c>
      <c r="D64" s="254" t="s">
        <v>19</v>
      </c>
      <c r="E64" s="11">
        <v>280000</v>
      </c>
      <c r="F64" s="8">
        <f>H64+((-1)*(G64+G65))</f>
        <v>137000</v>
      </c>
      <c r="G64" s="67"/>
      <c r="H64" s="101">
        <f>SUM(I64:L64)</f>
        <v>137000</v>
      </c>
      <c r="I64" s="94">
        <v>137000</v>
      </c>
      <c r="J64" s="109"/>
      <c r="K64" s="109"/>
      <c r="L64" s="110"/>
      <c r="M64" s="111"/>
      <c r="N64" s="29"/>
      <c r="O64" s="6"/>
      <c r="P64" s="6"/>
      <c r="Q64" s="8"/>
    </row>
    <row r="65" spans="1:17" ht="14.25" customHeight="1">
      <c r="A65" s="255"/>
      <c r="B65" s="255"/>
      <c r="C65" s="257"/>
      <c r="D65" s="255"/>
      <c r="E65" s="12"/>
      <c r="F65" s="9"/>
      <c r="G65" s="66"/>
      <c r="H65" s="100"/>
      <c r="I65" s="71"/>
      <c r="J65" s="106"/>
      <c r="K65" s="106"/>
      <c r="L65" s="107"/>
      <c r="M65" s="108"/>
      <c r="N65" s="31"/>
      <c r="O65" s="7"/>
      <c r="P65" s="7"/>
      <c r="Q65" s="9"/>
    </row>
    <row r="66" spans="1:17" ht="9.75" customHeight="1">
      <c r="A66" s="254">
        <v>20</v>
      </c>
      <c r="B66" s="240" t="s">
        <v>2</v>
      </c>
      <c r="C66" s="256" t="s">
        <v>20</v>
      </c>
      <c r="D66" s="254" t="s">
        <v>19</v>
      </c>
      <c r="E66" s="13">
        <v>242000</v>
      </c>
      <c r="F66" s="8">
        <v>132000</v>
      </c>
      <c r="G66" s="68"/>
      <c r="H66" s="101">
        <v>132000</v>
      </c>
      <c r="I66" s="72">
        <v>100500</v>
      </c>
      <c r="J66" s="103"/>
      <c r="K66" s="103">
        <v>31500</v>
      </c>
      <c r="L66" s="104"/>
      <c r="M66" s="105"/>
      <c r="N66" s="20"/>
      <c r="O66" s="14"/>
      <c r="P66" s="14"/>
      <c r="Q66" s="10"/>
    </row>
    <row r="67" spans="1:17" ht="17.25" customHeight="1">
      <c r="A67" s="255"/>
      <c r="B67" s="255"/>
      <c r="C67" s="257"/>
      <c r="D67" s="255"/>
      <c r="E67" s="12"/>
      <c r="F67" s="9"/>
      <c r="G67" s="66"/>
      <c r="H67" s="100"/>
      <c r="I67" s="71"/>
      <c r="J67" s="106"/>
      <c r="K67" s="106"/>
      <c r="L67" s="107"/>
      <c r="M67" s="108"/>
      <c r="N67" s="31"/>
      <c r="O67" s="7"/>
      <c r="P67" s="7"/>
      <c r="Q67" s="9"/>
    </row>
    <row r="68" spans="1:17" ht="9.75" customHeight="1">
      <c r="A68" s="254">
        <v>21</v>
      </c>
      <c r="B68" s="240" t="s">
        <v>2</v>
      </c>
      <c r="C68" s="256" t="s">
        <v>45</v>
      </c>
      <c r="D68" s="254" t="s">
        <v>115</v>
      </c>
      <c r="E68" s="13">
        <v>1015233</v>
      </c>
      <c r="F68" s="8"/>
      <c r="G68" s="68"/>
      <c r="H68" s="101"/>
      <c r="I68" s="72"/>
      <c r="J68" s="103"/>
      <c r="K68" s="103"/>
      <c r="L68" s="104"/>
      <c r="M68" s="105"/>
      <c r="N68" s="32">
        <v>400000</v>
      </c>
      <c r="O68" s="21"/>
      <c r="P68" s="28">
        <v>600000</v>
      </c>
      <c r="Q68" s="8"/>
    </row>
    <row r="69" spans="1:17" ht="14.25" customHeight="1">
      <c r="A69" s="255"/>
      <c r="B69" s="255"/>
      <c r="C69" s="257"/>
      <c r="D69" s="255"/>
      <c r="E69" s="12"/>
      <c r="F69" s="9"/>
      <c r="G69" s="66"/>
      <c r="H69" s="100"/>
      <c r="I69" s="71"/>
      <c r="J69" s="106"/>
      <c r="K69" s="106"/>
      <c r="L69" s="107"/>
      <c r="M69" s="108"/>
      <c r="N69" s="31"/>
      <c r="O69" s="7"/>
      <c r="P69" s="7"/>
      <c r="Q69" s="9"/>
    </row>
    <row r="70" spans="1:17" ht="9.75" customHeight="1">
      <c r="A70" s="254">
        <v>22</v>
      </c>
      <c r="B70" s="240" t="s">
        <v>2</v>
      </c>
      <c r="C70" s="256" t="s">
        <v>68</v>
      </c>
      <c r="D70" s="254" t="s">
        <v>19</v>
      </c>
      <c r="E70" s="13">
        <v>236000</v>
      </c>
      <c r="F70" s="8">
        <v>174000</v>
      </c>
      <c r="G70" s="68"/>
      <c r="H70" s="101">
        <v>174000</v>
      </c>
      <c r="I70" s="72">
        <v>174000</v>
      </c>
      <c r="J70" s="103"/>
      <c r="K70" s="103"/>
      <c r="L70" s="104"/>
      <c r="M70" s="105"/>
      <c r="N70" s="20"/>
      <c r="O70" s="14"/>
      <c r="P70" s="14"/>
      <c r="Q70" s="10"/>
    </row>
    <row r="71" spans="1:17" ht="15" customHeight="1">
      <c r="A71" s="255"/>
      <c r="B71" s="255"/>
      <c r="C71" s="257"/>
      <c r="D71" s="255"/>
      <c r="E71" s="12"/>
      <c r="F71" s="9"/>
      <c r="G71" s="66"/>
      <c r="H71" s="100"/>
      <c r="I71" s="71"/>
      <c r="J71" s="106"/>
      <c r="K71" s="106"/>
      <c r="L71" s="107"/>
      <c r="M71" s="108"/>
      <c r="N71" s="31"/>
      <c r="O71" s="7"/>
      <c r="P71" s="7"/>
      <c r="Q71" s="9"/>
    </row>
    <row r="72" spans="1:17" ht="9.75">
      <c r="A72" s="254">
        <v>23</v>
      </c>
      <c r="B72" s="240" t="s">
        <v>7</v>
      </c>
      <c r="C72" s="241" t="s">
        <v>46</v>
      </c>
      <c r="D72" s="240">
        <v>2003</v>
      </c>
      <c r="E72" s="13">
        <v>130000</v>
      </c>
      <c r="F72" s="8">
        <v>130000</v>
      </c>
      <c r="G72" s="68"/>
      <c r="H72" s="101">
        <v>130000</v>
      </c>
      <c r="I72" s="72">
        <v>130000</v>
      </c>
      <c r="J72" s="103"/>
      <c r="K72" s="103"/>
      <c r="L72" s="104"/>
      <c r="M72" s="105"/>
      <c r="N72" s="51"/>
      <c r="O72" s="6"/>
      <c r="P72" s="14"/>
      <c r="Q72" s="10"/>
    </row>
    <row r="73" spans="1:17" ht="10.5" customHeight="1">
      <c r="A73" s="255"/>
      <c r="B73" s="255"/>
      <c r="C73" s="257"/>
      <c r="D73" s="255"/>
      <c r="E73" s="12"/>
      <c r="F73" s="9"/>
      <c r="G73" s="66"/>
      <c r="H73" s="100"/>
      <c r="I73" s="71"/>
      <c r="J73" s="106"/>
      <c r="K73" s="106"/>
      <c r="L73" s="107"/>
      <c r="M73" s="108"/>
      <c r="N73" s="96"/>
      <c r="O73" s="7"/>
      <c r="P73" s="7"/>
      <c r="Q73" s="9"/>
    </row>
    <row r="74" spans="1:17" ht="9.75">
      <c r="A74" s="254">
        <v>24</v>
      </c>
      <c r="B74" s="240" t="s">
        <v>7</v>
      </c>
      <c r="C74" s="241" t="s">
        <v>47</v>
      </c>
      <c r="D74" s="240">
        <v>2003</v>
      </c>
      <c r="E74" s="13">
        <v>85000</v>
      </c>
      <c r="F74" s="8">
        <v>85000</v>
      </c>
      <c r="G74" s="68"/>
      <c r="H74" s="101">
        <f>SUM(I74:L74)</f>
        <v>85000</v>
      </c>
      <c r="I74" s="72"/>
      <c r="J74" s="103"/>
      <c r="K74" s="103">
        <v>85000</v>
      </c>
      <c r="L74" s="104"/>
      <c r="M74" s="105"/>
      <c r="N74" s="51"/>
      <c r="O74" s="6"/>
      <c r="P74" s="14"/>
      <c r="Q74" s="10"/>
    </row>
    <row r="75" spans="1:17" ht="15" customHeight="1">
      <c r="A75" s="255"/>
      <c r="B75" s="255"/>
      <c r="C75" s="257"/>
      <c r="D75" s="255"/>
      <c r="E75" s="12"/>
      <c r="F75" s="9"/>
      <c r="G75" s="66"/>
      <c r="H75" s="100"/>
      <c r="I75" s="71"/>
      <c r="J75" s="106"/>
      <c r="K75" s="106"/>
      <c r="L75" s="107"/>
      <c r="M75" s="108"/>
      <c r="N75" s="96"/>
      <c r="O75" s="7"/>
      <c r="P75" s="7"/>
      <c r="Q75" s="9"/>
    </row>
    <row r="76" spans="1:17" ht="9.75">
      <c r="A76" s="254">
        <v>25</v>
      </c>
      <c r="B76" s="240" t="s">
        <v>7</v>
      </c>
      <c r="C76" s="241" t="s">
        <v>116</v>
      </c>
      <c r="D76" s="240">
        <v>2003</v>
      </c>
      <c r="E76" s="13">
        <v>315000</v>
      </c>
      <c r="F76" s="8">
        <v>257000</v>
      </c>
      <c r="G76" s="68"/>
      <c r="H76" s="101">
        <v>315000</v>
      </c>
      <c r="I76" s="72">
        <v>315000</v>
      </c>
      <c r="J76" s="103"/>
      <c r="K76" s="103"/>
      <c r="L76" s="104"/>
      <c r="M76" s="105"/>
      <c r="N76" s="51"/>
      <c r="O76" s="6"/>
      <c r="P76" s="14"/>
      <c r="Q76" s="10"/>
    </row>
    <row r="77" spans="1:17" ht="15.75" customHeight="1">
      <c r="A77" s="255"/>
      <c r="B77" s="255"/>
      <c r="C77" s="257"/>
      <c r="D77" s="255"/>
      <c r="E77" s="12"/>
      <c r="F77" s="9"/>
      <c r="G77" s="66">
        <v>58000</v>
      </c>
      <c r="H77" s="100"/>
      <c r="I77" s="71"/>
      <c r="J77" s="106"/>
      <c r="K77" s="106"/>
      <c r="L77" s="107"/>
      <c r="M77" s="108"/>
      <c r="N77" s="96"/>
      <c r="O77" s="7"/>
      <c r="P77" s="7"/>
      <c r="Q77" s="9"/>
    </row>
    <row r="78" spans="1:17" ht="9.75">
      <c r="A78" s="254">
        <v>26</v>
      </c>
      <c r="B78" s="254" t="s">
        <v>7</v>
      </c>
      <c r="C78" s="256" t="s">
        <v>49</v>
      </c>
      <c r="D78" s="254">
        <v>2003</v>
      </c>
      <c r="E78" s="13">
        <v>50000</v>
      </c>
      <c r="F78" s="8">
        <v>50000</v>
      </c>
      <c r="G78" s="68"/>
      <c r="H78" s="101">
        <f>SUM(I78:L78)</f>
        <v>50000</v>
      </c>
      <c r="I78" s="72">
        <v>50000</v>
      </c>
      <c r="J78" s="103"/>
      <c r="K78" s="103"/>
      <c r="L78" s="104"/>
      <c r="M78" s="105"/>
      <c r="N78" s="51"/>
      <c r="O78" s="6"/>
      <c r="P78" s="14"/>
      <c r="Q78" s="10"/>
    </row>
    <row r="79" spans="1:17" ht="12" customHeight="1">
      <c r="A79" s="255"/>
      <c r="B79" s="255"/>
      <c r="C79" s="257"/>
      <c r="D79" s="255"/>
      <c r="E79" s="12"/>
      <c r="F79" s="9"/>
      <c r="G79" s="66"/>
      <c r="H79" s="100"/>
      <c r="I79" s="71"/>
      <c r="J79" s="106"/>
      <c r="K79" s="106"/>
      <c r="L79" s="107"/>
      <c r="M79" s="108"/>
      <c r="N79" s="96"/>
      <c r="O79" s="7"/>
      <c r="P79" s="7"/>
      <c r="Q79" s="9"/>
    </row>
    <row r="80" spans="1:17" ht="9.75">
      <c r="A80" s="254">
        <v>27</v>
      </c>
      <c r="B80" s="254" t="s">
        <v>7</v>
      </c>
      <c r="C80" s="256" t="s">
        <v>70</v>
      </c>
      <c r="D80" s="254" t="s">
        <v>181</v>
      </c>
      <c r="E80" s="13">
        <v>115000</v>
      </c>
      <c r="F80" s="8">
        <f>H80+((-1)*(G80+G81))</f>
        <v>15000</v>
      </c>
      <c r="G80" s="68"/>
      <c r="H80" s="101">
        <f>SUM(I80:L80)</f>
        <v>15000</v>
      </c>
      <c r="I80" s="72"/>
      <c r="J80" s="103"/>
      <c r="K80" s="103">
        <v>15000</v>
      </c>
      <c r="L80" s="104"/>
      <c r="M80" s="105"/>
      <c r="N80" s="51">
        <v>100000</v>
      </c>
      <c r="O80" s="6"/>
      <c r="P80" s="14"/>
      <c r="Q80" s="10"/>
    </row>
    <row r="81" spans="1:17" ht="14.25" customHeight="1">
      <c r="A81" s="255"/>
      <c r="B81" s="255"/>
      <c r="C81" s="257"/>
      <c r="D81" s="255"/>
      <c r="E81" s="12"/>
      <c r="F81" s="9"/>
      <c r="G81" s="66"/>
      <c r="H81" s="100"/>
      <c r="I81" s="71"/>
      <c r="J81" s="106"/>
      <c r="K81" s="106"/>
      <c r="L81" s="107"/>
      <c r="M81" s="108"/>
      <c r="N81" s="96"/>
      <c r="O81" s="7"/>
      <c r="P81" s="7"/>
      <c r="Q81" s="9"/>
    </row>
    <row r="82" spans="1:17" ht="9.75" customHeight="1">
      <c r="A82" s="254">
        <v>28</v>
      </c>
      <c r="B82" s="254" t="s">
        <v>7</v>
      </c>
      <c r="C82" s="256" t="s">
        <v>180</v>
      </c>
      <c r="D82" s="254" t="s">
        <v>50</v>
      </c>
      <c r="E82" s="11">
        <v>902000</v>
      </c>
      <c r="F82" s="8">
        <f>H82+((-1)*(G82+G83))</f>
        <v>430000</v>
      </c>
      <c r="G82" s="67">
        <v>172000</v>
      </c>
      <c r="H82" s="155">
        <v>602000</v>
      </c>
      <c r="I82" s="94">
        <v>522000</v>
      </c>
      <c r="J82" s="157"/>
      <c r="K82" s="157">
        <v>80000</v>
      </c>
      <c r="L82" s="110"/>
      <c r="M82" s="111"/>
      <c r="N82" s="54">
        <v>300000</v>
      </c>
      <c r="O82" s="21"/>
      <c r="P82" s="6"/>
      <c r="Q82" s="8"/>
    </row>
    <row r="83" spans="1:17" ht="18" customHeight="1" thickBot="1">
      <c r="A83" s="255"/>
      <c r="B83" s="255"/>
      <c r="C83" s="257"/>
      <c r="D83" s="255"/>
      <c r="E83" s="12"/>
      <c r="F83" s="9"/>
      <c r="G83" s="66"/>
      <c r="H83" s="156"/>
      <c r="I83" s="95"/>
      <c r="J83" s="158"/>
      <c r="K83" s="158"/>
      <c r="L83" s="126"/>
      <c r="M83" s="127"/>
      <c r="N83" s="152"/>
      <c r="O83" s="7"/>
      <c r="P83" s="7"/>
      <c r="Q83" s="9"/>
    </row>
    <row r="84" spans="1:17" ht="9.75">
      <c r="A84" s="15"/>
      <c r="B84" s="15"/>
      <c r="C84" s="151"/>
      <c r="D84" s="15"/>
      <c r="E84" s="20"/>
      <c r="F84" s="20"/>
      <c r="G84" s="20"/>
      <c r="H84" s="19"/>
      <c r="I84" s="154"/>
      <c r="J84" s="19"/>
      <c r="K84" s="19"/>
      <c r="L84" s="19"/>
      <c r="M84" s="19"/>
      <c r="N84" s="20"/>
      <c r="O84" s="20"/>
      <c r="P84" s="20"/>
      <c r="Q84" s="20"/>
    </row>
    <row r="85" spans="1:17" ht="9.75">
      <c r="A85" s="15"/>
      <c r="B85" s="15"/>
      <c r="C85" s="151"/>
      <c r="D85" s="15"/>
      <c r="E85" s="20"/>
      <c r="F85" s="20"/>
      <c r="G85" s="20"/>
      <c r="H85" s="19"/>
      <c r="I85" s="153"/>
      <c r="J85" s="19"/>
      <c r="K85" s="19"/>
      <c r="L85" s="19"/>
      <c r="M85" s="19"/>
      <c r="N85" s="20"/>
      <c r="O85" s="20"/>
      <c r="P85" s="20"/>
      <c r="Q85" s="20"/>
    </row>
    <row r="86" spans="1:17" ht="9.75">
      <c r="A86" s="119"/>
      <c r="B86" s="119"/>
      <c r="C86" s="120"/>
      <c r="D86" s="119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</row>
    <row r="87" spans="1:17" s="2" customFormat="1" ht="12.75" customHeight="1" thickBot="1">
      <c r="A87" s="240" t="s">
        <v>1</v>
      </c>
      <c r="B87" s="221" t="s">
        <v>0</v>
      </c>
      <c r="C87" s="221" t="s">
        <v>8</v>
      </c>
      <c r="D87" s="221" t="s">
        <v>9</v>
      </c>
      <c r="E87" s="288" t="s">
        <v>10</v>
      </c>
      <c r="F87" s="221" t="s">
        <v>102</v>
      </c>
      <c r="G87" s="280" t="s">
        <v>104</v>
      </c>
      <c r="H87" s="288" t="s">
        <v>91</v>
      </c>
      <c r="I87" s="280"/>
      <c r="J87" s="280"/>
      <c r="K87" s="280"/>
      <c r="L87" s="280"/>
      <c r="M87" s="280"/>
      <c r="N87" s="280"/>
      <c r="O87" s="280"/>
      <c r="P87" s="280"/>
      <c r="Q87" s="289"/>
    </row>
    <row r="88" spans="1:17" s="2" customFormat="1" ht="12.75" customHeight="1" thickBot="1">
      <c r="A88" s="240"/>
      <c r="B88" s="221"/>
      <c r="C88" s="221"/>
      <c r="D88" s="221"/>
      <c r="E88" s="288"/>
      <c r="F88" s="221"/>
      <c r="G88" s="280"/>
      <c r="H88" s="224">
        <v>2003</v>
      </c>
      <c r="I88" s="258"/>
      <c r="J88" s="258"/>
      <c r="K88" s="258"/>
      <c r="L88" s="258"/>
      <c r="M88" s="259"/>
      <c r="N88" s="260">
        <v>2004</v>
      </c>
      <c r="O88" s="261"/>
      <c r="P88" s="5">
        <v>2005</v>
      </c>
      <c r="Q88" s="5">
        <v>2006</v>
      </c>
    </row>
    <row r="89" spans="1:17" s="2" customFormat="1" ht="9.75" customHeight="1" thickTop="1">
      <c r="A89" s="240"/>
      <c r="B89" s="221"/>
      <c r="C89" s="221"/>
      <c r="D89" s="221"/>
      <c r="E89" s="288"/>
      <c r="F89" s="221"/>
      <c r="G89" s="280"/>
      <c r="H89" s="273" t="s">
        <v>101</v>
      </c>
      <c r="I89" s="290" t="s">
        <v>14</v>
      </c>
      <c r="J89" s="291"/>
      <c r="K89" s="291"/>
      <c r="L89" s="291"/>
      <c r="M89" s="292"/>
      <c r="N89" s="293" t="s">
        <v>17</v>
      </c>
      <c r="O89" s="287"/>
      <c r="P89" s="285" t="s">
        <v>17</v>
      </c>
      <c r="Q89" s="285" t="s">
        <v>17</v>
      </c>
    </row>
    <row r="90" spans="1:17" s="2" customFormat="1" ht="9.75" customHeight="1">
      <c r="A90" s="240"/>
      <c r="B90" s="221"/>
      <c r="C90" s="221"/>
      <c r="D90" s="221"/>
      <c r="E90" s="288"/>
      <c r="F90" s="221"/>
      <c r="G90" s="280"/>
      <c r="H90" s="274"/>
      <c r="I90" s="267" t="s">
        <v>15</v>
      </c>
      <c r="J90" s="269" t="s">
        <v>13</v>
      </c>
      <c r="K90" s="270"/>
      <c r="L90" s="270"/>
      <c r="M90" s="271"/>
      <c r="N90" s="294"/>
      <c r="O90" s="289"/>
      <c r="P90" s="221"/>
      <c r="Q90" s="221"/>
    </row>
    <row r="91" spans="1:17" s="2" customFormat="1" ht="29.25">
      <c r="A91" s="255"/>
      <c r="B91" s="222"/>
      <c r="C91" s="222"/>
      <c r="D91" s="222"/>
      <c r="E91" s="275"/>
      <c r="F91" s="222"/>
      <c r="G91" s="276"/>
      <c r="H91" s="274"/>
      <c r="I91" s="268"/>
      <c r="J91" s="34" t="s">
        <v>11</v>
      </c>
      <c r="K91" s="34" t="s">
        <v>12</v>
      </c>
      <c r="L91" s="269" t="s">
        <v>16</v>
      </c>
      <c r="M91" s="271"/>
      <c r="N91" s="295"/>
      <c r="O91" s="296"/>
      <c r="P91" s="222"/>
      <c r="Q91" s="222"/>
    </row>
    <row r="92" spans="1:17" s="3" customFormat="1" ht="9" thickBot="1">
      <c r="A92" s="49">
        <v>1</v>
      </c>
      <c r="B92" s="49">
        <v>2</v>
      </c>
      <c r="C92" s="49">
        <v>3</v>
      </c>
      <c r="D92" s="49">
        <v>4</v>
      </c>
      <c r="E92" s="50">
        <v>5</v>
      </c>
      <c r="F92" s="49">
        <v>6</v>
      </c>
      <c r="G92" s="65">
        <v>7</v>
      </c>
      <c r="H92" s="98">
        <v>8</v>
      </c>
      <c r="I92" s="93">
        <v>9</v>
      </c>
      <c r="J92" s="102">
        <v>10</v>
      </c>
      <c r="K92" s="102">
        <v>11</v>
      </c>
      <c r="L92" s="262">
        <v>12</v>
      </c>
      <c r="M92" s="263"/>
      <c r="N92" s="264">
        <v>13</v>
      </c>
      <c r="O92" s="265"/>
      <c r="P92" s="193"/>
      <c r="Q92" s="49">
        <v>14</v>
      </c>
    </row>
    <row r="93" spans="1:17" ht="10.5" thickTop="1">
      <c r="A93" s="240">
        <v>29</v>
      </c>
      <c r="B93" s="240" t="s">
        <v>7</v>
      </c>
      <c r="C93" s="241" t="s">
        <v>73</v>
      </c>
      <c r="D93" s="240">
        <v>2003</v>
      </c>
      <c r="E93" s="13">
        <v>10000</v>
      </c>
      <c r="F93" s="8">
        <v>10000</v>
      </c>
      <c r="G93" s="68"/>
      <c r="H93" s="101">
        <f>SUM(I93:L93)</f>
        <v>10000</v>
      </c>
      <c r="I93" s="72">
        <v>10000</v>
      </c>
      <c r="J93" s="103"/>
      <c r="K93" s="103"/>
      <c r="L93" s="104"/>
      <c r="M93" s="105"/>
      <c r="N93" s="51"/>
      <c r="O93" s="6"/>
      <c r="P93" s="14"/>
      <c r="Q93" s="10"/>
    </row>
    <row r="94" spans="1:17" ht="13.5" customHeight="1">
      <c r="A94" s="255"/>
      <c r="B94" s="240"/>
      <c r="C94" s="241"/>
      <c r="D94" s="240"/>
      <c r="E94" s="13"/>
      <c r="F94" s="10"/>
      <c r="G94" s="68"/>
      <c r="H94" s="100"/>
      <c r="I94" s="71"/>
      <c r="J94" s="106"/>
      <c r="K94" s="106"/>
      <c r="L94" s="107"/>
      <c r="M94" s="108"/>
      <c r="N94" s="189"/>
      <c r="O94" s="14"/>
      <c r="P94" s="14"/>
      <c r="Q94" s="10"/>
    </row>
    <row r="95" spans="1:17" ht="9.75">
      <c r="A95" s="240">
        <v>30</v>
      </c>
      <c r="B95" s="254" t="s">
        <v>86</v>
      </c>
      <c r="C95" s="256" t="s">
        <v>87</v>
      </c>
      <c r="D95" s="254">
        <v>2003</v>
      </c>
      <c r="E95" s="11">
        <v>28000</v>
      </c>
      <c r="F95" s="8">
        <f>H95+((-1)*(G95+G96))</f>
        <v>28000</v>
      </c>
      <c r="G95" s="67"/>
      <c r="H95" s="99">
        <f>SUM(I95:L95)</f>
        <v>28000</v>
      </c>
      <c r="I95" s="72">
        <v>28000</v>
      </c>
      <c r="J95" s="103"/>
      <c r="K95" s="103"/>
      <c r="L95" s="104"/>
      <c r="M95" s="105"/>
      <c r="N95" s="29"/>
      <c r="O95" s="6"/>
      <c r="P95" s="6"/>
      <c r="Q95" s="8"/>
    </row>
    <row r="96" spans="1:17" ht="13.5" customHeight="1">
      <c r="A96" s="255"/>
      <c r="B96" s="255"/>
      <c r="C96" s="257"/>
      <c r="D96" s="255"/>
      <c r="E96" s="12"/>
      <c r="F96" s="9"/>
      <c r="G96" s="66"/>
      <c r="H96" s="100"/>
      <c r="I96" s="71"/>
      <c r="J96" s="106"/>
      <c r="K96" s="106"/>
      <c r="L96" s="107"/>
      <c r="M96" s="108"/>
      <c r="N96" s="31"/>
      <c r="O96" s="7"/>
      <c r="P96" s="7"/>
      <c r="Q96" s="9"/>
    </row>
    <row r="97" spans="1:17" ht="12.75" customHeight="1">
      <c r="A97" s="240">
        <v>31</v>
      </c>
      <c r="B97" s="240" t="s">
        <v>7</v>
      </c>
      <c r="C97" s="241" t="s">
        <v>72</v>
      </c>
      <c r="D97" s="240" t="s">
        <v>181</v>
      </c>
      <c r="E97" s="13">
        <v>310000</v>
      </c>
      <c r="F97" s="8">
        <v>110000</v>
      </c>
      <c r="G97" s="68">
        <v>-60000</v>
      </c>
      <c r="H97" s="99">
        <v>50000</v>
      </c>
      <c r="I97" s="72">
        <v>50000</v>
      </c>
      <c r="J97" s="103"/>
      <c r="K97" s="103"/>
      <c r="L97" s="104"/>
      <c r="M97" s="105"/>
      <c r="N97" s="54">
        <v>260000</v>
      </c>
      <c r="O97" s="21"/>
      <c r="P97" s="14"/>
      <c r="Q97" s="10"/>
    </row>
    <row r="98" spans="1:17" ht="11.25" customHeight="1" thickBot="1">
      <c r="A98" s="255"/>
      <c r="B98" s="255"/>
      <c r="C98" s="257"/>
      <c r="D98" s="255"/>
      <c r="E98" s="12"/>
      <c r="F98" s="9"/>
      <c r="G98" s="66"/>
      <c r="H98" s="99"/>
      <c r="I98" s="72"/>
      <c r="J98" s="103"/>
      <c r="K98" s="103"/>
      <c r="L98" s="104"/>
      <c r="M98" s="105"/>
      <c r="N98" s="31"/>
      <c r="O98" s="7"/>
      <c r="P98" s="7"/>
      <c r="Q98" s="9"/>
    </row>
    <row r="99" spans="1:17" ht="9.75">
      <c r="A99" s="225" t="s">
        <v>21</v>
      </c>
      <c r="B99" s="226"/>
      <c r="C99" s="227"/>
      <c r="D99" s="73"/>
      <c r="E99" s="74">
        <f>SUM(E62:E83,E93:E97)</f>
        <v>3925383</v>
      </c>
      <c r="F99" s="74">
        <f aca="true" t="shared" si="1" ref="F99:L99">SUM(F62:F83,F93:F98)</f>
        <v>1608000</v>
      </c>
      <c r="G99" s="188">
        <f t="shared" si="1"/>
        <v>123200</v>
      </c>
      <c r="H99" s="77">
        <f t="shared" si="1"/>
        <v>1731200</v>
      </c>
      <c r="I99" s="78">
        <f t="shared" si="1"/>
        <v>1519700</v>
      </c>
      <c r="J99" s="78">
        <f t="shared" si="1"/>
        <v>0</v>
      </c>
      <c r="K99" s="78">
        <f t="shared" si="1"/>
        <v>211500</v>
      </c>
      <c r="L99" s="231">
        <f t="shared" si="1"/>
        <v>0</v>
      </c>
      <c r="M99" s="232"/>
      <c r="N99" s="233">
        <f>SUM(N97,N82,N80,N68,N62)</f>
        <v>1262000</v>
      </c>
      <c r="O99" s="234"/>
      <c r="P99" s="79">
        <v>600000</v>
      </c>
      <c r="Q99" s="79"/>
    </row>
    <row r="100" spans="1:17" ht="12.75" customHeight="1" thickBot="1">
      <c r="A100" s="236"/>
      <c r="B100" s="237"/>
      <c r="C100" s="238"/>
      <c r="D100" s="80"/>
      <c r="E100" s="81"/>
      <c r="F100" s="82"/>
      <c r="G100" s="83"/>
      <c r="H100" s="84"/>
      <c r="I100" s="85"/>
      <c r="J100" s="85"/>
      <c r="K100" s="85"/>
      <c r="L100" s="86"/>
      <c r="M100" s="87"/>
      <c r="N100" s="217"/>
      <c r="O100" s="218"/>
      <c r="P100" s="195"/>
      <c r="Q100" s="121"/>
    </row>
    <row r="101" spans="1:17" ht="9.75">
      <c r="A101" s="240">
        <v>32</v>
      </c>
      <c r="B101" s="240" t="s">
        <v>2</v>
      </c>
      <c r="C101" s="241" t="s">
        <v>182</v>
      </c>
      <c r="D101" s="240">
        <v>2003</v>
      </c>
      <c r="E101" s="13">
        <v>56000</v>
      </c>
      <c r="F101" s="10">
        <v>34000</v>
      </c>
      <c r="G101" s="68"/>
      <c r="H101" s="99">
        <v>56000</v>
      </c>
      <c r="I101" s="72">
        <v>56000</v>
      </c>
      <c r="J101" s="103"/>
      <c r="K101" s="103"/>
      <c r="L101" s="104"/>
      <c r="M101" s="105"/>
      <c r="N101" s="189"/>
      <c r="O101" s="14"/>
      <c r="P101" s="14"/>
      <c r="Q101" s="8"/>
    </row>
    <row r="102" spans="1:17" ht="15" customHeight="1">
      <c r="A102" s="255"/>
      <c r="B102" s="255"/>
      <c r="C102" s="257"/>
      <c r="D102" s="255"/>
      <c r="E102" s="12"/>
      <c r="F102" s="9"/>
      <c r="G102" s="66">
        <v>22000</v>
      </c>
      <c r="H102" s="100"/>
      <c r="I102" s="71"/>
      <c r="J102" s="106"/>
      <c r="K102" s="106"/>
      <c r="L102" s="107"/>
      <c r="M102" s="108"/>
      <c r="N102" s="96"/>
      <c r="O102" s="7"/>
      <c r="P102" s="7"/>
      <c r="Q102" s="9"/>
    </row>
    <row r="103" spans="1:17" ht="9.75">
      <c r="A103" s="240">
        <v>33</v>
      </c>
      <c r="B103" s="240" t="s">
        <v>7</v>
      </c>
      <c r="C103" s="241" t="s">
        <v>80</v>
      </c>
      <c r="D103" s="240">
        <v>2003</v>
      </c>
      <c r="E103" s="13">
        <v>17000</v>
      </c>
      <c r="F103" s="8">
        <v>17000</v>
      </c>
      <c r="G103" s="68"/>
      <c r="H103" s="101">
        <f>SUM(I103:L103)</f>
        <v>17000</v>
      </c>
      <c r="I103" s="72">
        <v>17000</v>
      </c>
      <c r="J103" s="103"/>
      <c r="K103" s="103"/>
      <c r="L103" s="104"/>
      <c r="M103" s="105"/>
      <c r="N103" s="51"/>
      <c r="O103" s="6"/>
      <c r="P103" s="6"/>
      <c r="Q103" s="8"/>
    </row>
    <row r="104" spans="1:17" ht="10.5" thickBot="1">
      <c r="A104" s="255"/>
      <c r="B104" s="255"/>
      <c r="C104" s="257"/>
      <c r="D104" s="255"/>
      <c r="E104" s="12"/>
      <c r="F104" s="10"/>
      <c r="G104" s="68"/>
      <c r="H104" s="99"/>
      <c r="I104" s="72"/>
      <c r="J104" s="103"/>
      <c r="K104" s="103"/>
      <c r="L104" s="104"/>
      <c r="M104" s="105"/>
      <c r="N104" s="96"/>
      <c r="O104" s="7"/>
      <c r="P104" s="7"/>
      <c r="Q104" s="9"/>
    </row>
    <row r="105" spans="1:17" ht="9.75" customHeight="1">
      <c r="A105" s="225" t="s">
        <v>22</v>
      </c>
      <c r="B105" s="226"/>
      <c r="C105" s="227"/>
      <c r="D105" s="73"/>
      <c r="E105" s="74">
        <f aca="true" t="shared" si="2" ref="E105:L105">SUM(E101:E104)</f>
        <v>73000</v>
      </c>
      <c r="F105" s="75">
        <f>SUM(F101:F104)</f>
        <v>51000</v>
      </c>
      <c r="G105" s="76">
        <f>SUM(G101:G104)</f>
        <v>22000</v>
      </c>
      <c r="H105" s="77">
        <f>SUM(H101:H104)</f>
        <v>73000</v>
      </c>
      <c r="I105" s="78">
        <f>SUM(I101:I104)</f>
        <v>73000</v>
      </c>
      <c r="J105" s="78">
        <f t="shared" si="2"/>
        <v>0</v>
      </c>
      <c r="K105" s="78">
        <f t="shared" si="2"/>
        <v>0</v>
      </c>
      <c r="L105" s="219">
        <f t="shared" si="2"/>
        <v>0</v>
      </c>
      <c r="M105" s="220"/>
      <c r="N105" s="233">
        <f>SUM(N101,N103)</f>
        <v>0</v>
      </c>
      <c r="O105" s="234"/>
      <c r="P105" s="79"/>
      <c r="Q105" s="79">
        <f>SUM(Q101,Q103)</f>
        <v>0</v>
      </c>
    </row>
    <row r="106" spans="1:17" ht="9.75" customHeight="1" thickBot="1">
      <c r="A106" s="236"/>
      <c r="B106" s="237"/>
      <c r="C106" s="238"/>
      <c r="D106" s="80"/>
      <c r="E106" s="81"/>
      <c r="F106" s="82"/>
      <c r="G106" s="83"/>
      <c r="H106" s="84"/>
      <c r="I106" s="85"/>
      <c r="J106" s="85"/>
      <c r="K106" s="85"/>
      <c r="L106" s="86"/>
      <c r="M106" s="87"/>
      <c r="N106" s="216">
        <f>SUM(N102,N104)</f>
        <v>0</v>
      </c>
      <c r="O106" s="238"/>
      <c r="P106" s="143"/>
      <c r="Q106" s="88">
        <f>SUM(Q102,Q104)</f>
        <v>0</v>
      </c>
    </row>
    <row r="107" spans="1:17" ht="9.75">
      <c r="A107" s="240">
        <v>34</v>
      </c>
      <c r="B107" s="240" t="s">
        <v>7</v>
      </c>
      <c r="C107" s="241" t="s">
        <v>105</v>
      </c>
      <c r="D107" s="240">
        <v>2003</v>
      </c>
      <c r="E107" s="13">
        <v>107000</v>
      </c>
      <c r="F107" s="8">
        <f>H107+((-1)*(G107+G108))</f>
        <v>126000</v>
      </c>
      <c r="G107" s="68">
        <v>-19000</v>
      </c>
      <c r="H107" s="99">
        <v>107000</v>
      </c>
      <c r="I107" s="72">
        <v>107000</v>
      </c>
      <c r="J107" s="103"/>
      <c r="K107" s="103"/>
      <c r="L107" s="104"/>
      <c r="M107" s="105"/>
      <c r="N107" s="20"/>
      <c r="O107" s="14"/>
      <c r="P107" s="14"/>
      <c r="Q107" s="10"/>
    </row>
    <row r="108" spans="1:17" ht="15" customHeight="1" thickBot="1">
      <c r="A108" s="255"/>
      <c r="B108" s="255"/>
      <c r="C108" s="257"/>
      <c r="D108" s="255"/>
      <c r="E108" s="12"/>
      <c r="F108" s="9"/>
      <c r="G108" s="66"/>
      <c r="H108" s="100"/>
      <c r="I108" s="71"/>
      <c r="J108" s="106"/>
      <c r="K108" s="106"/>
      <c r="L108" s="107"/>
      <c r="M108" s="108"/>
      <c r="N108" s="31"/>
      <c r="O108" s="7"/>
      <c r="P108" s="7"/>
      <c r="Q108" s="9"/>
    </row>
    <row r="109" spans="1:17" ht="9.75" customHeight="1">
      <c r="A109" s="225" t="s">
        <v>23</v>
      </c>
      <c r="B109" s="226"/>
      <c r="C109" s="227"/>
      <c r="D109" s="73"/>
      <c r="E109" s="74">
        <f aca="true" t="shared" si="3" ref="E109:L109">SUM(E107:E108)</f>
        <v>107000</v>
      </c>
      <c r="F109" s="75">
        <f t="shared" si="3"/>
        <v>126000</v>
      </c>
      <c r="G109" s="76">
        <f t="shared" si="3"/>
        <v>-19000</v>
      </c>
      <c r="H109" s="77">
        <f t="shared" si="3"/>
        <v>107000</v>
      </c>
      <c r="I109" s="78">
        <f t="shared" si="3"/>
        <v>107000</v>
      </c>
      <c r="J109" s="78">
        <f t="shared" si="3"/>
        <v>0</v>
      </c>
      <c r="K109" s="78">
        <f t="shared" si="3"/>
        <v>0</v>
      </c>
      <c r="L109" s="231">
        <f t="shared" si="3"/>
        <v>0</v>
      </c>
      <c r="M109" s="232"/>
      <c r="N109" s="233">
        <f>SUM(N107,)</f>
        <v>0</v>
      </c>
      <c r="O109" s="234"/>
      <c r="P109" s="79"/>
      <c r="Q109" s="79"/>
    </row>
    <row r="110" spans="1:17" ht="12" customHeight="1" thickBot="1">
      <c r="A110" s="236"/>
      <c r="B110" s="237"/>
      <c r="C110" s="238"/>
      <c r="D110" s="80"/>
      <c r="E110" s="81"/>
      <c r="F110" s="82"/>
      <c r="G110" s="83"/>
      <c r="H110" s="84"/>
      <c r="I110" s="85"/>
      <c r="J110" s="85"/>
      <c r="K110" s="85"/>
      <c r="L110" s="86"/>
      <c r="M110" s="87"/>
      <c r="N110" s="216"/>
      <c r="O110" s="238"/>
      <c r="P110" s="143"/>
      <c r="Q110" s="88"/>
    </row>
    <row r="111" spans="1:17" ht="9.75">
      <c r="A111" s="240">
        <v>35</v>
      </c>
      <c r="B111" s="240" t="s">
        <v>7</v>
      </c>
      <c r="C111" s="241" t="s">
        <v>98</v>
      </c>
      <c r="D111" s="240">
        <v>2003</v>
      </c>
      <c r="E111" s="13">
        <v>72600</v>
      </c>
      <c r="F111" s="8">
        <v>72600</v>
      </c>
      <c r="G111" s="68"/>
      <c r="H111" s="99">
        <v>72600</v>
      </c>
      <c r="I111" s="72">
        <v>72600</v>
      </c>
      <c r="J111" s="103"/>
      <c r="K111" s="103"/>
      <c r="L111" s="104"/>
      <c r="M111" s="105"/>
      <c r="N111" s="20"/>
      <c r="O111" s="14"/>
      <c r="P111" s="14"/>
      <c r="Q111" s="10"/>
    </row>
    <row r="112" spans="1:17" ht="9.75">
      <c r="A112" s="255"/>
      <c r="B112" s="255"/>
      <c r="C112" s="257"/>
      <c r="D112" s="255"/>
      <c r="E112" s="12"/>
      <c r="F112" s="10"/>
      <c r="G112" s="66"/>
      <c r="H112" s="100"/>
      <c r="I112" s="71"/>
      <c r="J112" s="106"/>
      <c r="K112" s="106"/>
      <c r="L112" s="107"/>
      <c r="M112" s="108"/>
      <c r="N112" s="31"/>
      <c r="O112" s="7"/>
      <c r="P112" s="7"/>
      <c r="Q112" s="9"/>
    </row>
    <row r="113" spans="1:17" ht="9.75">
      <c r="A113" s="240">
        <v>36</v>
      </c>
      <c r="B113" s="240" t="s">
        <v>7</v>
      </c>
      <c r="C113" s="241" t="s">
        <v>106</v>
      </c>
      <c r="D113" s="240">
        <v>2003</v>
      </c>
      <c r="E113" s="13">
        <v>32000</v>
      </c>
      <c r="F113" s="8">
        <f>H113+((-1)*(G113+G114))</f>
        <v>32000</v>
      </c>
      <c r="G113" s="68"/>
      <c r="H113" s="99">
        <f>SUM(I113:L113)</f>
        <v>32000</v>
      </c>
      <c r="I113" s="72">
        <v>32000</v>
      </c>
      <c r="J113" s="103"/>
      <c r="K113" s="103"/>
      <c r="L113" s="104"/>
      <c r="M113" s="105"/>
      <c r="N113" s="20"/>
      <c r="O113" s="14"/>
      <c r="P113" s="14"/>
      <c r="Q113" s="10"/>
    </row>
    <row r="114" spans="1:17" ht="13.5" customHeight="1" thickBot="1">
      <c r="A114" s="255"/>
      <c r="B114" s="255"/>
      <c r="C114" s="257"/>
      <c r="D114" s="255"/>
      <c r="E114" s="12"/>
      <c r="F114" s="10"/>
      <c r="G114" s="68"/>
      <c r="H114" s="99"/>
      <c r="I114" s="72"/>
      <c r="J114" s="103"/>
      <c r="K114" s="103"/>
      <c r="L114" s="104"/>
      <c r="M114" s="105"/>
      <c r="N114" s="20"/>
      <c r="O114" s="14"/>
      <c r="P114" s="14"/>
      <c r="Q114" s="10"/>
    </row>
    <row r="115" spans="1:17" ht="9.75" customHeight="1">
      <c r="A115" s="225" t="s">
        <v>95</v>
      </c>
      <c r="B115" s="226"/>
      <c r="C115" s="227"/>
      <c r="D115" s="73"/>
      <c r="E115" s="74">
        <f aca="true" t="shared" si="4" ref="E115:L115">SUM(E111:E114)</f>
        <v>104600</v>
      </c>
      <c r="F115" s="75">
        <f t="shared" si="4"/>
        <v>104600</v>
      </c>
      <c r="G115" s="76">
        <f t="shared" si="4"/>
        <v>0</v>
      </c>
      <c r="H115" s="77">
        <f t="shared" si="4"/>
        <v>104600</v>
      </c>
      <c r="I115" s="78">
        <f t="shared" si="4"/>
        <v>104600</v>
      </c>
      <c r="J115" s="78">
        <f t="shared" si="4"/>
        <v>0</v>
      </c>
      <c r="K115" s="78">
        <f t="shared" si="4"/>
        <v>0</v>
      </c>
      <c r="L115" s="231">
        <f t="shared" si="4"/>
        <v>0</v>
      </c>
      <c r="M115" s="232"/>
      <c r="N115" s="233">
        <f>SUM(N111,N113)</f>
        <v>0</v>
      </c>
      <c r="O115" s="234"/>
      <c r="P115" s="79"/>
      <c r="Q115" s="79">
        <f>SUM(Q111,Q113)</f>
        <v>0</v>
      </c>
    </row>
    <row r="116" spans="1:17" ht="9.75" customHeight="1">
      <c r="A116" s="236"/>
      <c r="B116" s="237"/>
      <c r="C116" s="238"/>
      <c r="D116" s="80"/>
      <c r="E116" s="81"/>
      <c r="F116" s="82"/>
      <c r="G116" s="83"/>
      <c r="H116" s="164"/>
      <c r="I116" s="165"/>
      <c r="J116" s="165"/>
      <c r="K116" s="165"/>
      <c r="L116" s="166"/>
      <c r="M116" s="167"/>
      <c r="N116" s="216">
        <f>SUM(N112,N114)</f>
        <v>0</v>
      </c>
      <c r="O116" s="238"/>
      <c r="P116" s="143"/>
      <c r="Q116" s="88">
        <f>SUM(Q112,Q114)</f>
        <v>0</v>
      </c>
    </row>
    <row r="117" spans="1:17" ht="9.75">
      <c r="A117" s="254">
        <v>37</v>
      </c>
      <c r="B117" s="254" t="s">
        <v>2</v>
      </c>
      <c r="C117" s="256" t="s">
        <v>24</v>
      </c>
      <c r="D117" s="254" t="s">
        <v>123</v>
      </c>
      <c r="E117" s="11">
        <v>13972352</v>
      </c>
      <c r="F117" s="8">
        <v>2280000</v>
      </c>
      <c r="G117" s="11"/>
      <c r="H117" s="181">
        <v>2280000</v>
      </c>
      <c r="I117" s="169">
        <v>2280000</v>
      </c>
      <c r="J117" s="168"/>
      <c r="K117" s="168"/>
      <c r="L117" s="170"/>
      <c r="M117" s="182"/>
      <c r="N117" s="32">
        <v>2800000</v>
      </c>
      <c r="O117" s="21"/>
      <c r="P117" s="6"/>
      <c r="Q117" s="8"/>
    </row>
    <row r="118" spans="1:17" ht="12.75" customHeight="1">
      <c r="A118" s="255"/>
      <c r="B118" s="255"/>
      <c r="C118" s="257"/>
      <c r="D118" s="255"/>
      <c r="E118" s="12"/>
      <c r="F118" s="9"/>
      <c r="G118" s="12"/>
      <c r="H118" s="179"/>
      <c r="I118" s="173"/>
      <c r="J118" s="172"/>
      <c r="K118" s="172"/>
      <c r="L118" s="174"/>
      <c r="M118" s="180"/>
      <c r="N118" s="31"/>
      <c r="O118" s="7"/>
      <c r="P118" s="7"/>
      <c r="Q118" s="9"/>
    </row>
    <row r="119" spans="1:17" ht="9.75">
      <c r="A119" s="254">
        <v>38</v>
      </c>
      <c r="B119" s="240" t="s">
        <v>2</v>
      </c>
      <c r="C119" s="241" t="s">
        <v>58</v>
      </c>
      <c r="D119" s="240" t="s">
        <v>29</v>
      </c>
      <c r="E119" s="13">
        <v>4803211</v>
      </c>
      <c r="F119" s="8">
        <v>395000</v>
      </c>
      <c r="G119" s="13"/>
      <c r="H119" s="181">
        <v>420000</v>
      </c>
      <c r="I119" s="175">
        <v>420000</v>
      </c>
      <c r="J119" s="176"/>
      <c r="K119" s="176"/>
      <c r="L119" s="177"/>
      <c r="M119" s="183"/>
      <c r="N119" s="32">
        <v>2800000</v>
      </c>
      <c r="O119" s="21"/>
      <c r="P119" s="14"/>
      <c r="Q119" s="10"/>
    </row>
    <row r="120" spans="1:17" ht="12.75" customHeight="1">
      <c r="A120" s="255"/>
      <c r="B120" s="255"/>
      <c r="C120" s="257"/>
      <c r="D120" s="255"/>
      <c r="E120" s="12"/>
      <c r="F120" s="9"/>
      <c r="G120" s="12">
        <v>25000</v>
      </c>
      <c r="H120" s="179"/>
      <c r="I120" s="173"/>
      <c r="J120" s="172"/>
      <c r="K120" s="172"/>
      <c r="L120" s="178"/>
      <c r="M120" s="180"/>
      <c r="N120" s="31">
        <v>200000</v>
      </c>
      <c r="O120" s="7"/>
      <c r="P120" s="7"/>
      <c r="Q120" s="9"/>
    </row>
    <row r="121" spans="1:17" ht="9.75">
      <c r="A121" s="254">
        <v>39</v>
      </c>
      <c r="B121" s="240" t="s">
        <v>2</v>
      </c>
      <c r="C121" s="241" t="s">
        <v>25</v>
      </c>
      <c r="D121" s="240" t="s">
        <v>29</v>
      </c>
      <c r="E121" s="13">
        <v>1079426</v>
      </c>
      <c r="F121" s="8">
        <v>35000</v>
      </c>
      <c r="G121" s="13"/>
      <c r="H121" s="181">
        <v>35000</v>
      </c>
      <c r="I121" s="175">
        <v>35000</v>
      </c>
      <c r="J121" s="176"/>
      <c r="K121" s="176"/>
      <c r="L121" s="177"/>
      <c r="M121" s="183"/>
      <c r="N121" s="51">
        <v>1000000</v>
      </c>
      <c r="O121" s="6"/>
      <c r="P121" s="6"/>
      <c r="Q121" s="8"/>
    </row>
    <row r="122" spans="1:17" ht="9.75" customHeight="1">
      <c r="A122" s="255"/>
      <c r="B122" s="255"/>
      <c r="C122" s="257"/>
      <c r="D122" s="255"/>
      <c r="E122" s="12"/>
      <c r="F122" s="9"/>
      <c r="G122" s="12"/>
      <c r="H122" s="179"/>
      <c r="I122" s="175"/>
      <c r="J122" s="172"/>
      <c r="K122" s="172"/>
      <c r="L122" s="174"/>
      <c r="M122" s="180"/>
      <c r="N122" s="96"/>
      <c r="O122" s="7"/>
      <c r="P122" s="7"/>
      <c r="Q122" s="9"/>
    </row>
    <row r="123" spans="1:17" ht="14.25" customHeight="1">
      <c r="A123" s="254">
        <v>40</v>
      </c>
      <c r="B123" s="254" t="s">
        <v>2</v>
      </c>
      <c r="C123" s="256" t="s">
        <v>75</v>
      </c>
      <c r="D123" s="254">
        <v>2003</v>
      </c>
      <c r="E123" s="11">
        <v>680000</v>
      </c>
      <c r="F123" s="8">
        <v>730000</v>
      </c>
      <c r="G123" s="11">
        <v>-50000</v>
      </c>
      <c r="H123" s="184">
        <v>680000</v>
      </c>
      <c r="I123" s="169">
        <v>680000</v>
      </c>
      <c r="J123" s="171"/>
      <c r="K123" s="168"/>
      <c r="L123" s="170"/>
      <c r="M123" s="182"/>
      <c r="N123" s="51"/>
      <c r="O123" s="6"/>
      <c r="P123" s="6"/>
      <c r="Q123" s="8"/>
    </row>
    <row r="124" spans="1:17" ht="7.5" customHeight="1">
      <c r="A124" s="255"/>
      <c r="B124" s="255"/>
      <c r="C124" s="257"/>
      <c r="D124" s="255"/>
      <c r="E124" s="12"/>
      <c r="F124" s="9"/>
      <c r="G124" s="12"/>
      <c r="H124" s="197"/>
      <c r="I124" s="173"/>
      <c r="J124" s="198"/>
      <c r="K124" s="172"/>
      <c r="L124" s="174"/>
      <c r="M124" s="180"/>
      <c r="N124" s="31"/>
      <c r="O124" s="7"/>
      <c r="P124" s="7"/>
      <c r="Q124" s="9"/>
    </row>
    <row r="125" spans="1:17" ht="11.25" customHeight="1">
      <c r="A125" s="254">
        <v>41</v>
      </c>
      <c r="B125" s="254" t="s">
        <v>2</v>
      </c>
      <c r="C125" s="256" t="s">
        <v>174</v>
      </c>
      <c r="D125" s="254">
        <v>2004</v>
      </c>
      <c r="E125" s="13">
        <v>140000</v>
      </c>
      <c r="F125" s="10"/>
      <c r="G125" s="13"/>
      <c r="H125" s="190"/>
      <c r="I125" s="175"/>
      <c r="J125" s="191"/>
      <c r="K125" s="176"/>
      <c r="L125" s="177"/>
      <c r="M125" s="183"/>
      <c r="N125" s="32">
        <v>82000</v>
      </c>
      <c r="O125" s="21"/>
      <c r="P125" s="14"/>
      <c r="Q125" s="10"/>
    </row>
    <row r="126" spans="1:17" ht="9" customHeight="1" thickBot="1">
      <c r="A126" s="255"/>
      <c r="B126" s="255"/>
      <c r="C126" s="257"/>
      <c r="D126" s="255"/>
      <c r="E126" s="13"/>
      <c r="F126" s="10"/>
      <c r="G126" s="13"/>
      <c r="H126" s="190"/>
      <c r="I126" s="175"/>
      <c r="J126" s="191"/>
      <c r="K126" s="176"/>
      <c r="L126" s="177"/>
      <c r="M126" s="183"/>
      <c r="N126" s="31">
        <v>58000</v>
      </c>
      <c r="O126" s="7" t="s">
        <v>165</v>
      </c>
      <c r="P126" s="14"/>
      <c r="Q126" s="10"/>
    </row>
    <row r="127" spans="1:17" ht="9.75" customHeight="1">
      <c r="A127" s="225" t="s">
        <v>26</v>
      </c>
      <c r="B127" s="226"/>
      <c r="C127" s="227"/>
      <c r="D127" s="73"/>
      <c r="E127" s="74">
        <f>SUM(E117:E126)</f>
        <v>20674989</v>
      </c>
      <c r="F127" s="74">
        <f>SUM(F117:F126)</f>
        <v>3440000</v>
      </c>
      <c r="G127" s="74" t="e">
        <f>SUM(G117,G118,G119,G120,G121,G122,G123,G124,G125,G126,#REF!,#REF!)</f>
        <v>#REF!</v>
      </c>
      <c r="H127" s="77">
        <f>SUM(H117:H126)</f>
        <v>3415000</v>
      </c>
      <c r="I127" s="137">
        <f>SUM(I117:I126)</f>
        <v>3415000</v>
      </c>
      <c r="J127" s="137"/>
      <c r="K127" s="137"/>
      <c r="L127" s="231">
        <f>SUM(L117:L126)</f>
        <v>0</v>
      </c>
      <c r="M127" s="232"/>
      <c r="N127" s="298">
        <f>SUM(N125,N119,N117,N121)</f>
        <v>6682000</v>
      </c>
      <c r="O127" s="299"/>
      <c r="P127" s="194"/>
      <c r="Q127" s="79">
        <f>SUM(Q103,Q105,Q107,Q109)</f>
        <v>0</v>
      </c>
    </row>
    <row r="128" spans="1:17" ht="10.5" thickBot="1">
      <c r="A128" s="236"/>
      <c r="B128" s="237"/>
      <c r="C128" s="238"/>
      <c r="D128" s="80"/>
      <c r="E128" s="81"/>
      <c r="F128" s="82"/>
      <c r="G128" s="199"/>
      <c r="H128" s="84"/>
      <c r="I128" s="85"/>
      <c r="J128" s="85"/>
      <c r="K128" s="85"/>
      <c r="L128" s="86"/>
      <c r="M128" s="87"/>
      <c r="N128" s="217">
        <f>SUM(N126,N120)</f>
        <v>258000</v>
      </c>
      <c r="O128" s="297"/>
      <c r="P128" s="202"/>
      <c r="Q128" s="88">
        <f>SUM(Q104,Q106,Q108,Q110)</f>
        <v>0</v>
      </c>
    </row>
    <row r="129" spans="1:17" ht="9.75">
      <c r="A129" s="15"/>
      <c r="B129" s="15"/>
      <c r="C129" s="151"/>
      <c r="D129" s="15"/>
      <c r="E129" s="20"/>
      <c r="F129" s="20"/>
      <c r="G129" s="20"/>
      <c r="H129" s="19"/>
      <c r="I129" s="19"/>
      <c r="J129" s="19"/>
      <c r="K129" s="19"/>
      <c r="L129" s="19"/>
      <c r="M129" s="19"/>
      <c r="N129" s="20"/>
      <c r="O129" s="20"/>
      <c r="P129" s="20"/>
      <c r="Q129" s="20"/>
    </row>
    <row r="130" spans="1:17" ht="9.75">
      <c r="A130" s="15"/>
      <c r="B130" s="15"/>
      <c r="C130" s="151"/>
      <c r="D130" s="15"/>
      <c r="E130" s="20"/>
      <c r="F130" s="20"/>
      <c r="G130" s="20"/>
      <c r="H130" s="19"/>
      <c r="I130" s="19"/>
      <c r="J130" s="19"/>
      <c r="K130" s="19"/>
      <c r="L130" s="19"/>
      <c r="M130" s="19"/>
      <c r="N130" s="20"/>
      <c r="O130" s="20"/>
      <c r="P130" s="20"/>
      <c r="Q130" s="20"/>
    </row>
    <row r="131" spans="1:17" ht="9.75">
      <c r="A131" s="15"/>
      <c r="B131" s="15"/>
      <c r="C131" s="151"/>
      <c r="D131" s="15"/>
      <c r="E131" s="20"/>
      <c r="F131" s="20"/>
      <c r="G131" s="20"/>
      <c r="H131" s="19"/>
      <c r="I131" s="19"/>
      <c r="J131" s="19"/>
      <c r="K131" s="19"/>
      <c r="L131" s="19"/>
      <c r="M131" s="19"/>
      <c r="N131" s="20"/>
      <c r="O131" s="20"/>
      <c r="P131" s="20"/>
      <c r="Q131" s="20"/>
    </row>
    <row r="132" spans="1:17" ht="9.75">
      <c r="A132" s="15"/>
      <c r="B132" s="15"/>
      <c r="C132" s="151"/>
      <c r="D132" s="15"/>
      <c r="E132" s="20"/>
      <c r="F132" s="20"/>
      <c r="G132" s="20"/>
      <c r="H132" s="19"/>
      <c r="I132" s="19"/>
      <c r="J132" s="19"/>
      <c r="K132" s="19"/>
      <c r="L132" s="19"/>
      <c r="M132" s="19"/>
      <c r="N132" s="20"/>
      <c r="O132" s="20"/>
      <c r="P132" s="20"/>
      <c r="Q132" s="20"/>
    </row>
    <row r="133" spans="1:17" ht="9.75">
      <c r="A133" s="119"/>
      <c r="B133" s="119"/>
      <c r="C133" s="120"/>
      <c r="D133" s="119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1:17" s="2" customFormat="1" ht="12.75" customHeight="1" thickBot="1">
      <c r="A134" s="240" t="s">
        <v>1</v>
      </c>
      <c r="B134" s="221" t="s">
        <v>0</v>
      </c>
      <c r="C134" s="221" t="s">
        <v>8</v>
      </c>
      <c r="D134" s="221" t="s">
        <v>9</v>
      </c>
      <c r="E134" s="288" t="s">
        <v>10</v>
      </c>
      <c r="F134" s="221" t="s">
        <v>102</v>
      </c>
      <c r="G134" s="280" t="s">
        <v>104</v>
      </c>
      <c r="H134" s="288" t="s">
        <v>91</v>
      </c>
      <c r="I134" s="280"/>
      <c r="J134" s="280"/>
      <c r="K134" s="280"/>
      <c r="L134" s="280"/>
      <c r="M134" s="280"/>
      <c r="N134" s="280"/>
      <c r="O134" s="280"/>
      <c r="P134" s="280"/>
      <c r="Q134" s="289"/>
    </row>
    <row r="135" spans="1:17" s="2" customFormat="1" ht="12.75" customHeight="1" thickBot="1">
      <c r="A135" s="240"/>
      <c r="B135" s="221"/>
      <c r="C135" s="221"/>
      <c r="D135" s="221"/>
      <c r="E135" s="288"/>
      <c r="F135" s="221"/>
      <c r="G135" s="280"/>
      <c r="H135" s="224">
        <v>2003</v>
      </c>
      <c r="I135" s="258"/>
      <c r="J135" s="258"/>
      <c r="K135" s="258"/>
      <c r="L135" s="258"/>
      <c r="M135" s="259"/>
      <c r="N135" s="260">
        <v>2004</v>
      </c>
      <c r="O135" s="261"/>
      <c r="P135" s="5">
        <v>2005</v>
      </c>
      <c r="Q135" s="5">
        <v>2006</v>
      </c>
    </row>
    <row r="136" spans="1:17" s="2" customFormat="1" ht="9.75" customHeight="1" thickTop="1">
      <c r="A136" s="240"/>
      <c r="B136" s="221"/>
      <c r="C136" s="221"/>
      <c r="D136" s="221"/>
      <c r="E136" s="288"/>
      <c r="F136" s="221"/>
      <c r="G136" s="280"/>
      <c r="H136" s="273" t="s">
        <v>101</v>
      </c>
      <c r="I136" s="290" t="s">
        <v>14</v>
      </c>
      <c r="J136" s="291"/>
      <c r="K136" s="291"/>
      <c r="L136" s="291"/>
      <c r="M136" s="292"/>
      <c r="N136" s="293" t="s">
        <v>17</v>
      </c>
      <c r="O136" s="287"/>
      <c r="P136" s="285" t="s">
        <v>17</v>
      </c>
      <c r="Q136" s="285" t="s">
        <v>17</v>
      </c>
    </row>
    <row r="137" spans="1:17" s="2" customFormat="1" ht="9.75" customHeight="1">
      <c r="A137" s="240"/>
      <c r="B137" s="221"/>
      <c r="C137" s="221"/>
      <c r="D137" s="221"/>
      <c r="E137" s="288"/>
      <c r="F137" s="221"/>
      <c r="G137" s="280"/>
      <c r="H137" s="274"/>
      <c r="I137" s="267" t="s">
        <v>15</v>
      </c>
      <c r="J137" s="269" t="s">
        <v>13</v>
      </c>
      <c r="K137" s="270"/>
      <c r="L137" s="270"/>
      <c r="M137" s="271"/>
      <c r="N137" s="294"/>
      <c r="O137" s="289"/>
      <c r="P137" s="221"/>
      <c r="Q137" s="221"/>
    </row>
    <row r="138" spans="1:17" s="2" customFormat="1" ht="29.25">
      <c r="A138" s="255"/>
      <c r="B138" s="222"/>
      <c r="C138" s="222"/>
      <c r="D138" s="222"/>
      <c r="E138" s="275"/>
      <c r="F138" s="222"/>
      <c r="G138" s="276"/>
      <c r="H138" s="274"/>
      <c r="I138" s="268"/>
      <c r="J138" s="34" t="s">
        <v>11</v>
      </c>
      <c r="K138" s="34" t="s">
        <v>12</v>
      </c>
      <c r="L138" s="269" t="s">
        <v>16</v>
      </c>
      <c r="M138" s="271"/>
      <c r="N138" s="295"/>
      <c r="O138" s="296"/>
      <c r="P138" s="222"/>
      <c r="Q138" s="222"/>
    </row>
    <row r="139" spans="1:17" s="3" customFormat="1" ht="9" thickBot="1">
      <c r="A139" s="49">
        <v>1</v>
      </c>
      <c r="B139" s="49">
        <v>2</v>
      </c>
      <c r="C139" s="49">
        <v>3</v>
      </c>
      <c r="D139" s="49">
        <v>4</v>
      </c>
      <c r="E139" s="50">
        <v>5</v>
      </c>
      <c r="F139" s="49">
        <v>6</v>
      </c>
      <c r="G139" s="65">
        <v>7</v>
      </c>
      <c r="H139" s="98">
        <v>8</v>
      </c>
      <c r="I139" s="93">
        <v>9</v>
      </c>
      <c r="J139" s="102">
        <v>10</v>
      </c>
      <c r="K139" s="102">
        <v>11</v>
      </c>
      <c r="L139" s="262">
        <v>12</v>
      </c>
      <c r="M139" s="263"/>
      <c r="N139" s="264">
        <v>13</v>
      </c>
      <c r="O139" s="265"/>
      <c r="P139" s="193"/>
      <c r="Q139" s="49">
        <v>14</v>
      </c>
    </row>
    <row r="140" spans="1:17" ht="10.5" thickTop="1">
      <c r="A140" s="254">
        <v>42</v>
      </c>
      <c r="B140" s="240" t="s">
        <v>7</v>
      </c>
      <c r="C140" s="241" t="s">
        <v>108</v>
      </c>
      <c r="D140" s="240">
        <v>2003</v>
      </c>
      <c r="E140" s="13">
        <v>33000</v>
      </c>
      <c r="F140" s="8">
        <f>H140+((-1)*(G140+G141))</f>
        <v>33000</v>
      </c>
      <c r="G140" s="68"/>
      <c r="H140" s="101">
        <f>SUM(I140:L140)</f>
        <v>33000</v>
      </c>
      <c r="I140" s="72">
        <v>33000</v>
      </c>
      <c r="J140" s="103"/>
      <c r="K140" s="103"/>
      <c r="L140" s="104"/>
      <c r="M140" s="105"/>
      <c r="N140" s="20"/>
      <c r="O140" s="14"/>
      <c r="P140" s="14"/>
      <c r="Q140" s="10"/>
    </row>
    <row r="141" spans="1:17" ht="13.5" customHeight="1" thickBot="1">
      <c r="A141" s="255"/>
      <c r="B141" s="255"/>
      <c r="C141" s="257"/>
      <c r="D141" s="255"/>
      <c r="E141" s="12"/>
      <c r="F141" s="9"/>
      <c r="G141" s="66"/>
      <c r="H141" s="100"/>
      <c r="I141" s="71"/>
      <c r="J141" s="106"/>
      <c r="K141" s="106"/>
      <c r="L141" s="107"/>
      <c r="M141" s="108"/>
      <c r="N141" s="31"/>
      <c r="O141" s="7"/>
      <c r="P141" s="7"/>
      <c r="Q141" s="9"/>
    </row>
    <row r="142" spans="1:17" ht="9.75">
      <c r="A142" s="225" t="s">
        <v>109</v>
      </c>
      <c r="B142" s="226"/>
      <c r="C142" s="227"/>
      <c r="D142" s="73"/>
      <c r="E142" s="74">
        <f aca="true" t="shared" si="5" ref="E142:L142">SUM(E140:E141)</f>
        <v>33000</v>
      </c>
      <c r="F142" s="74">
        <f t="shared" si="5"/>
        <v>33000</v>
      </c>
      <c r="G142" s="74">
        <f t="shared" si="5"/>
        <v>0</v>
      </c>
      <c r="H142" s="77">
        <f t="shared" si="5"/>
        <v>33000</v>
      </c>
      <c r="I142" s="78">
        <f t="shared" si="5"/>
        <v>33000</v>
      </c>
      <c r="J142" s="78">
        <f t="shared" si="5"/>
        <v>0</v>
      </c>
      <c r="K142" s="78">
        <f t="shared" si="5"/>
        <v>0</v>
      </c>
      <c r="L142" s="231">
        <f t="shared" si="5"/>
        <v>0</v>
      </c>
      <c r="M142" s="232"/>
      <c r="N142" s="233">
        <f>SUM(N140)</f>
        <v>0</v>
      </c>
      <c r="O142" s="234"/>
      <c r="P142" s="79"/>
      <c r="Q142" s="79">
        <f>SUM(Q140)</f>
        <v>0</v>
      </c>
    </row>
    <row r="143" spans="1:17" ht="12" customHeight="1" thickBot="1">
      <c r="A143" s="236"/>
      <c r="B143" s="237"/>
      <c r="C143" s="238"/>
      <c r="D143" s="80"/>
      <c r="E143" s="81"/>
      <c r="F143" s="82"/>
      <c r="G143" s="83"/>
      <c r="H143" s="84"/>
      <c r="I143" s="85"/>
      <c r="J143" s="85"/>
      <c r="K143" s="85"/>
      <c r="L143" s="86"/>
      <c r="M143" s="87"/>
      <c r="N143" s="216">
        <f>SUM(N141)</f>
        <v>0</v>
      </c>
      <c r="O143" s="238"/>
      <c r="P143" s="143"/>
      <c r="Q143" s="88">
        <f>SUM(Q141)</f>
        <v>0</v>
      </c>
    </row>
    <row r="144" spans="1:17" ht="9.75">
      <c r="A144" s="240">
        <v>43</v>
      </c>
      <c r="B144" s="240" t="s">
        <v>2</v>
      </c>
      <c r="C144" s="241" t="s">
        <v>107</v>
      </c>
      <c r="D144" s="240">
        <v>2003</v>
      </c>
      <c r="E144" s="13">
        <v>22113</v>
      </c>
      <c r="F144" s="10">
        <v>22113</v>
      </c>
      <c r="G144" s="68"/>
      <c r="H144" s="99">
        <v>22113</v>
      </c>
      <c r="I144" s="72">
        <v>22113</v>
      </c>
      <c r="J144" s="103"/>
      <c r="K144" s="103"/>
      <c r="L144" s="104"/>
      <c r="M144" s="105"/>
      <c r="N144" s="20"/>
      <c r="O144" s="14"/>
      <c r="P144" s="14"/>
      <c r="Q144" s="10"/>
    </row>
    <row r="145" spans="1:17" ht="14.25" customHeight="1" thickBot="1">
      <c r="A145" s="255"/>
      <c r="B145" s="255"/>
      <c r="C145" s="257"/>
      <c r="D145" s="255"/>
      <c r="E145" s="13"/>
      <c r="F145" s="10"/>
      <c r="G145" s="68"/>
      <c r="H145" s="99"/>
      <c r="I145" s="72"/>
      <c r="J145" s="103"/>
      <c r="K145" s="103"/>
      <c r="L145" s="104"/>
      <c r="M145" s="105"/>
      <c r="N145" s="20"/>
      <c r="O145" s="14"/>
      <c r="P145" s="14"/>
      <c r="Q145" s="10"/>
    </row>
    <row r="146" spans="1:17" ht="9.75">
      <c r="A146" s="225" t="s">
        <v>103</v>
      </c>
      <c r="B146" s="226"/>
      <c r="C146" s="227"/>
      <c r="D146" s="73"/>
      <c r="E146" s="74">
        <f aca="true" t="shared" si="6" ref="E146:L146">SUM(E144:E145)</f>
        <v>22113</v>
      </c>
      <c r="F146" s="75">
        <f t="shared" si="6"/>
        <v>22113</v>
      </c>
      <c r="G146" s="76">
        <f t="shared" si="6"/>
        <v>0</v>
      </c>
      <c r="H146" s="77">
        <f>SUM(H144:H145)</f>
        <v>22113</v>
      </c>
      <c r="I146" s="78">
        <f>SUM(I144:I145)</f>
        <v>22113</v>
      </c>
      <c r="J146" s="78">
        <f t="shared" si="6"/>
        <v>0</v>
      </c>
      <c r="K146" s="78">
        <f t="shared" si="6"/>
        <v>0</v>
      </c>
      <c r="L146" s="231">
        <f t="shared" si="6"/>
        <v>0</v>
      </c>
      <c r="M146" s="232"/>
      <c r="N146" s="233">
        <f>SUM(N144)</f>
        <v>0</v>
      </c>
      <c r="O146" s="234"/>
      <c r="P146" s="79"/>
      <c r="Q146" s="79">
        <f>SUM(Q144)</f>
        <v>0</v>
      </c>
    </row>
    <row r="147" spans="1:17" ht="12" customHeight="1" thickBot="1">
      <c r="A147" s="236"/>
      <c r="B147" s="237"/>
      <c r="C147" s="238"/>
      <c r="D147" s="80"/>
      <c r="E147" s="81"/>
      <c r="F147" s="82"/>
      <c r="G147" s="83"/>
      <c r="H147" s="84"/>
      <c r="I147" s="85"/>
      <c r="J147" s="85"/>
      <c r="K147" s="85"/>
      <c r="L147" s="86"/>
      <c r="M147" s="87"/>
      <c r="N147" s="216">
        <f>SUM(N145)</f>
        <v>0</v>
      </c>
      <c r="O147" s="238"/>
      <c r="P147" s="143"/>
      <c r="Q147" s="88">
        <f>SUM(Q145)</f>
        <v>0</v>
      </c>
    </row>
    <row r="148" spans="1:17" ht="9.75">
      <c r="A148" s="240">
        <v>44</v>
      </c>
      <c r="B148" s="240" t="s">
        <v>7</v>
      </c>
      <c r="C148" s="241" t="s">
        <v>117</v>
      </c>
      <c r="D148" s="240">
        <v>2003</v>
      </c>
      <c r="E148" s="13">
        <v>4300</v>
      </c>
      <c r="F148" s="10">
        <f>H148+((-1)*(G148+G149))</f>
        <v>4300</v>
      </c>
      <c r="G148" s="68"/>
      <c r="H148" s="99">
        <f>SUM(I148:L148)</f>
        <v>4300</v>
      </c>
      <c r="I148" s="72">
        <v>4300</v>
      </c>
      <c r="J148" s="103"/>
      <c r="K148" s="103"/>
      <c r="L148" s="104"/>
      <c r="M148" s="105"/>
      <c r="N148" s="20"/>
      <c r="O148" s="14"/>
      <c r="P148" s="14"/>
      <c r="Q148" s="10"/>
    </row>
    <row r="149" spans="1:17" ht="17.25" customHeight="1" thickBot="1">
      <c r="A149" s="255"/>
      <c r="B149" s="255"/>
      <c r="C149" s="257"/>
      <c r="D149" s="255"/>
      <c r="E149" s="13"/>
      <c r="F149" s="10"/>
      <c r="G149" s="68"/>
      <c r="H149" s="99"/>
      <c r="I149" s="72"/>
      <c r="J149" s="103"/>
      <c r="K149" s="103"/>
      <c r="L149" s="104"/>
      <c r="M149" s="105"/>
      <c r="N149" s="20"/>
      <c r="O149" s="14"/>
      <c r="P149" s="14"/>
      <c r="Q149" s="10"/>
    </row>
    <row r="150" spans="1:17" ht="9.75">
      <c r="A150" s="225" t="s">
        <v>118</v>
      </c>
      <c r="B150" s="226"/>
      <c r="C150" s="227"/>
      <c r="D150" s="73"/>
      <c r="E150" s="74">
        <f aca="true" t="shared" si="7" ref="E150:L150">SUM(E148:E149)</f>
        <v>4300</v>
      </c>
      <c r="F150" s="75">
        <f t="shared" si="7"/>
        <v>4300</v>
      </c>
      <c r="G150" s="76">
        <f t="shared" si="7"/>
        <v>0</v>
      </c>
      <c r="H150" s="77">
        <f t="shared" si="7"/>
        <v>4300</v>
      </c>
      <c r="I150" s="78">
        <f t="shared" si="7"/>
        <v>4300</v>
      </c>
      <c r="J150" s="78">
        <f t="shared" si="7"/>
        <v>0</v>
      </c>
      <c r="K150" s="78">
        <f t="shared" si="7"/>
        <v>0</v>
      </c>
      <c r="L150" s="231">
        <f t="shared" si="7"/>
        <v>0</v>
      </c>
      <c r="M150" s="232"/>
      <c r="N150" s="233">
        <f>SUM(N148)</f>
        <v>0</v>
      </c>
      <c r="O150" s="234"/>
      <c r="P150" s="79"/>
      <c r="Q150" s="79">
        <f>SUM(Q148)</f>
        <v>0</v>
      </c>
    </row>
    <row r="151" spans="1:17" ht="14.25" customHeight="1" thickBot="1">
      <c r="A151" s="236"/>
      <c r="B151" s="237"/>
      <c r="C151" s="238"/>
      <c r="D151" s="80"/>
      <c r="E151" s="81"/>
      <c r="F151" s="82"/>
      <c r="G151" s="83"/>
      <c r="H151" s="84"/>
      <c r="I151" s="85"/>
      <c r="J151" s="85"/>
      <c r="K151" s="85"/>
      <c r="L151" s="86"/>
      <c r="M151" s="87"/>
      <c r="N151" s="216">
        <f>SUM(N149)</f>
        <v>0</v>
      </c>
      <c r="O151" s="238"/>
      <c r="P151" s="143"/>
      <c r="Q151" s="88">
        <f>SUM(Q149)</f>
        <v>0</v>
      </c>
    </row>
    <row r="152" spans="1:17" ht="9.75">
      <c r="A152" s="240">
        <v>45</v>
      </c>
      <c r="B152" s="240" t="s">
        <v>2</v>
      </c>
      <c r="C152" s="241" t="s">
        <v>96</v>
      </c>
      <c r="D152" s="240" t="s">
        <v>18</v>
      </c>
      <c r="E152" s="13">
        <v>164000</v>
      </c>
      <c r="F152" s="10">
        <f>H152+((-1)*(G152+G153))</f>
        <v>100000</v>
      </c>
      <c r="G152" s="68"/>
      <c r="H152" s="99">
        <f>SUM(I152:L152)</f>
        <v>100000</v>
      </c>
      <c r="I152" s="72">
        <v>100000</v>
      </c>
      <c r="J152" s="103"/>
      <c r="K152" s="103"/>
      <c r="L152" s="104"/>
      <c r="M152" s="105"/>
      <c r="N152" s="20"/>
      <c r="O152" s="14"/>
      <c r="P152" s="14"/>
      <c r="Q152" s="10"/>
    </row>
    <row r="153" spans="1:17" ht="13.5" customHeight="1" thickBot="1">
      <c r="A153" s="255"/>
      <c r="B153" s="255"/>
      <c r="C153" s="257"/>
      <c r="D153" s="255"/>
      <c r="E153" s="12"/>
      <c r="F153" s="10"/>
      <c r="G153" s="68"/>
      <c r="H153" s="99"/>
      <c r="I153" s="72"/>
      <c r="J153" s="103"/>
      <c r="K153" s="103"/>
      <c r="L153" s="104"/>
      <c r="M153" s="105"/>
      <c r="N153" s="31"/>
      <c r="O153" s="7"/>
      <c r="P153" s="7"/>
      <c r="Q153" s="9"/>
    </row>
    <row r="154" spans="1:17" ht="9.75" customHeight="1">
      <c r="A154" s="225" t="s">
        <v>27</v>
      </c>
      <c r="B154" s="226"/>
      <c r="C154" s="227"/>
      <c r="D154" s="73"/>
      <c r="E154" s="74">
        <f aca="true" t="shared" si="8" ref="E154:K154">SUM(E152:E153)</f>
        <v>164000</v>
      </c>
      <c r="F154" s="75">
        <f t="shared" si="8"/>
        <v>100000</v>
      </c>
      <c r="G154" s="76">
        <f t="shared" si="8"/>
        <v>0</v>
      </c>
      <c r="H154" s="77">
        <f>SUM(H152:H153)</f>
        <v>100000</v>
      </c>
      <c r="I154" s="78">
        <f>SUM(I152:I153)</f>
        <v>100000</v>
      </c>
      <c r="J154" s="78">
        <f t="shared" si="8"/>
        <v>0</v>
      </c>
      <c r="K154" s="78">
        <f t="shared" si="8"/>
        <v>0</v>
      </c>
      <c r="L154" s="231">
        <v>0</v>
      </c>
      <c r="M154" s="232"/>
      <c r="N154" s="233">
        <f>N152</f>
        <v>0</v>
      </c>
      <c r="O154" s="234"/>
      <c r="P154" s="79"/>
      <c r="Q154" s="79">
        <f>SUM(Q152)</f>
        <v>0</v>
      </c>
    </row>
    <row r="155" spans="1:17" ht="9.75" customHeight="1" thickBot="1">
      <c r="A155" s="236"/>
      <c r="B155" s="237"/>
      <c r="C155" s="238"/>
      <c r="D155" s="80"/>
      <c r="E155" s="81"/>
      <c r="F155" s="82"/>
      <c r="G155" s="83"/>
      <c r="H155" s="84"/>
      <c r="I155" s="85"/>
      <c r="J155" s="85"/>
      <c r="K155" s="85"/>
      <c r="L155" s="86"/>
      <c r="M155" s="87"/>
      <c r="N155" s="217">
        <f>N153</f>
        <v>0</v>
      </c>
      <c r="O155" s="218"/>
      <c r="P155" s="195"/>
      <c r="Q155" s="121">
        <f>SUM(Q153)</f>
        <v>0</v>
      </c>
    </row>
    <row r="156" spans="1:17" ht="9.75">
      <c r="A156" s="240">
        <v>46</v>
      </c>
      <c r="B156" s="240" t="s">
        <v>7</v>
      </c>
      <c r="C156" s="241" t="s">
        <v>76</v>
      </c>
      <c r="D156" s="240">
        <v>2003</v>
      </c>
      <c r="E156" s="13">
        <v>80000</v>
      </c>
      <c r="F156" s="10">
        <f>H156+((-1)*(G156+G157))</f>
        <v>80000</v>
      </c>
      <c r="G156" s="68"/>
      <c r="H156" s="159">
        <f>SUM(I156:L156)</f>
        <v>80000</v>
      </c>
      <c r="I156" s="160">
        <v>40000</v>
      </c>
      <c r="J156" s="161"/>
      <c r="K156" s="161"/>
      <c r="L156" s="162">
        <v>40000</v>
      </c>
      <c r="M156" s="163"/>
      <c r="N156" s="20"/>
      <c r="O156" s="14"/>
      <c r="P156" s="14"/>
      <c r="Q156" s="10"/>
    </row>
    <row r="157" spans="1:17" ht="14.25" customHeight="1">
      <c r="A157" s="255"/>
      <c r="B157" s="255"/>
      <c r="C157" s="257"/>
      <c r="D157" s="255"/>
      <c r="E157" s="12"/>
      <c r="F157" s="9"/>
      <c r="G157" s="66"/>
      <c r="H157" s="100"/>
      <c r="I157" s="71"/>
      <c r="J157" s="106"/>
      <c r="K157" s="106"/>
      <c r="L157" s="113" t="s">
        <v>84</v>
      </c>
      <c r="M157" s="108"/>
      <c r="N157" s="31"/>
      <c r="O157" s="7"/>
      <c r="P157" s="7"/>
      <c r="Q157" s="9"/>
    </row>
    <row r="158" spans="1:17" ht="9.75">
      <c r="A158" s="240">
        <v>47</v>
      </c>
      <c r="B158" s="240" t="s">
        <v>7</v>
      </c>
      <c r="C158" s="241" t="s">
        <v>77</v>
      </c>
      <c r="D158" s="240">
        <v>2003</v>
      </c>
      <c r="E158" s="13">
        <v>35000</v>
      </c>
      <c r="F158" s="8">
        <f>H158+((-1)*(G158+G159))</f>
        <v>35000</v>
      </c>
      <c r="G158" s="68"/>
      <c r="H158" s="101">
        <f>SUM(I158:L158)</f>
        <v>35000</v>
      </c>
      <c r="I158" s="72">
        <v>35000</v>
      </c>
      <c r="J158" s="103"/>
      <c r="K158" s="103"/>
      <c r="L158" s="104"/>
      <c r="M158" s="105"/>
      <c r="N158" s="20"/>
      <c r="O158" s="14"/>
      <c r="P158" s="14"/>
      <c r="Q158" s="10"/>
    </row>
    <row r="159" spans="1:17" ht="14.25" customHeight="1">
      <c r="A159" s="255"/>
      <c r="B159" s="255"/>
      <c r="C159" s="257"/>
      <c r="D159" s="255"/>
      <c r="E159" s="12"/>
      <c r="F159" s="9"/>
      <c r="G159" s="66"/>
      <c r="H159" s="100"/>
      <c r="I159" s="71"/>
      <c r="J159" s="106"/>
      <c r="K159" s="106"/>
      <c r="L159" s="107"/>
      <c r="M159" s="108"/>
      <c r="N159" s="31"/>
      <c r="O159" s="7"/>
      <c r="P159" s="7"/>
      <c r="Q159" s="9"/>
    </row>
    <row r="160" spans="1:17" ht="9.75">
      <c r="A160" s="240">
        <v>48</v>
      </c>
      <c r="B160" s="240" t="s">
        <v>7</v>
      </c>
      <c r="C160" s="241" t="s">
        <v>63</v>
      </c>
      <c r="D160" s="240">
        <v>2003</v>
      </c>
      <c r="E160" s="13">
        <v>81000</v>
      </c>
      <c r="F160" s="8">
        <v>51000</v>
      </c>
      <c r="G160" s="68">
        <v>30000</v>
      </c>
      <c r="H160" s="101">
        <v>81000</v>
      </c>
      <c r="I160" s="72">
        <v>81000</v>
      </c>
      <c r="J160" s="103"/>
      <c r="K160" s="103"/>
      <c r="L160" s="104"/>
      <c r="M160" s="105"/>
      <c r="N160" s="51"/>
      <c r="O160" s="6"/>
      <c r="P160" s="14"/>
      <c r="Q160" s="10"/>
    </row>
    <row r="161" spans="1:17" ht="15" customHeight="1">
      <c r="A161" s="255"/>
      <c r="B161" s="255"/>
      <c r="C161" s="257"/>
      <c r="D161" s="255"/>
      <c r="E161" s="12"/>
      <c r="F161" s="9"/>
      <c r="G161" s="66"/>
      <c r="H161" s="100"/>
      <c r="I161" s="71"/>
      <c r="J161" s="106"/>
      <c r="K161" s="106"/>
      <c r="L161" s="107"/>
      <c r="M161" s="108"/>
      <c r="N161" s="96"/>
      <c r="O161" s="7"/>
      <c r="P161" s="7"/>
      <c r="Q161" s="9"/>
    </row>
    <row r="162" spans="1:17" ht="9.75">
      <c r="A162" s="240">
        <v>49</v>
      </c>
      <c r="B162" s="240" t="s">
        <v>7</v>
      </c>
      <c r="C162" s="241" t="s">
        <v>64</v>
      </c>
      <c r="D162" s="240">
        <v>2003</v>
      </c>
      <c r="E162" s="13">
        <v>6000</v>
      </c>
      <c r="F162" s="8">
        <f>H162+((-1)*(G162+G163))</f>
        <v>6000</v>
      </c>
      <c r="G162" s="68"/>
      <c r="H162" s="101">
        <f>SUM(I162:L162)</f>
        <v>6000</v>
      </c>
      <c r="I162" s="72">
        <v>6000</v>
      </c>
      <c r="J162" s="103"/>
      <c r="K162" s="103"/>
      <c r="L162" s="104"/>
      <c r="M162" s="105"/>
      <c r="N162" s="51"/>
      <c r="O162" s="6"/>
      <c r="P162" s="14"/>
      <c r="Q162" s="10"/>
    </row>
    <row r="163" spans="1:17" ht="15" customHeight="1">
      <c r="A163" s="255"/>
      <c r="B163" s="255"/>
      <c r="C163" s="257"/>
      <c r="D163" s="255"/>
      <c r="E163" s="12"/>
      <c r="F163" s="9"/>
      <c r="G163" s="66"/>
      <c r="H163" s="100"/>
      <c r="I163" s="71"/>
      <c r="J163" s="106"/>
      <c r="K163" s="106"/>
      <c r="L163" s="107"/>
      <c r="M163" s="108"/>
      <c r="N163" s="96"/>
      <c r="O163" s="7"/>
      <c r="P163" s="7"/>
      <c r="Q163" s="9"/>
    </row>
    <row r="164" spans="1:17" ht="9.75">
      <c r="A164" s="240">
        <v>50</v>
      </c>
      <c r="B164" s="254" t="s">
        <v>7</v>
      </c>
      <c r="C164" s="256" t="s">
        <v>92</v>
      </c>
      <c r="D164" s="254">
        <v>2003</v>
      </c>
      <c r="E164" s="11">
        <v>6000</v>
      </c>
      <c r="F164" s="8">
        <f>H164+((-1)*(G164+G165))</f>
        <v>6000</v>
      </c>
      <c r="G164" s="67"/>
      <c r="H164" s="101">
        <f>SUM(I164:L164)</f>
        <v>6000</v>
      </c>
      <c r="I164" s="94">
        <v>6000</v>
      </c>
      <c r="J164" s="109"/>
      <c r="K164" s="109"/>
      <c r="L164" s="110"/>
      <c r="M164" s="111"/>
      <c r="N164" s="51"/>
      <c r="O164" s="6"/>
      <c r="P164" s="14"/>
      <c r="Q164" s="10"/>
    </row>
    <row r="165" spans="1:17" ht="13.5" customHeight="1">
      <c r="A165" s="255"/>
      <c r="B165" s="255"/>
      <c r="C165" s="257"/>
      <c r="D165" s="255"/>
      <c r="E165" s="12"/>
      <c r="F165" s="9"/>
      <c r="G165" s="66"/>
      <c r="H165" s="100"/>
      <c r="I165" s="71"/>
      <c r="J165" s="106"/>
      <c r="K165" s="106"/>
      <c r="L165" s="107"/>
      <c r="M165" s="108"/>
      <c r="N165" s="96"/>
      <c r="O165" s="7"/>
      <c r="P165" s="7"/>
      <c r="Q165" s="9"/>
    </row>
    <row r="166" spans="1:17" ht="9.75">
      <c r="A166" s="240">
        <v>51</v>
      </c>
      <c r="B166" s="240" t="s">
        <v>7</v>
      </c>
      <c r="C166" s="241" t="s">
        <v>173</v>
      </c>
      <c r="D166" s="240">
        <v>2003</v>
      </c>
      <c r="E166" s="13">
        <v>73000</v>
      </c>
      <c r="F166" s="10">
        <v>62000</v>
      </c>
      <c r="G166" s="68"/>
      <c r="H166" s="101">
        <v>73000</v>
      </c>
      <c r="I166" s="72">
        <v>73000</v>
      </c>
      <c r="J166" s="103"/>
      <c r="K166" s="103"/>
      <c r="L166" s="104"/>
      <c r="M166" s="105"/>
      <c r="N166" s="189"/>
      <c r="O166" s="14"/>
      <c r="P166" s="14"/>
      <c r="Q166" s="10"/>
    </row>
    <row r="167" spans="1:17" ht="12.75" customHeight="1">
      <c r="A167" s="255"/>
      <c r="B167" s="255"/>
      <c r="C167" s="257"/>
      <c r="D167" s="255"/>
      <c r="E167" s="12"/>
      <c r="F167" s="9"/>
      <c r="G167" s="66">
        <v>11000</v>
      </c>
      <c r="H167" s="100"/>
      <c r="I167" s="71"/>
      <c r="J167" s="106"/>
      <c r="K167" s="106"/>
      <c r="L167" s="107"/>
      <c r="M167" s="108"/>
      <c r="N167" s="96"/>
      <c r="O167" s="7"/>
      <c r="P167" s="7"/>
      <c r="Q167" s="9"/>
    </row>
    <row r="168" spans="1:17" ht="9.75">
      <c r="A168" s="240">
        <v>52</v>
      </c>
      <c r="B168" s="240" t="s">
        <v>7</v>
      </c>
      <c r="C168" s="241" t="s">
        <v>166</v>
      </c>
      <c r="D168" s="240">
        <v>2003</v>
      </c>
      <c r="E168" s="13">
        <v>8000</v>
      </c>
      <c r="F168" s="8">
        <v>8000</v>
      </c>
      <c r="G168" s="67"/>
      <c r="H168" s="101">
        <f>SUM(I168:L168)</f>
        <v>8000</v>
      </c>
      <c r="I168" s="94">
        <v>8000</v>
      </c>
      <c r="J168" s="109"/>
      <c r="K168" s="109"/>
      <c r="L168" s="110"/>
      <c r="M168" s="111"/>
      <c r="N168" s="51"/>
      <c r="O168" s="6"/>
      <c r="P168" s="14"/>
      <c r="Q168" s="10"/>
    </row>
    <row r="169" spans="1:17" ht="11.25" customHeight="1">
      <c r="A169" s="255"/>
      <c r="B169" s="255"/>
      <c r="C169" s="257"/>
      <c r="D169" s="255"/>
      <c r="E169" s="12"/>
      <c r="F169" s="9"/>
      <c r="G169" s="66"/>
      <c r="H169" s="100"/>
      <c r="I169" s="71"/>
      <c r="J169" s="106"/>
      <c r="K169" s="106"/>
      <c r="L169" s="107"/>
      <c r="M169" s="108"/>
      <c r="N169" s="96"/>
      <c r="O169" s="7"/>
      <c r="P169" s="7"/>
      <c r="Q169" s="9"/>
    </row>
    <row r="170" spans="1:17" ht="9.75">
      <c r="A170" s="240">
        <v>53</v>
      </c>
      <c r="B170" s="240" t="s">
        <v>7</v>
      </c>
      <c r="C170" s="241" t="s">
        <v>65</v>
      </c>
      <c r="D170" s="240">
        <v>2003</v>
      </c>
      <c r="E170" s="13">
        <v>20000</v>
      </c>
      <c r="F170" s="8">
        <f>H170+((-1)*(G170+G171))</f>
        <v>20000</v>
      </c>
      <c r="G170" s="13"/>
      <c r="H170" s="99">
        <f>SUM(I170:L170)</f>
        <v>20000</v>
      </c>
      <c r="I170" s="72">
        <v>20000</v>
      </c>
      <c r="J170" s="103"/>
      <c r="K170" s="103"/>
      <c r="L170" s="104"/>
      <c r="M170" s="105"/>
      <c r="N170" s="189"/>
      <c r="O170" s="14"/>
      <c r="P170" s="14"/>
      <c r="Q170" s="10"/>
    </row>
    <row r="171" spans="1:17" ht="11.25" customHeight="1">
      <c r="A171" s="255"/>
      <c r="B171" s="255"/>
      <c r="C171" s="257"/>
      <c r="D171" s="255"/>
      <c r="E171" s="12"/>
      <c r="F171" s="9"/>
      <c r="G171" s="12"/>
      <c r="H171" s="100"/>
      <c r="I171" s="71"/>
      <c r="J171" s="106"/>
      <c r="K171" s="106"/>
      <c r="L171" s="107"/>
      <c r="M171" s="108"/>
      <c r="N171" s="96"/>
      <c r="O171" s="7"/>
      <c r="P171" s="7"/>
      <c r="Q171" s="9"/>
    </row>
    <row r="172" spans="1:17" ht="9.75">
      <c r="A172" s="240">
        <v>54</v>
      </c>
      <c r="B172" s="240" t="s">
        <v>7</v>
      </c>
      <c r="C172" s="241" t="s">
        <v>66</v>
      </c>
      <c r="D172" s="240">
        <v>2003</v>
      </c>
      <c r="E172" s="13">
        <v>11040</v>
      </c>
      <c r="F172" s="8">
        <f>H172+((-1)*(G172+G173))</f>
        <v>11040</v>
      </c>
      <c r="G172" s="13"/>
      <c r="H172" s="99">
        <f>SUM(I172:L172)</f>
        <v>11040</v>
      </c>
      <c r="I172" s="72">
        <v>11040</v>
      </c>
      <c r="J172" s="103"/>
      <c r="K172" s="103"/>
      <c r="L172" s="104"/>
      <c r="M172" s="105"/>
      <c r="N172" s="20"/>
      <c r="O172" s="14"/>
      <c r="P172" s="14"/>
      <c r="Q172" s="10"/>
    </row>
    <row r="173" spans="1:17" ht="17.25" customHeight="1">
      <c r="A173" s="255"/>
      <c r="B173" s="255"/>
      <c r="C173" s="257"/>
      <c r="D173" s="255"/>
      <c r="E173" s="12"/>
      <c r="F173" s="9"/>
      <c r="G173" s="12"/>
      <c r="H173" s="100"/>
      <c r="I173" s="71"/>
      <c r="J173" s="106"/>
      <c r="K173" s="106"/>
      <c r="L173" s="107"/>
      <c r="M173" s="108"/>
      <c r="N173" s="31"/>
      <c r="O173" s="7"/>
      <c r="P173" s="7"/>
      <c r="Q173" s="9"/>
    </row>
    <row r="174" spans="1:17" ht="9.75">
      <c r="A174" s="15"/>
      <c r="B174" s="15"/>
      <c r="C174" s="151"/>
      <c r="D174" s="15"/>
      <c r="E174" s="20"/>
      <c r="F174" s="20"/>
      <c r="G174" s="20"/>
      <c r="H174" s="19"/>
      <c r="I174" s="19"/>
      <c r="J174" s="19"/>
      <c r="K174" s="19"/>
      <c r="L174" s="19"/>
      <c r="M174" s="19"/>
      <c r="N174" s="20"/>
      <c r="O174" s="20"/>
      <c r="P174" s="20"/>
      <c r="Q174" s="20"/>
    </row>
    <row r="175" spans="1:17" ht="9.75">
      <c r="A175" s="15"/>
      <c r="B175" s="15"/>
      <c r="C175" s="151"/>
      <c r="D175" s="15"/>
      <c r="E175" s="20"/>
      <c r="F175" s="20"/>
      <c r="G175" s="20"/>
      <c r="H175" s="19"/>
      <c r="I175" s="19"/>
      <c r="J175" s="19"/>
      <c r="K175" s="19"/>
      <c r="L175" s="19"/>
      <c r="M175" s="19"/>
      <c r="N175" s="20"/>
      <c r="O175" s="20"/>
      <c r="P175" s="20"/>
      <c r="Q175" s="20"/>
    </row>
    <row r="176" spans="1:17" ht="9.75">
      <c r="A176" s="15"/>
      <c r="B176" s="15"/>
      <c r="C176" s="151"/>
      <c r="D176" s="15"/>
      <c r="E176" s="20"/>
      <c r="F176" s="20"/>
      <c r="G176" s="20"/>
      <c r="H176" s="19"/>
      <c r="I176" s="19"/>
      <c r="J176" s="19"/>
      <c r="K176" s="19"/>
      <c r="L176" s="19"/>
      <c r="M176" s="19"/>
      <c r="N176" s="20"/>
      <c r="O176" s="20"/>
      <c r="P176" s="20"/>
      <c r="Q176" s="20"/>
    </row>
    <row r="177" spans="1:17" ht="9.75">
      <c r="A177" s="15"/>
      <c r="B177" s="15"/>
      <c r="C177" s="151"/>
      <c r="D177" s="15"/>
      <c r="E177" s="20"/>
      <c r="F177" s="20"/>
      <c r="G177" s="20"/>
      <c r="H177" s="19"/>
      <c r="I177" s="19"/>
      <c r="J177" s="19"/>
      <c r="K177" s="19"/>
      <c r="L177" s="19"/>
      <c r="M177" s="19"/>
      <c r="N177" s="20"/>
      <c r="O177" s="20"/>
      <c r="P177" s="20"/>
      <c r="Q177" s="20"/>
    </row>
    <row r="178" spans="1:17" ht="9.75">
      <c r="A178" s="185"/>
      <c r="B178" s="185"/>
      <c r="C178" s="186"/>
      <c r="D178" s="185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</row>
    <row r="179" spans="1:17" s="2" customFormat="1" ht="12.75" customHeight="1" thickBot="1">
      <c r="A179" s="240" t="s">
        <v>1</v>
      </c>
      <c r="B179" s="221" t="s">
        <v>0</v>
      </c>
      <c r="C179" s="221" t="s">
        <v>8</v>
      </c>
      <c r="D179" s="221" t="s">
        <v>9</v>
      </c>
      <c r="E179" s="288" t="s">
        <v>10</v>
      </c>
      <c r="F179" s="221" t="s">
        <v>102</v>
      </c>
      <c r="G179" s="280" t="s">
        <v>104</v>
      </c>
      <c r="H179" s="288" t="s">
        <v>91</v>
      </c>
      <c r="I179" s="280"/>
      <c r="J179" s="280"/>
      <c r="K179" s="280"/>
      <c r="L179" s="280"/>
      <c r="M179" s="280"/>
      <c r="N179" s="280"/>
      <c r="O179" s="280"/>
      <c r="P179" s="280"/>
      <c r="Q179" s="289"/>
    </row>
    <row r="180" spans="1:17" s="2" customFormat="1" ht="12.75" customHeight="1" thickBot="1">
      <c r="A180" s="240"/>
      <c r="B180" s="221"/>
      <c r="C180" s="221"/>
      <c r="D180" s="221"/>
      <c r="E180" s="288"/>
      <c r="F180" s="221"/>
      <c r="G180" s="280"/>
      <c r="H180" s="224">
        <v>2003</v>
      </c>
      <c r="I180" s="258"/>
      <c r="J180" s="258"/>
      <c r="K180" s="258"/>
      <c r="L180" s="258"/>
      <c r="M180" s="259"/>
      <c r="N180" s="260">
        <v>2004</v>
      </c>
      <c r="O180" s="261"/>
      <c r="P180" s="5">
        <v>2005</v>
      </c>
      <c r="Q180" s="5">
        <v>2006</v>
      </c>
    </row>
    <row r="181" spans="1:17" s="2" customFormat="1" ht="9.75" customHeight="1" thickTop="1">
      <c r="A181" s="240"/>
      <c r="B181" s="221"/>
      <c r="C181" s="221"/>
      <c r="D181" s="221"/>
      <c r="E181" s="288"/>
      <c r="F181" s="221"/>
      <c r="G181" s="280"/>
      <c r="H181" s="273" t="s">
        <v>101</v>
      </c>
      <c r="I181" s="290" t="s">
        <v>14</v>
      </c>
      <c r="J181" s="291"/>
      <c r="K181" s="291"/>
      <c r="L181" s="291"/>
      <c r="M181" s="292"/>
      <c r="N181" s="293" t="s">
        <v>17</v>
      </c>
      <c r="O181" s="287"/>
      <c r="P181" s="285" t="s">
        <v>17</v>
      </c>
      <c r="Q181" s="285" t="s">
        <v>17</v>
      </c>
    </row>
    <row r="182" spans="1:17" s="2" customFormat="1" ht="9.75" customHeight="1">
      <c r="A182" s="240"/>
      <c r="B182" s="221"/>
      <c r="C182" s="221"/>
      <c r="D182" s="221"/>
      <c r="E182" s="288"/>
      <c r="F182" s="221"/>
      <c r="G182" s="280"/>
      <c r="H182" s="274"/>
      <c r="I182" s="267" t="s">
        <v>15</v>
      </c>
      <c r="J182" s="269" t="s">
        <v>13</v>
      </c>
      <c r="K182" s="270"/>
      <c r="L182" s="270"/>
      <c r="M182" s="271"/>
      <c r="N182" s="294"/>
      <c r="O182" s="289"/>
      <c r="P182" s="221"/>
      <c r="Q182" s="221"/>
    </row>
    <row r="183" spans="1:17" s="2" customFormat="1" ht="29.25">
      <c r="A183" s="255"/>
      <c r="B183" s="222"/>
      <c r="C183" s="222"/>
      <c r="D183" s="222"/>
      <c r="E183" s="275"/>
      <c r="F183" s="222"/>
      <c r="G183" s="276"/>
      <c r="H183" s="274"/>
      <c r="I183" s="268"/>
      <c r="J183" s="34" t="s">
        <v>11</v>
      </c>
      <c r="K183" s="34" t="s">
        <v>12</v>
      </c>
      <c r="L183" s="269" t="s">
        <v>16</v>
      </c>
      <c r="M183" s="271"/>
      <c r="N183" s="295"/>
      <c r="O183" s="296"/>
      <c r="P183" s="222"/>
      <c r="Q183" s="222"/>
    </row>
    <row r="184" spans="1:17" s="3" customFormat="1" ht="9" thickBot="1">
      <c r="A184" s="49">
        <v>1</v>
      </c>
      <c r="B184" s="49">
        <v>2</v>
      </c>
      <c r="C184" s="49">
        <v>3</v>
      </c>
      <c r="D184" s="49">
        <v>4</v>
      </c>
      <c r="E184" s="50">
        <v>5</v>
      </c>
      <c r="F184" s="49">
        <v>6</v>
      </c>
      <c r="G184" s="65">
        <v>7</v>
      </c>
      <c r="H184" s="98">
        <v>8</v>
      </c>
      <c r="I184" s="93">
        <v>9</v>
      </c>
      <c r="J184" s="102">
        <v>10</v>
      </c>
      <c r="K184" s="102">
        <v>11</v>
      </c>
      <c r="L184" s="262">
        <v>12</v>
      </c>
      <c r="M184" s="263"/>
      <c r="N184" s="264">
        <v>13</v>
      </c>
      <c r="O184" s="265"/>
      <c r="P184" s="193"/>
      <c r="Q184" s="49">
        <v>14</v>
      </c>
    </row>
    <row r="185" spans="1:17" ht="10.5" thickTop="1">
      <c r="A185" s="240">
        <v>55</v>
      </c>
      <c r="B185" s="240" t="s">
        <v>7</v>
      </c>
      <c r="C185" s="241" t="s">
        <v>61</v>
      </c>
      <c r="D185" s="240">
        <v>2003</v>
      </c>
      <c r="E185" s="13">
        <v>7900</v>
      </c>
      <c r="F185" s="10">
        <v>7900</v>
      </c>
      <c r="G185" s="13"/>
      <c r="H185" s="99">
        <v>7900</v>
      </c>
      <c r="I185" s="72">
        <v>7900</v>
      </c>
      <c r="J185" s="103"/>
      <c r="K185" s="103"/>
      <c r="L185" s="104"/>
      <c r="M185" s="105"/>
      <c r="N185" s="20"/>
      <c r="O185" s="14"/>
      <c r="P185" s="14"/>
      <c r="Q185" s="10"/>
    </row>
    <row r="186" spans="1:17" ht="9.75">
      <c r="A186" s="255"/>
      <c r="B186" s="255"/>
      <c r="C186" s="257"/>
      <c r="D186" s="255"/>
      <c r="E186" s="12"/>
      <c r="F186" s="9"/>
      <c r="G186" s="12"/>
      <c r="H186" s="100"/>
      <c r="I186" s="71"/>
      <c r="J186" s="106"/>
      <c r="K186" s="106"/>
      <c r="L186" s="107"/>
      <c r="M186" s="108"/>
      <c r="N186" s="31"/>
      <c r="O186" s="7"/>
      <c r="P186" s="7"/>
      <c r="Q186" s="9"/>
    </row>
    <row r="187" spans="1:17" ht="9.75">
      <c r="A187" s="240">
        <v>56</v>
      </c>
      <c r="B187" s="240" t="s">
        <v>7</v>
      </c>
      <c r="C187" s="241" t="s">
        <v>175</v>
      </c>
      <c r="D187" s="240">
        <v>2003</v>
      </c>
      <c r="E187" s="13">
        <v>64100</v>
      </c>
      <c r="F187" s="8">
        <v>24100</v>
      </c>
      <c r="G187" s="13"/>
      <c r="H187" s="99">
        <v>64100</v>
      </c>
      <c r="I187" s="72">
        <v>64100</v>
      </c>
      <c r="J187" s="103"/>
      <c r="K187" s="103"/>
      <c r="L187" s="104"/>
      <c r="M187" s="105"/>
      <c r="N187" s="51"/>
      <c r="O187" s="6"/>
      <c r="P187" s="14"/>
      <c r="Q187" s="10"/>
    </row>
    <row r="188" spans="1:17" ht="10.5" thickBot="1">
      <c r="A188" s="255"/>
      <c r="B188" s="255"/>
      <c r="C188" s="257"/>
      <c r="D188" s="255"/>
      <c r="E188" s="12"/>
      <c r="F188" s="10"/>
      <c r="G188" s="13">
        <v>40000</v>
      </c>
      <c r="H188" s="99"/>
      <c r="I188" s="72"/>
      <c r="J188" s="103"/>
      <c r="K188" s="103"/>
      <c r="L188" s="104"/>
      <c r="M188" s="105"/>
      <c r="N188" s="96"/>
      <c r="O188" s="7"/>
      <c r="P188" s="7"/>
      <c r="Q188" s="9"/>
    </row>
    <row r="189" spans="1:17" ht="9.75">
      <c r="A189" s="225" t="s">
        <v>28</v>
      </c>
      <c r="B189" s="226"/>
      <c r="C189" s="227"/>
      <c r="D189" s="73"/>
      <c r="E189" s="74">
        <f aca="true" t="shared" si="9" ref="E189:L189">SUM(E156:E173,E185:E188)</f>
        <v>392040</v>
      </c>
      <c r="F189" s="74">
        <f t="shared" si="9"/>
        <v>311040</v>
      </c>
      <c r="G189" s="74">
        <f t="shared" si="9"/>
        <v>81000</v>
      </c>
      <c r="H189" s="77">
        <f t="shared" si="9"/>
        <v>392040</v>
      </c>
      <c r="I189" s="137">
        <f t="shared" si="9"/>
        <v>352040</v>
      </c>
      <c r="J189" s="137">
        <f t="shared" si="9"/>
        <v>0</v>
      </c>
      <c r="K189" s="137">
        <f t="shared" si="9"/>
        <v>0</v>
      </c>
      <c r="L189" s="231">
        <f t="shared" si="9"/>
        <v>40000</v>
      </c>
      <c r="M189" s="232"/>
      <c r="N189" s="239">
        <f>SUM(N156,N158,N160,N162,N164,N166,N168,N170,N172,N185,N187)</f>
        <v>0</v>
      </c>
      <c r="O189" s="215"/>
      <c r="P189" s="150"/>
      <c r="Q189" s="79">
        <f>SUM(Q156,Q158,Q160,Q162,Q164,Q166,Q168,Q170,Q172,Q185,Q187)</f>
        <v>0</v>
      </c>
    </row>
    <row r="190" spans="1:17" ht="9.75" customHeight="1" thickBot="1">
      <c r="A190" s="236"/>
      <c r="B190" s="237"/>
      <c r="C190" s="238"/>
      <c r="D190" s="80"/>
      <c r="E190" s="81"/>
      <c r="F190" s="82"/>
      <c r="G190" s="83"/>
      <c r="H190" s="84"/>
      <c r="I190" s="85"/>
      <c r="J190" s="85"/>
      <c r="K190" s="85"/>
      <c r="L190" s="86"/>
      <c r="M190" s="87"/>
      <c r="N190" s="216">
        <f>SUM(N157,N159,N161,N163,N165,N167,N169,N171,N173,N186,N188)</f>
        <v>0</v>
      </c>
      <c r="O190" s="238"/>
      <c r="P190" s="143"/>
      <c r="Q190" s="88">
        <f>SUM(Q157,Q159,Q161,Q163,Q165,Q167,Q169,Q171,Q173,Q186,Q188)</f>
        <v>0</v>
      </c>
    </row>
    <row r="191" spans="1:17" ht="9.75">
      <c r="A191" s="240">
        <v>57</v>
      </c>
      <c r="B191" s="240" t="s">
        <v>7</v>
      </c>
      <c r="C191" s="241" t="s">
        <v>113</v>
      </c>
      <c r="D191" s="240">
        <v>2003</v>
      </c>
      <c r="E191" s="13">
        <v>5000</v>
      </c>
      <c r="F191" s="10">
        <v>5000</v>
      </c>
      <c r="G191" s="13"/>
      <c r="H191" s="99">
        <f>SUM(I191:L191)</f>
        <v>5000</v>
      </c>
      <c r="I191" s="72">
        <v>5000</v>
      </c>
      <c r="J191" s="103"/>
      <c r="K191" s="103"/>
      <c r="L191" s="104"/>
      <c r="M191" s="105"/>
      <c r="N191" s="20"/>
      <c r="O191" s="14"/>
      <c r="P191" s="14"/>
      <c r="Q191" s="10"/>
    </row>
    <row r="192" spans="1:17" ht="10.5" thickBot="1">
      <c r="A192" s="255"/>
      <c r="B192" s="255"/>
      <c r="C192" s="257"/>
      <c r="D192" s="255"/>
      <c r="E192" s="12"/>
      <c r="F192" s="10"/>
      <c r="G192" s="13"/>
      <c r="H192" s="99"/>
      <c r="I192" s="72"/>
      <c r="J192" s="103"/>
      <c r="K192" s="103"/>
      <c r="L192" s="104"/>
      <c r="M192" s="105"/>
      <c r="N192" s="31"/>
      <c r="O192" s="7"/>
      <c r="P192" s="7"/>
      <c r="Q192" s="9"/>
    </row>
    <row r="193" spans="1:17" ht="9.75">
      <c r="A193" s="225" t="s">
        <v>90</v>
      </c>
      <c r="B193" s="226"/>
      <c r="C193" s="227"/>
      <c r="D193" s="73"/>
      <c r="E193" s="74">
        <f aca="true" t="shared" si="10" ref="E193:L193">SUM(E191:E192)</f>
        <v>5000</v>
      </c>
      <c r="F193" s="75">
        <f t="shared" si="10"/>
        <v>5000</v>
      </c>
      <c r="G193" s="76">
        <f t="shared" si="10"/>
        <v>0</v>
      </c>
      <c r="H193" s="77">
        <f t="shared" si="10"/>
        <v>5000</v>
      </c>
      <c r="I193" s="78">
        <f t="shared" si="10"/>
        <v>5000</v>
      </c>
      <c r="J193" s="78">
        <f t="shared" si="10"/>
        <v>0</v>
      </c>
      <c r="K193" s="78">
        <f t="shared" si="10"/>
        <v>0</v>
      </c>
      <c r="L193" s="231">
        <f t="shared" si="10"/>
        <v>0</v>
      </c>
      <c r="M193" s="232"/>
      <c r="N193" s="233">
        <f>SUM(N191)</f>
        <v>0</v>
      </c>
      <c r="O193" s="234"/>
      <c r="P193" s="79"/>
      <c r="Q193" s="79">
        <f>SUM(Q191)</f>
        <v>0</v>
      </c>
    </row>
    <row r="194" spans="1:17" ht="9.75" customHeight="1" thickBot="1">
      <c r="A194" s="228"/>
      <c r="B194" s="229"/>
      <c r="C194" s="230"/>
      <c r="D194" s="129"/>
      <c r="E194" s="130"/>
      <c r="F194" s="131"/>
      <c r="G194" s="132"/>
      <c r="H194" s="133"/>
      <c r="I194" s="131"/>
      <c r="J194" s="131"/>
      <c r="K194" s="131"/>
      <c r="L194" s="130"/>
      <c r="M194" s="134"/>
      <c r="N194" s="235">
        <f>SUM(N192)</f>
        <v>0</v>
      </c>
      <c r="O194" s="230"/>
      <c r="P194" s="196"/>
      <c r="Q194" s="135">
        <f>SUM(Q192)</f>
        <v>0</v>
      </c>
    </row>
    <row r="195" spans="1:17" ht="13.5" customHeight="1" thickTop="1">
      <c r="A195" s="246" t="s">
        <v>30</v>
      </c>
      <c r="B195" s="247"/>
      <c r="C195" s="248"/>
      <c r="D195" s="55"/>
      <c r="E195" s="56">
        <f>SUM(E150,E127,E60,E99,E105,E109,E115,E142,E146,E154,E189,E193)</f>
        <v>99712453</v>
      </c>
      <c r="F195" s="56">
        <f>SUM(F127,F150,F60,F99,F105,F109,F115,F142,F146,F154,F189,F193)</f>
        <v>11444439</v>
      </c>
      <c r="G195" s="128" t="e">
        <f>SUM(G194,G193,G190,G189,G155,G154,G151,G150,G147,G146,G143,G142,G128,G127,G116,G115,G110,G109,G106,G105,G100,G99,G61,G60)</f>
        <v>#REF!</v>
      </c>
      <c r="H195" s="97">
        <f>SUM(H193,H189,H154,H150,H146,H142,H127,H115,H109,H105,H99,H60)</f>
        <v>11453057</v>
      </c>
      <c r="I195" s="114">
        <f>SUM(I193,I189,I154,I150,I146,I142,I127,I115,I109,I105,I99,I60)</f>
        <v>6903915</v>
      </c>
      <c r="J195" s="56">
        <f>SUM(J150,J60,J99,J105,J109,J115,J142,J146,J154,J189,J193)</f>
        <v>2100000</v>
      </c>
      <c r="K195" s="56">
        <f>SUM(K99,K60)</f>
        <v>752625</v>
      </c>
      <c r="L195" s="252">
        <f>SUM(L150,L60,L99,L105,L109,L115,L142,L146,L154,L189,L193,L127)</f>
        <v>1696517</v>
      </c>
      <c r="M195" s="253"/>
      <c r="N195" s="242">
        <f>SUM(N127,N99,N60)</f>
        <v>17513112</v>
      </c>
      <c r="O195" s="243"/>
      <c r="P195" s="57">
        <f>SUM(P99,P60)</f>
        <v>8726000</v>
      </c>
      <c r="Q195" s="57">
        <v>4772000</v>
      </c>
    </row>
    <row r="196" spans="1:17" ht="13.5" customHeight="1" thickBot="1">
      <c r="A196" s="249"/>
      <c r="B196" s="250"/>
      <c r="C196" s="251"/>
      <c r="D196" s="58"/>
      <c r="E196" s="59"/>
      <c r="F196" s="69"/>
      <c r="G196" s="70"/>
      <c r="H196" s="60"/>
      <c r="I196" s="115"/>
      <c r="J196" s="61"/>
      <c r="K196" s="61"/>
      <c r="L196" s="62"/>
      <c r="M196" s="63"/>
      <c r="N196" s="244">
        <f>SUM(N128,N61)</f>
        <v>10015000</v>
      </c>
      <c r="O196" s="245"/>
      <c r="P196" s="203">
        <f>SUM(P61)</f>
        <v>20755000</v>
      </c>
      <c r="Q196" s="64">
        <v>14538000</v>
      </c>
    </row>
    <row r="197" spans="1:17" ht="4.5" customHeight="1">
      <c r="A197" s="35"/>
      <c r="B197" s="35"/>
      <c r="C197" s="35"/>
      <c r="D197" s="15"/>
      <c r="E197" s="36"/>
      <c r="F197" s="36"/>
      <c r="G197" s="36"/>
      <c r="H197" s="36"/>
      <c r="I197" s="36"/>
      <c r="J197" s="36"/>
      <c r="K197" s="36"/>
      <c r="L197" s="36"/>
      <c r="M197" s="36"/>
      <c r="N197" s="37"/>
      <c r="O197" s="38"/>
      <c r="P197" s="38"/>
      <c r="Q197" s="37"/>
    </row>
    <row r="198" spans="1:17" s="43" customFormat="1" ht="12" customHeight="1">
      <c r="A198" s="44" t="s">
        <v>85</v>
      </c>
      <c r="B198" s="39"/>
      <c r="C198" s="39"/>
      <c r="D198" s="39"/>
      <c r="E198" s="40"/>
      <c r="F198" s="40"/>
      <c r="G198" s="40"/>
      <c r="H198" s="40"/>
      <c r="I198" s="40"/>
      <c r="J198" s="40"/>
      <c r="K198" s="40"/>
      <c r="L198" s="40"/>
      <c r="M198" s="40"/>
      <c r="N198" s="41"/>
      <c r="O198" s="42"/>
      <c r="P198" s="42"/>
      <c r="Q198" s="41"/>
    </row>
    <row r="202" spans="1:4" s="16" customFormat="1" ht="12.75">
      <c r="A202" s="144" t="s">
        <v>136</v>
      </c>
      <c r="D202" s="17"/>
    </row>
    <row r="203" s="16" customFormat="1" ht="12.75">
      <c r="D203" s="17"/>
    </row>
    <row r="204" spans="1:2" ht="12">
      <c r="A204" s="43" t="s">
        <v>128</v>
      </c>
      <c r="B204" s="43" t="s">
        <v>183</v>
      </c>
    </row>
    <row r="205" spans="1:2" ht="12">
      <c r="A205" s="43" t="s">
        <v>130</v>
      </c>
      <c r="B205" s="43" t="s">
        <v>185</v>
      </c>
    </row>
    <row r="206" spans="1:2" ht="12">
      <c r="A206" s="43" t="s">
        <v>167</v>
      </c>
      <c r="B206" s="43" t="s">
        <v>184</v>
      </c>
    </row>
    <row r="207" spans="1:2" ht="12">
      <c r="A207" s="43" t="s">
        <v>134</v>
      </c>
      <c r="B207" s="43" t="s">
        <v>168</v>
      </c>
    </row>
    <row r="208" ht="12">
      <c r="B208" s="43"/>
    </row>
    <row r="209" spans="2:16" ht="11.25" customHeight="1">
      <c r="B209" s="303" t="s">
        <v>186</v>
      </c>
      <c r="C209" s="303"/>
      <c r="D209" s="206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</row>
    <row r="210" spans="2:16" ht="24" customHeight="1">
      <c r="B210" s="207" t="s">
        <v>187</v>
      </c>
      <c r="C210" s="302" t="s">
        <v>190</v>
      </c>
      <c r="D210" s="302"/>
      <c r="E210" s="302"/>
      <c r="F210" s="302"/>
      <c r="G210" s="302"/>
      <c r="H210" s="302"/>
      <c r="I210" s="302"/>
      <c r="J210" s="302"/>
      <c r="K210" s="302"/>
      <c r="L210" s="302"/>
      <c r="M210" s="302"/>
      <c r="N210" s="302"/>
      <c r="O210" s="302"/>
      <c r="P210" s="302"/>
    </row>
    <row r="211" spans="2:16" ht="12">
      <c r="B211" s="208" t="s">
        <v>188</v>
      </c>
      <c r="C211" s="43" t="s">
        <v>189</v>
      </c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</row>
    <row r="212" spans="2:16" ht="12">
      <c r="B212" s="43"/>
      <c r="C212" s="43"/>
      <c r="D212" s="206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</row>
  </sheetData>
  <mergeCells count="385">
    <mergeCell ref="C210:P210"/>
    <mergeCell ref="B209:C209"/>
    <mergeCell ref="H46:Q46"/>
    <mergeCell ref="H47:M47"/>
    <mergeCell ref="N47:O47"/>
    <mergeCell ref="N58:O58"/>
    <mergeCell ref="Q48:Q50"/>
    <mergeCell ref="J49:M49"/>
    <mergeCell ref="L50:M50"/>
    <mergeCell ref="N59:O59"/>
    <mergeCell ref="P48:P50"/>
    <mergeCell ref="N51:O51"/>
    <mergeCell ref="G27:G28"/>
    <mergeCell ref="G30:G31"/>
    <mergeCell ref="L51:M51"/>
    <mergeCell ref="H48:H50"/>
    <mergeCell ref="I48:M48"/>
    <mergeCell ref="N48:O50"/>
    <mergeCell ref="I49:I50"/>
    <mergeCell ref="A56:A57"/>
    <mergeCell ref="B56:B57"/>
    <mergeCell ref="C56:C57"/>
    <mergeCell ref="D56:D57"/>
    <mergeCell ref="E46:E50"/>
    <mergeCell ref="F46:F50"/>
    <mergeCell ref="G46:G50"/>
    <mergeCell ref="A46:A50"/>
    <mergeCell ref="B46:B50"/>
    <mergeCell ref="C46:C50"/>
    <mergeCell ref="D46:D50"/>
    <mergeCell ref="N128:O128"/>
    <mergeCell ref="A125:A126"/>
    <mergeCell ref="B125:B126"/>
    <mergeCell ref="C125:C126"/>
    <mergeCell ref="D125:D126"/>
    <mergeCell ref="A127:C128"/>
    <mergeCell ref="L127:M127"/>
    <mergeCell ref="N127:O127"/>
    <mergeCell ref="A123:A124"/>
    <mergeCell ref="B123:B124"/>
    <mergeCell ref="C123:C124"/>
    <mergeCell ref="D123:D124"/>
    <mergeCell ref="L184:M184"/>
    <mergeCell ref="N184:O184"/>
    <mergeCell ref="H180:M180"/>
    <mergeCell ref="N180:O180"/>
    <mergeCell ref="H181:H183"/>
    <mergeCell ref="L139:M139"/>
    <mergeCell ref="N139:O139"/>
    <mergeCell ref="A179:A183"/>
    <mergeCell ref="B179:B183"/>
    <mergeCell ref="C179:C183"/>
    <mergeCell ref="D179:D183"/>
    <mergeCell ref="E179:E183"/>
    <mergeCell ref="F179:F183"/>
    <mergeCell ref="G179:G183"/>
    <mergeCell ref="H179:Q179"/>
    <mergeCell ref="Q181:Q183"/>
    <mergeCell ref="I182:I183"/>
    <mergeCell ref="J182:M182"/>
    <mergeCell ref="L183:M183"/>
    <mergeCell ref="I181:M181"/>
    <mergeCell ref="N181:O183"/>
    <mergeCell ref="P181:P183"/>
    <mergeCell ref="H136:H138"/>
    <mergeCell ref="I136:M136"/>
    <mergeCell ref="N136:O138"/>
    <mergeCell ref="Q136:Q138"/>
    <mergeCell ref="I137:I138"/>
    <mergeCell ref="J137:M137"/>
    <mergeCell ref="L138:M138"/>
    <mergeCell ref="P136:P138"/>
    <mergeCell ref="L92:M92"/>
    <mergeCell ref="N92:O92"/>
    <mergeCell ref="A134:A138"/>
    <mergeCell ref="B134:B138"/>
    <mergeCell ref="C134:C138"/>
    <mergeCell ref="D134:D138"/>
    <mergeCell ref="E134:E138"/>
    <mergeCell ref="F134:F138"/>
    <mergeCell ref="G134:G138"/>
    <mergeCell ref="H134:Q134"/>
    <mergeCell ref="C87:C91"/>
    <mergeCell ref="D87:D91"/>
    <mergeCell ref="Q89:Q91"/>
    <mergeCell ref="I90:I91"/>
    <mergeCell ref="J90:M90"/>
    <mergeCell ref="L91:M91"/>
    <mergeCell ref="P89:P91"/>
    <mergeCell ref="E87:E91"/>
    <mergeCell ref="F87:F91"/>
    <mergeCell ref="G87:G91"/>
    <mergeCell ref="H87:Q87"/>
    <mergeCell ref="H88:M88"/>
    <mergeCell ref="N88:O88"/>
    <mergeCell ref="H89:H91"/>
    <mergeCell ref="I89:M89"/>
    <mergeCell ref="N89:O91"/>
    <mergeCell ref="A76:A77"/>
    <mergeCell ref="B76:B77"/>
    <mergeCell ref="C76:C77"/>
    <mergeCell ref="A78:A79"/>
    <mergeCell ref="B78:B79"/>
    <mergeCell ref="C78:C79"/>
    <mergeCell ref="D76:D77"/>
    <mergeCell ref="A52:A53"/>
    <mergeCell ref="B52:B53"/>
    <mergeCell ref="L150:M150"/>
    <mergeCell ref="C52:C53"/>
    <mergeCell ref="D52:D53"/>
    <mergeCell ref="A54:A55"/>
    <mergeCell ref="B54:B55"/>
    <mergeCell ref="C54:C55"/>
    <mergeCell ref="D54:D55"/>
    <mergeCell ref="N150:O150"/>
    <mergeCell ref="N151:O151"/>
    <mergeCell ref="A148:A149"/>
    <mergeCell ref="B148:B149"/>
    <mergeCell ref="C148:C149"/>
    <mergeCell ref="D148:D149"/>
    <mergeCell ref="A150:C151"/>
    <mergeCell ref="A191:A192"/>
    <mergeCell ref="B191:B192"/>
    <mergeCell ref="C191:C192"/>
    <mergeCell ref="D191:D192"/>
    <mergeCell ref="A8:Q8"/>
    <mergeCell ref="A10:A14"/>
    <mergeCell ref="B10:B14"/>
    <mergeCell ref="C10:C14"/>
    <mergeCell ref="D10:D14"/>
    <mergeCell ref="E10:E14"/>
    <mergeCell ref="F10:F14"/>
    <mergeCell ref="G10:G14"/>
    <mergeCell ref="H10:Q10"/>
    <mergeCell ref="H11:M11"/>
    <mergeCell ref="N11:O11"/>
    <mergeCell ref="H12:H14"/>
    <mergeCell ref="I12:M12"/>
    <mergeCell ref="N12:O14"/>
    <mergeCell ref="Q12:Q14"/>
    <mergeCell ref="I13:I14"/>
    <mergeCell ref="J13:M13"/>
    <mergeCell ref="L14:M14"/>
    <mergeCell ref="P12:P14"/>
    <mergeCell ref="L15:M15"/>
    <mergeCell ref="N15:O15"/>
    <mergeCell ref="A16:A17"/>
    <mergeCell ref="B16:B17"/>
    <mergeCell ref="C16:C17"/>
    <mergeCell ref="D16:D17"/>
    <mergeCell ref="A18:A19"/>
    <mergeCell ref="B18:B19"/>
    <mergeCell ref="C18:C19"/>
    <mergeCell ref="D18:D19"/>
    <mergeCell ref="A22:A23"/>
    <mergeCell ref="B22:B23"/>
    <mergeCell ref="C22:C23"/>
    <mergeCell ref="D22:D23"/>
    <mergeCell ref="A26:A28"/>
    <mergeCell ref="B26:B28"/>
    <mergeCell ref="C26:C28"/>
    <mergeCell ref="D26:D28"/>
    <mergeCell ref="A32:A33"/>
    <mergeCell ref="B32:B33"/>
    <mergeCell ref="C32:C33"/>
    <mergeCell ref="D32:D33"/>
    <mergeCell ref="A29:A31"/>
    <mergeCell ref="B29:B31"/>
    <mergeCell ref="C29:C31"/>
    <mergeCell ref="D29:D31"/>
    <mergeCell ref="B34:B35"/>
    <mergeCell ref="C34:C35"/>
    <mergeCell ref="D34:D35"/>
    <mergeCell ref="A36:A37"/>
    <mergeCell ref="B36:B37"/>
    <mergeCell ref="C36:C37"/>
    <mergeCell ref="D36:D37"/>
    <mergeCell ref="A34:A35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58:A59"/>
    <mergeCell ref="B58:B59"/>
    <mergeCell ref="C58:C59"/>
    <mergeCell ref="D58:D59"/>
    <mergeCell ref="A60:C61"/>
    <mergeCell ref="L60:M60"/>
    <mergeCell ref="H135:M135"/>
    <mergeCell ref="N135:O135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D78:D79"/>
    <mergeCell ref="A80:A81"/>
    <mergeCell ref="B80:B81"/>
    <mergeCell ref="C80:C81"/>
    <mergeCell ref="D80:D81"/>
    <mergeCell ref="D82:D83"/>
    <mergeCell ref="A93:A94"/>
    <mergeCell ref="B93:B94"/>
    <mergeCell ref="C93:C94"/>
    <mergeCell ref="D93:D94"/>
    <mergeCell ref="A82:A83"/>
    <mergeCell ref="B82:B83"/>
    <mergeCell ref="C82:C83"/>
    <mergeCell ref="A87:A91"/>
    <mergeCell ref="B87:B91"/>
    <mergeCell ref="A95:A96"/>
    <mergeCell ref="B95:B96"/>
    <mergeCell ref="C95:C96"/>
    <mergeCell ref="D95:D96"/>
    <mergeCell ref="A97:A98"/>
    <mergeCell ref="B97:B98"/>
    <mergeCell ref="C97:C98"/>
    <mergeCell ref="D97:D98"/>
    <mergeCell ref="A99:C100"/>
    <mergeCell ref="L99:M99"/>
    <mergeCell ref="N99:O99"/>
    <mergeCell ref="N100:O100"/>
    <mergeCell ref="A101:A102"/>
    <mergeCell ref="B101:B102"/>
    <mergeCell ref="C101:C102"/>
    <mergeCell ref="D101:D102"/>
    <mergeCell ref="A103:A104"/>
    <mergeCell ref="B103:B104"/>
    <mergeCell ref="C103:C104"/>
    <mergeCell ref="D103:D104"/>
    <mergeCell ref="A105:C106"/>
    <mergeCell ref="L105:M105"/>
    <mergeCell ref="N105:O105"/>
    <mergeCell ref="N106:O106"/>
    <mergeCell ref="A107:A108"/>
    <mergeCell ref="B107:B108"/>
    <mergeCell ref="C107:C108"/>
    <mergeCell ref="D107:D108"/>
    <mergeCell ref="A109:C110"/>
    <mergeCell ref="L109:M109"/>
    <mergeCell ref="N109:O109"/>
    <mergeCell ref="N110:O110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15:C116"/>
    <mergeCell ref="L115:M115"/>
    <mergeCell ref="N115:O115"/>
    <mergeCell ref="N116:O116"/>
    <mergeCell ref="A117:A118"/>
    <mergeCell ref="B117:B118"/>
    <mergeCell ref="C117:C118"/>
    <mergeCell ref="D117:D118"/>
    <mergeCell ref="A119:A120"/>
    <mergeCell ref="B119:B120"/>
    <mergeCell ref="C119:C120"/>
    <mergeCell ref="D119:D120"/>
    <mergeCell ref="A121:A122"/>
    <mergeCell ref="B121:B122"/>
    <mergeCell ref="C121:C122"/>
    <mergeCell ref="D121:D122"/>
    <mergeCell ref="A140:A141"/>
    <mergeCell ref="B140:B141"/>
    <mergeCell ref="C140:C141"/>
    <mergeCell ref="D140:D141"/>
    <mergeCell ref="A142:C143"/>
    <mergeCell ref="L142:M142"/>
    <mergeCell ref="N142:O142"/>
    <mergeCell ref="N143:O143"/>
    <mergeCell ref="A144:A145"/>
    <mergeCell ref="B144:B145"/>
    <mergeCell ref="C144:C145"/>
    <mergeCell ref="D144:D145"/>
    <mergeCell ref="A146:C147"/>
    <mergeCell ref="L146:M146"/>
    <mergeCell ref="N146:O146"/>
    <mergeCell ref="N147:O147"/>
    <mergeCell ref="A152:A153"/>
    <mergeCell ref="B152:B153"/>
    <mergeCell ref="C152:C153"/>
    <mergeCell ref="D152:D153"/>
    <mergeCell ref="A154:C155"/>
    <mergeCell ref="L154:M154"/>
    <mergeCell ref="N154:O154"/>
    <mergeCell ref="N155:O155"/>
    <mergeCell ref="A156:A157"/>
    <mergeCell ref="B156:B157"/>
    <mergeCell ref="C156:C157"/>
    <mergeCell ref="D156:D157"/>
    <mergeCell ref="A158:A159"/>
    <mergeCell ref="B158:B159"/>
    <mergeCell ref="C158:C159"/>
    <mergeCell ref="D158:D159"/>
    <mergeCell ref="A160:A161"/>
    <mergeCell ref="B160:B161"/>
    <mergeCell ref="C160:C161"/>
    <mergeCell ref="D160:D161"/>
    <mergeCell ref="A162:A163"/>
    <mergeCell ref="B162:B163"/>
    <mergeCell ref="C162:C163"/>
    <mergeCell ref="D162:D163"/>
    <mergeCell ref="A164:A165"/>
    <mergeCell ref="B164:B165"/>
    <mergeCell ref="C164:C165"/>
    <mergeCell ref="D164:D165"/>
    <mergeCell ref="A166:A167"/>
    <mergeCell ref="B166:B167"/>
    <mergeCell ref="C166:C167"/>
    <mergeCell ref="D166:D167"/>
    <mergeCell ref="A168:A169"/>
    <mergeCell ref="B168:B169"/>
    <mergeCell ref="C168:C169"/>
    <mergeCell ref="D168:D169"/>
    <mergeCell ref="A170:A171"/>
    <mergeCell ref="B170:B171"/>
    <mergeCell ref="C170:C171"/>
    <mergeCell ref="D170:D171"/>
    <mergeCell ref="A172:A173"/>
    <mergeCell ref="B172:B173"/>
    <mergeCell ref="C172:C173"/>
    <mergeCell ref="D172:D173"/>
    <mergeCell ref="A185:A186"/>
    <mergeCell ref="B185:B186"/>
    <mergeCell ref="C185:C186"/>
    <mergeCell ref="D185:D186"/>
    <mergeCell ref="A187:A188"/>
    <mergeCell ref="B187:B188"/>
    <mergeCell ref="C187:C188"/>
    <mergeCell ref="D187:D188"/>
    <mergeCell ref="A189:C190"/>
    <mergeCell ref="L189:M189"/>
    <mergeCell ref="N189:O189"/>
    <mergeCell ref="N190:O190"/>
    <mergeCell ref="A193:C194"/>
    <mergeCell ref="L193:M193"/>
    <mergeCell ref="N193:O193"/>
    <mergeCell ref="N194:O194"/>
    <mergeCell ref="A24:A25"/>
    <mergeCell ref="B24:B25"/>
    <mergeCell ref="C24:C25"/>
    <mergeCell ref="D24:D25"/>
    <mergeCell ref="A20:A21"/>
    <mergeCell ref="B20:B21"/>
    <mergeCell ref="C20:C21"/>
    <mergeCell ref="D20:D21"/>
    <mergeCell ref="N195:O195"/>
    <mergeCell ref="N196:O196"/>
    <mergeCell ref="A195:C196"/>
    <mergeCell ref="L195:M195"/>
  </mergeCells>
  <printOptions horizontalCentered="1"/>
  <pageMargins left="0.36" right="0.45" top="0.59" bottom="0.61" header="0.32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25">
      <selection activeCell="C192" sqref="C192:C193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3" t="s">
        <v>119</v>
      </c>
      <c r="L2" s="53"/>
    </row>
    <row r="3" spans="11:12" ht="12.75">
      <c r="K3" s="52" t="s">
        <v>120</v>
      </c>
      <c r="L3" s="52"/>
    </row>
    <row r="4" spans="11:12" ht="12.75">
      <c r="K4" s="52" t="s">
        <v>121</v>
      </c>
      <c r="L4" s="52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282" t="s">
        <v>99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</row>
    <row r="8" spans="1:16" ht="1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</row>
    <row r="9" ht="7.5" customHeight="1"/>
    <row r="10" spans="1:16" s="2" customFormat="1" ht="12.75" customHeight="1" thickBot="1">
      <c r="A10" s="284" t="s">
        <v>1</v>
      </c>
      <c r="B10" s="266" t="s">
        <v>0</v>
      </c>
      <c r="C10" s="266" t="s">
        <v>8</v>
      </c>
      <c r="D10" s="266" t="s">
        <v>9</v>
      </c>
      <c r="E10" s="269" t="s">
        <v>10</v>
      </c>
      <c r="F10" s="285" t="s">
        <v>102</v>
      </c>
      <c r="G10" s="278" t="s">
        <v>104</v>
      </c>
      <c r="H10" s="286" t="s">
        <v>91</v>
      </c>
      <c r="I10" s="278"/>
      <c r="J10" s="278"/>
      <c r="K10" s="278"/>
      <c r="L10" s="278"/>
      <c r="M10" s="278"/>
      <c r="N10" s="278"/>
      <c r="O10" s="278"/>
      <c r="P10" s="287"/>
    </row>
    <row r="11" spans="1:16" s="2" customFormat="1" ht="12.75" customHeight="1" thickBot="1">
      <c r="A11" s="284"/>
      <c r="B11" s="266"/>
      <c r="C11" s="266"/>
      <c r="D11" s="266"/>
      <c r="E11" s="269"/>
      <c r="F11" s="221"/>
      <c r="G11" s="280"/>
      <c r="H11" s="224">
        <v>2003</v>
      </c>
      <c r="I11" s="258"/>
      <c r="J11" s="258"/>
      <c r="K11" s="258"/>
      <c r="L11" s="258"/>
      <c r="M11" s="259"/>
      <c r="N11" s="272">
        <v>2004</v>
      </c>
      <c r="O11" s="261"/>
      <c r="P11" s="5">
        <v>2005</v>
      </c>
    </row>
    <row r="12" spans="1:16" s="2" customFormat="1" ht="9.75" customHeight="1" thickTop="1">
      <c r="A12" s="284"/>
      <c r="B12" s="266"/>
      <c r="C12" s="266"/>
      <c r="D12" s="266"/>
      <c r="E12" s="269"/>
      <c r="F12" s="221"/>
      <c r="G12" s="280"/>
      <c r="H12" s="273" t="s">
        <v>101</v>
      </c>
      <c r="I12" s="275" t="s">
        <v>14</v>
      </c>
      <c r="J12" s="276"/>
      <c r="K12" s="276"/>
      <c r="L12" s="276"/>
      <c r="M12" s="277"/>
      <c r="N12" s="278" t="s">
        <v>17</v>
      </c>
      <c r="O12" s="279"/>
      <c r="P12" s="266" t="s">
        <v>17</v>
      </c>
    </row>
    <row r="13" spans="1:16" s="2" customFormat="1" ht="9.75" customHeight="1">
      <c r="A13" s="284"/>
      <c r="B13" s="266"/>
      <c r="C13" s="266"/>
      <c r="D13" s="266"/>
      <c r="E13" s="269"/>
      <c r="F13" s="221"/>
      <c r="G13" s="280"/>
      <c r="H13" s="274"/>
      <c r="I13" s="267" t="s">
        <v>15</v>
      </c>
      <c r="J13" s="269" t="s">
        <v>13</v>
      </c>
      <c r="K13" s="270"/>
      <c r="L13" s="270"/>
      <c r="M13" s="271"/>
      <c r="N13" s="280"/>
      <c r="O13" s="281"/>
      <c r="P13" s="266"/>
    </row>
    <row r="14" spans="1:16" s="2" customFormat="1" ht="29.25">
      <c r="A14" s="284"/>
      <c r="B14" s="266"/>
      <c r="C14" s="266"/>
      <c r="D14" s="266"/>
      <c r="E14" s="269"/>
      <c r="F14" s="222"/>
      <c r="G14" s="276"/>
      <c r="H14" s="274"/>
      <c r="I14" s="268"/>
      <c r="J14" s="34" t="s">
        <v>11</v>
      </c>
      <c r="K14" s="34" t="s">
        <v>12</v>
      </c>
      <c r="L14" s="269" t="s">
        <v>16</v>
      </c>
      <c r="M14" s="271"/>
      <c r="N14" s="276"/>
      <c r="O14" s="245"/>
      <c r="P14" s="266"/>
    </row>
    <row r="15" spans="1:16" s="3" customFormat="1" ht="9" thickBot="1">
      <c r="A15" s="49">
        <v>1</v>
      </c>
      <c r="B15" s="49">
        <v>2</v>
      </c>
      <c r="C15" s="49">
        <v>3</v>
      </c>
      <c r="D15" s="49">
        <v>4</v>
      </c>
      <c r="E15" s="50">
        <v>5</v>
      </c>
      <c r="F15" s="49">
        <v>6</v>
      </c>
      <c r="G15" s="65">
        <v>7</v>
      </c>
      <c r="H15" s="98">
        <v>8</v>
      </c>
      <c r="I15" s="93">
        <v>9</v>
      </c>
      <c r="J15" s="102">
        <v>10</v>
      </c>
      <c r="K15" s="102">
        <v>11</v>
      </c>
      <c r="L15" s="262">
        <v>12</v>
      </c>
      <c r="M15" s="263"/>
      <c r="N15" s="264">
        <v>13</v>
      </c>
      <c r="O15" s="265"/>
      <c r="P15" s="49">
        <v>14</v>
      </c>
    </row>
    <row r="16" spans="1:16" ht="10.5" hidden="1" thickTop="1">
      <c r="A16" s="240">
        <v>1</v>
      </c>
      <c r="B16" s="240" t="s">
        <v>31</v>
      </c>
      <c r="C16" s="241" t="s">
        <v>32</v>
      </c>
      <c r="D16" s="240" t="s">
        <v>18</v>
      </c>
      <c r="E16" s="13">
        <v>1353000</v>
      </c>
      <c r="F16" s="8">
        <f>H16+((-1)*(G16+G17))</f>
        <v>377000</v>
      </c>
      <c r="G16" s="20"/>
      <c r="H16" s="99">
        <f>SUM(I16:L16)</f>
        <v>377000</v>
      </c>
      <c r="I16" s="72">
        <v>377000</v>
      </c>
      <c r="J16" s="103"/>
      <c r="K16" s="103"/>
      <c r="L16" s="104"/>
      <c r="M16" s="105"/>
      <c r="N16" s="20"/>
      <c r="O16" s="14"/>
      <c r="P16" s="10"/>
    </row>
    <row r="17" spans="1:16" ht="9.75" hidden="1">
      <c r="A17" s="255"/>
      <c r="B17" s="255"/>
      <c r="C17" s="257"/>
      <c r="D17" s="255"/>
      <c r="E17" s="12"/>
      <c r="F17" s="9"/>
      <c r="G17" s="31"/>
      <c r="H17" s="100"/>
      <c r="I17" s="71"/>
      <c r="J17" s="106"/>
      <c r="K17" s="106"/>
      <c r="L17" s="107"/>
      <c r="M17" s="108"/>
      <c r="N17" s="31"/>
      <c r="O17" s="7"/>
      <c r="P17" s="9"/>
    </row>
    <row r="18" spans="1:16" ht="9.75" hidden="1">
      <c r="A18" s="254">
        <v>2</v>
      </c>
      <c r="B18" s="254" t="s">
        <v>7</v>
      </c>
      <c r="C18" s="256" t="s">
        <v>112</v>
      </c>
      <c r="D18" s="254">
        <v>2003</v>
      </c>
      <c r="E18" s="11">
        <v>470000</v>
      </c>
      <c r="F18" s="8">
        <f>H18+((-1)*(G18+G19))</f>
        <v>600000</v>
      </c>
      <c r="G18" s="29">
        <v>-130000</v>
      </c>
      <c r="H18" s="101">
        <f>SUM(I18:L18)</f>
        <v>470000</v>
      </c>
      <c r="I18" s="94">
        <v>20000</v>
      </c>
      <c r="J18" s="109">
        <v>300000</v>
      </c>
      <c r="K18" s="109">
        <v>150000</v>
      </c>
      <c r="L18" s="110"/>
      <c r="M18" s="111"/>
      <c r="N18" s="29"/>
      <c r="O18" s="6"/>
      <c r="P18" s="8"/>
    </row>
    <row r="19" spans="1:16" ht="9.75" hidden="1">
      <c r="A19" s="255"/>
      <c r="B19" s="255"/>
      <c r="C19" s="257"/>
      <c r="D19" s="255"/>
      <c r="E19" s="12"/>
      <c r="F19" s="9"/>
      <c r="G19" s="31"/>
      <c r="H19" s="100"/>
      <c r="I19" s="71"/>
      <c r="J19" s="106"/>
      <c r="K19" s="112"/>
      <c r="L19" s="107"/>
      <c r="M19" s="108"/>
      <c r="N19" s="31"/>
      <c r="O19" s="7"/>
      <c r="P19" s="9"/>
    </row>
    <row r="20" spans="1:16" ht="9.75" hidden="1">
      <c r="A20" s="254">
        <v>3</v>
      </c>
      <c r="B20" s="254" t="s">
        <v>86</v>
      </c>
      <c r="C20" s="256" t="s">
        <v>114</v>
      </c>
      <c r="D20" s="254" t="s">
        <v>50</v>
      </c>
      <c r="E20" s="11">
        <v>270000</v>
      </c>
      <c r="F20" s="8">
        <f>H20+((-1)*(G20+G21))</f>
        <v>0</v>
      </c>
      <c r="G20" s="29"/>
      <c r="H20" s="101">
        <f>SUM(I20:L20)</f>
        <v>0</v>
      </c>
      <c r="I20" s="94"/>
      <c r="J20" s="109"/>
      <c r="K20" s="109"/>
      <c r="L20" s="110"/>
      <c r="M20" s="111"/>
      <c r="N20" s="54">
        <v>100000</v>
      </c>
      <c r="O20" s="21"/>
      <c r="P20" s="8"/>
    </row>
    <row r="21" spans="1:16" ht="9.75" hidden="1">
      <c r="A21" s="255"/>
      <c r="B21" s="255"/>
      <c r="C21" s="257"/>
      <c r="D21" s="255"/>
      <c r="E21" s="12"/>
      <c r="F21" s="9"/>
      <c r="G21" s="31"/>
      <c r="H21" s="100"/>
      <c r="I21" s="71"/>
      <c r="J21" s="106"/>
      <c r="K21" s="106"/>
      <c r="L21" s="113"/>
      <c r="M21" s="108"/>
      <c r="N21" s="31">
        <v>170000</v>
      </c>
      <c r="O21" s="7" t="s">
        <v>122</v>
      </c>
      <c r="P21" s="9"/>
    </row>
    <row r="22" spans="1:16" ht="9.75" hidden="1">
      <c r="A22" s="254">
        <v>4</v>
      </c>
      <c r="B22" s="254" t="s">
        <v>31</v>
      </c>
      <c r="C22" s="256" t="s">
        <v>33</v>
      </c>
      <c r="D22" s="254" t="s">
        <v>18</v>
      </c>
      <c r="E22" s="11">
        <v>3846168</v>
      </c>
      <c r="F22" s="8">
        <f>H22+((-1)*(G22+G23))</f>
        <v>3748037</v>
      </c>
      <c r="G22" s="29"/>
      <c r="H22" s="101">
        <f>SUM(I22:L22)</f>
        <v>3748037</v>
      </c>
      <c r="I22" s="94">
        <v>8759</v>
      </c>
      <c r="J22" s="109">
        <v>1800000</v>
      </c>
      <c r="K22" s="109">
        <v>240000</v>
      </c>
      <c r="L22" s="110">
        <v>1699278</v>
      </c>
      <c r="M22" s="111"/>
      <c r="N22" s="29"/>
      <c r="O22" s="6"/>
      <c r="P22" s="8"/>
    </row>
    <row r="23" spans="1:16" ht="9.75" hidden="1">
      <c r="A23" s="255"/>
      <c r="B23" s="255"/>
      <c r="C23" s="257"/>
      <c r="D23" s="255"/>
      <c r="E23" s="12"/>
      <c r="F23" s="9"/>
      <c r="G23" s="31"/>
      <c r="H23" s="100"/>
      <c r="I23" s="71"/>
      <c r="J23" s="106"/>
      <c r="K23" s="106"/>
      <c r="L23" s="113" t="s">
        <v>81</v>
      </c>
      <c r="M23" s="108"/>
      <c r="N23" s="31"/>
      <c r="O23" s="7"/>
      <c r="P23" s="9"/>
    </row>
    <row r="24" spans="1:16" ht="9.75" hidden="1">
      <c r="A24" s="254">
        <v>5</v>
      </c>
      <c r="B24" s="240" t="s">
        <v>31</v>
      </c>
      <c r="C24" s="241" t="s">
        <v>111</v>
      </c>
      <c r="D24" s="240" t="s">
        <v>19</v>
      </c>
      <c r="E24" s="13">
        <v>21891</v>
      </c>
      <c r="F24" s="8">
        <f>H24+((-1)*(G24+G25))</f>
        <v>21110</v>
      </c>
      <c r="G24" s="20"/>
      <c r="H24" s="101">
        <f>SUM(I24:L24)</f>
        <v>21110</v>
      </c>
      <c r="I24" s="72">
        <v>12110</v>
      </c>
      <c r="J24" s="103"/>
      <c r="K24" s="103">
        <v>9000</v>
      </c>
      <c r="L24" s="104"/>
      <c r="M24" s="105"/>
      <c r="N24" s="20"/>
      <c r="O24" s="14"/>
      <c r="P24" s="10"/>
    </row>
    <row r="25" spans="1:16" ht="9.75" hidden="1">
      <c r="A25" s="255"/>
      <c r="B25" s="255"/>
      <c r="C25" s="257"/>
      <c r="D25" s="255"/>
      <c r="E25" s="12"/>
      <c r="F25" s="9"/>
      <c r="G25" s="31"/>
      <c r="H25" s="100"/>
      <c r="I25" s="71"/>
      <c r="J25" s="106"/>
      <c r="K25" s="106"/>
      <c r="L25" s="107"/>
      <c r="M25" s="108"/>
      <c r="N25" s="31"/>
      <c r="O25" s="7"/>
      <c r="P25" s="9"/>
    </row>
    <row r="26" spans="1:16" ht="9.75" hidden="1">
      <c r="A26" s="254">
        <v>6</v>
      </c>
      <c r="B26" s="240" t="s">
        <v>31</v>
      </c>
      <c r="C26" s="241" t="s">
        <v>34</v>
      </c>
      <c r="D26" s="240" t="s">
        <v>37</v>
      </c>
      <c r="E26" s="13">
        <v>3782000</v>
      </c>
      <c r="F26" s="8">
        <f>H26+((-1)*(G26+G27))</f>
        <v>2700000</v>
      </c>
      <c r="G26" s="20">
        <v>-2570000</v>
      </c>
      <c r="H26" s="101">
        <f>SUM(I26:L26)</f>
        <v>130000</v>
      </c>
      <c r="I26" s="72"/>
      <c r="J26" s="103"/>
      <c r="K26" s="103">
        <v>130000</v>
      </c>
      <c r="L26" s="104"/>
      <c r="M26" s="105"/>
      <c r="N26" s="54">
        <v>970000</v>
      </c>
      <c r="O26" s="21" t="s">
        <v>124</v>
      </c>
      <c r="P26" s="10"/>
    </row>
    <row r="27" spans="1:16" ht="9.75" hidden="1">
      <c r="A27" s="255"/>
      <c r="B27" s="255"/>
      <c r="C27" s="257"/>
      <c r="D27" s="255"/>
      <c r="E27" s="12"/>
      <c r="F27" s="9"/>
      <c r="G27" s="31"/>
      <c r="H27" s="100"/>
      <c r="I27" s="71"/>
      <c r="J27" s="106"/>
      <c r="K27" s="106"/>
      <c r="L27" s="107"/>
      <c r="M27" s="108"/>
      <c r="N27" s="31">
        <v>2600000</v>
      </c>
      <c r="O27" s="7" t="s">
        <v>122</v>
      </c>
      <c r="P27" s="9"/>
    </row>
    <row r="28" spans="1:16" ht="9.75" hidden="1">
      <c r="A28" s="254">
        <v>7</v>
      </c>
      <c r="B28" s="240" t="s">
        <v>7</v>
      </c>
      <c r="C28" s="241" t="s">
        <v>137</v>
      </c>
      <c r="D28" s="240">
        <v>2004</v>
      </c>
      <c r="E28" s="13">
        <v>3000000</v>
      </c>
      <c r="F28" s="8">
        <f>H28+((-1)*(G28+G29))</f>
        <v>0</v>
      </c>
      <c r="G28" s="20"/>
      <c r="H28" s="101">
        <f>SUM(I28:L28)</f>
        <v>0</v>
      </c>
      <c r="I28" s="72"/>
      <c r="J28" s="103"/>
      <c r="K28" s="103"/>
      <c r="L28" s="104"/>
      <c r="M28" s="105"/>
      <c r="N28" s="32">
        <v>1000000</v>
      </c>
      <c r="O28" s="21" t="s">
        <v>124</v>
      </c>
      <c r="P28" s="10"/>
    </row>
    <row r="29" spans="1:16" ht="9.75" hidden="1">
      <c r="A29" s="255"/>
      <c r="B29" s="255"/>
      <c r="C29" s="257"/>
      <c r="D29" s="255"/>
      <c r="E29" s="12"/>
      <c r="F29" s="9"/>
      <c r="G29" s="31"/>
      <c r="H29" s="100"/>
      <c r="I29" s="71"/>
      <c r="J29" s="106"/>
      <c r="K29" s="106"/>
      <c r="L29" s="107"/>
      <c r="M29" s="108"/>
      <c r="N29" s="31">
        <v>2000000</v>
      </c>
      <c r="O29" s="7" t="s">
        <v>122</v>
      </c>
      <c r="P29" s="9"/>
    </row>
    <row r="30" spans="1:16" ht="9.75" hidden="1">
      <c r="A30" s="254">
        <v>8</v>
      </c>
      <c r="B30" s="240" t="s">
        <v>31</v>
      </c>
      <c r="C30" s="241" t="s">
        <v>36</v>
      </c>
      <c r="D30" s="240" t="s">
        <v>37</v>
      </c>
      <c r="E30" s="13">
        <v>3562000</v>
      </c>
      <c r="F30" s="8">
        <f>H30+((-1)*(G30+G32))</f>
        <v>2500000</v>
      </c>
      <c r="G30" s="20">
        <v>-2400000</v>
      </c>
      <c r="H30" s="101">
        <f>SUM(I30:L30)</f>
        <v>100000</v>
      </c>
      <c r="I30" s="72"/>
      <c r="J30" s="103"/>
      <c r="K30" s="103">
        <v>100000</v>
      </c>
      <c r="L30" s="104"/>
      <c r="M30" s="105"/>
      <c r="N30" s="54">
        <v>300000</v>
      </c>
      <c r="O30" s="21" t="s">
        <v>125</v>
      </c>
      <c r="P30" s="10"/>
    </row>
    <row r="31" spans="1:16" ht="9.75" hidden="1">
      <c r="A31" s="240"/>
      <c r="B31" s="240"/>
      <c r="C31" s="241"/>
      <c r="D31" s="240"/>
      <c r="E31" s="13"/>
      <c r="F31" s="10"/>
      <c r="G31" s="20"/>
      <c r="H31" s="99"/>
      <c r="I31" s="72"/>
      <c r="J31" s="103"/>
      <c r="K31" s="103"/>
      <c r="L31" s="104"/>
      <c r="M31" s="105"/>
      <c r="N31" s="20">
        <v>1400000</v>
      </c>
      <c r="O31" s="14" t="s">
        <v>126</v>
      </c>
      <c r="P31" s="10"/>
    </row>
    <row r="32" spans="1:16" ht="9.75" hidden="1">
      <c r="A32" s="255"/>
      <c r="B32" s="255"/>
      <c r="C32" s="257"/>
      <c r="D32" s="255"/>
      <c r="E32" s="12"/>
      <c r="F32" s="9"/>
      <c r="G32" s="31"/>
      <c r="H32" s="100"/>
      <c r="I32" s="71"/>
      <c r="J32" s="106"/>
      <c r="K32" s="106"/>
      <c r="L32" s="107"/>
      <c r="M32" s="108"/>
      <c r="N32" s="31">
        <v>1700000</v>
      </c>
      <c r="O32" s="7" t="s">
        <v>127</v>
      </c>
      <c r="P32" s="9"/>
    </row>
    <row r="33" spans="1:16" ht="9.75" customHeight="1" hidden="1">
      <c r="A33" s="254">
        <v>9</v>
      </c>
      <c r="B33" s="254" t="s">
        <v>7</v>
      </c>
      <c r="C33" s="256" t="s">
        <v>35</v>
      </c>
      <c r="D33" s="254">
        <v>2004</v>
      </c>
      <c r="E33" s="13">
        <v>2500000</v>
      </c>
      <c r="F33" s="8">
        <f>H33+((-1)*(G33+G34))</f>
        <v>0</v>
      </c>
      <c r="G33" s="20"/>
      <c r="H33" s="99">
        <f>SUM(I33:L33)</f>
        <v>0</v>
      </c>
      <c r="I33" s="72"/>
      <c r="J33" s="103"/>
      <c r="K33" s="103"/>
      <c r="L33" s="104"/>
      <c r="M33" s="105"/>
      <c r="N33" s="33">
        <v>800000</v>
      </c>
      <c r="O33" s="25"/>
      <c r="P33" s="26"/>
    </row>
    <row r="34" spans="1:16" ht="9.75" customHeight="1" hidden="1">
      <c r="A34" s="255"/>
      <c r="B34" s="308"/>
      <c r="C34" s="308"/>
      <c r="D34" s="308"/>
      <c r="E34" s="12"/>
      <c r="F34" s="9"/>
      <c r="G34" s="31"/>
      <c r="H34" s="100"/>
      <c r="I34" s="71"/>
      <c r="J34" s="106"/>
      <c r="K34" s="106"/>
      <c r="L34" s="107"/>
      <c r="M34" s="108"/>
      <c r="N34" s="31">
        <v>1700000</v>
      </c>
      <c r="O34" s="24" t="s">
        <v>122</v>
      </c>
      <c r="P34" s="7"/>
    </row>
    <row r="35" spans="1:16" ht="9.75" hidden="1">
      <c r="A35" s="254">
        <v>10</v>
      </c>
      <c r="B35" s="240" t="s">
        <v>31</v>
      </c>
      <c r="C35" s="241" t="s">
        <v>38</v>
      </c>
      <c r="D35" s="240" t="s">
        <v>57</v>
      </c>
      <c r="E35" s="13">
        <v>2140000</v>
      </c>
      <c r="F35" s="8">
        <f>H35+((-1)*(G35+G36))</f>
        <v>140000</v>
      </c>
      <c r="G35" s="20"/>
      <c r="H35" s="101">
        <f>SUM(I35:L35)</f>
        <v>140000</v>
      </c>
      <c r="I35" s="72">
        <v>100000</v>
      </c>
      <c r="J35" s="103"/>
      <c r="K35" s="103">
        <v>40000</v>
      </c>
      <c r="L35" s="104"/>
      <c r="M35" s="105"/>
      <c r="N35" s="32">
        <v>300000</v>
      </c>
      <c r="O35" s="21"/>
      <c r="P35" s="28">
        <v>300000</v>
      </c>
    </row>
    <row r="36" spans="1:16" ht="9.75" hidden="1">
      <c r="A36" s="255"/>
      <c r="B36" s="255"/>
      <c r="C36" s="257"/>
      <c r="D36" s="255"/>
      <c r="E36" s="12"/>
      <c r="F36" s="9"/>
      <c r="G36" s="31"/>
      <c r="H36" s="100"/>
      <c r="I36" s="71"/>
      <c r="J36" s="106"/>
      <c r="K36" s="106"/>
      <c r="L36" s="107"/>
      <c r="M36" s="108"/>
      <c r="N36" s="31"/>
      <c r="O36" s="7"/>
      <c r="P36" s="9">
        <v>1400000</v>
      </c>
    </row>
    <row r="37" spans="1:16" ht="9.75" hidden="1">
      <c r="A37" s="254">
        <v>11</v>
      </c>
      <c r="B37" s="240" t="s">
        <v>31</v>
      </c>
      <c r="C37" s="241" t="s">
        <v>93</v>
      </c>
      <c r="D37" s="240" t="s">
        <v>37</v>
      </c>
      <c r="E37" s="13">
        <v>1008000</v>
      </c>
      <c r="F37" s="8">
        <f>H37+((-1)*(G37+G38))</f>
        <v>200000</v>
      </c>
      <c r="G37" s="20">
        <v>-50000</v>
      </c>
      <c r="H37" s="99">
        <f>SUM(I37:L37)</f>
        <v>150000</v>
      </c>
      <c r="I37" s="72">
        <v>150000</v>
      </c>
      <c r="J37" s="103"/>
      <c r="K37" s="103"/>
      <c r="L37" s="104"/>
      <c r="M37" s="105"/>
      <c r="N37" s="33">
        <v>150000</v>
      </c>
      <c r="O37" s="22"/>
      <c r="P37" s="10"/>
    </row>
    <row r="38" spans="1:16" ht="9.75" hidden="1">
      <c r="A38" s="255"/>
      <c r="B38" s="255"/>
      <c r="C38" s="257"/>
      <c r="D38" s="255"/>
      <c r="E38" s="12"/>
      <c r="F38" s="9"/>
      <c r="G38" s="31"/>
      <c r="H38" s="100"/>
      <c r="I38" s="71"/>
      <c r="J38" s="106"/>
      <c r="K38" s="106"/>
      <c r="L38" s="107"/>
      <c r="M38" s="108"/>
      <c r="N38" s="31">
        <v>700000</v>
      </c>
      <c r="O38" s="7" t="s">
        <v>122</v>
      </c>
      <c r="P38" s="9"/>
    </row>
    <row r="39" spans="1:16" ht="9.75" hidden="1">
      <c r="A39" s="254">
        <v>12</v>
      </c>
      <c r="B39" s="240" t="s">
        <v>31</v>
      </c>
      <c r="C39" s="241" t="s">
        <v>3</v>
      </c>
      <c r="D39" s="240" t="s">
        <v>19</v>
      </c>
      <c r="E39" s="13">
        <v>21605</v>
      </c>
      <c r="F39" s="8">
        <f>H39+((-1)*(G39+G40))</f>
        <v>20000</v>
      </c>
      <c r="G39" s="20"/>
      <c r="H39" s="101">
        <f>SUM(I39:L39)</f>
        <v>20000</v>
      </c>
      <c r="I39" s="72">
        <v>14000</v>
      </c>
      <c r="J39" s="103"/>
      <c r="K39" s="103">
        <v>6000</v>
      </c>
      <c r="L39" s="104"/>
      <c r="M39" s="105"/>
      <c r="N39" s="20"/>
      <c r="O39" s="14"/>
      <c r="P39" s="10"/>
    </row>
    <row r="40" spans="1:16" ht="9.75" hidden="1">
      <c r="A40" s="255"/>
      <c r="B40" s="255"/>
      <c r="C40" s="257"/>
      <c r="D40" s="255"/>
      <c r="E40" s="12"/>
      <c r="F40" s="9"/>
      <c r="G40" s="31"/>
      <c r="H40" s="100"/>
      <c r="I40" s="71"/>
      <c r="J40" s="106"/>
      <c r="K40" s="106"/>
      <c r="L40" s="107"/>
      <c r="M40" s="108"/>
      <c r="N40" s="31"/>
      <c r="O40" s="7"/>
      <c r="P40" s="9"/>
    </row>
    <row r="41" spans="1:16" ht="9.75" hidden="1">
      <c r="A41" s="254">
        <v>13</v>
      </c>
      <c r="B41" s="240" t="s">
        <v>31</v>
      </c>
      <c r="C41" s="241" t="s">
        <v>39</v>
      </c>
      <c r="D41" s="240">
        <v>2003</v>
      </c>
      <c r="E41" s="13">
        <v>92000</v>
      </c>
      <c r="F41" s="8">
        <f>H41+((-1)*(G41+G42))</f>
        <v>92000</v>
      </c>
      <c r="G41" s="20"/>
      <c r="H41" s="101">
        <f>SUM(I41:L41)</f>
        <v>92000</v>
      </c>
      <c r="I41" s="72">
        <v>80000</v>
      </c>
      <c r="J41" s="103"/>
      <c r="K41" s="103">
        <v>12000</v>
      </c>
      <c r="L41" s="104"/>
      <c r="M41" s="105"/>
      <c r="N41" s="20"/>
      <c r="O41" s="14"/>
      <c r="P41" s="10"/>
    </row>
    <row r="42" spans="1:16" ht="9.75" hidden="1">
      <c r="A42" s="255"/>
      <c r="B42" s="255"/>
      <c r="C42" s="257"/>
      <c r="D42" s="255"/>
      <c r="E42" s="12"/>
      <c r="F42" s="9" t="s">
        <v>100</v>
      </c>
      <c r="G42" s="31"/>
      <c r="H42" s="100"/>
      <c r="I42" s="71"/>
      <c r="J42" s="106"/>
      <c r="K42" s="106"/>
      <c r="L42" s="107"/>
      <c r="M42" s="108"/>
      <c r="N42" s="31"/>
      <c r="O42" s="7"/>
      <c r="P42" s="9"/>
    </row>
    <row r="43" spans="1:16" ht="9.75" hidden="1">
      <c r="A43" s="254">
        <v>14</v>
      </c>
      <c r="B43" s="240" t="s">
        <v>31</v>
      </c>
      <c r="C43" s="241" t="s">
        <v>67</v>
      </c>
      <c r="D43" s="240" t="s">
        <v>19</v>
      </c>
      <c r="E43" s="13">
        <v>77000</v>
      </c>
      <c r="F43" s="8">
        <f>H43+((-1)*(G43+G44))</f>
        <v>77000</v>
      </c>
      <c r="G43" s="20">
        <v>-22000</v>
      </c>
      <c r="H43" s="101">
        <f>SUM(I43:L43)</f>
        <v>55000</v>
      </c>
      <c r="I43" s="72">
        <v>39000</v>
      </c>
      <c r="J43" s="103"/>
      <c r="K43" s="103">
        <v>16000</v>
      </c>
      <c r="L43" s="104"/>
      <c r="M43" s="105"/>
      <c r="N43" s="54">
        <v>22000</v>
      </c>
      <c r="O43" s="21"/>
      <c r="P43" s="10"/>
    </row>
    <row r="44" spans="1:16" ht="9.75" hidden="1">
      <c r="A44" s="255"/>
      <c r="B44" s="255"/>
      <c r="C44" s="257"/>
      <c r="D44" s="255"/>
      <c r="E44" s="12"/>
      <c r="F44" s="9"/>
      <c r="G44" s="31"/>
      <c r="H44" s="100"/>
      <c r="I44" s="71"/>
      <c r="J44" s="106"/>
      <c r="K44" s="106"/>
      <c r="L44" s="107"/>
      <c r="M44" s="108"/>
      <c r="N44" s="31"/>
      <c r="O44" s="7"/>
      <c r="P44" s="9"/>
    </row>
    <row r="45" spans="1:16" ht="9.75" hidden="1">
      <c r="A45" s="254">
        <v>15</v>
      </c>
      <c r="B45" s="240" t="s">
        <v>31</v>
      </c>
      <c r="C45" s="241" t="s">
        <v>40</v>
      </c>
      <c r="D45" s="240" t="s">
        <v>18</v>
      </c>
      <c r="E45" s="13">
        <v>153000</v>
      </c>
      <c r="F45" s="8">
        <f>H45+((-1)*(G45+G46))</f>
        <v>129000</v>
      </c>
      <c r="G45" s="20">
        <v>-62000</v>
      </c>
      <c r="H45" s="101">
        <f>SUM(I45:L45)</f>
        <v>67000</v>
      </c>
      <c r="I45" s="72">
        <v>55000</v>
      </c>
      <c r="J45" s="103"/>
      <c r="K45" s="103">
        <v>12000</v>
      </c>
      <c r="L45" s="104"/>
      <c r="M45" s="105"/>
      <c r="N45" s="54">
        <v>42000</v>
      </c>
      <c r="O45" s="21"/>
      <c r="P45" s="10"/>
    </row>
    <row r="46" spans="1:16" ht="9.75" hidden="1">
      <c r="A46" s="255"/>
      <c r="B46" s="255"/>
      <c r="C46" s="257"/>
      <c r="D46" s="255"/>
      <c r="E46" s="12"/>
      <c r="F46" s="9"/>
      <c r="G46" s="31"/>
      <c r="H46" s="100"/>
      <c r="I46" s="71"/>
      <c r="J46" s="106"/>
      <c r="K46" s="106"/>
      <c r="L46" s="107"/>
      <c r="M46" s="108"/>
      <c r="N46" s="31"/>
      <c r="O46" s="7"/>
      <c r="P46" s="9"/>
    </row>
    <row r="47" spans="1:16" ht="9.75" hidden="1">
      <c r="A47" s="254">
        <v>16</v>
      </c>
      <c r="B47" s="240" t="s">
        <v>31</v>
      </c>
      <c r="C47" s="241" t="s">
        <v>4</v>
      </c>
      <c r="D47" s="240" t="s">
        <v>37</v>
      </c>
      <c r="E47" s="13">
        <v>124000</v>
      </c>
      <c r="F47" s="8">
        <f>H47+((-1)*(G47+G48))</f>
        <v>0</v>
      </c>
      <c r="G47" s="20"/>
      <c r="H47" s="101">
        <f>SUM(I47:L47)</f>
        <v>0</v>
      </c>
      <c r="I47" s="72"/>
      <c r="J47" s="103"/>
      <c r="K47" s="103"/>
      <c r="L47" s="104"/>
      <c r="M47" s="105"/>
      <c r="N47" s="54">
        <v>120000</v>
      </c>
      <c r="O47" s="21"/>
      <c r="P47" s="10"/>
    </row>
    <row r="48" spans="1:16" ht="10.5" hidden="1" thickBot="1">
      <c r="A48" s="240"/>
      <c r="B48" s="240"/>
      <c r="C48" s="241"/>
      <c r="D48" s="240"/>
      <c r="E48" s="13"/>
      <c r="F48" s="10"/>
      <c r="G48" s="20"/>
      <c r="H48" s="124"/>
      <c r="I48" s="95"/>
      <c r="J48" s="125"/>
      <c r="K48" s="125"/>
      <c r="L48" s="126"/>
      <c r="M48" s="127"/>
      <c r="N48" s="20"/>
      <c r="O48" s="14"/>
      <c r="P48" s="10"/>
    </row>
    <row r="49" spans="1:16" ht="9.75" hidden="1">
      <c r="A49" s="46"/>
      <c r="B49" s="46"/>
      <c r="C49" s="117"/>
      <c r="D49" s="46"/>
      <c r="E49" s="47"/>
      <c r="F49" s="47"/>
      <c r="G49" s="47"/>
      <c r="H49" s="19"/>
      <c r="I49" s="19"/>
      <c r="J49" s="19"/>
      <c r="K49" s="19"/>
      <c r="L49" s="19"/>
      <c r="M49" s="19"/>
      <c r="N49" s="47"/>
      <c r="O49" s="47"/>
      <c r="P49" s="47"/>
    </row>
    <row r="50" spans="1:16" ht="9.75" hidden="1">
      <c r="A50" s="18"/>
      <c r="B50" s="18"/>
      <c r="C50" s="118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9"/>
      <c r="B51" s="119"/>
      <c r="C51" s="120"/>
      <c r="D51" s="119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</row>
    <row r="52" spans="1:16" s="2" customFormat="1" ht="12.75" customHeight="1" hidden="1" thickBot="1">
      <c r="A52" s="240" t="s">
        <v>1</v>
      </c>
      <c r="B52" s="221" t="s">
        <v>0</v>
      </c>
      <c r="C52" s="221" t="s">
        <v>8</v>
      </c>
      <c r="D52" s="221" t="s">
        <v>9</v>
      </c>
      <c r="E52" s="288" t="s">
        <v>10</v>
      </c>
      <c r="F52" s="221" t="s">
        <v>102</v>
      </c>
      <c r="G52" s="280" t="s">
        <v>104</v>
      </c>
      <c r="H52" s="288" t="s">
        <v>91</v>
      </c>
      <c r="I52" s="280"/>
      <c r="J52" s="280"/>
      <c r="K52" s="280"/>
      <c r="L52" s="280"/>
      <c r="M52" s="280"/>
      <c r="N52" s="280"/>
      <c r="O52" s="280"/>
      <c r="P52" s="289"/>
    </row>
    <row r="53" spans="1:16" s="2" customFormat="1" ht="12.75" customHeight="1" hidden="1" thickBot="1">
      <c r="A53" s="240"/>
      <c r="B53" s="221"/>
      <c r="C53" s="221"/>
      <c r="D53" s="221"/>
      <c r="E53" s="288"/>
      <c r="F53" s="221"/>
      <c r="G53" s="280"/>
      <c r="H53" s="224">
        <v>2003</v>
      </c>
      <c r="I53" s="258"/>
      <c r="J53" s="258"/>
      <c r="K53" s="258"/>
      <c r="L53" s="258"/>
      <c r="M53" s="259"/>
      <c r="N53" s="260">
        <v>2004</v>
      </c>
      <c r="O53" s="261"/>
      <c r="P53" s="5">
        <v>2005</v>
      </c>
    </row>
    <row r="54" spans="1:16" s="2" customFormat="1" ht="9.75" customHeight="1" hidden="1" thickTop="1">
      <c r="A54" s="240"/>
      <c r="B54" s="221"/>
      <c r="C54" s="221"/>
      <c r="D54" s="221"/>
      <c r="E54" s="288"/>
      <c r="F54" s="221"/>
      <c r="G54" s="280"/>
      <c r="H54" s="273" t="s">
        <v>101</v>
      </c>
      <c r="I54" s="290" t="s">
        <v>14</v>
      </c>
      <c r="J54" s="291"/>
      <c r="K54" s="291"/>
      <c r="L54" s="291"/>
      <c r="M54" s="292"/>
      <c r="N54" s="293" t="s">
        <v>17</v>
      </c>
      <c r="O54" s="287"/>
      <c r="P54" s="285" t="s">
        <v>17</v>
      </c>
    </row>
    <row r="55" spans="1:16" s="2" customFormat="1" ht="9.75" customHeight="1" hidden="1">
      <c r="A55" s="240"/>
      <c r="B55" s="221"/>
      <c r="C55" s="221"/>
      <c r="D55" s="221"/>
      <c r="E55" s="288"/>
      <c r="F55" s="221"/>
      <c r="G55" s="280"/>
      <c r="H55" s="274"/>
      <c r="I55" s="267" t="s">
        <v>15</v>
      </c>
      <c r="J55" s="269" t="s">
        <v>13</v>
      </c>
      <c r="K55" s="270"/>
      <c r="L55" s="270"/>
      <c r="M55" s="271"/>
      <c r="N55" s="294"/>
      <c r="O55" s="289"/>
      <c r="P55" s="221"/>
    </row>
    <row r="56" spans="1:16" s="2" customFormat="1" ht="29.25" hidden="1">
      <c r="A56" s="255"/>
      <c r="B56" s="222"/>
      <c r="C56" s="222"/>
      <c r="D56" s="222"/>
      <c r="E56" s="275"/>
      <c r="F56" s="222"/>
      <c r="G56" s="276"/>
      <c r="H56" s="274"/>
      <c r="I56" s="268"/>
      <c r="J56" s="34" t="s">
        <v>11</v>
      </c>
      <c r="K56" s="34" t="s">
        <v>12</v>
      </c>
      <c r="L56" s="269" t="s">
        <v>16</v>
      </c>
      <c r="M56" s="271"/>
      <c r="N56" s="295"/>
      <c r="O56" s="296"/>
      <c r="P56" s="222"/>
    </row>
    <row r="57" spans="1:16" s="3" customFormat="1" ht="9" hidden="1" thickBot="1">
      <c r="A57" s="49">
        <v>1</v>
      </c>
      <c r="B57" s="49">
        <v>2</v>
      </c>
      <c r="C57" s="49">
        <v>3</v>
      </c>
      <c r="D57" s="49">
        <v>4</v>
      </c>
      <c r="E57" s="50">
        <v>5</v>
      </c>
      <c r="F57" s="49">
        <v>6</v>
      </c>
      <c r="G57" s="65">
        <v>7</v>
      </c>
      <c r="H57" s="98">
        <v>8</v>
      </c>
      <c r="I57" s="93">
        <v>9</v>
      </c>
      <c r="J57" s="102">
        <v>10</v>
      </c>
      <c r="K57" s="102">
        <v>11</v>
      </c>
      <c r="L57" s="262">
        <v>12</v>
      </c>
      <c r="M57" s="263"/>
      <c r="N57" s="264">
        <v>13</v>
      </c>
      <c r="O57" s="265"/>
      <c r="P57" s="49">
        <v>14</v>
      </c>
    </row>
    <row r="58" spans="1:16" ht="10.5" hidden="1" thickTop="1">
      <c r="A58" s="240">
        <v>17</v>
      </c>
      <c r="B58" s="240" t="s">
        <v>31</v>
      </c>
      <c r="C58" s="241" t="s">
        <v>5</v>
      </c>
      <c r="D58" s="240">
        <v>2004</v>
      </c>
      <c r="E58" s="13">
        <v>80000</v>
      </c>
      <c r="F58" s="10">
        <f>H58+((-1)*(G58+G59))</f>
        <v>80000</v>
      </c>
      <c r="G58" s="20">
        <v>-80000</v>
      </c>
      <c r="H58" s="99">
        <f>SUM(I58:L58)</f>
        <v>0</v>
      </c>
      <c r="I58" s="72"/>
      <c r="J58" s="103"/>
      <c r="K58" s="103"/>
      <c r="L58" s="104"/>
      <c r="M58" s="105"/>
      <c r="N58" s="136">
        <v>80000</v>
      </c>
      <c r="O58" s="22"/>
      <c r="P58" s="10"/>
    </row>
    <row r="59" spans="1:16" ht="9.75" hidden="1">
      <c r="A59" s="255"/>
      <c r="B59" s="255"/>
      <c r="C59" s="257"/>
      <c r="D59" s="255"/>
      <c r="E59" s="12"/>
      <c r="F59" s="9"/>
      <c r="G59" s="31"/>
      <c r="H59" s="100"/>
      <c r="I59" s="71"/>
      <c r="J59" s="106"/>
      <c r="K59" s="106"/>
      <c r="L59" s="107"/>
      <c r="M59" s="108"/>
      <c r="N59" s="31"/>
      <c r="O59" s="7"/>
      <c r="P59" s="9"/>
    </row>
    <row r="60" spans="1:16" ht="9.75" hidden="1">
      <c r="A60" s="254">
        <v>18</v>
      </c>
      <c r="B60" s="254" t="s">
        <v>7</v>
      </c>
      <c r="C60" s="256" t="s">
        <v>41</v>
      </c>
      <c r="D60" s="254" t="s">
        <v>50</v>
      </c>
      <c r="E60" s="11">
        <v>500000</v>
      </c>
      <c r="F60" s="8">
        <f>H60+((-1)*(G60+G61))</f>
        <v>30000</v>
      </c>
      <c r="G60" s="29"/>
      <c r="H60" s="101">
        <f>SUM(I60:L60)</f>
        <v>30000</v>
      </c>
      <c r="I60" s="94">
        <v>30000</v>
      </c>
      <c r="J60" s="109"/>
      <c r="K60" s="109"/>
      <c r="L60" s="110"/>
      <c r="M60" s="111"/>
      <c r="N60" s="32">
        <v>120000</v>
      </c>
      <c r="O60" s="21"/>
      <c r="P60" s="8"/>
    </row>
    <row r="61" spans="1:16" ht="9.75" hidden="1">
      <c r="A61" s="255"/>
      <c r="B61" s="255"/>
      <c r="C61" s="257"/>
      <c r="D61" s="255"/>
      <c r="E61" s="12"/>
      <c r="F61" s="9"/>
      <c r="G61" s="31"/>
      <c r="H61" s="100"/>
      <c r="I61" s="71"/>
      <c r="J61" s="106"/>
      <c r="K61" s="106"/>
      <c r="L61" s="107"/>
      <c r="M61" s="108"/>
      <c r="N61" s="31">
        <v>350000</v>
      </c>
      <c r="O61" s="7"/>
      <c r="P61" s="9"/>
    </row>
    <row r="62" spans="1:16" ht="9.75" hidden="1">
      <c r="A62" s="240">
        <v>19</v>
      </c>
      <c r="B62" s="240" t="s">
        <v>7</v>
      </c>
      <c r="C62" s="241" t="s">
        <v>97</v>
      </c>
      <c r="D62" s="240">
        <v>2003</v>
      </c>
      <c r="E62" s="13">
        <v>120000</v>
      </c>
      <c r="F62" s="10">
        <f>H62+((-1)*(G62+G63))</f>
        <v>120000</v>
      </c>
      <c r="G62" s="20">
        <v>-77000</v>
      </c>
      <c r="H62" s="99">
        <f>SUM(I62:L62)</f>
        <v>43000</v>
      </c>
      <c r="I62" s="72">
        <v>43000</v>
      </c>
      <c r="J62" s="103"/>
      <c r="K62" s="103"/>
      <c r="L62" s="104"/>
      <c r="M62" s="105"/>
      <c r="N62" s="20"/>
      <c r="O62" s="14"/>
      <c r="P62" s="10"/>
    </row>
    <row r="63" spans="1:16" ht="9.75" hidden="1">
      <c r="A63" s="240"/>
      <c r="B63" s="240"/>
      <c r="C63" s="241"/>
      <c r="D63" s="240"/>
      <c r="E63" s="13"/>
      <c r="F63" s="10"/>
      <c r="G63" s="146"/>
      <c r="H63" s="99"/>
      <c r="I63" s="72"/>
      <c r="J63" s="103"/>
      <c r="K63" s="103"/>
      <c r="L63" s="104"/>
      <c r="M63" s="105"/>
      <c r="N63" s="20"/>
      <c r="O63" s="14"/>
      <c r="P63" s="10"/>
    </row>
    <row r="64" spans="1:16" ht="10.5" thickTop="1">
      <c r="A64" s="333" t="s">
        <v>138</v>
      </c>
      <c r="B64" s="334"/>
      <c r="C64" s="313" t="s">
        <v>139</v>
      </c>
      <c r="D64" s="48"/>
      <c r="E64" s="29"/>
      <c r="F64" s="29"/>
      <c r="G64" s="29"/>
      <c r="H64" s="47"/>
      <c r="I64" s="47"/>
      <c r="J64" s="47"/>
      <c r="K64" s="47"/>
      <c r="L64" s="47"/>
      <c r="M64" s="47"/>
      <c r="N64" s="29"/>
      <c r="O64" s="29"/>
      <c r="P64" s="6"/>
    </row>
    <row r="65" spans="1:16" ht="10.5" thickBot="1">
      <c r="A65" s="335"/>
      <c r="B65" s="336"/>
      <c r="C65" s="315"/>
      <c r="D65" s="145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337" t="s">
        <v>140</v>
      </c>
      <c r="B66" s="338"/>
      <c r="C66" s="341" t="s">
        <v>141</v>
      </c>
      <c r="D66" s="147"/>
      <c r="E66" s="148">
        <f aca="true" t="shared" si="0" ref="E66:L66">SUM(E16:E48,E58:E63)</f>
        <v>23120664</v>
      </c>
      <c r="F66" s="149">
        <f t="shared" si="0"/>
        <v>10834147</v>
      </c>
      <c r="G66" s="92">
        <f t="shared" si="0"/>
        <v>-5391000</v>
      </c>
      <c r="H66" s="77">
        <f t="shared" si="0"/>
        <v>5443147</v>
      </c>
      <c r="I66" s="137">
        <f t="shared" si="0"/>
        <v>928869</v>
      </c>
      <c r="J66" s="137">
        <f t="shared" si="0"/>
        <v>2100000</v>
      </c>
      <c r="K66" s="137">
        <f t="shared" si="0"/>
        <v>715000</v>
      </c>
      <c r="L66" s="231">
        <f t="shared" si="0"/>
        <v>1699278</v>
      </c>
      <c r="M66" s="232"/>
      <c r="N66" s="309">
        <f>SUM(N16,N18,N20,N22,N24,N26,N28,N30,N33,N35,N37,N39,N41,N43,N45,N47,N58,N60,N62)</f>
        <v>4004000</v>
      </c>
      <c r="O66" s="310"/>
      <c r="P66" s="150">
        <f>SUM(P16,P18,P20,P22,P24,P26,P28,P30,P33,P35,P37,P39,P41,P43,P45,P47,P58,P60,P62)</f>
        <v>300000</v>
      </c>
    </row>
    <row r="67" spans="1:16" ht="9.75" customHeight="1" thickBot="1">
      <c r="A67" s="339"/>
      <c r="B67" s="340"/>
      <c r="C67" s="328"/>
      <c r="D67" s="80"/>
      <c r="E67" s="81"/>
      <c r="F67" s="82"/>
      <c r="G67" s="83"/>
      <c r="H67" s="84"/>
      <c r="I67" s="85"/>
      <c r="J67" s="85"/>
      <c r="K67" s="85"/>
      <c r="L67" s="86"/>
      <c r="M67" s="87"/>
      <c r="N67" s="311">
        <f>SUM(N17,N19,N21,N23,N25,N27,N29,N31,N32,N34,N36,N38,N40,N42,N44,N46,N48,N59,N61,N63)</f>
        <v>10620000</v>
      </c>
      <c r="O67" s="312"/>
      <c r="P67" s="88">
        <f>SUM(P17,P19,P21,P23,P25,P27,P29,P31,P32,P34,P36,P38,P40,P42,P44,P46,P48,P59,P61,P63)</f>
        <v>1400000</v>
      </c>
    </row>
    <row r="68" spans="1:16" ht="9.75" hidden="1">
      <c r="A68" s="254">
        <v>20</v>
      </c>
      <c r="B68" s="254" t="s">
        <v>2</v>
      </c>
      <c r="C68" s="256" t="s">
        <v>42</v>
      </c>
      <c r="D68" s="254" t="s">
        <v>37</v>
      </c>
      <c r="E68" s="11">
        <v>402000</v>
      </c>
      <c r="F68" s="8">
        <f>H68+((-1)*(G68+G69))</f>
        <v>200000</v>
      </c>
      <c r="G68" s="68">
        <v>-150000</v>
      </c>
      <c r="H68" s="99">
        <f>SUM(I68:L68)</f>
        <v>50000</v>
      </c>
      <c r="I68" s="72">
        <v>50000</v>
      </c>
      <c r="J68" s="103"/>
      <c r="K68" s="103"/>
      <c r="L68" s="104"/>
      <c r="M68" s="105"/>
      <c r="N68" s="32">
        <v>350000</v>
      </c>
      <c r="O68" s="21"/>
      <c r="P68" s="8"/>
    </row>
    <row r="69" spans="1:16" ht="9.75" hidden="1">
      <c r="A69" s="255"/>
      <c r="B69" s="255"/>
      <c r="C69" s="257"/>
      <c r="D69" s="255"/>
      <c r="E69" s="12"/>
      <c r="F69" s="9"/>
      <c r="G69" s="66"/>
      <c r="H69" s="100"/>
      <c r="I69" s="71"/>
      <c r="J69" s="106"/>
      <c r="K69" s="106"/>
      <c r="L69" s="107"/>
      <c r="M69" s="108"/>
      <c r="N69" s="31"/>
      <c r="O69" s="7"/>
      <c r="P69" s="9"/>
    </row>
    <row r="70" spans="1:16" ht="9.75" customHeight="1" hidden="1">
      <c r="A70" s="254">
        <v>21</v>
      </c>
      <c r="B70" s="254" t="s">
        <v>2</v>
      </c>
      <c r="C70" s="256" t="s">
        <v>43</v>
      </c>
      <c r="D70" s="254" t="s">
        <v>19</v>
      </c>
      <c r="E70" s="11">
        <v>280000</v>
      </c>
      <c r="F70" s="8">
        <f>H70+((-1)*(G70+G71))</f>
        <v>137000</v>
      </c>
      <c r="G70" s="67"/>
      <c r="H70" s="101">
        <f>SUM(I70:L70)</f>
        <v>137000</v>
      </c>
      <c r="I70" s="94">
        <v>137000</v>
      </c>
      <c r="J70" s="109"/>
      <c r="K70" s="109"/>
      <c r="L70" s="110"/>
      <c r="M70" s="111"/>
      <c r="N70" s="29"/>
      <c r="O70" s="6"/>
      <c r="P70" s="8"/>
    </row>
    <row r="71" spans="1:16" ht="9.75" hidden="1">
      <c r="A71" s="255"/>
      <c r="B71" s="255"/>
      <c r="C71" s="257"/>
      <c r="D71" s="255"/>
      <c r="E71" s="12"/>
      <c r="F71" s="9"/>
      <c r="G71" s="66"/>
      <c r="H71" s="100"/>
      <c r="I71" s="71"/>
      <c r="J71" s="106"/>
      <c r="K71" s="106"/>
      <c r="L71" s="107"/>
      <c r="M71" s="108"/>
      <c r="N71" s="31"/>
      <c r="O71" s="7"/>
      <c r="P71" s="9"/>
    </row>
    <row r="72" spans="1:16" ht="9.75" hidden="1">
      <c r="A72" s="254">
        <v>22</v>
      </c>
      <c r="B72" s="240" t="s">
        <v>2</v>
      </c>
      <c r="C72" s="256" t="s">
        <v>44</v>
      </c>
      <c r="D72" s="254" t="s">
        <v>37</v>
      </c>
      <c r="E72" s="13">
        <v>363000</v>
      </c>
      <c r="F72" s="8">
        <f>H72+((-1)*(G72+G73))</f>
        <v>160000</v>
      </c>
      <c r="G72" s="68">
        <v>-160000</v>
      </c>
      <c r="H72" s="101">
        <f>SUM(I72:L72)</f>
        <v>0</v>
      </c>
      <c r="I72" s="72"/>
      <c r="J72" s="103"/>
      <c r="K72" s="103"/>
      <c r="L72" s="104"/>
      <c r="M72" s="105"/>
      <c r="N72" s="32">
        <v>360000</v>
      </c>
      <c r="O72" s="21"/>
      <c r="P72" s="10"/>
    </row>
    <row r="73" spans="1:16" ht="9.75" hidden="1">
      <c r="A73" s="255"/>
      <c r="B73" s="255"/>
      <c r="C73" s="257"/>
      <c r="D73" s="255"/>
      <c r="E73" s="12"/>
      <c r="F73" s="9"/>
      <c r="G73" s="66"/>
      <c r="H73" s="100"/>
      <c r="I73" s="71"/>
      <c r="J73" s="106"/>
      <c r="K73" s="106"/>
      <c r="L73" s="107"/>
      <c r="M73" s="108"/>
      <c r="N73" s="31"/>
      <c r="O73" s="7"/>
      <c r="P73" s="9"/>
    </row>
    <row r="74" spans="1:16" ht="9.75" customHeight="1" hidden="1">
      <c r="A74" s="254">
        <v>23</v>
      </c>
      <c r="B74" s="240" t="s">
        <v>2</v>
      </c>
      <c r="C74" s="256" t="s">
        <v>20</v>
      </c>
      <c r="D74" s="254" t="s">
        <v>19</v>
      </c>
      <c r="E74" s="13">
        <v>253000</v>
      </c>
      <c r="F74" s="8">
        <f>H74+((-1)*(G74+G75))</f>
        <v>183000</v>
      </c>
      <c r="G74" s="68">
        <v>-40000</v>
      </c>
      <c r="H74" s="101">
        <f>SUM(I74:L74)</f>
        <v>143000</v>
      </c>
      <c r="I74" s="72">
        <v>111500</v>
      </c>
      <c r="J74" s="103"/>
      <c r="K74" s="103">
        <v>31500</v>
      </c>
      <c r="L74" s="104"/>
      <c r="M74" s="105"/>
      <c r="N74" s="20"/>
      <c r="O74" s="14"/>
      <c r="P74" s="10"/>
    </row>
    <row r="75" spans="1:16" ht="9.75" hidden="1">
      <c r="A75" s="255"/>
      <c r="B75" s="255"/>
      <c r="C75" s="257"/>
      <c r="D75" s="255"/>
      <c r="E75" s="12"/>
      <c r="F75" s="9"/>
      <c r="G75" s="66"/>
      <c r="H75" s="100"/>
      <c r="I75" s="71"/>
      <c r="J75" s="106"/>
      <c r="K75" s="106"/>
      <c r="L75" s="107"/>
      <c r="M75" s="108"/>
      <c r="N75" s="31"/>
      <c r="O75" s="7"/>
      <c r="P75" s="9"/>
    </row>
    <row r="76" spans="1:16" ht="9.75" customHeight="1" hidden="1">
      <c r="A76" s="254">
        <v>24</v>
      </c>
      <c r="B76" s="240" t="s">
        <v>2</v>
      </c>
      <c r="C76" s="256" t="s">
        <v>45</v>
      </c>
      <c r="D76" s="254" t="s">
        <v>115</v>
      </c>
      <c r="E76" s="13">
        <v>2115000</v>
      </c>
      <c r="F76" s="8">
        <f>H76+((-1)*(G76+G77))</f>
        <v>200000</v>
      </c>
      <c r="G76" s="68"/>
      <c r="H76" s="101">
        <f>SUM(I76:L76)</f>
        <v>200000</v>
      </c>
      <c r="I76" s="72">
        <v>200000</v>
      </c>
      <c r="J76" s="103"/>
      <c r="K76" s="103"/>
      <c r="L76" s="104"/>
      <c r="M76" s="105"/>
      <c r="N76" s="32">
        <v>900000</v>
      </c>
      <c r="O76" s="21"/>
      <c r="P76" s="28">
        <v>1000000</v>
      </c>
    </row>
    <row r="77" spans="1:16" ht="9.75" hidden="1">
      <c r="A77" s="255"/>
      <c r="B77" s="255"/>
      <c r="C77" s="257"/>
      <c r="D77" s="255"/>
      <c r="E77" s="12"/>
      <c r="F77" s="9"/>
      <c r="G77" s="66"/>
      <c r="H77" s="100"/>
      <c r="I77" s="71"/>
      <c r="J77" s="106"/>
      <c r="K77" s="106"/>
      <c r="L77" s="107"/>
      <c r="M77" s="108"/>
      <c r="N77" s="31"/>
      <c r="O77" s="7"/>
      <c r="P77" s="9"/>
    </row>
    <row r="78" spans="1:16" ht="9.75" customHeight="1" hidden="1">
      <c r="A78" s="254">
        <v>25</v>
      </c>
      <c r="B78" s="240" t="s">
        <v>2</v>
      </c>
      <c r="C78" s="256" t="s">
        <v>68</v>
      </c>
      <c r="D78" s="254" t="s">
        <v>19</v>
      </c>
      <c r="E78" s="13">
        <v>205000</v>
      </c>
      <c r="F78" s="8">
        <f>H78+((-1)*(G78+G79))</f>
        <v>197000</v>
      </c>
      <c r="G78" s="68">
        <v>-55000</v>
      </c>
      <c r="H78" s="101">
        <f>SUM(I78:L78)</f>
        <v>142000</v>
      </c>
      <c r="I78" s="72">
        <v>142000</v>
      </c>
      <c r="J78" s="103"/>
      <c r="K78" s="103"/>
      <c r="L78" s="104"/>
      <c r="M78" s="105"/>
      <c r="N78" s="20"/>
      <c r="O78" s="14"/>
      <c r="P78" s="10"/>
    </row>
    <row r="79" spans="1:16" ht="9.75" hidden="1">
      <c r="A79" s="255"/>
      <c r="B79" s="255"/>
      <c r="C79" s="257"/>
      <c r="D79" s="255"/>
      <c r="E79" s="12"/>
      <c r="F79" s="9"/>
      <c r="G79" s="66"/>
      <c r="H79" s="100"/>
      <c r="I79" s="71"/>
      <c r="J79" s="106"/>
      <c r="K79" s="106"/>
      <c r="L79" s="107"/>
      <c r="M79" s="108"/>
      <c r="N79" s="31"/>
      <c r="O79" s="7"/>
      <c r="P79" s="9"/>
    </row>
    <row r="80" spans="1:16" ht="9.75" hidden="1">
      <c r="A80" s="254">
        <v>26</v>
      </c>
      <c r="B80" s="240" t="s">
        <v>7</v>
      </c>
      <c r="C80" s="241" t="s">
        <v>46</v>
      </c>
      <c r="D80" s="240" t="s">
        <v>50</v>
      </c>
      <c r="E80" s="13">
        <v>300000</v>
      </c>
      <c r="F80" s="8">
        <f>H80+((-1)*(G80+G81))</f>
        <v>100000</v>
      </c>
      <c r="G80" s="68">
        <v>-50000</v>
      </c>
      <c r="H80" s="101">
        <f>SUM(I80:L80)</f>
        <v>50000</v>
      </c>
      <c r="I80" s="72">
        <v>50000</v>
      </c>
      <c r="J80" s="103"/>
      <c r="K80" s="103"/>
      <c r="L80" s="104"/>
      <c r="M80" s="105"/>
      <c r="N80" s="32">
        <v>250000</v>
      </c>
      <c r="O80" s="21"/>
      <c r="P80" s="10"/>
    </row>
    <row r="81" spans="1:16" ht="9.75" hidden="1">
      <c r="A81" s="255"/>
      <c r="B81" s="255"/>
      <c r="C81" s="257"/>
      <c r="D81" s="255"/>
      <c r="E81" s="12"/>
      <c r="F81" s="9"/>
      <c r="G81" s="66"/>
      <c r="H81" s="100"/>
      <c r="I81" s="71"/>
      <c r="J81" s="106"/>
      <c r="K81" s="106"/>
      <c r="L81" s="107"/>
      <c r="M81" s="108"/>
      <c r="N81" s="31"/>
      <c r="O81" s="7"/>
      <c r="P81" s="9"/>
    </row>
    <row r="82" spans="1:16" ht="9.75" hidden="1">
      <c r="A82" s="254">
        <v>27</v>
      </c>
      <c r="B82" s="240" t="s">
        <v>7</v>
      </c>
      <c r="C82" s="241" t="s">
        <v>47</v>
      </c>
      <c r="D82" s="240" t="s">
        <v>50</v>
      </c>
      <c r="E82" s="13">
        <v>235000</v>
      </c>
      <c r="F82" s="8">
        <f>H82+((-1)*(G82+G83))</f>
        <v>100000</v>
      </c>
      <c r="G82" s="68">
        <v>85000</v>
      </c>
      <c r="H82" s="101">
        <f>SUM(I82:L82)</f>
        <v>85000</v>
      </c>
      <c r="I82" s="72"/>
      <c r="J82" s="103"/>
      <c r="K82" s="103">
        <v>85000</v>
      </c>
      <c r="L82" s="104"/>
      <c r="M82" s="105"/>
      <c r="N82" s="32">
        <v>150000</v>
      </c>
      <c r="O82" s="21"/>
      <c r="P82" s="10"/>
    </row>
    <row r="83" spans="1:16" ht="9.75" hidden="1">
      <c r="A83" s="255"/>
      <c r="B83" s="255"/>
      <c r="C83" s="257"/>
      <c r="D83" s="255"/>
      <c r="E83" s="12"/>
      <c r="F83" s="9"/>
      <c r="G83" s="66">
        <v>-100000</v>
      </c>
      <c r="H83" s="100"/>
      <c r="I83" s="71"/>
      <c r="J83" s="106"/>
      <c r="K83" s="106"/>
      <c r="L83" s="107"/>
      <c r="M83" s="108"/>
      <c r="N83" s="31"/>
      <c r="O83" s="7"/>
      <c r="P83" s="9"/>
    </row>
    <row r="84" spans="1:16" ht="9.75" hidden="1">
      <c r="A84" s="254">
        <v>28</v>
      </c>
      <c r="B84" s="240" t="s">
        <v>7</v>
      </c>
      <c r="C84" s="241" t="s">
        <v>48</v>
      </c>
      <c r="D84" s="240">
        <v>2004</v>
      </c>
      <c r="E84" s="13">
        <v>200000</v>
      </c>
      <c r="F84" s="8">
        <f>H84+((-1)*(G84+G85))</f>
        <v>0</v>
      </c>
      <c r="G84" s="68"/>
      <c r="H84" s="101">
        <f>SUM(I84:L84)</f>
        <v>0</v>
      </c>
      <c r="I84" s="72"/>
      <c r="J84" s="103"/>
      <c r="K84" s="103"/>
      <c r="L84" s="104"/>
      <c r="M84" s="105"/>
      <c r="N84" s="32">
        <v>200000</v>
      </c>
      <c r="O84" s="21"/>
      <c r="P84" s="10"/>
    </row>
    <row r="85" spans="1:16" ht="9.75" hidden="1">
      <c r="A85" s="255"/>
      <c r="B85" s="255"/>
      <c r="C85" s="257"/>
      <c r="D85" s="255"/>
      <c r="E85" s="12"/>
      <c r="F85" s="9"/>
      <c r="G85" s="66"/>
      <c r="H85" s="100"/>
      <c r="I85" s="71"/>
      <c r="J85" s="106"/>
      <c r="K85" s="106"/>
      <c r="L85" s="107"/>
      <c r="M85" s="108"/>
      <c r="N85" s="31"/>
      <c r="O85" s="7"/>
      <c r="P85" s="9"/>
    </row>
    <row r="86" spans="1:16" ht="9.75" hidden="1">
      <c r="A86" s="254">
        <v>29</v>
      </c>
      <c r="B86" s="240" t="s">
        <v>7</v>
      </c>
      <c r="C86" s="241" t="s">
        <v>116</v>
      </c>
      <c r="D86" s="240" t="s">
        <v>50</v>
      </c>
      <c r="E86" s="13">
        <v>360000</v>
      </c>
      <c r="F86" s="8">
        <f>H86+((-1)*(G86+G87))</f>
        <v>160000</v>
      </c>
      <c r="G86" s="68"/>
      <c r="H86" s="101">
        <f>SUM(I86:L86)</f>
        <v>160000</v>
      </c>
      <c r="I86" s="72">
        <v>160000</v>
      </c>
      <c r="J86" s="103"/>
      <c r="K86" s="103"/>
      <c r="L86" s="104"/>
      <c r="M86" s="105"/>
      <c r="N86" s="32">
        <v>200000</v>
      </c>
      <c r="O86" s="21"/>
      <c r="P86" s="10"/>
    </row>
    <row r="87" spans="1:16" ht="9.75" hidden="1">
      <c r="A87" s="255"/>
      <c r="B87" s="255"/>
      <c r="C87" s="257"/>
      <c r="D87" s="255"/>
      <c r="E87" s="12"/>
      <c r="F87" s="9"/>
      <c r="G87" s="66"/>
      <c r="H87" s="100"/>
      <c r="I87" s="71"/>
      <c r="J87" s="106"/>
      <c r="K87" s="106"/>
      <c r="L87" s="107"/>
      <c r="M87" s="108"/>
      <c r="N87" s="31"/>
      <c r="O87" s="7"/>
      <c r="P87" s="9"/>
    </row>
    <row r="88" spans="1:16" ht="9.75" hidden="1">
      <c r="A88" s="254">
        <v>30</v>
      </c>
      <c r="B88" s="254" t="s">
        <v>7</v>
      </c>
      <c r="C88" s="256" t="s">
        <v>49</v>
      </c>
      <c r="D88" s="254" t="s">
        <v>50</v>
      </c>
      <c r="E88" s="13">
        <v>350000</v>
      </c>
      <c r="F88" s="8">
        <f>H88+((-1)*(G88+G89))</f>
        <v>150000</v>
      </c>
      <c r="G88" s="68">
        <v>-100000</v>
      </c>
      <c r="H88" s="101">
        <f>SUM(I88:L88)</f>
        <v>50000</v>
      </c>
      <c r="I88" s="72">
        <v>50000</v>
      </c>
      <c r="J88" s="103"/>
      <c r="K88" s="103"/>
      <c r="L88" s="104"/>
      <c r="M88" s="105"/>
      <c r="N88" s="32">
        <v>300000</v>
      </c>
      <c r="O88" s="21"/>
      <c r="P88" s="10"/>
    </row>
    <row r="89" spans="1:16" ht="9.75" hidden="1">
      <c r="A89" s="255"/>
      <c r="B89" s="255"/>
      <c r="C89" s="257"/>
      <c r="D89" s="255"/>
      <c r="E89" s="12"/>
      <c r="F89" s="9"/>
      <c r="G89" s="66"/>
      <c r="H89" s="100"/>
      <c r="I89" s="71"/>
      <c r="J89" s="106"/>
      <c r="K89" s="106"/>
      <c r="L89" s="107"/>
      <c r="M89" s="108"/>
      <c r="N89" s="31"/>
      <c r="O89" s="7"/>
      <c r="P89" s="9"/>
    </row>
    <row r="90" spans="1:16" ht="9.75" hidden="1">
      <c r="A90" s="254">
        <v>31</v>
      </c>
      <c r="B90" s="254" t="s">
        <v>7</v>
      </c>
      <c r="C90" s="256" t="s">
        <v>51</v>
      </c>
      <c r="D90" s="254" t="s">
        <v>50</v>
      </c>
      <c r="E90" s="11">
        <v>400000</v>
      </c>
      <c r="F90" s="8">
        <f>H90+((-1)*(G90+G91))</f>
        <v>20000</v>
      </c>
      <c r="G90" s="67">
        <v>-20000</v>
      </c>
      <c r="H90" s="101">
        <f>SUM(I90:L90)</f>
        <v>0</v>
      </c>
      <c r="I90" s="94"/>
      <c r="J90" s="109"/>
      <c r="K90" s="109"/>
      <c r="L90" s="110"/>
      <c r="M90" s="111"/>
      <c r="N90" s="32">
        <v>400000</v>
      </c>
      <c r="O90" s="21"/>
      <c r="P90" s="8"/>
    </row>
    <row r="91" spans="1:16" ht="9.75" hidden="1">
      <c r="A91" s="255"/>
      <c r="B91" s="255"/>
      <c r="C91" s="257"/>
      <c r="D91" s="255"/>
      <c r="E91" s="12"/>
      <c r="F91" s="9"/>
      <c r="G91" s="66"/>
      <c r="H91" s="100"/>
      <c r="I91" s="71"/>
      <c r="J91" s="106"/>
      <c r="K91" s="112"/>
      <c r="L91" s="107"/>
      <c r="M91" s="108"/>
      <c r="N91" s="31"/>
      <c r="O91" s="7"/>
      <c r="P91" s="9"/>
    </row>
    <row r="92" spans="1:16" ht="9.75" hidden="1">
      <c r="A92" s="254">
        <v>32</v>
      </c>
      <c r="B92" s="254" t="s">
        <v>7</v>
      </c>
      <c r="C92" s="256" t="s">
        <v>69</v>
      </c>
      <c r="D92" s="254" t="s">
        <v>50</v>
      </c>
      <c r="E92" s="11">
        <v>210000</v>
      </c>
      <c r="F92" s="8">
        <f>H92+((-1)*(G92+G93))</f>
        <v>10000</v>
      </c>
      <c r="G92" s="67">
        <v>-10000</v>
      </c>
      <c r="H92" s="101">
        <f>SUM(I92:L92)</f>
        <v>0</v>
      </c>
      <c r="I92" s="94"/>
      <c r="J92" s="109"/>
      <c r="K92" s="109"/>
      <c r="L92" s="110"/>
      <c r="M92" s="111"/>
      <c r="N92" s="32">
        <v>210000</v>
      </c>
      <c r="O92" s="21"/>
      <c r="P92" s="8"/>
    </row>
    <row r="93" spans="1:16" ht="9.75" hidden="1">
      <c r="A93" s="255"/>
      <c r="B93" s="255"/>
      <c r="C93" s="257"/>
      <c r="D93" s="255"/>
      <c r="E93" s="12"/>
      <c r="F93" s="9"/>
      <c r="G93" s="66"/>
      <c r="H93" s="100"/>
      <c r="I93" s="71"/>
      <c r="J93" s="106"/>
      <c r="K93" s="106"/>
      <c r="L93" s="107"/>
      <c r="M93" s="108"/>
      <c r="N93" s="31"/>
      <c r="O93" s="7"/>
      <c r="P93" s="9"/>
    </row>
    <row r="94" spans="1:16" ht="9.75" hidden="1">
      <c r="A94" s="254">
        <v>33</v>
      </c>
      <c r="B94" s="254" t="s">
        <v>7</v>
      </c>
      <c r="C94" s="256" t="s">
        <v>70</v>
      </c>
      <c r="D94" s="254" t="s">
        <v>50</v>
      </c>
      <c r="E94" s="13">
        <v>215000</v>
      </c>
      <c r="F94" s="8">
        <f>H94+((-1)*(G94+G95))</f>
        <v>15000</v>
      </c>
      <c r="G94" s="68">
        <v>-15000</v>
      </c>
      <c r="H94" s="101">
        <f>SUM(I94:L94)</f>
        <v>0</v>
      </c>
      <c r="I94" s="72"/>
      <c r="J94" s="103"/>
      <c r="K94" s="103"/>
      <c r="L94" s="104"/>
      <c r="M94" s="105"/>
      <c r="N94" s="32"/>
      <c r="O94" s="21"/>
      <c r="P94" s="10"/>
    </row>
    <row r="95" spans="1:16" ht="9.75" hidden="1">
      <c r="A95" s="255"/>
      <c r="B95" s="255"/>
      <c r="C95" s="257"/>
      <c r="D95" s="255"/>
      <c r="E95" s="12"/>
      <c r="F95" s="9"/>
      <c r="G95" s="66"/>
      <c r="H95" s="100"/>
      <c r="I95" s="71"/>
      <c r="J95" s="106"/>
      <c r="K95" s="106"/>
      <c r="L95" s="107"/>
      <c r="M95" s="108"/>
      <c r="N95" s="31"/>
      <c r="O95" s="7"/>
      <c r="P95" s="10"/>
    </row>
    <row r="96" spans="1:16" ht="9.75" hidden="1">
      <c r="A96" s="254">
        <v>34</v>
      </c>
      <c r="B96" s="240" t="s">
        <v>7</v>
      </c>
      <c r="C96" s="256" t="s">
        <v>54</v>
      </c>
      <c r="D96" s="254" t="s">
        <v>50</v>
      </c>
      <c r="E96" s="13">
        <v>130000</v>
      </c>
      <c r="F96" s="8">
        <f>H96+((-1)*(G96+G97))</f>
        <v>10000</v>
      </c>
      <c r="G96" s="68">
        <v>-10000</v>
      </c>
      <c r="H96" s="99">
        <f>SUM(I96:L96)</f>
        <v>0</v>
      </c>
      <c r="I96" s="72"/>
      <c r="J96" s="103"/>
      <c r="K96" s="103"/>
      <c r="L96" s="104"/>
      <c r="M96" s="105"/>
      <c r="N96" s="33"/>
      <c r="O96" s="22"/>
      <c r="P96" s="10"/>
    </row>
    <row r="97" spans="1:16" ht="9.75" hidden="1">
      <c r="A97" s="255"/>
      <c r="B97" s="255"/>
      <c r="C97" s="308"/>
      <c r="D97" s="308"/>
      <c r="E97" s="12"/>
      <c r="F97" s="9"/>
      <c r="G97" s="66"/>
      <c r="H97" s="100"/>
      <c r="I97" s="71"/>
      <c r="J97" s="106"/>
      <c r="K97" s="106"/>
      <c r="L97" s="107"/>
      <c r="M97" s="108"/>
      <c r="N97" s="31"/>
      <c r="O97" s="7"/>
      <c r="P97" s="9"/>
    </row>
    <row r="98" spans="1:16" ht="9.75" hidden="1">
      <c r="A98" s="254">
        <v>35</v>
      </c>
      <c r="B98" s="240" t="s">
        <v>7</v>
      </c>
      <c r="C98" s="256" t="s">
        <v>56</v>
      </c>
      <c r="D98" s="254" t="s">
        <v>50</v>
      </c>
      <c r="E98" s="13">
        <v>420000</v>
      </c>
      <c r="F98" s="8">
        <f>H98+((-1)*(G98+G99))</f>
        <v>20000</v>
      </c>
      <c r="G98" s="68">
        <v>-19000</v>
      </c>
      <c r="H98" s="101">
        <f>SUM(I98:L98)</f>
        <v>1000</v>
      </c>
      <c r="I98" s="72">
        <v>1000</v>
      </c>
      <c r="J98" s="103"/>
      <c r="K98" s="103"/>
      <c r="L98" s="104"/>
      <c r="M98" s="105"/>
      <c r="N98" s="32">
        <v>419000</v>
      </c>
      <c r="O98" s="21"/>
      <c r="P98" s="10"/>
    </row>
    <row r="99" spans="1:16" ht="9.75" hidden="1">
      <c r="A99" s="255"/>
      <c r="B99" s="255"/>
      <c r="C99" s="308"/>
      <c r="D99" s="308"/>
      <c r="E99" s="12"/>
      <c r="F99" s="9"/>
      <c r="G99" s="66"/>
      <c r="H99" s="100"/>
      <c r="I99" s="71"/>
      <c r="J99" s="106"/>
      <c r="K99" s="106"/>
      <c r="L99" s="107"/>
      <c r="M99" s="108"/>
      <c r="N99" s="31"/>
      <c r="O99" s="7"/>
      <c r="P99" s="9"/>
    </row>
    <row r="100" spans="1:16" ht="9.75" customHeight="1" hidden="1">
      <c r="A100" s="254">
        <v>36</v>
      </c>
      <c r="B100" s="254" t="s">
        <v>7</v>
      </c>
      <c r="C100" s="256" t="s">
        <v>71</v>
      </c>
      <c r="D100" s="254" t="s">
        <v>50</v>
      </c>
      <c r="E100" s="11">
        <v>730000</v>
      </c>
      <c r="F100" s="8">
        <f>H100+((-1)*(G100+G101))</f>
        <v>430000</v>
      </c>
      <c r="G100" s="67"/>
      <c r="H100" s="101">
        <f>SUM(I100:L100)</f>
        <v>430000</v>
      </c>
      <c r="I100" s="94">
        <v>350000</v>
      </c>
      <c r="J100" s="109"/>
      <c r="K100" s="109">
        <v>80000</v>
      </c>
      <c r="L100" s="110"/>
      <c r="M100" s="111"/>
      <c r="N100" s="32">
        <v>300000</v>
      </c>
      <c r="O100" s="21"/>
      <c r="P100" s="8"/>
    </row>
    <row r="101" spans="1:16" ht="10.5" hidden="1" thickBot="1">
      <c r="A101" s="240"/>
      <c r="B101" s="240"/>
      <c r="C101" s="241"/>
      <c r="D101" s="240"/>
      <c r="E101" s="13"/>
      <c r="F101" s="10"/>
      <c r="G101" s="68"/>
      <c r="H101" s="124"/>
      <c r="I101" s="95"/>
      <c r="J101" s="125"/>
      <c r="K101" s="125"/>
      <c r="L101" s="126"/>
      <c r="M101" s="127"/>
      <c r="N101" s="20"/>
      <c r="O101" s="14"/>
      <c r="P101" s="10"/>
    </row>
    <row r="102" spans="1:16" ht="9.75" hidden="1">
      <c r="A102" s="46"/>
      <c r="B102" s="46"/>
      <c r="C102" s="117"/>
      <c r="D102" s="46"/>
      <c r="E102" s="47"/>
      <c r="F102" s="47"/>
      <c r="G102" s="47"/>
      <c r="H102" s="19"/>
      <c r="I102" s="19"/>
      <c r="J102" s="19"/>
      <c r="K102" s="19"/>
      <c r="L102" s="19"/>
      <c r="M102" s="19"/>
      <c r="N102" s="47"/>
      <c r="O102" s="47"/>
      <c r="P102" s="47"/>
    </row>
    <row r="103" spans="1:16" ht="9.75" hidden="1">
      <c r="A103" s="18"/>
      <c r="B103" s="18"/>
      <c r="C103" s="118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9"/>
      <c r="B104" s="119"/>
      <c r="C104" s="120"/>
      <c r="D104" s="119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</row>
    <row r="105" spans="1:16" s="2" customFormat="1" ht="12.75" customHeight="1" hidden="1" thickBot="1">
      <c r="A105" s="240" t="s">
        <v>1</v>
      </c>
      <c r="B105" s="221" t="s">
        <v>0</v>
      </c>
      <c r="C105" s="221" t="s">
        <v>8</v>
      </c>
      <c r="D105" s="221" t="s">
        <v>9</v>
      </c>
      <c r="E105" s="288" t="s">
        <v>10</v>
      </c>
      <c r="F105" s="221" t="s">
        <v>102</v>
      </c>
      <c r="G105" s="280" t="s">
        <v>104</v>
      </c>
      <c r="H105" s="288" t="s">
        <v>91</v>
      </c>
      <c r="I105" s="280"/>
      <c r="J105" s="280"/>
      <c r="K105" s="280"/>
      <c r="L105" s="280"/>
      <c r="M105" s="280"/>
      <c r="N105" s="280"/>
      <c r="O105" s="280"/>
      <c r="P105" s="289"/>
    </row>
    <row r="106" spans="1:16" s="2" customFormat="1" ht="12.75" customHeight="1" hidden="1" thickBot="1">
      <c r="A106" s="240"/>
      <c r="B106" s="221"/>
      <c r="C106" s="221"/>
      <c r="D106" s="221"/>
      <c r="E106" s="288"/>
      <c r="F106" s="221"/>
      <c r="G106" s="280"/>
      <c r="H106" s="224">
        <v>2003</v>
      </c>
      <c r="I106" s="258"/>
      <c r="J106" s="258"/>
      <c r="K106" s="258"/>
      <c r="L106" s="258"/>
      <c r="M106" s="259"/>
      <c r="N106" s="260">
        <v>2004</v>
      </c>
      <c r="O106" s="261"/>
      <c r="P106" s="5">
        <v>2005</v>
      </c>
    </row>
    <row r="107" spans="1:16" s="2" customFormat="1" ht="9.75" customHeight="1" hidden="1" thickTop="1">
      <c r="A107" s="240"/>
      <c r="B107" s="221"/>
      <c r="C107" s="221"/>
      <c r="D107" s="221"/>
      <c r="E107" s="288"/>
      <c r="F107" s="221"/>
      <c r="G107" s="280"/>
      <c r="H107" s="273" t="s">
        <v>101</v>
      </c>
      <c r="I107" s="290" t="s">
        <v>14</v>
      </c>
      <c r="J107" s="291"/>
      <c r="K107" s="291"/>
      <c r="L107" s="291"/>
      <c r="M107" s="292"/>
      <c r="N107" s="293" t="s">
        <v>17</v>
      </c>
      <c r="O107" s="287"/>
      <c r="P107" s="285" t="s">
        <v>17</v>
      </c>
    </row>
    <row r="108" spans="1:16" s="2" customFormat="1" ht="9.75" customHeight="1" hidden="1">
      <c r="A108" s="240"/>
      <c r="B108" s="221"/>
      <c r="C108" s="221"/>
      <c r="D108" s="221"/>
      <c r="E108" s="288"/>
      <c r="F108" s="221"/>
      <c r="G108" s="280"/>
      <c r="H108" s="274"/>
      <c r="I108" s="267" t="s">
        <v>15</v>
      </c>
      <c r="J108" s="269" t="s">
        <v>13</v>
      </c>
      <c r="K108" s="270"/>
      <c r="L108" s="270"/>
      <c r="M108" s="271"/>
      <c r="N108" s="294"/>
      <c r="O108" s="289"/>
      <c r="P108" s="221"/>
    </row>
    <row r="109" spans="1:16" s="2" customFormat="1" ht="29.25" hidden="1">
      <c r="A109" s="255"/>
      <c r="B109" s="222"/>
      <c r="C109" s="222"/>
      <c r="D109" s="222"/>
      <c r="E109" s="275"/>
      <c r="F109" s="222"/>
      <c r="G109" s="276"/>
      <c r="H109" s="274"/>
      <c r="I109" s="268"/>
      <c r="J109" s="34" t="s">
        <v>11</v>
      </c>
      <c r="K109" s="34" t="s">
        <v>12</v>
      </c>
      <c r="L109" s="269" t="s">
        <v>16</v>
      </c>
      <c r="M109" s="271"/>
      <c r="N109" s="295"/>
      <c r="O109" s="296"/>
      <c r="P109" s="222"/>
    </row>
    <row r="110" spans="1:16" s="3" customFormat="1" ht="9" hidden="1" thickBot="1">
      <c r="A110" s="49">
        <v>1</v>
      </c>
      <c r="B110" s="49">
        <v>2</v>
      </c>
      <c r="C110" s="49">
        <v>3</v>
      </c>
      <c r="D110" s="49">
        <v>4</v>
      </c>
      <c r="E110" s="50">
        <v>5</v>
      </c>
      <c r="F110" s="49">
        <v>6</v>
      </c>
      <c r="G110" s="65">
        <v>7</v>
      </c>
      <c r="H110" s="98">
        <v>8</v>
      </c>
      <c r="I110" s="93">
        <v>9</v>
      </c>
      <c r="J110" s="102">
        <v>10</v>
      </c>
      <c r="K110" s="102">
        <v>11</v>
      </c>
      <c r="L110" s="262">
        <v>12</v>
      </c>
      <c r="M110" s="263"/>
      <c r="N110" s="264">
        <v>13</v>
      </c>
      <c r="O110" s="265"/>
      <c r="P110" s="49">
        <v>14</v>
      </c>
    </row>
    <row r="111" spans="1:16" ht="9.75" customHeight="1" hidden="1" thickTop="1">
      <c r="A111" s="240">
        <v>37</v>
      </c>
      <c r="B111" s="240" t="s">
        <v>7</v>
      </c>
      <c r="C111" s="241" t="s">
        <v>52</v>
      </c>
      <c r="D111" s="240">
        <v>2003</v>
      </c>
      <c r="E111" s="13">
        <v>60000</v>
      </c>
      <c r="F111" s="10">
        <f>H111+((-1)*(G111+G112))</f>
        <v>60000</v>
      </c>
      <c r="G111" s="68">
        <v>-60000</v>
      </c>
      <c r="H111" s="99">
        <f>SUM(I111:L111)</f>
        <v>0</v>
      </c>
      <c r="I111" s="72"/>
      <c r="J111" s="103"/>
      <c r="K111" s="103"/>
      <c r="L111" s="104"/>
      <c r="M111" s="105"/>
      <c r="N111" s="20"/>
      <c r="O111" s="14"/>
      <c r="P111" s="10"/>
    </row>
    <row r="112" spans="1:16" ht="9.75" hidden="1">
      <c r="A112" s="255"/>
      <c r="B112" s="255"/>
      <c r="C112" s="257"/>
      <c r="D112" s="255"/>
      <c r="E112" s="12"/>
      <c r="F112" s="9"/>
      <c r="G112" s="66"/>
      <c r="H112" s="100"/>
      <c r="I112" s="71"/>
      <c r="J112" s="106"/>
      <c r="K112" s="106"/>
      <c r="L112" s="107"/>
      <c r="M112" s="108"/>
      <c r="N112" s="31"/>
      <c r="O112" s="7"/>
      <c r="P112" s="9"/>
    </row>
    <row r="113" spans="1:16" ht="9.75" hidden="1">
      <c r="A113" s="254">
        <v>38</v>
      </c>
      <c r="B113" s="254" t="s">
        <v>7</v>
      </c>
      <c r="C113" s="256" t="s">
        <v>53</v>
      </c>
      <c r="D113" s="254" t="s">
        <v>50</v>
      </c>
      <c r="E113" s="11">
        <v>180000</v>
      </c>
      <c r="F113" s="8">
        <f>H113+((-1)*(G113+G114))</f>
        <v>20000</v>
      </c>
      <c r="G113" s="67">
        <v>-20000</v>
      </c>
      <c r="H113" s="101">
        <f>SUM(I113:L113)</f>
        <v>0</v>
      </c>
      <c r="I113" s="94"/>
      <c r="J113" s="109"/>
      <c r="K113" s="109"/>
      <c r="L113" s="110"/>
      <c r="M113" s="111"/>
      <c r="N113" s="32"/>
      <c r="O113" s="21"/>
      <c r="P113" s="8"/>
    </row>
    <row r="114" spans="1:16" ht="9.75" hidden="1">
      <c r="A114" s="255"/>
      <c r="B114" s="255"/>
      <c r="C114" s="257"/>
      <c r="D114" s="255"/>
      <c r="E114" s="12"/>
      <c r="F114" s="9"/>
      <c r="G114" s="66"/>
      <c r="H114" s="100"/>
      <c r="I114" s="71"/>
      <c r="J114" s="106"/>
      <c r="K114" s="106"/>
      <c r="L114" s="107"/>
      <c r="M114" s="108"/>
      <c r="N114" s="31"/>
      <c r="O114" s="7"/>
      <c r="P114" s="9"/>
    </row>
    <row r="115" spans="1:16" ht="9.75" hidden="1">
      <c r="A115" s="254">
        <v>39</v>
      </c>
      <c r="B115" s="240" t="s">
        <v>7</v>
      </c>
      <c r="C115" s="256" t="s">
        <v>55</v>
      </c>
      <c r="D115" s="254" t="s">
        <v>50</v>
      </c>
      <c r="E115" s="13">
        <v>180000</v>
      </c>
      <c r="F115" s="8">
        <f>H115+((-1)*(G115+G116))</f>
        <v>20000</v>
      </c>
      <c r="G115" s="68">
        <v>-20000</v>
      </c>
      <c r="H115" s="101">
        <f>SUM(I115:L115)</f>
        <v>0</v>
      </c>
      <c r="I115" s="72"/>
      <c r="J115" s="103"/>
      <c r="K115" s="103"/>
      <c r="L115" s="104"/>
      <c r="M115" s="105"/>
      <c r="N115" s="32"/>
      <c r="O115" s="21"/>
      <c r="P115" s="10"/>
    </row>
    <row r="116" spans="1:16" ht="9.75" hidden="1">
      <c r="A116" s="255"/>
      <c r="B116" s="255"/>
      <c r="C116" s="308"/>
      <c r="D116" s="308"/>
      <c r="E116" s="12"/>
      <c r="F116" s="9"/>
      <c r="G116" s="66"/>
      <c r="H116" s="100"/>
      <c r="I116" s="71"/>
      <c r="J116" s="106"/>
      <c r="K116" s="106"/>
      <c r="L116" s="107"/>
      <c r="M116" s="108"/>
      <c r="N116" s="31"/>
      <c r="O116" s="7"/>
      <c r="P116" s="9"/>
    </row>
    <row r="117" spans="1:16" ht="9.75" hidden="1">
      <c r="A117" s="254">
        <v>40</v>
      </c>
      <c r="B117" s="240" t="s">
        <v>7</v>
      </c>
      <c r="C117" s="241" t="s">
        <v>73</v>
      </c>
      <c r="D117" s="240" t="s">
        <v>50</v>
      </c>
      <c r="E117" s="13">
        <v>220000</v>
      </c>
      <c r="F117" s="8">
        <f>H117+((-1)*(G117+G118))</f>
        <v>20000</v>
      </c>
      <c r="G117" s="68">
        <v>-10000</v>
      </c>
      <c r="H117" s="101">
        <f>SUM(I117:L117)</f>
        <v>10000</v>
      </c>
      <c r="I117" s="72">
        <v>10000</v>
      </c>
      <c r="J117" s="103"/>
      <c r="K117" s="103"/>
      <c r="L117" s="104"/>
      <c r="M117" s="105"/>
      <c r="N117" s="32">
        <v>210000</v>
      </c>
      <c r="O117" s="21"/>
      <c r="P117" s="10"/>
    </row>
    <row r="118" spans="1:16" ht="9.75" hidden="1">
      <c r="A118" s="255"/>
      <c r="B118" s="240"/>
      <c r="C118" s="241"/>
      <c r="D118" s="240"/>
      <c r="E118" s="13"/>
      <c r="F118" s="10"/>
      <c r="G118" s="68"/>
      <c r="H118" s="100"/>
      <c r="I118" s="71"/>
      <c r="J118" s="106"/>
      <c r="K118" s="106"/>
      <c r="L118" s="107"/>
      <c r="M118" s="108"/>
      <c r="N118" s="20"/>
      <c r="O118" s="14"/>
      <c r="P118" s="10"/>
    </row>
    <row r="119" spans="1:16" ht="9.75" hidden="1">
      <c r="A119" s="254">
        <v>41</v>
      </c>
      <c r="B119" s="254" t="s">
        <v>86</v>
      </c>
      <c r="C119" s="256" t="s">
        <v>87</v>
      </c>
      <c r="D119" s="254">
        <v>2003</v>
      </c>
      <c r="E119" s="11">
        <v>78000</v>
      </c>
      <c r="F119" s="8">
        <f>H119+((-1)*(G119+G120))</f>
        <v>78000</v>
      </c>
      <c r="G119" s="67">
        <v>-50000</v>
      </c>
      <c r="H119" s="99">
        <f>SUM(I119:L119)</f>
        <v>28000</v>
      </c>
      <c r="I119" s="72">
        <v>28000</v>
      </c>
      <c r="J119" s="103"/>
      <c r="K119" s="103"/>
      <c r="L119" s="104"/>
      <c r="M119" s="105"/>
      <c r="N119" s="29"/>
      <c r="O119" s="6"/>
      <c r="P119" s="8"/>
    </row>
    <row r="120" spans="1:16" ht="9.75" hidden="1">
      <c r="A120" s="255"/>
      <c r="B120" s="255"/>
      <c r="C120" s="257"/>
      <c r="D120" s="255"/>
      <c r="E120" s="12"/>
      <c r="F120" s="9"/>
      <c r="G120" s="66"/>
      <c r="H120" s="100"/>
      <c r="I120" s="71"/>
      <c r="J120" s="106"/>
      <c r="K120" s="106"/>
      <c r="L120" s="107"/>
      <c r="M120" s="108"/>
      <c r="N120" s="31"/>
      <c r="O120" s="7"/>
      <c r="P120" s="9"/>
    </row>
    <row r="121" spans="1:16" ht="9.75" hidden="1">
      <c r="A121" s="254">
        <v>42</v>
      </c>
      <c r="B121" s="240" t="s">
        <v>7</v>
      </c>
      <c r="C121" s="241" t="s">
        <v>72</v>
      </c>
      <c r="D121" s="240" t="s">
        <v>50</v>
      </c>
      <c r="E121" s="13">
        <v>200000</v>
      </c>
      <c r="F121" s="8">
        <f>H121+((-1)*(G121+G122))</f>
        <v>150000</v>
      </c>
      <c r="G121" s="68">
        <v>-100000</v>
      </c>
      <c r="H121" s="99">
        <f>SUM(I121:L121)</f>
        <v>50000</v>
      </c>
      <c r="I121" s="72">
        <v>50000</v>
      </c>
      <c r="J121" s="103"/>
      <c r="K121" s="103"/>
      <c r="L121" s="104"/>
      <c r="M121" s="105"/>
      <c r="N121" s="51">
        <v>150000</v>
      </c>
      <c r="O121" s="6"/>
      <c r="P121" s="10"/>
    </row>
    <row r="122" spans="1:16" ht="9.75" hidden="1">
      <c r="A122" s="255"/>
      <c r="B122" s="255"/>
      <c r="C122" s="257"/>
      <c r="D122" s="240"/>
      <c r="E122" s="13"/>
      <c r="F122" s="10"/>
      <c r="G122" s="68"/>
      <c r="H122" s="99"/>
      <c r="I122" s="72"/>
      <c r="J122" s="103"/>
      <c r="K122" s="103"/>
      <c r="L122" s="104"/>
      <c r="M122" s="105"/>
      <c r="N122" s="20"/>
      <c r="O122" s="14"/>
      <c r="P122" s="10"/>
    </row>
    <row r="123" spans="1:16" ht="9.75">
      <c r="A123" s="313" t="s">
        <v>142</v>
      </c>
      <c r="B123" s="314"/>
      <c r="C123" s="317" t="s">
        <v>144</v>
      </c>
      <c r="D123" s="48"/>
      <c r="E123" s="29"/>
      <c r="F123" s="29"/>
      <c r="G123" s="29"/>
      <c r="H123" s="47"/>
      <c r="I123" s="47"/>
      <c r="J123" s="47"/>
      <c r="K123" s="47"/>
      <c r="L123" s="47"/>
      <c r="M123" s="47"/>
      <c r="N123" s="29"/>
      <c r="O123" s="29"/>
      <c r="P123" s="6"/>
    </row>
    <row r="124" spans="1:16" ht="10.5" thickBot="1">
      <c r="A124" s="315"/>
      <c r="B124" s="316"/>
      <c r="C124" s="318"/>
      <c r="D124" s="145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321" t="s">
        <v>143</v>
      </c>
      <c r="B125" s="322"/>
      <c r="C125" s="319" t="s">
        <v>145</v>
      </c>
      <c r="D125" s="90"/>
      <c r="E125" s="148">
        <f aca="true" t="shared" si="1" ref="E125:L125">SUM(E68:E101,E111:E122)</f>
        <v>8086000</v>
      </c>
      <c r="F125" s="148">
        <f t="shared" si="1"/>
        <v>2440000</v>
      </c>
      <c r="G125" s="148">
        <f t="shared" si="1"/>
        <v>-904000</v>
      </c>
      <c r="H125" s="77">
        <f t="shared" si="1"/>
        <v>1536000</v>
      </c>
      <c r="I125" s="78">
        <f t="shared" si="1"/>
        <v>1339500</v>
      </c>
      <c r="J125" s="78">
        <f t="shared" si="1"/>
        <v>0</v>
      </c>
      <c r="K125" s="78">
        <f t="shared" si="1"/>
        <v>196500</v>
      </c>
      <c r="L125" s="231">
        <f t="shared" si="1"/>
        <v>0</v>
      </c>
      <c r="M125" s="232"/>
      <c r="N125" s="310">
        <f>SUM(N68,N70,N72,N74,N76,N78,N80,N82,N84,N86,N88,N90,N92,N94,N96,N98,N100,N111,N113,N115,N117,N119,N121)</f>
        <v>4399000</v>
      </c>
      <c r="O125" s="215"/>
      <c r="P125" s="150">
        <f>SUM(P68,P70,P72,P74,P76,P78,P80,P82,P86,P84,P88,P90,P92,P94,P96,P98,P100,P111,P113,P115,P117,P119,P121)</f>
        <v>1000000</v>
      </c>
    </row>
    <row r="126" spans="1:16" ht="9.75" customHeight="1" thickBot="1">
      <c r="A126" s="323"/>
      <c r="B126" s="324"/>
      <c r="C126" s="320"/>
      <c r="D126" s="80"/>
      <c r="E126" s="81"/>
      <c r="F126" s="82"/>
      <c r="G126" s="83"/>
      <c r="H126" s="84"/>
      <c r="I126" s="85"/>
      <c r="J126" s="85"/>
      <c r="K126" s="85"/>
      <c r="L126" s="86"/>
      <c r="M126" s="87"/>
      <c r="N126" s="217">
        <f>SUM(N69,N71,N73,N75,N77,N79,N81,N83,N85,N87,N89,N91,N93,N95,N97,N99,N101,N112,N114,N116,N118,N120,N122)</f>
        <v>0</v>
      </c>
      <c r="O126" s="218"/>
      <c r="P126" s="121">
        <f>SUM(P69,P71,P73,P75,P77,P79,P81,P83,P85,P87,P89,P91,P93,P95,P97,P99,P101,P112,P114,P116,P118,P120,P122)</f>
        <v>0</v>
      </c>
    </row>
    <row r="127" spans="1:16" ht="9.75" hidden="1">
      <c r="A127" s="240">
        <v>43</v>
      </c>
      <c r="B127" s="240" t="s">
        <v>2</v>
      </c>
      <c r="C127" s="241" t="s">
        <v>94</v>
      </c>
      <c r="D127" s="240" t="s">
        <v>57</v>
      </c>
      <c r="E127" s="13">
        <v>6100000</v>
      </c>
      <c r="F127" s="10">
        <f>H127+((-1)*(G127+G128))</f>
        <v>175000</v>
      </c>
      <c r="G127" s="68">
        <v>-75000</v>
      </c>
      <c r="H127" s="99">
        <f>SUM(I127:L127)</f>
        <v>100000</v>
      </c>
      <c r="I127" s="72">
        <v>100000</v>
      </c>
      <c r="J127" s="103"/>
      <c r="K127" s="103"/>
      <c r="L127" s="104"/>
      <c r="M127" s="105"/>
      <c r="N127" s="33">
        <v>375000</v>
      </c>
      <c r="O127" s="22"/>
      <c r="P127" s="30">
        <v>5700000</v>
      </c>
    </row>
    <row r="128" spans="1:16" ht="9.75" hidden="1">
      <c r="A128" s="255"/>
      <c r="B128" s="255"/>
      <c r="C128" s="257"/>
      <c r="D128" s="255"/>
      <c r="E128" s="12"/>
      <c r="F128" s="9"/>
      <c r="G128" s="66"/>
      <c r="H128" s="100"/>
      <c r="I128" s="71"/>
      <c r="J128" s="106"/>
      <c r="K128" s="106"/>
      <c r="L128" s="107"/>
      <c r="M128" s="108"/>
      <c r="N128" s="31"/>
      <c r="O128" s="7"/>
      <c r="P128" s="9"/>
    </row>
    <row r="129" spans="1:16" ht="9.75" hidden="1">
      <c r="A129" s="240">
        <v>44</v>
      </c>
      <c r="B129" s="240" t="s">
        <v>7</v>
      </c>
      <c r="C129" s="241" t="s">
        <v>80</v>
      </c>
      <c r="D129" s="240">
        <v>2003</v>
      </c>
      <c r="E129" s="13">
        <v>70000</v>
      </c>
      <c r="F129" s="8">
        <f>H129+((-1)*(G129+G130))</f>
        <v>70000</v>
      </c>
      <c r="G129" s="68">
        <v>-54000</v>
      </c>
      <c r="H129" s="101">
        <f>SUM(I129:L129)</f>
        <v>16000</v>
      </c>
      <c r="I129" s="72">
        <v>16000</v>
      </c>
      <c r="J129" s="103"/>
      <c r="K129" s="103"/>
      <c r="L129" s="104"/>
      <c r="M129" s="105"/>
      <c r="N129" s="54">
        <v>54000</v>
      </c>
      <c r="O129" s="21"/>
      <c r="P129" s="8"/>
    </row>
    <row r="130" spans="1:16" ht="9.75" hidden="1">
      <c r="A130" s="255"/>
      <c r="B130" s="255"/>
      <c r="C130" s="257"/>
      <c r="D130" s="240"/>
      <c r="E130" s="13"/>
      <c r="F130" s="10"/>
      <c r="G130" s="68"/>
      <c r="H130" s="99"/>
      <c r="I130" s="72"/>
      <c r="J130" s="103"/>
      <c r="K130" s="103"/>
      <c r="L130" s="104"/>
      <c r="M130" s="105"/>
      <c r="N130" s="20"/>
      <c r="O130" s="14"/>
      <c r="P130" s="10"/>
    </row>
    <row r="131" spans="1:16" ht="9.75">
      <c r="A131" s="313" t="s">
        <v>146</v>
      </c>
      <c r="B131" s="314"/>
      <c r="C131" s="325" t="s">
        <v>147</v>
      </c>
      <c r="D131" s="48"/>
      <c r="E131" s="29"/>
      <c r="F131" s="29"/>
      <c r="G131" s="29"/>
      <c r="H131" s="47"/>
      <c r="I131" s="47"/>
      <c r="J131" s="47"/>
      <c r="K131" s="47"/>
      <c r="L131" s="47"/>
      <c r="M131" s="47"/>
      <c r="N131" s="29"/>
      <c r="O131" s="29"/>
      <c r="P131" s="6"/>
    </row>
    <row r="132" spans="1:16" ht="10.5" thickBot="1">
      <c r="A132" s="315"/>
      <c r="B132" s="316"/>
      <c r="C132" s="326"/>
      <c r="D132" s="145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21" t="s">
        <v>148</v>
      </c>
      <c r="B133" s="322"/>
      <c r="C133" s="327" t="s">
        <v>149</v>
      </c>
      <c r="D133" s="90"/>
      <c r="E133" s="148">
        <f aca="true" t="shared" si="2" ref="E133:L133">SUM(E127:E130)</f>
        <v>6170000</v>
      </c>
      <c r="F133" s="149">
        <f>SUM(F127:F130)</f>
        <v>245000</v>
      </c>
      <c r="G133" s="89">
        <f>SUM(G127:G130)</f>
        <v>-129000</v>
      </c>
      <c r="H133" s="77">
        <f>SUM(H127:H130)</f>
        <v>116000</v>
      </c>
      <c r="I133" s="78">
        <f>SUM(I127:I130)</f>
        <v>116000</v>
      </c>
      <c r="J133" s="78">
        <f t="shared" si="2"/>
        <v>0</v>
      </c>
      <c r="K133" s="78">
        <f t="shared" si="2"/>
        <v>0</v>
      </c>
      <c r="L133" s="219">
        <f t="shared" si="2"/>
        <v>0</v>
      </c>
      <c r="M133" s="220"/>
      <c r="N133" s="310">
        <f>SUM(N127,N129)</f>
        <v>429000</v>
      </c>
      <c r="O133" s="215"/>
      <c r="P133" s="150">
        <f>SUM(P127,P129)</f>
        <v>5700000</v>
      </c>
    </row>
    <row r="134" spans="1:16" ht="9.75" customHeight="1" thickBot="1">
      <c r="A134" s="323"/>
      <c r="B134" s="324"/>
      <c r="C134" s="328"/>
      <c r="D134" s="80"/>
      <c r="E134" s="81"/>
      <c r="F134" s="82"/>
      <c r="G134" s="83"/>
      <c r="H134" s="84"/>
      <c r="I134" s="85"/>
      <c r="J134" s="85"/>
      <c r="K134" s="85"/>
      <c r="L134" s="86"/>
      <c r="M134" s="87"/>
      <c r="N134" s="216">
        <f>SUM(N128,N130)</f>
        <v>0</v>
      </c>
      <c r="O134" s="238"/>
      <c r="P134" s="88">
        <f>SUM(P128,P130)</f>
        <v>0</v>
      </c>
    </row>
    <row r="135" spans="1:16" ht="9.75" hidden="1">
      <c r="A135" s="240">
        <v>45</v>
      </c>
      <c r="B135" s="240" t="s">
        <v>7</v>
      </c>
      <c r="C135" s="241" t="s">
        <v>105</v>
      </c>
      <c r="D135" s="240">
        <v>2003</v>
      </c>
      <c r="E135" s="13">
        <v>126000</v>
      </c>
      <c r="F135" s="8">
        <f>H135+((-1)*(G135+G136))</f>
        <v>126000</v>
      </c>
      <c r="G135" s="68"/>
      <c r="H135" s="99">
        <f>SUM(I135:L135)</f>
        <v>126000</v>
      </c>
      <c r="I135" s="72">
        <v>126000</v>
      </c>
      <c r="J135" s="103"/>
      <c r="K135" s="103"/>
      <c r="L135" s="104"/>
      <c r="M135" s="105"/>
      <c r="N135" s="20"/>
      <c r="O135" s="14"/>
      <c r="P135" s="10"/>
    </row>
    <row r="136" spans="1:16" ht="9.75" hidden="1">
      <c r="A136" s="255"/>
      <c r="B136" s="255"/>
      <c r="C136" s="257"/>
      <c r="D136" s="255"/>
      <c r="E136" s="12"/>
      <c r="F136" s="9"/>
      <c r="G136" s="66"/>
      <c r="H136" s="100"/>
      <c r="I136" s="71"/>
      <c r="J136" s="106"/>
      <c r="K136" s="106"/>
      <c r="L136" s="107"/>
      <c r="M136" s="108"/>
      <c r="N136" s="31"/>
      <c r="O136" s="7"/>
      <c r="P136" s="9"/>
    </row>
    <row r="137" spans="1:16" ht="9.75" hidden="1">
      <c r="A137" s="240">
        <v>46</v>
      </c>
      <c r="B137" s="240" t="s">
        <v>7</v>
      </c>
      <c r="C137" s="241" t="s">
        <v>82</v>
      </c>
      <c r="D137" s="240">
        <v>2004</v>
      </c>
      <c r="E137" s="13">
        <v>100000</v>
      </c>
      <c r="F137" s="8">
        <f>H137+((-1)*(G137+G138))</f>
        <v>0</v>
      </c>
      <c r="G137" s="68"/>
      <c r="H137" s="99">
        <f>SUM(I137:L137)</f>
        <v>0</v>
      </c>
      <c r="I137" s="72"/>
      <c r="J137" s="103"/>
      <c r="K137" s="103"/>
      <c r="L137" s="104"/>
      <c r="M137" s="105"/>
      <c r="N137" s="54">
        <v>100000</v>
      </c>
      <c r="O137" s="21"/>
      <c r="P137" s="10"/>
    </row>
    <row r="138" spans="1:16" ht="9.75" hidden="1">
      <c r="A138" s="255"/>
      <c r="B138" s="255"/>
      <c r="C138" s="257"/>
      <c r="D138" s="255"/>
      <c r="E138" s="12"/>
      <c r="F138" s="10"/>
      <c r="G138" s="68"/>
      <c r="H138" s="99"/>
      <c r="I138" s="72"/>
      <c r="J138" s="103"/>
      <c r="K138" s="103"/>
      <c r="L138" s="104"/>
      <c r="M138" s="105"/>
      <c r="N138" s="20"/>
      <c r="O138" s="14"/>
      <c r="P138" s="10"/>
    </row>
    <row r="139" spans="1:16" ht="9.75">
      <c r="A139" s="313" t="s">
        <v>150</v>
      </c>
      <c r="B139" s="314"/>
      <c r="C139" s="325" t="s">
        <v>151</v>
      </c>
      <c r="D139" s="48"/>
      <c r="E139" s="29"/>
      <c r="F139" s="29"/>
      <c r="G139" s="29"/>
      <c r="H139" s="47"/>
      <c r="I139" s="47"/>
      <c r="J139" s="47"/>
      <c r="K139" s="47"/>
      <c r="L139" s="47"/>
      <c r="M139" s="47"/>
      <c r="N139" s="29"/>
      <c r="O139" s="29"/>
      <c r="P139" s="6"/>
    </row>
    <row r="140" spans="1:16" ht="10.5" thickBot="1">
      <c r="A140" s="315"/>
      <c r="B140" s="316"/>
      <c r="C140" s="326"/>
      <c r="D140" s="145"/>
      <c r="E140" s="31"/>
      <c r="F140" s="31"/>
      <c r="G140" s="31"/>
      <c r="H140" s="116"/>
      <c r="I140" s="116"/>
      <c r="J140" s="116"/>
      <c r="K140" s="116"/>
      <c r="L140" s="116"/>
      <c r="M140" s="116"/>
      <c r="N140" s="31"/>
      <c r="O140" s="31"/>
      <c r="P140" s="7"/>
    </row>
    <row r="141" spans="1:16" ht="9.75" customHeight="1">
      <c r="A141" s="321" t="s">
        <v>152</v>
      </c>
      <c r="B141" s="322"/>
      <c r="C141" s="327" t="s">
        <v>153</v>
      </c>
      <c r="D141" s="73"/>
      <c r="E141" s="74">
        <f aca="true" t="shared" si="3" ref="E141:L141">SUM(E135:E138)</f>
        <v>226000</v>
      </c>
      <c r="F141" s="75">
        <f t="shared" si="3"/>
        <v>126000</v>
      </c>
      <c r="G141" s="76">
        <f t="shared" si="3"/>
        <v>0</v>
      </c>
      <c r="H141" s="77">
        <f t="shared" si="3"/>
        <v>126000</v>
      </c>
      <c r="I141" s="78">
        <f t="shared" si="3"/>
        <v>126000</v>
      </c>
      <c r="J141" s="78">
        <f t="shared" si="3"/>
        <v>0</v>
      </c>
      <c r="K141" s="78">
        <f t="shared" si="3"/>
        <v>0</v>
      </c>
      <c r="L141" s="231">
        <f t="shared" si="3"/>
        <v>0</v>
      </c>
      <c r="M141" s="232"/>
      <c r="N141" s="233">
        <f>SUM(N135,N137)</f>
        <v>100000</v>
      </c>
      <c r="O141" s="234"/>
      <c r="P141" s="79">
        <f>SUM(P135,P137)</f>
        <v>0</v>
      </c>
    </row>
    <row r="142" spans="1:16" ht="9.75" customHeight="1" thickBot="1">
      <c r="A142" s="323"/>
      <c r="B142" s="324"/>
      <c r="C142" s="328"/>
      <c r="D142" s="80"/>
      <c r="E142" s="81"/>
      <c r="F142" s="82"/>
      <c r="G142" s="83"/>
      <c r="H142" s="84"/>
      <c r="I142" s="85"/>
      <c r="J142" s="85"/>
      <c r="K142" s="85"/>
      <c r="L142" s="86"/>
      <c r="M142" s="87"/>
      <c r="N142" s="216">
        <f>SUM(N136,N138)</f>
        <v>0</v>
      </c>
      <c r="O142" s="238"/>
      <c r="P142" s="88">
        <f>SUM(P136,P138)</f>
        <v>0</v>
      </c>
    </row>
    <row r="143" spans="1:16" ht="9.75" hidden="1">
      <c r="A143" s="240">
        <v>47</v>
      </c>
      <c r="B143" s="240" t="s">
        <v>7</v>
      </c>
      <c r="C143" s="241" t="s">
        <v>98</v>
      </c>
      <c r="D143" s="240">
        <v>2003</v>
      </c>
      <c r="E143" s="13">
        <v>64000</v>
      </c>
      <c r="F143" s="8">
        <f>H143+((-1)*(G143+G144))</f>
        <v>64000</v>
      </c>
      <c r="G143" s="68"/>
      <c r="H143" s="99">
        <f>SUM(I143:L143)</f>
        <v>64000</v>
      </c>
      <c r="I143" s="72">
        <v>64000</v>
      </c>
      <c r="J143" s="103"/>
      <c r="K143" s="103"/>
      <c r="L143" s="104"/>
      <c r="M143" s="105"/>
      <c r="N143" s="20"/>
      <c r="O143" s="14"/>
      <c r="P143" s="10"/>
    </row>
    <row r="144" spans="1:16" ht="9.75" hidden="1">
      <c r="A144" s="255"/>
      <c r="B144" s="255"/>
      <c r="C144" s="257"/>
      <c r="D144" s="255"/>
      <c r="E144" s="12"/>
      <c r="F144" s="10"/>
      <c r="G144" s="66"/>
      <c r="H144" s="100"/>
      <c r="I144" s="71"/>
      <c r="J144" s="106"/>
      <c r="K144" s="106"/>
      <c r="L144" s="107"/>
      <c r="M144" s="108"/>
      <c r="N144" s="31"/>
      <c r="O144" s="7"/>
      <c r="P144" s="9"/>
    </row>
    <row r="145" spans="1:16" ht="9.75" hidden="1">
      <c r="A145" s="240">
        <v>48</v>
      </c>
      <c r="B145" s="240" t="s">
        <v>7</v>
      </c>
      <c r="C145" s="241" t="s">
        <v>106</v>
      </c>
      <c r="D145" s="240">
        <v>2003</v>
      </c>
      <c r="E145" s="13">
        <v>32000</v>
      </c>
      <c r="F145" s="8">
        <f>H145+((-1)*(G145+G146))</f>
        <v>32000</v>
      </c>
      <c r="G145" s="68"/>
      <c r="H145" s="99">
        <f>SUM(I145:L145)</f>
        <v>32000</v>
      </c>
      <c r="I145" s="72">
        <v>32000</v>
      </c>
      <c r="J145" s="103"/>
      <c r="K145" s="103"/>
      <c r="L145" s="104"/>
      <c r="M145" s="105"/>
      <c r="N145" s="20"/>
      <c r="O145" s="14"/>
      <c r="P145" s="10"/>
    </row>
    <row r="146" spans="1:16" ht="9.75" hidden="1">
      <c r="A146" s="255"/>
      <c r="B146" s="255"/>
      <c r="C146" s="257"/>
      <c r="D146" s="255"/>
      <c r="E146" s="12"/>
      <c r="F146" s="10"/>
      <c r="G146" s="68"/>
      <c r="H146" s="99"/>
      <c r="I146" s="72"/>
      <c r="J146" s="103"/>
      <c r="K146" s="103"/>
      <c r="L146" s="104"/>
      <c r="M146" s="105"/>
      <c r="N146" s="20"/>
      <c r="O146" s="14"/>
      <c r="P146" s="10"/>
    </row>
    <row r="147" spans="1:16" ht="9.75">
      <c r="A147" s="313" t="s">
        <v>154</v>
      </c>
      <c r="B147" s="314"/>
      <c r="C147" s="325" t="s">
        <v>151</v>
      </c>
      <c r="D147" s="48"/>
      <c r="E147" s="29"/>
      <c r="F147" s="29"/>
      <c r="G147" s="29"/>
      <c r="H147" s="47"/>
      <c r="I147" s="47"/>
      <c r="J147" s="47"/>
      <c r="K147" s="47"/>
      <c r="L147" s="47"/>
      <c r="M147" s="47"/>
      <c r="N147" s="29"/>
      <c r="O147" s="29"/>
      <c r="P147" s="6"/>
    </row>
    <row r="148" spans="1:16" ht="10.5" thickBot="1">
      <c r="A148" s="315"/>
      <c r="B148" s="316"/>
      <c r="C148" s="326"/>
      <c r="D148" s="145"/>
      <c r="E148" s="31"/>
      <c r="F148" s="31"/>
      <c r="G148" s="31"/>
      <c r="H148" s="116"/>
      <c r="I148" s="116"/>
      <c r="J148" s="116"/>
      <c r="K148" s="116"/>
      <c r="L148" s="116"/>
      <c r="M148" s="116"/>
      <c r="N148" s="31"/>
      <c r="O148" s="31"/>
      <c r="P148" s="7"/>
    </row>
    <row r="149" spans="1:16" ht="9.75" customHeight="1">
      <c r="A149" s="321" t="s">
        <v>155</v>
      </c>
      <c r="B149" s="322"/>
      <c r="C149" s="327" t="s">
        <v>156</v>
      </c>
      <c r="D149" s="73"/>
      <c r="E149" s="74">
        <f aca="true" t="shared" si="4" ref="E149:L149">SUM(E143:E146)</f>
        <v>96000</v>
      </c>
      <c r="F149" s="75">
        <f t="shared" si="4"/>
        <v>96000</v>
      </c>
      <c r="G149" s="76">
        <f t="shared" si="4"/>
        <v>0</v>
      </c>
      <c r="H149" s="77">
        <f t="shared" si="4"/>
        <v>96000</v>
      </c>
      <c r="I149" s="78">
        <f t="shared" si="4"/>
        <v>96000</v>
      </c>
      <c r="J149" s="78">
        <f t="shared" si="4"/>
        <v>0</v>
      </c>
      <c r="K149" s="78">
        <f t="shared" si="4"/>
        <v>0</v>
      </c>
      <c r="L149" s="231">
        <f t="shared" si="4"/>
        <v>0</v>
      </c>
      <c r="M149" s="232"/>
      <c r="N149" s="233">
        <f>SUM(N143,N145)</f>
        <v>0</v>
      </c>
      <c r="O149" s="234"/>
      <c r="P149" s="79">
        <f>SUM(P143,P145)</f>
        <v>0</v>
      </c>
    </row>
    <row r="150" spans="1:16" ht="9.75" customHeight="1" thickBot="1">
      <c r="A150" s="323"/>
      <c r="B150" s="324"/>
      <c r="C150" s="328"/>
      <c r="D150" s="80"/>
      <c r="E150" s="81"/>
      <c r="F150" s="82"/>
      <c r="G150" s="83"/>
      <c r="H150" s="84"/>
      <c r="I150" s="85"/>
      <c r="J150" s="85"/>
      <c r="K150" s="85"/>
      <c r="L150" s="86"/>
      <c r="M150" s="87"/>
      <c r="N150" s="216">
        <f>SUM(N144,N146)</f>
        <v>0</v>
      </c>
      <c r="O150" s="238"/>
      <c r="P150" s="88">
        <f>SUM(P144,P146)</f>
        <v>0</v>
      </c>
    </row>
    <row r="151" spans="1:16" ht="9.75" hidden="1">
      <c r="A151" s="254">
        <v>49</v>
      </c>
      <c r="B151" s="254" t="s">
        <v>7</v>
      </c>
      <c r="C151" s="256" t="s">
        <v>74</v>
      </c>
      <c r="D151" s="254" t="s">
        <v>50</v>
      </c>
      <c r="E151" s="11">
        <v>530000</v>
      </c>
      <c r="F151" s="8">
        <f>H151+((-1)*(G151+G152))</f>
        <v>30000</v>
      </c>
      <c r="G151" s="68">
        <v>-30000</v>
      </c>
      <c r="H151" s="99">
        <f>SUM(I151:L151)</f>
        <v>0</v>
      </c>
      <c r="I151" s="72"/>
      <c r="J151" s="103"/>
      <c r="K151" s="103"/>
      <c r="L151" s="104"/>
      <c r="M151" s="105"/>
      <c r="N151" s="32">
        <v>530000</v>
      </c>
      <c r="O151" s="21"/>
      <c r="P151" s="8"/>
    </row>
    <row r="152" spans="1:16" ht="9.75" hidden="1">
      <c r="A152" s="255"/>
      <c r="B152" s="255"/>
      <c r="C152" s="257"/>
      <c r="D152" s="255"/>
      <c r="E152" s="12"/>
      <c r="F152" s="9"/>
      <c r="G152" s="66"/>
      <c r="H152" s="100"/>
      <c r="I152" s="71"/>
      <c r="J152" s="106"/>
      <c r="K152" s="106"/>
      <c r="L152" s="107"/>
      <c r="M152" s="108"/>
      <c r="N152" s="31"/>
      <c r="O152" s="7"/>
      <c r="P152" s="9"/>
    </row>
    <row r="153" spans="1:16" ht="9.75" hidden="1">
      <c r="A153" s="254">
        <v>50</v>
      </c>
      <c r="B153" s="254" t="s">
        <v>2</v>
      </c>
      <c r="C153" s="256" t="s">
        <v>24</v>
      </c>
      <c r="D153" s="254" t="s">
        <v>123</v>
      </c>
      <c r="E153" s="11">
        <v>13768000</v>
      </c>
      <c r="F153" s="8">
        <f>H153+((-1)*(G153+G154))</f>
        <v>3980000</v>
      </c>
      <c r="G153" s="67">
        <v>-1850000</v>
      </c>
      <c r="H153" s="101">
        <f>SUM(I153:L153)</f>
        <v>2130000</v>
      </c>
      <c r="I153" s="94">
        <v>2130000</v>
      </c>
      <c r="J153" s="109"/>
      <c r="K153" s="109"/>
      <c r="L153" s="110"/>
      <c r="M153" s="111"/>
      <c r="N153" s="54">
        <v>2800000</v>
      </c>
      <c r="O153" s="21"/>
      <c r="P153" s="8"/>
    </row>
    <row r="154" spans="1:16" ht="9.75" hidden="1">
      <c r="A154" s="255"/>
      <c r="B154" s="255"/>
      <c r="C154" s="257"/>
      <c r="D154" s="255"/>
      <c r="E154" s="12"/>
      <c r="F154" s="9"/>
      <c r="G154" s="66"/>
      <c r="H154" s="100"/>
      <c r="I154" s="71"/>
      <c r="J154" s="106"/>
      <c r="K154" s="106"/>
      <c r="L154" s="107"/>
      <c r="M154" s="108"/>
      <c r="N154" s="31"/>
      <c r="O154" s="7"/>
      <c r="P154" s="9"/>
    </row>
    <row r="155" spans="1:16" ht="9.75" hidden="1">
      <c r="A155" s="254">
        <v>51</v>
      </c>
      <c r="B155" s="240" t="s">
        <v>2</v>
      </c>
      <c r="C155" s="241" t="s">
        <v>58</v>
      </c>
      <c r="D155" s="240" t="s">
        <v>29</v>
      </c>
      <c r="E155" s="13">
        <v>5085000</v>
      </c>
      <c r="F155" s="8">
        <f>H155+((-1)*(G155+G156))</f>
        <v>3100000</v>
      </c>
      <c r="G155" s="68">
        <v>-2400000</v>
      </c>
      <c r="H155" s="101">
        <f>SUM(I155:L155)</f>
        <v>700000</v>
      </c>
      <c r="I155" s="72">
        <v>500000</v>
      </c>
      <c r="J155" s="103"/>
      <c r="K155" s="103"/>
      <c r="L155" s="104">
        <v>200000</v>
      </c>
      <c r="M155" s="105"/>
      <c r="N155" s="54">
        <v>2800000</v>
      </c>
      <c r="O155" s="21"/>
      <c r="P155" s="10"/>
    </row>
    <row r="156" spans="1:16" ht="9.75" hidden="1">
      <c r="A156" s="255"/>
      <c r="B156" s="255"/>
      <c r="C156" s="257"/>
      <c r="D156" s="255"/>
      <c r="E156" s="12"/>
      <c r="F156" s="9"/>
      <c r="G156" s="66"/>
      <c r="H156" s="100"/>
      <c r="I156" s="71"/>
      <c r="J156" s="106"/>
      <c r="K156" s="106"/>
      <c r="L156" s="113" t="s">
        <v>83</v>
      </c>
      <c r="M156" s="108"/>
      <c r="N156" s="31"/>
      <c r="O156" s="7"/>
      <c r="P156" s="9"/>
    </row>
    <row r="157" spans="1:16" ht="9.75" hidden="1">
      <c r="A157" s="254">
        <v>52</v>
      </c>
      <c r="B157" s="240" t="s">
        <v>2</v>
      </c>
      <c r="C157" s="241" t="s">
        <v>25</v>
      </c>
      <c r="D157" s="240" t="s">
        <v>59</v>
      </c>
      <c r="E157" s="13">
        <v>1822000</v>
      </c>
      <c r="F157" s="8">
        <f>H157+((-1)*(G157+G158))</f>
        <v>30000</v>
      </c>
      <c r="G157" s="68"/>
      <c r="H157" s="101">
        <f>SUM(I157:L157)</f>
        <v>30000</v>
      </c>
      <c r="I157" s="72">
        <v>30000</v>
      </c>
      <c r="J157" s="103"/>
      <c r="K157" s="103"/>
      <c r="L157" s="104"/>
      <c r="M157" s="105"/>
      <c r="N157" s="32">
        <v>570000</v>
      </c>
      <c r="O157" s="21"/>
      <c r="P157" s="28">
        <v>1200000</v>
      </c>
    </row>
    <row r="158" spans="1:16" ht="9.75" hidden="1">
      <c r="A158" s="255"/>
      <c r="B158" s="255"/>
      <c r="C158" s="257"/>
      <c r="D158" s="255"/>
      <c r="E158" s="12"/>
      <c r="F158" s="9"/>
      <c r="G158" s="66"/>
      <c r="H158" s="100"/>
      <c r="I158" s="71"/>
      <c r="J158" s="106"/>
      <c r="K158" s="106"/>
      <c r="L158" s="107"/>
      <c r="M158" s="108"/>
      <c r="N158" s="31"/>
      <c r="O158" s="7"/>
      <c r="P158" s="9"/>
    </row>
    <row r="159" spans="1:16" ht="9.75" hidden="1">
      <c r="A159" s="254">
        <v>53</v>
      </c>
      <c r="B159" s="254" t="s">
        <v>2</v>
      </c>
      <c r="C159" s="256" t="s">
        <v>75</v>
      </c>
      <c r="D159" s="254">
        <v>2003</v>
      </c>
      <c r="E159" s="11">
        <v>700000</v>
      </c>
      <c r="F159" s="8">
        <f>H159+((-1)*(G159+G160))</f>
        <v>500000</v>
      </c>
      <c r="G159" s="67"/>
      <c r="H159" s="101">
        <f>SUM(I159:L159)</f>
        <v>500000</v>
      </c>
      <c r="I159" s="94">
        <v>500000</v>
      </c>
      <c r="J159" s="109"/>
      <c r="K159" s="109"/>
      <c r="L159" s="110"/>
      <c r="M159" s="111"/>
      <c r="N159" s="54">
        <v>200000</v>
      </c>
      <c r="O159" s="21"/>
      <c r="P159" s="8"/>
    </row>
    <row r="160" spans="1:16" ht="10.5" hidden="1" thickBot="1">
      <c r="A160" s="255"/>
      <c r="B160" s="255"/>
      <c r="C160" s="257"/>
      <c r="D160" s="255"/>
      <c r="E160" s="12"/>
      <c r="F160" s="9"/>
      <c r="G160" s="66"/>
      <c r="H160" s="124"/>
      <c r="I160" s="95"/>
      <c r="J160" s="125"/>
      <c r="K160" s="125"/>
      <c r="L160" s="126"/>
      <c r="M160" s="127"/>
      <c r="N160" s="31"/>
      <c r="O160" s="7"/>
      <c r="P160" s="9"/>
    </row>
    <row r="161" spans="1:16" ht="9.75" hidden="1">
      <c r="A161" s="18"/>
      <c r="B161" s="18"/>
      <c r="C161" s="118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8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9"/>
      <c r="B163" s="119"/>
      <c r="C163" s="120"/>
      <c r="D163" s="119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</row>
    <row r="164" spans="1:16" s="2" customFormat="1" ht="12.75" customHeight="1" hidden="1" thickBot="1">
      <c r="A164" s="240" t="s">
        <v>1</v>
      </c>
      <c r="B164" s="221" t="s">
        <v>0</v>
      </c>
      <c r="C164" s="221" t="s">
        <v>8</v>
      </c>
      <c r="D164" s="221" t="s">
        <v>9</v>
      </c>
      <c r="E164" s="288" t="s">
        <v>10</v>
      </c>
      <c r="F164" s="221" t="s">
        <v>102</v>
      </c>
      <c r="G164" s="280" t="s">
        <v>104</v>
      </c>
      <c r="H164" s="288" t="s">
        <v>91</v>
      </c>
      <c r="I164" s="280"/>
      <c r="J164" s="280"/>
      <c r="K164" s="280"/>
      <c r="L164" s="280"/>
      <c r="M164" s="280"/>
      <c r="N164" s="280"/>
      <c r="O164" s="280"/>
      <c r="P164" s="289"/>
    </row>
    <row r="165" spans="1:16" s="2" customFormat="1" ht="12.75" customHeight="1" hidden="1" thickBot="1">
      <c r="A165" s="240"/>
      <c r="B165" s="221"/>
      <c r="C165" s="221"/>
      <c r="D165" s="221"/>
      <c r="E165" s="288"/>
      <c r="F165" s="221"/>
      <c r="G165" s="280"/>
      <c r="H165" s="224">
        <v>2003</v>
      </c>
      <c r="I165" s="258"/>
      <c r="J165" s="258"/>
      <c r="K165" s="258"/>
      <c r="L165" s="258"/>
      <c r="M165" s="259"/>
      <c r="N165" s="260">
        <v>2004</v>
      </c>
      <c r="O165" s="261"/>
      <c r="P165" s="5">
        <v>2005</v>
      </c>
    </row>
    <row r="166" spans="1:16" s="2" customFormat="1" ht="9.75" customHeight="1" hidden="1" thickTop="1">
      <c r="A166" s="240"/>
      <c r="B166" s="221"/>
      <c r="C166" s="221"/>
      <c r="D166" s="221"/>
      <c r="E166" s="288"/>
      <c r="F166" s="221"/>
      <c r="G166" s="280"/>
      <c r="H166" s="273" t="s">
        <v>101</v>
      </c>
      <c r="I166" s="290" t="s">
        <v>14</v>
      </c>
      <c r="J166" s="291"/>
      <c r="K166" s="291"/>
      <c r="L166" s="291"/>
      <c r="M166" s="292"/>
      <c r="N166" s="293" t="s">
        <v>17</v>
      </c>
      <c r="O166" s="287"/>
      <c r="P166" s="285" t="s">
        <v>17</v>
      </c>
    </row>
    <row r="167" spans="1:16" s="2" customFormat="1" ht="9.75" customHeight="1" hidden="1">
      <c r="A167" s="240"/>
      <c r="B167" s="221"/>
      <c r="C167" s="221"/>
      <c r="D167" s="221"/>
      <c r="E167" s="288"/>
      <c r="F167" s="221"/>
      <c r="G167" s="280"/>
      <c r="H167" s="274"/>
      <c r="I167" s="267" t="s">
        <v>15</v>
      </c>
      <c r="J167" s="269" t="s">
        <v>13</v>
      </c>
      <c r="K167" s="270"/>
      <c r="L167" s="270"/>
      <c r="M167" s="271"/>
      <c r="N167" s="294"/>
      <c r="O167" s="289"/>
      <c r="P167" s="221"/>
    </row>
    <row r="168" spans="1:16" s="2" customFormat="1" ht="29.25" hidden="1">
      <c r="A168" s="255"/>
      <c r="B168" s="222"/>
      <c r="C168" s="222"/>
      <c r="D168" s="222"/>
      <c r="E168" s="275"/>
      <c r="F168" s="222"/>
      <c r="G168" s="276"/>
      <c r="H168" s="274"/>
      <c r="I168" s="268"/>
      <c r="J168" s="34" t="s">
        <v>11</v>
      </c>
      <c r="K168" s="34" t="s">
        <v>12</v>
      </c>
      <c r="L168" s="269" t="s">
        <v>16</v>
      </c>
      <c r="M168" s="271"/>
      <c r="N168" s="295"/>
      <c r="O168" s="296"/>
      <c r="P168" s="222"/>
    </row>
    <row r="169" spans="1:16" s="3" customFormat="1" ht="9" hidden="1" thickBot="1">
      <c r="A169" s="49">
        <v>1</v>
      </c>
      <c r="B169" s="49">
        <v>2</v>
      </c>
      <c r="C169" s="49">
        <v>3</v>
      </c>
      <c r="D169" s="49">
        <v>4</v>
      </c>
      <c r="E169" s="50">
        <v>5</v>
      </c>
      <c r="F169" s="49">
        <v>6</v>
      </c>
      <c r="G169" s="65">
        <v>7</v>
      </c>
      <c r="H169" s="98">
        <v>8</v>
      </c>
      <c r="I169" s="93">
        <v>9</v>
      </c>
      <c r="J169" s="102">
        <v>10</v>
      </c>
      <c r="K169" s="102">
        <v>11</v>
      </c>
      <c r="L169" s="262">
        <v>12</v>
      </c>
      <c r="M169" s="263"/>
      <c r="N169" s="264">
        <v>13</v>
      </c>
      <c r="O169" s="265"/>
      <c r="P169" s="49">
        <v>14</v>
      </c>
    </row>
    <row r="170" spans="1:16" ht="10.5" hidden="1" thickTop="1">
      <c r="A170" s="240">
        <v>54</v>
      </c>
      <c r="B170" s="240" t="s">
        <v>2</v>
      </c>
      <c r="C170" s="241" t="s">
        <v>88</v>
      </c>
      <c r="D170" s="240">
        <v>2004</v>
      </c>
      <c r="E170" s="13">
        <v>100000</v>
      </c>
      <c r="F170" s="10">
        <f>H170+((-1)*(G170+G171))</f>
        <v>100000</v>
      </c>
      <c r="G170" s="68">
        <v>-100000</v>
      </c>
      <c r="H170" s="99">
        <f>SUM(I170:L170)</f>
        <v>0</v>
      </c>
      <c r="I170" s="72"/>
      <c r="J170" s="103"/>
      <c r="K170" s="103"/>
      <c r="L170" s="104"/>
      <c r="M170" s="105"/>
      <c r="N170" s="136">
        <v>100000</v>
      </c>
      <c r="O170" s="22"/>
      <c r="P170" s="10"/>
    </row>
    <row r="171" spans="1:16" ht="9.75" hidden="1">
      <c r="A171" s="255"/>
      <c r="B171" s="255"/>
      <c r="C171" s="257"/>
      <c r="D171" s="255"/>
      <c r="E171" s="13"/>
      <c r="F171" s="10"/>
      <c r="G171" s="68"/>
      <c r="H171" s="99"/>
      <c r="I171" s="72"/>
      <c r="J171" s="103"/>
      <c r="K171" s="103"/>
      <c r="L171" s="104"/>
      <c r="M171" s="105"/>
      <c r="N171" s="20"/>
      <c r="O171" s="14"/>
      <c r="P171" s="10"/>
    </row>
    <row r="172" spans="1:16" ht="9.75">
      <c r="A172" s="313" t="s">
        <v>157</v>
      </c>
      <c r="B172" s="314"/>
      <c r="C172" s="325" t="s">
        <v>158</v>
      </c>
      <c r="D172" s="48"/>
      <c r="E172" s="29"/>
      <c r="F172" s="29"/>
      <c r="G172" s="29"/>
      <c r="H172" s="47"/>
      <c r="I172" s="47"/>
      <c r="J172" s="47"/>
      <c r="K172" s="47"/>
      <c r="L172" s="47"/>
      <c r="M172" s="47"/>
      <c r="N172" s="29"/>
      <c r="O172" s="29"/>
      <c r="P172" s="6"/>
    </row>
    <row r="173" spans="1:16" ht="10.5" thickBot="1">
      <c r="A173" s="315"/>
      <c r="B173" s="316"/>
      <c r="C173" s="326"/>
      <c r="D173" s="145"/>
      <c r="E173" s="31"/>
      <c r="F173" s="31"/>
      <c r="G173" s="31"/>
      <c r="H173" s="116"/>
      <c r="I173" s="116"/>
      <c r="J173" s="116"/>
      <c r="K173" s="116"/>
      <c r="L173" s="116"/>
      <c r="M173" s="116"/>
      <c r="N173" s="31"/>
      <c r="O173" s="31"/>
      <c r="P173" s="7"/>
    </row>
    <row r="174" spans="1:16" ht="9.75" customHeight="1">
      <c r="A174" s="321" t="s">
        <v>159</v>
      </c>
      <c r="B174" s="322"/>
      <c r="C174" s="327" t="s">
        <v>160</v>
      </c>
      <c r="D174" s="73"/>
      <c r="E174" s="74">
        <f aca="true" t="shared" si="5" ref="E174:L174">SUM(E151:E160,E170:E171)</f>
        <v>22005000</v>
      </c>
      <c r="F174" s="74">
        <f t="shared" si="5"/>
        <v>7740000</v>
      </c>
      <c r="G174" s="74">
        <f t="shared" si="5"/>
        <v>-4380000</v>
      </c>
      <c r="H174" s="77">
        <f t="shared" si="5"/>
        <v>3360000</v>
      </c>
      <c r="I174" s="137">
        <f t="shared" si="5"/>
        <v>3160000</v>
      </c>
      <c r="J174" s="137">
        <f t="shared" si="5"/>
        <v>0</v>
      </c>
      <c r="K174" s="137">
        <f t="shared" si="5"/>
        <v>0</v>
      </c>
      <c r="L174" s="231">
        <f t="shared" si="5"/>
        <v>200000</v>
      </c>
      <c r="M174" s="232"/>
      <c r="N174" s="233">
        <f>SUM(N151,N153,N155,N157,N159,N170)</f>
        <v>7000000</v>
      </c>
      <c r="O174" s="234"/>
      <c r="P174" s="79">
        <f>SUM(P151,P153,P155,P157,P159,P170)</f>
        <v>1200000</v>
      </c>
    </row>
    <row r="175" spans="1:16" ht="9.75" customHeight="1" thickBot="1">
      <c r="A175" s="323"/>
      <c r="B175" s="324"/>
      <c r="C175" s="328"/>
      <c r="D175" s="80"/>
      <c r="E175" s="81"/>
      <c r="F175" s="82"/>
      <c r="G175" s="83"/>
      <c r="H175" s="84"/>
      <c r="I175" s="85"/>
      <c r="J175" s="85"/>
      <c r="K175" s="85"/>
      <c r="L175" s="86"/>
      <c r="M175" s="87"/>
      <c r="N175" s="216">
        <f>SUM(N152,N154,N156,N158,N160,N171)</f>
        <v>0</v>
      </c>
      <c r="O175" s="238"/>
      <c r="P175" s="88">
        <f>SUM(P152,P154,P156,P158,P160,P171)</f>
        <v>0</v>
      </c>
    </row>
    <row r="176" spans="1:16" ht="9.75" hidden="1">
      <c r="A176" s="254">
        <v>55</v>
      </c>
      <c r="B176" s="240" t="s">
        <v>7</v>
      </c>
      <c r="C176" s="241" t="s">
        <v>108</v>
      </c>
      <c r="D176" s="240">
        <v>2003</v>
      </c>
      <c r="E176" s="13">
        <v>33000</v>
      </c>
      <c r="F176" s="8">
        <f>H176+((-1)*(G176+G177))</f>
        <v>33000</v>
      </c>
      <c r="G176" s="68"/>
      <c r="H176" s="101">
        <f>SUM(I176:L176)</f>
        <v>33000</v>
      </c>
      <c r="I176" s="72">
        <v>33000</v>
      </c>
      <c r="J176" s="103"/>
      <c r="K176" s="103"/>
      <c r="L176" s="104"/>
      <c r="M176" s="105"/>
      <c r="N176" s="20"/>
      <c r="O176" s="14"/>
      <c r="P176" s="10"/>
    </row>
    <row r="177" spans="1:16" ht="10.5" hidden="1" thickBot="1">
      <c r="A177" s="255"/>
      <c r="B177" s="255"/>
      <c r="C177" s="257"/>
      <c r="D177" s="255"/>
      <c r="E177" s="12"/>
      <c r="F177" s="9"/>
      <c r="G177" s="66"/>
      <c r="H177" s="100"/>
      <c r="I177" s="71"/>
      <c r="J177" s="106"/>
      <c r="K177" s="106"/>
      <c r="L177" s="107"/>
      <c r="M177" s="108"/>
      <c r="N177" s="31"/>
      <c r="O177" s="7"/>
      <c r="P177" s="9"/>
    </row>
    <row r="178" spans="1:16" ht="9.75" customHeight="1">
      <c r="A178" s="321" t="s">
        <v>161</v>
      </c>
      <c r="B178" s="322"/>
      <c r="C178" s="327" t="s">
        <v>162</v>
      </c>
      <c r="D178" s="73"/>
      <c r="E178" s="74">
        <f aca="true" t="shared" si="6" ref="E178:L178">SUM(E176:E177)</f>
        <v>33000</v>
      </c>
      <c r="F178" s="74">
        <f t="shared" si="6"/>
        <v>33000</v>
      </c>
      <c r="G178" s="74">
        <f t="shared" si="6"/>
        <v>0</v>
      </c>
      <c r="H178" s="77">
        <f t="shared" si="6"/>
        <v>33000</v>
      </c>
      <c r="I178" s="78">
        <f t="shared" si="6"/>
        <v>33000</v>
      </c>
      <c r="J178" s="78">
        <f t="shared" si="6"/>
        <v>0</v>
      </c>
      <c r="K178" s="78">
        <f t="shared" si="6"/>
        <v>0</v>
      </c>
      <c r="L178" s="231">
        <f t="shared" si="6"/>
        <v>0</v>
      </c>
      <c r="M178" s="232"/>
      <c r="N178" s="233">
        <f>SUM(N176)</f>
        <v>0</v>
      </c>
      <c r="O178" s="234"/>
      <c r="P178" s="79">
        <f>SUM(P176)</f>
        <v>0</v>
      </c>
    </row>
    <row r="179" spans="1:16" ht="9.75" customHeight="1" thickBot="1">
      <c r="A179" s="323"/>
      <c r="B179" s="324"/>
      <c r="C179" s="328"/>
      <c r="D179" s="80"/>
      <c r="E179" s="81"/>
      <c r="F179" s="82"/>
      <c r="G179" s="83"/>
      <c r="H179" s="84"/>
      <c r="I179" s="85"/>
      <c r="J179" s="85"/>
      <c r="K179" s="85"/>
      <c r="L179" s="86"/>
      <c r="M179" s="87"/>
      <c r="N179" s="216">
        <f>SUM(N177)</f>
        <v>0</v>
      </c>
      <c r="O179" s="238"/>
      <c r="P179" s="88">
        <f>SUM(P177)</f>
        <v>0</v>
      </c>
    </row>
    <row r="180" spans="1:16" ht="9.75">
      <c r="A180" s="240">
        <v>56</v>
      </c>
      <c r="B180" s="240" t="s">
        <v>2</v>
      </c>
      <c r="C180" s="241" t="s">
        <v>107</v>
      </c>
      <c r="D180" s="240">
        <v>2003</v>
      </c>
      <c r="E180" s="13">
        <v>21113</v>
      </c>
      <c r="F180" s="10">
        <f>H180+((-1)*(G180+G181))</f>
        <v>21113</v>
      </c>
      <c r="G180" s="68"/>
      <c r="H180" s="99">
        <f>SUM(I180:L180)</f>
        <v>21113</v>
      </c>
      <c r="I180" s="72">
        <v>21113</v>
      </c>
      <c r="J180" s="103"/>
      <c r="K180" s="103"/>
      <c r="L180" s="104"/>
      <c r="M180" s="105"/>
      <c r="N180" s="20"/>
      <c r="O180" s="14"/>
      <c r="P180" s="10"/>
    </row>
    <row r="181" spans="1:16" ht="9.75">
      <c r="A181" s="255"/>
      <c r="B181" s="255"/>
      <c r="C181" s="257"/>
      <c r="D181" s="255"/>
      <c r="E181" s="13"/>
      <c r="F181" s="10"/>
      <c r="G181" s="68"/>
      <c r="H181" s="99"/>
      <c r="I181" s="72"/>
      <c r="J181" s="103"/>
      <c r="K181" s="103"/>
      <c r="L181" s="104"/>
      <c r="M181" s="105"/>
      <c r="N181" s="20"/>
      <c r="O181" s="14"/>
      <c r="P181" s="10"/>
    </row>
    <row r="182" spans="1:16" ht="9.75">
      <c r="A182" s="313" t="s">
        <v>163</v>
      </c>
      <c r="B182" s="314"/>
      <c r="C182" s="317" t="s">
        <v>164</v>
      </c>
      <c r="D182" s="48"/>
      <c r="E182" s="29"/>
      <c r="F182" s="29"/>
      <c r="G182" s="29"/>
      <c r="H182" s="47"/>
      <c r="I182" s="47"/>
      <c r="J182" s="47"/>
      <c r="K182" s="47"/>
      <c r="L182" s="47"/>
      <c r="M182" s="47"/>
      <c r="N182" s="29"/>
      <c r="O182" s="29"/>
      <c r="P182" s="6"/>
    </row>
    <row r="183" spans="1:16" ht="10.5" thickBot="1">
      <c r="A183" s="315"/>
      <c r="B183" s="316"/>
      <c r="C183" s="318"/>
      <c r="D183" s="145"/>
      <c r="E183" s="31"/>
      <c r="F183" s="31"/>
      <c r="G183" s="31"/>
      <c r="H183" s="116"/>
      <c r="I183" s="116"/>
      <c r="J183" s="116"/>
      <c r="K183" s="116"/>
      <c r="L183" s="116"/>
      <c r="M183" s="116"/>
      <c r="N183" s="31"/>
      <c r="O183" s="31"/>
      <c r="P183" s="7"/>
    </row>
    <row r="184" spans="1:16" ht="9.75" customHeight="1">
      <c r="A184" s="138" t="s">
        <v>103</v>
      </c>
      <c r="B184" s="139"/>
      <c r="C184" s="140"/>
      <c r="D184" s="73"/>
      <c r="E184" s="74">
        <f aca="true" t="shared" si="7" ref="E184:L184">SUM(E180:E181)</f>
        <v>21113</v>
      </c>
      <c r="F184" s="75">
        <f t="shared" si="7"/>
        <v>21113</v>
      </c>
      <c r="G184" s="76">
        <f t="shared" si="7"/>
        <v>0</v>
      </c>
      <c r="H184" s="77">
        <f>SUM(H180:H181)</f>
        <v>21113</v>
      </c>
      <c r="I184" s="78">
        <f>SUM(I180:I181)</f>
        <v>21113</v>
      </c>
      <c r="J184" s="78">
        <f t="shared" si="7"/>
        <v>0</v>
      </c>
      <c r="K184" s="78">
        <f t="shared" si="7"/>
        <v>0</v>
      </c>
      <c r="L184" s="231">
        <f t="shared" si="7"/>
        <v>0</v>
      </c>
      <c r="M184" s="232"/>
      <c r="N184" s="233">
        <f>SUM(N180)</f>
        <v>0</v>
      </c>
      <c r="O184" s="234"/>
      <c r="P184" s="79">
        <f>SUM(P180)</f>
        <v>0</v>
      </c>
    </row>
    <row r="185" spans="1:16" ht="9.75" customHeight="1" thickBot="1">
      <c r="A185" s="141"/>
      <c r="B185" s="142"/>
      <c r="C185" s="143"/>
      <c r="D185" s="80"/>
      <c r="E185" s="81"/>
      <c r="F185" s="82"/>
      <c r="G185" s="83"/>
      <c r="H185" s="84"/>
      <c r="I185" s="85"/>
      <c r="J185" s="85"/>
      <c r="K185" s="85"/>
      <c r="L185" s="86"/>
      <c r="M185" s="87"/>
      <c r="N185" s="216">
        <f>SUM(N181)</f>
        <v>0</v>
      </c>
      <c r="O185" s="238"/>
      <c r="P185" s="88">
        <f>SUM(P181)</f>
        <v>0</v>
      </c>
    </row>
    <row r="186" spans="1:16" ht="9.75">
      <c r="A186" s="240">
        <v>57</v>
      </c>
      <c r="B186" s="240" t="s">
        <v>7</v>
      </c>
      <c r="C186" s="241" t="s">
        <v>117</v>
      </c>
      <c r="D186" s="240">
        <v>2003</v>
      </c>
      <c r="E186" s="13">
        <v>4300</v>
      </c>
      <c r="F186" s="10">
        <f>H186+((-1)*(G186+G187))</f>
        <v>4300</v>
      </c>
      <c r="G186" s="68"/>
      <c r="H186" s="99">
        <f>SUM(I186:L186)</f>
        <v>4300</v>
      </c>
      <c r="I186" s="72">
        <v>4300</v>
      </c>
      <c r="J186" s="103"/>
      <c r="K186" s="103"/>
      <c r="L186" s="104"/>
      <c r="M186" s="105"/>
      <c r="N186" s="20"/>
      <c r="O186" s="14"/>
      <c r="P186" s="10"/>
    </row>
    <row r="187" spans="1:16" ht="9.75">
      <c r="A187" s="255"/>
      <c r="B187" s="255"/>
      <c r="C187" s="257"/>
      <c r="D187" s="255"/>
      <c r="E187" s="13"/>
      <c r="F187" s="10"/>
      <c r="G187" s="68"/>
      <c r="H187" s="99"/>
      <c r="I187" s="72"/>
      <c r="J187" s="103"/>
      <c r="K187" s="103"/>
      <c r="L187" s="104"/>
      <c r="M187" s="105"/>
      <c r="N187" s="20"/>
      <c r="O187" s="14"/>
      <c r="P187" s="10"/>
    </row>
    <row r="188" spans="1:16" ht="9.75">
      <c r="A188" s="313" t="s">
        <v>157</v>
      </c>
      <c r="B188" s="314"/>
      <c r="C188" s="325" t="s">
        <v>158</v>
      </c>
      <c r="D188" s="48"/>
      <c r="E188" s="29"/>
      <c r="F188" s="29"/>
      <c r="G188" s="29"/>
      <c r="H188" s="47"/>
      <c r="I188" s="47"/>
      <c r="J188" s="47"/>
      <c r="K188" s="47"/>
      <c r="L188" s="47"/>
      <c r="M188" s="47"/>
      <c r="N188" s="29"/>
      <c r="O188" s="29"/>
      <c r="P188" s="6"/>
    </row>
    <row r="189" spans="1:16" ht="10.5" thickBot="1">
      <c r="A189" s="315"/>
      <c r="B189" s="316"/>
      <c r="C189" s="326"/>
      <c r="D189" s="145"/>
      <c r="E189" s="31"/>
      <c r="F189" s="31"/>
      <c r="G189" s="31"/>
      <c r="H189" s="116"/>
      <c r="I189" s="116"/>
      <c r="J189" s="116"/>
      <c r="K189" s="116"/>
      <c r="L189" s="116"/>
      <c r="M189" s="116"/>
      <c r="N189" s="31"/>
      <c r="O189" s="31"/>
      <c r="P189" s="7"/>
    </row>
    <row r="190" spans="1:16" ht="9.75">
      <c r="A190" s="225" t="s">
        <v>118</v>
      </c>
      <c r="B190" s="226"/>
      <c r="C190" s="227"/>
      <c r="D190" s="73"/>
      <c r="E190" s="74">
        <f aca="true" t="shared" si="8" ref="E190:L190">SUM(E186:E187)</f>
        <v>4300</v>
      </c>
      <c r="F190" s="75">
        <f t="shared" si="8"/>
        <v>4300</v>
      </c>
      <c r="G190" s="76">
        <f t="shared" si="8"/>
        <v>0</v>
      </c>
      <c r="H190" s="77">
        <f t="shared" si="8"/>
        <v>4300</v>
      </c>
      <c r="I190" s="78">
        <f t="shared" si="8"/>
        <v>4300</v>
      </c>
      <c r="J190" s="78">
        <f t="shared" si="8"/>
        <v>0</v>
      </c>
      <c r="K190" s="78">
        <f t="shared" si="8"/>
        <v>0</v>
      </c>
      <c r="L190" s="231">
        <f t="shared" si="8"/>
        <v>0</v>
      </c>
      <c r="M190" s="232"/>
      <c r="N190" s="233">
        <f>SUM(N186)</f>
        <v>0</v>
      </c>
      <c r="O190" s="234"/>
      <c r="P190" s="79">
        <f>SUM(P186)</f>
        <v>0</v>
      </c>
    </row>
    <row r="191" spans="1:16" ht="9.75" customHeight="1" thickBot="1">
      <c r="A191" s="236"/>
      <c r="B191" s="237"/>
      <c r="C191" s="238"/>
      <c r="D191" s="80"/>
      <c r="E191" s="81"/>
      <c r="F191" s="82"/>
      <c r="G191" s="83"/>
      <c r="H191" s="84"/>
      <c r="I191" s="85"/>
      <c r="J191" s="85"/>
      <c r="K191" s="85"/>
      <c r="L191" s="86"/>
      <c r="M191" s="87"/>
      <c r="N191" s="216">
        <f>SUM(N187)</f>
        <v>0</v>
      </c>
      <c r="O191" s="238"/>
      <c r="P191" s="88">
        <f>SUM(P187)</f>
        <v>0</v>
      </c>
    </row>
    <row r="192" spans="1:16" ht="9.75">
      <c r="A192" s="240">
        <v>58</v>
      </c>
      <c r="B192" s="240" t="s">
        <v>2</v>
      </c>
      <c r="C192" s="241" t="s">
        <v>96</v>
      </c>
      <c r="D192" s="240" t="s">
        <v>29</v>
      </c>
      <c r="E192" s="13">
        <v>3164000</v>
      </c>
      <c r="F192" s="10">
        <f>H192+((-1)*(G192+G193))</f>
        <v>100000</v>
      </c>
      <c r="G192" s="68"/>
      <c r="H192" s="99">
        <f>SUM(I192:L192)</f>
        <v>100000</v>
      </c>
      <c r="I192" s="72">
        <v>100000</v>
      </c>
      <c r="J192" s="103"/>
      <c r="K192" s="103"/>
      <c r="L192" s="104"/>
      <c r="M192" s="105"/>
      <c r="N192" s="20">
        <v>3000000</v>
      </c>
      <c r="O192" s="14"/>
      <c r="P192" s="10"/>
    </row>
    <row r="193" spans="1:16" ht="9.75">
      <c r="A193" s="255"/>
      <c r="B193" s="255"/>
      <c r="C193" s="257"/>
      <c r="D193" s="255"/>
      <c r="E193" s="12"/>
      <c r="F193" s="10"/>
      <c r="G193" s="68"/>
      <c r="H193" s="99"/>
      <c r="I193" s="72"/>
      <c r="J193" s="103"/>
      <c r="K193" s="103"/>
      <c r="L193" s="104"/>
      <c r="M193" s="105"/>
      <c r="N193" s="31"/>
      <c r="O193" s="7"/>
      <c r="P193" s="9"/>
    </row>
    <row r="194" spans="1:16" ht="9.75">
      <c r="A194" s="313" t="s">
        <v>157</v>
      </c>
      <c r="B194" s="314"/>
      <c r="C194" s="325" t="s">
        <v>158</v>
      </c>
      <c r="D194" s="48"/>
      <c r="E194" s="29"/>
      <c r="F194" s="29"/>
      <c r="G194" s="29"/>
      <c r="H194" s="47"/>
      <c r="I194" s="47"/>
      <c r="J194" s="47"/>
      <c r="K194" s="47"/>
      <c r="L194" s="47"/>
      <c r="M194" s="47"/>
      <c r="N194" s="29"/>
      <c r="O194" s="29"/>
      <c r="P194" s="6"/>
    </row>
    <row r="195" spans="1:16" ht="10.5" thickBot="1">
      <c r="A195" s="315"/>
      <c r="B195" s="316"/>
      <c r="C195" s="326"/>
      <c r="D195" s="145"/>
      <c r="E195" s="31"/>
      <c r="F195" s="31"/>
      <c r="G195" s="31"/>
      <c r="H195" s="116"/>
      <c r="I195" s="116"/>
      <c r="J195" s="116"/>
      <c r="K195" s="116"/>
      <c r="L195" s="116"/>
      <c r="M195" s="116"/>
      <c r="N195" s="31"/>
      <c r="O195" s="31"/>
      <c r="P195" s="7"/>
    </row>
    <row r="196" spans="1:16" ht="9.75" customHeight="1">
      <c r="A196" s="225" t="s">
        <v>27</v>
      </c>
      <c r="B196" s="226"/>
      <c r="C196" s="227"/>
      <c r="D196" s="73"/>
      <c r="E196" s="74">
        <f aca="true" t="shared" si="9" ref="E196:K196">SUM(E192:E193)</f>
        <v>3164000</v>
      </c>
      <c r="F196" s="75">
        <f t="shared" si="9"/>
        <v>100000</v>
      </c>
      <c r="G196" s="76">
        <f t="shared" si="9"/>
        <v>0</v>
      </c>
      <c r="H196" s="77">
        <f>SUM(H192:H193)</f>
        <v>100000</v>
      </c>
      <c r="I196" s="78">
        <f>SUM(I192:I193)</f>
        <v>100000</v>
      </c>
      <c r="J196" s="78">
        <f t="shared" si="9"/>
        <v>0</v>
      </c>
      <c r="K196" s="78">
        <f t="shared" si="9"/>
        <v>0</v>
      </c>
      <c r="L196" s="231">
        <v>0</v>
      </c>
      <c r="M196" s="232"/>
      <c r="N196" s="233">
        <f>N192</f>
        <v>3000000</v>
      </c>
      <c r="O196" s="234"/>
      <c r="P196" s="79">
        <f>SUM(P192)</f>
        <v>0</v>
      </c>
    </row>
    <row r="197" spans="1:16" ht="9.75" customHeight="1" thickBot="1">
      <c r="A197" s="236"/>
      <c r="B197" s="237"/>
      <c r="C197" s="238"/>
      <c r="D197" s="80"/>
      <c r="E197" s="81"/>
      <c r="F197" s="82"/>
      <c r="G197" s="83"/>
      <c r="H197" s="84"/>
      <c r="I197" s="85"/>
      <c r="J197" s="85"/>
      <c r="K197" s="85"/>
      <c r="L197" s="86"/>
      <c r="M197" s="87"/>
      <c r="N197" s="217">
        <f>N193</f>
        <v>0</v>
      </c>
      <c r="O197" s="218"/>
      <c r="P197" s="121">
        <f>SUM(P193)</f>
        <v>0</v>
      </c>
    </row>
    <row r="198" spans="1:16" ht="9.75">
      <c r="A198" s="240">
        <v>59</v>
      </c>
      <c r="B198" s="240" t="s">
        <v>7</v>
      </c>
      <c r="C198" s="241" t="s">
        <v>76</v>
      </c>
      <c r="D198" s="240">
        <v>2003</v>
      </c>
      <c r="E198" s="13">
        <v>80000</v>
      </c>
      <c r="F198" s="10">
        <f>H198+((-1)*(G198+G199))</f>
        <v>80000</v>
      </c>
      <c r="G198" s="68"/>
      <c r="H198" s="99">
        <f>SUM(I198:L198)</f>
        <v>80000</v>
      </c>
      <c r="I198" s="72">
        <v>40000</v>
      </c>
      <c r="J198" s="103"/>
      <c r="K198" s="103"/>
      <c r="L198" s="104">
        <v>40000</v>
      </c>
      <c r="M198" s="105"/>
      <c r="N198" s="20"/>
      <c r="O198" s="14"/>
      <c r="P198" s="10"/>
    </row>
    <row r="199" spans="1:16" ht="9.75">
      <c r="A199" s="255"/>
      <c r="B199" s="255"/>
      <c r="C199" s="257"/>
      <c r="D199" s="255"/>
      <c r="E199" s="12"/>
      <c r="F199" s="9"/>
      <c r="G199" s="66"/>
      <c r="H199" s="100"/>
      <c r="I199" s="71"/>
      <c r="J199" s="106"/>
      <c r="K199" s="106"/>
      <c r="L199" s="113" t="s">
        <v>84</v>
      </c>
      <c r="M199" s="108"/>
      <c r="N199" s="31"/>
      <c r="O199" s="7"/>
      <c r="P199" s="9"/>
    </row>
    <row r="200" spans="1:16" ht="9.75">
      <c r="A200" s="254">
        <v>60</v>
      </c>
      <c r="B200" s="240" t="s">
        <v>7</v>
      </c>
      <c r="C200" s="241" t="s">
        <v>62</v>
      </c>
      <c r="D200" s="240" t="s">
        <v>50</v>
      </c>
      <c r="E200" s="13">
        <v>100000</v>
      </c>
      <c r="F200" s="8">
        <f>H200+((-1)*(G200+G201))</f>
        <v>50000</v>
      </c>
      <c r="G200" s="68">
        <v>-50000</v>
      </c>
      <c r="H200" s="101">
        <f>SUM(I200:L200)</f>
        <v>0</v>
      </c>
      <c r="I200" s="72"/>
      <c r="J200" s="103"/>
      <c r="K200" s="103"/>
      <c r="L200" s="104"/>
      <c r="M200" s="105"/>
      <c r="N200" s="32"/>
      <c r="O200" s="21"/>
      <c r="P200" s="10"/>
    </row>
    <row r="201" spans="1:16" ht="9.75">
      <c r="A201" s="255"/>
      <c r="B201" s="255"/>
      <c r="C201" s="257"/>
      <c r="D201" s="255"/>
      <c r="E201" s="12"/>
      <c r="F201" s="9"/>
      <c r="G201" s="66"/>
      <c r="H201" s="100"/>
      <c r="I201" s="71"/>
      <c r="J201" s="106"/>
      <c r="K201" s="106"/>
      <c r="L201" s="107"/>
      <c r="M201" s="108"/>
      <c r="N201" s="31"/>
      <c r="O201" s="7"/>
      <c r="P201" s="9"/>
    </row>
    <row r="202" spans="1:16" ht="9.75">
      <c r="A202" s="240">
        <v>61</v>
      </c>
      <c r="B202" s="240" t="s">
        <v>7</v>
      </c>
      <c r="C202" s="241" t="s">
        <v>77</v>
      </c>
      <c r="D202" s="240">
        <v>2003</v>
      </c>
      <c r="E202" s="13">
        <v>35000</v>
      </c>
      <c r="F202" s="8">
        <f>H202+((-1)*(G202+G203))</f>
        <v>35000</v>
      </c>
      <c r="G202" s="68"/>
      <c r="H202" s="101">
        <f>SUM(I202:L202)</f>
        <v>35000</v>
      </c>
      <c r="I202" s="72">
        <v>35000</v>
      </c>
      <c r="J202" s="103"/>
      <c r="K202" s="103"/>
      <c r="L202" s="104"/>
      <c r="M202" s="105"/>
      <c r="N202" s="20"/>
      <c r="O202" s="14"/>
      <c r="P202" s="10"/>
    </row>
    <row r="203" spans="1:16" ht="9.75">
      <c r="A203" s="255"/>
      <c r="B203" s="255"/>
      <c r="C203" s="257"/>
      <c r="D203" s="255"/>
      <c r="E203" s="12"/>
      <c r="F203" s="9"/>
      <c r="G203" s="66"/>
      <c r="H203" s="100"/>
      <c r="I203" s="71"/>
      <c r="J203" s="106"/>
      <c r="K203" s="106"/>
      <c r="L203" s="107"/>
      <c r="M203" s="108"/>
      <c r="N203" s="31"/>
      <c r="O203" s="7"/>
      <c r="P203" s="9"/>
    </row>
    <row r="204" spans="1:16" ht="9.75">
      <c r="A204" s="254">
        <v>62</v>
      </c>
      <c r="B204" s="240" t="s">
        <v>7</v>
      </c>
      <c r="C204" s="241" t="s">
        <v>63</v>
      </c>
      <c r="D204" s="240" t="s">
        <v>50</v>
      </c>
      <c r="E204" s="13">
        <v>70000</v>
      </c>
      <c r="F204" s="8">
        <f>H204+((-1)*(G204+G205))</f>
        <v>70000</v>
      </c>
      <c r="G204" s="68">
        <v>-64000</v>
      </c>
      <c r="H204" s="101">
        <f>SUM(I204:L204)</f>
        <v>6000</v>
      </c>
      <c r="I204" s="72">
        <v>6000</v>
      </c>
      <c r="J204" s="103"/>
      <c r="K204" s="103"/>
      <c r="L204" s="104"/>
      <c r="M204" s="105"/>
      <c r="N204" s="54">
        <v>64000</v>
      </c>
      <c r="O204" s="21"/>
      <c r="P204" s="10"/>
    </row>
    <row r="205" spans="1:16" ht="9.75">
      <c r="A205" s="255"/>
      <c r="B205" s="255"/>
      <c r="C205" s="257"/>
      <c r="D205" s="255"/>
      <c r="E205" s="12"/>
      <c r="F205" s="9"/>
      <c r="G205" s="66"/>
      <c r="H205" s="100"/>
      <c r="I205" s="71"/>
      <c r="J205" s="106"/>
      <c r="K205" s="106"/>
      <c r="L205" s="107"/>
      <c r="M205" s="108"/>
      <c r="N205" s="31"/>
      <c r="O205" s="7"/>
      <c r="P205" s="9"/>
    </row>
    <row r="206" spans="1:16" ht="9.75">
      <c r="A206" s="240">
        <v>63</v>
      </c>
      <c r="B206" s="240" t="s">
        <v>7</v>
      </c>
      <c r="C206" s="241" t="s">
        <v>64</v>
      </c>
      <c r="D206" s="240" t="s">
        <v>50</v>
      </c>
      <c r="E206" s="13">
        <v>70000</v>
      </c>
      <c r="F206" s="8">
        <f>H206+((-1)*(G206+G207))</f>
        <v>70000</v>
      </c>
      <c r="G206" s="68">
        <v>-64000</v>
      </c>
      <c r="H206" s="101">
        <f>SUM(I206:L206)</f>
        <v>6000</v>
      </c>
      <c r="I206" s="72">
        <v>6000</v>
      </c>
      <c r="J206" s="103"/>
      <c r="K206" s="103"/>
      <c r="L206" s="104"/>
      <c r="M206" s="105"/>
      <c r="N206" s="54">
        <v>64000</v>
      </c>
      <c r="O206" s="21"/>
      <c r="P206" s="10"/>
    </row>
    <row r="207" spans="1:16" ht="9.75">
      <c r="A207" s="255"/>
      <c r="B207" s="255"/>
      <c r="C207" s="257"/>
      <c r="D207" s="255"/>
      <c r="E207" s="12"/>
      <c r="F207" s="9"/>
      <c r="G207" s="66"/>
      <c r="H207" s="100"/>
      <c r="I207" s="71"/>
      <c r="J207" s="106"/>
      <c r="K207" s="106"/>
      <c r="L207" s="107"/>
      <c r="M207" s="108"/>
      <c r="N207" s="31"/>
      <c r="O207" s="7"/>
      <c r="P207" s="9"/>
    </row>
    <row r="208" spans="1:16" ht="9.75">
      <c r="A208" s="254">
        <v>64</v>
      </c>
      <c r="B208" s="254" t="s">
        <v>7</v>
      </c>
      <c r="C208" s="256" t="s">
        <v>92</v>
      </c>
      <c r="D208" s="254" t="s">
        <v>50</v>
      </c>
      <c r="E208" s="11">
        <v>70000</v>
      </c>
      <c r="F208" s="8">
        <f>H208+((-1)*(G208+G209))</f>
        <v>70000</v>
      </c>
      <c r="G208" s="67">
        <v>-64000</v>
      </c>
      <c r="H208" s="101">
        <f>SUM(I208:L208)</f>
        <v>6000</v>
      </c>
      <c r="I208" s="94">
        <v>6000</v>
      </c>
      <c r="J208" s="109"/>
      <c r="K208" s="109"/>
      <c r="L208" s="110"/>
      <c r="M208" s="111"/>
      <c r="N208" s="54">
        <v>64000</v>
      </c>
      <c r="O208" s="21"/>
      <c r="P208" s="10"/>
    </row>
    <row r="209" spans="1:16" ht="9.75">
      <c r="A209" s="255"/>
      <c r="B209" s="255"/>
      <c r="C209" s="257"/>
      <c r="D209" s="255"/>
      <c r="E209" s="12"/>
      <c r="F209" s="9"/>
      <c r="G209" s="66"/>
      <c r="H209" s="100"/>
      <c r="I209" s="71"/>
      <c r="J209" s="106"/>
      <c r="K209" s="106"/>
      <c r="L209" s="107"/>
      <c r="M209" s="108"/>
      <c r="N209" s="96"/>
      <c r="O209" s="7"/>
      <c r="P209" s="9"/>
    </row>
    <row r="210" spans="1:16" ht="9.75">
      <c r="A210" s="240">
        <v>65</v>
      </c>
      <c r="B210" s="240" t="s">
        <v>7</v>
      </c>
      <c r="C210" s="241" t="s">
        <v>78</v>
      </c>
      <c r="D210" s="240" t="s">
        <v>50</v>
      </c>
      <c r="E210" s="13">
        <v>160000</v>
      </c>
      <c r="F210" s="10">
        <f>H210+((-1)*(G210+G211))</f>
        <v>60000</v>
      </c>
      <c r="G210" s="68">
        <v>-48000</v>
      </c>
      <c r="H210" s="99">
        <f>SUM(I210:L210)</f>
        <v>12000</v>
      </c>
      <c r="I210" s="72">
        <v>12000</v>
      </c>
      <c r="J210" s="103"/>
      <c r="K210" s="103"/>
      <c r="L210" s="104"/>
      <c r="M210" s="105"/>
      <c r="N210" s="33">
        <v>148000</v>
      </c>
      <c r="O210" s="22"/>
      <c r="P210" s="10"/>
    </row>
    <row r="211" spans="1:16" ht="9.75">
      <c r="A211" s="255"/>
      <c r="B211" s="255"/>
      <c r="C211" s="257"/>
      <c r="D211" s="255"/>
      <c r="E211" s="12"/>
      <c r="F211" s="9"/>
      <c r="G211" s="66"/>
      <c r="H211" s="100"/>
      <c r="I211" s="71"/>
      <c r="J211" s="106"/>
      <c r="K211" s="106"/>
      <c r="L211" s="107"/>
      <c r="M211" s="108"/>
      <c r="N211" s="31"/>
      <c r="O211" s="7"/>
      <c r="P211" s="9"/>
    </row>
    <row r="212" spans="1:16" ht="9.75">
      <c r="A212" s="254">
        <v>66</v>
      </c>
      <c r="B212" s="240" t="s">
        <v>7</v>
      </c>
      <c r="C212" s="241" t="s">
        <v>79</v>
      </c>
      <c r="D212" s="240" t="s">
        <v>50</v>
      </c>
      <c r="E212" s="13">
        <v>75000</v>
      </c>
      <c r="F212" s="8">
        <f>H212+((-1)*(G212+G213))</f>
        <v>15000</v>
      </c>
      <c r="G212" s="67">
        <v>-10000</v>
      </c>
      <c r="H212" s="101">
        <f>SUM(I212:L212)</f>
        <v>5000</v>
      </c>
      <c r="I212" s="94">
        <v>5000</v>
      </c>
      <c r="J212" s="109"/>
      <c r="K212" s="109"/>
      <c r="L212" s="110"/>
      <c r="M212" s="111"/>
      <c r="N212" s="32">
        <v>70000</v>
      </c>
      <c r="O212" s="21"/>
      <c r="P212" s="10"/>
    </row>
    <row r="213" spans="1:16" ht="9.75">
      <c r="A213" s="255"/>
      <c r="B213" s="255"/>
      <c r="C213" s="257"/>
      <c r="D213" s="255"/>
      <c r="E213" s="12"/>
      <c r="F213" s="9"/>
      <c r="G213" s="66"/>
      <c r="H213" s="100"/>
      <c r="I213" s="71"/>
      <c r="J213" s="106"/>
      <c r="K213" s="106"/>
      <c r="L213" s="107"/>
      <c r="M213" s="108"/>
      <c r="N213" s="31"/>
      <c r="O213" s="7"/>
      <c r="P213" s="9"/>
    </row>
    <row r="214" spans="1:16" ht="9.75">
      <c r="A214" s="240">
        <v>67</v>
      </c>
      <c r="B214" s="240" t="s">
        <v>7</v>
      </c>
      <c r="C214" s="241" t="s">
        <v>65</v>
      </c>
      <c r="D214" s="240" t="s">
        <v>50</v>
      </c>
      <c r="E214" s="13">
        <v>100000</v>
      </c>
      <c r="F214" s="8">
        <f>H214+((-1)*(G214+G215))</f>
        <v>50000</v>
      </c>
      <c r="G214" s="13">
        <v>-30000</v>
      </c>
      <c r="H214" s="99">
        <f>SUM(I214:L214)</f>
        <v>20000</v>
      </c>
      <c r="I214" s="72">
        <v>20000</v>
      </c>
      <c r="J214" s="103"/>
      <c r="K214" s="103"/>
      <c r="L214" s="104"/>
      <c r="M214" s="105"/>
      <c r="N214" s="33">
        <v>80000</v>
      </c>
      <c r="O214" s="22"/>
      <c r="P214" s="10"/>
    </row>
    <row r="215" spans="1:16" ht="9.75">
      <c r="A215" s="255"/>
      <c r="B215" s="255"/>
      <c r="C215" s="257"/>
      <c r="D215" s="255"/>
      <c r="E215" s="12"/>
      <c r="F215" s="9"/>
      <c r="G215" s="12"/>
      <c r="H215" s="100"/>
      <c r="I215" s="71"/>
      <c r="J215" s="106"/>
      <c r="K215" s="106"/>
      <c r="L215" s="107"/>
      <c r="M215" s="108"/>
      <c r="N215" s="31"/>
      <c r="O215" s="7"/>
      <c r="P215" s="9"/>
    </row>
    <row r="216" spans="1:16" ht="9.75">
      <c r="A216" s="254">
        <v>68</v>
      </c>
      <c r="B216" s="240" t="s">
        <v>7</v>
      </c>
      <c r="C216" s="241" t="s">
        <v>66</v>
      </c>
      <c r="D216" s="240" t="s">
        <v>50</v>
      </c>
      <c r="E216" s="13">
        <v>54040</v>
      </c>
      <c r="F216" s="8">
        <f>H216+((-1)*(G216+G217))</f>
        <v>54040</v>
      </c>
      <c r="G216" s="13">
        <v>-43000</v>
      </c>
      <c r="H216" s="99">
        <f>SUM(I216:L216)</f>
        <v>11040</v>
      </c>
      <c r="I216" s="72">
        <v>11040</v>
      </c>
      <c r="J216" s="103"/>
      <c r="K216" s="103"/>
      <c r="L216" s="104"/>
      <c r="M216" s="105"/>
      <c r="N216" s="20">
        <v>43000</v>
      </c>
      <c r="O216" s="14"/>
      <c r="P216" s="10"/>
    </row>
    <row r="217" spans="1:16" ht="9.75">
      <c r="A217" s="255"/>
      <c r="B217" s="255"/>
      <c r="C217" s="257"/>
      <c r="D217" s="255"/>
      <c r="E217" s="12"/>
      <c r="F217" s="9"/>
      <c r="G217" s="12"/>
      <c r="H217" s="100"/>
      <c r="I217" s="71"/>
      <c r="J217" s="106"/>
      <c r="K217" s="106"/>
      <c r="L217" s="107"/>
      <c r="M217" s="108"/>
      <c r="N217" s="31"/>
      <c r="O217" s="7"/>
      <c r="P217" s="9"/>
    </row>
    <row r="218" spans="1:16" ht="9.75">
      <c r="A218" s="240">
        <v>69</v>
      </c>
      <c r="B218" s="240" t="s">
        <v>7</v>
      </c>
      <c r="C218" s="241" t="s">
        <v>60</v>
      </c>
      <c r="D218" s="240">
        <v>2003</v>
      </c>
      <c r="E218" s="13">
        <v>15000</v>
      </c>
      <c r="F218" s="8">
        <f>H218+((-1)*(G218+G219))</f>
        <v>15000</v>
      </c>
      <c r="G218" s="13"/>
      <c r="H218" s="99">
        <f>SUM(I218:L218)</f>
        <v>15000</v>
      </c>
      <c r="I218" s="72">
        <v>15000</v>
      </c>
      <c r="J218" s="103"/>
      <c r="K218" s="103"/>
      <c r="L218" s="104"/>
      <c r="M218" s="105"/>
      <c r="N218" s="20"/>
      <c r="O218" s="14"/>
      <c r="P218" s="10"/>
    </row>
    <row r="219" spans="1:16" ht="10.5" thickBot="1">
      <c r="A219" s="240"/>
      <c r="B219" s="240"/>
      <c r="C219" s="241"/>
      <c r="D219" s="240"/>
      <c r="E219" s="13"/>
      <c r="F219" s="10"/>
      <c r="G219" s="13"/>
      <c r="H219" s="124"/>
      <c r="I219" s="95"/>
      <c r="J219" s="125"/>
      <c r="K219" s="125"/>
      <c r="L219" s="126"/>
      <c r="M219" s="127"/>
      <c r="N219" s="20"/>
      <c r="O219" s="14"/>
      <c r="P219" s="10"/>
    </row>
    <row r="220" spans="1:16" ht="9.75">
      <c r="A220" s="46"/>
      <c r="B220" s="46"/>
      <c r="C220" s="117"/>
      <c r="D220" s="46"/>
      <c r="E220" s="47"/>
      <c r="F220" s="47"/>
      <c r="G220" s="47"/>
      <c r="H220" s="19"/>
      <c r="I220" s="19"/>
      <c r="J220" s="19"/>
      <c r="K220" s="19"/>
      <c r="L220" s="19"/>
      <c r="M220" s="19"/>
      <c r="N220" s="47"/>
      <c r="O220" s="47"/>
      <c r="P220" s="47"/>
    </row>
    <row r="221" spans="1:16" ht="9.75">
      <c r="A221" s="18"/>
      <c r="B221" s="18"/>
      <c r="C221" s="118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9"/>
      <c r="B222" s="119"/>
      <c r="C222" s="120"/>
      <c r="D222" s="119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</row>
    <row r="223" spans="1:16" s="2" customFormat="1" ht="12.75" customHeight="1" thickBot="1">
      <c r="A223" s="240" t="s">
        <v>1</v>
      </c>
      <c r="B223" s="221" t="s">
        <v>0</v>
      </c>
      <c r="C223" s="221" t="s">
        <v>8</v>
      </c>
      <c r="D223" s="221" t="s">
        <v>9</v>
      </c>
      <c r="E223" s="288" t="s">
        <v>10</v>
      </c>
      <c r="F223" s="221" t="s">
        <v>102</v>
      </c>
      <c r="G223" s="280" t="s">
        <v>104</v>
      </c>
      <c r="H223" s="288" t="s">
        <v>91</v>
      </c>
      <c r="I223" s="280"/>
      <c r="J223" s="280"/>
      <c r="K223" s="280"/>
      <c r="L223" s="280"/>
      <c r="M223" s="280"/>
      <c r="N223" s="280"/>
      <c r="O223" s="280"/>
      <c r="P223" s="289"/>
    </row>
    <row r="224" spans="1:16" s="2" customFormat="1" ht="12.75" customHeight="1" thickBot="1">
      <c r="A224" s="240"/>
      <c r="B224" s="221"/>
      <c r="C224" s="221"/>
      <c r="D224" s="221"/>
      <c r="E224" s="288"/>
      <c r="F224" s="221"/>
      <c r="G224" s="280"/>
      <c r="H224" s="224">
        <v>2003</v>
      </c>
      <c r="I224" s="258"/>
      <c r="J224" s="258"/>
      <c r="K224" s="258"/>
      <c r="L224" s="258"/>
      <c r="M224" s="259"/>
      <c r="N224" s="260">
        <v>2004</v>
      </c>
      <c r="O224" s="261"/>
      <c r="P224" s="5">
        <v>2005</v>
      </c>
    </row>
    <row r="225" spans="1:16" s="2" customFormat="1" ht="9.75" customHeight="1" thickTop="1">
      <c r="A225" s="240"/>
      <c r="B225" s="221"/>
      <c r="C225" s="221"/>
      <c r="D225" s="221"/>
      <c r="E225" s="288"/>
      <c r="F225" s="221"/>
      <c r="G225" s="280"/>
      <c r="H225" s="273" t="s">
        <v>101</v>
      </c>
      <c r="I225" s="290" t="s">
        <v>14</v>
      </c>
      <c r="J225" s="291"/>
      <c r="K225" s="291"/>
      <c r="L225" s="291"/>
      <c r="M225" s="292"/>
      <c r="N225" s="293" t="s">
        <v>17</v>
      </c>
      <c r="O225" s="287"/>
      <c r="P225" s="285" t="s">
        <v>17</v>
      </c>
    </row>
    <row r="226" spans="1:16" s="2" customFormat="1" ht="9.75" customHeight="1">
      <c r="A226" s="240"/>
      <c r="B226" s="221"/>
      <c r="C226" s="221"/>
      <c r="D226" s="221"/>
      <c r="E226" s="288"/>
      <c r="F226" s="221"/>
      <c r="G226" s="280"/>
      <c r="H226" s="274"/>
      <c r="I226" s="267" t="s">
        <v>15</v>
      </c>
      <c r="J226" s="269" t="s">
        <v>13</v>
      </c>
      <c r="K226" s="270"/>
      <c r="L226" s="270"/>
      <c r="M226" s="271"/>
      <c r="N226" s="294"/>
      <c r="O226" s="289"/>
      <c r="P226" s="221"/>
    </row>
    <row r="227" spans="1:16" s="2" customFormat="1" ht="29.25">
      <c r="A227" s="255"/>
      <c r="B227" s="222"/>
      <c r="C227" s="222"/>
      <c r="D227" s="222"/>
      <c r="E227" s="275"/>
      <c r="F227" s="222"/>
      <c r="G227" s="276"/>
      <c r="H227" s="274"/>
      <c r="I227" s="268"/>
      <c r="J227" s="34" t="s">
        <v>11</v>
      </c>
      <c r="K227" s="34" t="s">
        <v>12</v>
      </c>
      <c r="L227" s="269" t="s">
        <v>16</v>
      </c>
      <c r="M227" s="271"/>
      <c r="N227" s="295"/>
      <c r="O227" s="296"/>
      <c r="P227" s="222"/>
    </row>
    <row r="228" spans="1:16" s="3" customFormat="1" ht="9" thickBot="1">
      <c r="A228" s="49">
        <v>1</v>
      </c>
      <c r="B228" s="49">
        <v>2</v>
      </c>
      <c r="C228" s="49">
        <v>3</v>
      </c>
      <c r="D228" s="49">
        <v>4</v>
      </c>
      <c r="E228" s="50">
        <v>5</v>
      </c>
      <c r="F228" s="49">
        <v>6</v>
      </c>
      <c r="G228" s="65">
        <v>7</v>
      </c>
      <c r="H228" s="98">
        <v>8</v>
      </c>
      <c r="I228" s="93">
        <v>9</v>
      </c>
      <c r="J228" s="102">
        <v>10</v>
      </c>
      <c r="K228" s="102">
        <v>11</v>
      </c>
      <c r="L228" s="262">
        <v>12</v>
      </c>
      <c r="M228" s="263"/>
      <c r="N228" s="264">
        <v>13</v>
      </c>
      <c r="O228" s="265"/>
      <c r="P228" s="49">
        <v>14</v>
      </c>
    </row>
    <row r="229" spans="1:16" ht="10.5" thickTop="1">
      <c r="A229" s="240">
        <v>70</v>
      </c>
      <c r="B229" s="240" t="s">
        <v>7</v>
      </c>
      <c r="C229" s="241" t="s">
        <v>61</v>
      </c>
      <c r="D229" s="240">
        <v>2003</v>
      </c>
      <c r="E229" s="13">
        <v>15000</v>
      </c>
      <c r="F229" s="10">
        <f>H229+((-1)*(G229+G230))</f>
        <v>15000</v>
      </c>
      <c r="G229" s="13"/>
      <c r="H229" s="99">
        <f>SUM(I229:L229)</f>
        <v>15000</v>
      </c>
      <c r="I229" s="72">
        <v>15000</v>
      </c>
      <c r="J229" s="103"/>
      <c r="K229" s="103"/>
      <c r="L229" s="104"/>
      <c r="M229" s="105"/>
      <c r="N229" s="20"/>
      <c r="O229" s="14"/>
      <c r="P229" s="10"/>
    </row>
    <row r="230" spans="1:16" ht="9.75">
      <c r="A230" s="255"/>
      <c r="B230" s="255"/>
      <c r="C230" s="257"/>
      <c r="D230" s="255"/>
      <c r="E230" s="12"/>
      <c r="F230" s="9"/>
      <c r="G230" s="12"/>
      <c r="H230" s="100"/>
      <c r="I230" s="71"/>
      <c r="J230" s="106"/>
      <c r="K230" s="106"/>
      <c r="L230" s="107"/>
      <c r="M230" s="108"/>
      <c r="N230" s="31"/>
      <c r="O230" s="7"/>
      <c r="P230" s="9"/>
    </row>
    <row r="231" spans="1:16" ht="9.75">
      <c r="A231" s="240">
        <v>71</v>
      </c>
      <c r="B231" s="240" t="s">
        <v>7</v>
      </c>
      <c r="C231" s="241" t="s">
        <v>110</v>
      </c>
      <c r="D231" s="240" t="s">
        <v>50</v>
      </c>
      <c r="E231" s="13">
        <v>60000</v>
      </c>
      <c r="F231" s="8">
        <f>H231+((-1)*(G231+G232))</f>
        <v>10000</v>
      </c>
      <c r="G231" s="13"/>
      <c r="H231" s="99">
        <f>SUM(I231:L231)</f>
        <v>10000</v>
      </c>
      <c r="I231" s="72">
        <v>10000</v>
      </c>
      <c r="J231" s="103"/>
      <c r="K231" s="103"/>
      <c r="L231" s="104"/>
      <c r="M231" s="105"/>
      <c r="N231" s="54">
        <v>50000</v>
      </c>
      <c r="O231" s="21"/>
      <c r="P231" s="10"/>
    </row>
    <row r="232" spans="1:16" ht="10.5" thickBot="1">
      <c r="A232" s="255"/>
      <c r="B232" s="255"/>
      <c r="C232" s="257"/>
      <c r="D232" s="255"/>
      <c r="E232" s="12"/>
      <c r="F232" s="10"/>
      <c r="G232" s="13"/>
      <c r="H232" s="99"/>
      <c r="I232" s="72"/>
      <c r="J232" s="103"/>
      <c r="K232" s="103"/>
      <c r="L232" s="104"/>
      <c r="M232" s="105"/>
      <c r="N232" s="31"/>
      <c r="O232" s="7"/>
      <c r="P232" s="9"/>
    </row>
    <row r="233" spans="1:16" ht="9.75">
      <c r="A233" s="225" t="s">
        <v>28</v>
      </c>
      <c r="B233" s="226"/>
      <c r="C233" s="227"/>
      <c r="D233" s="73"/>
      <c r="E233" s="74">
        <f aca="true" t="shared" si="10" ref="E233:L233">SUM(E198:E219,E229:E232)</f>
        <v>904040</v>
      </c>
      <c r="F233" s="74">
        <f t="shared" si="10"/>
        <v>594040</v>
      </c>
      <c r="G233" s="74">
        <f t="shared" si="10"/>
        <v>-373000</v>
      </c>
      <c r="H233" s="77">
        <f t="shared" si="10"/>
        <v>221040</v>
      </c>
      <c r="I233" s="137">
        <f t="shared" si="10"/>
        <v>181040</v>
      </c>
      <c r="J233" s="137">
        <f t="shared" si="10"/>
        <v>0</v>
      </c>
      <c r="K233" s="137">
        <f t="shared" si="10"/>
        <v>0</v>
      </c>
      <c r="L233" s="231">
        <f t="shared" si="10"/>
        <v>40000</v>
      </c>
      <c r="M233" s="232"/>
      <c r="N233" s="233">
        <f>SUM(N198,N200,N202,N204,N206,N208,N210,N212,N214,N216,N218,N229,N231)</f>
        <v>583000</v>
      </c>
      <c r="O233" s="234"/>
      <c r="P233" s="79">
        <f>SUM(P198,P200,P202,P204,P206,P208,P210,P212,P214,P216,P218,P229,P231)</f>
        <v>0</v>
      </c>
    </row>
    <row r="234" spans="1:16" ht="9.75" customHeight="1" thickBot="1">
      <c r="A234" s="236"/>
      <c r="B234" s="237"/>
      <c r="C234" s="238"/>
      <c r="D234" s="80"/>
      <c r="E234" s="81"/>
      <c r="F234" s="82"/>
      <c r="G234" s="83"/>
      <c r="H234" s="84"/>
      <c r="I234" s="85"/>
      <c r="J234" s="85"/>
      <c r="K234" s="85"/>
      <c r="L234" s="86"/>
      <c r="M234" s="87"/>
      <c r="N234" s="216">
        <f>SUM(N199,N201,N203,N205,N207,N209,N211,N213,N215,N217,N219,N230,N232)</f>
        <v>0</v>
      </c>
      <c r="O234" s="238"/>
      <c r="P234" s="88">
        <f>SUM(P199,P201,P203,P205,P207,P209,P211,P213,P215,P217,P219,P230,P232)</f>
        <v>0</v>
      </c>
    </row>
    <row r="235" spans="1:16" ht="9.75">
      <c r="A235" s="254">
        <v>72</v>
      </c>
      <c r="B235" s="240" t="s">
        <v>7</v>
      </c>
      <c r="C235" s="241" t="s">
        <v>89</v>
      </c>
      <c r="D235" s="240" t="s">
        <v>50</v>
      </c>
      <c r="E235" s="13">
        <v>40000</v>
      </c>
      <c r="F235" s="8">
        <f>H235+((-1)*(G235+G236))</f>
        <v>40000</v>
      </c>
      <c r="G235" s="13">
        <v>-40000</v>
      </c>
      <c r="H235" s="101">
        <f>SUM(I235:L235)</f>
        <v>0</v>
      </c>
      <c r="I235" s="72"/>
      <c r="J235" s="103"/>
      <c r="K235" s="103"/>
      <c r="L235" s="104"/>
      <c r="M235" s="105"/>
      <c r="N235" s="54">
        <v>40000</v>
      </c>
      <c r="O235" s="21"/>
      <c r="P235" s="10"/>
    </row>
    <row r="236" spans="1:16" ht="9.75">
      <c r="A236" s="255"/>
      <c r="B236" s="255"/>
      <c r="C236" s="257"/>
      <c r="D236" s="255"/>
      <c r="E236" s="12"/>
      <c r="F236" s="9"/>
      <c r="G236" s="12"/>
      <c r="H236" s="100"/>
      <c r="I236" s="71"/>
      <c r="J236" s="106"/>
      <c r="K236" s="106"/>
      <c r="L236" s="107"/>
      <c r="M236" s="108"/>
      <c r="N236" s="31"/>
      <c r="O236" s="7"/>
      <c r="P236" s="9"/>
    </row>
    <row r="237" spans="1:16" ht="9.75">
      <c r="A237" s="240">
        <v>73</v>
      </c>
      <c r="B237" s="240" t="s">
        <v>7</v>
      </c>
      <c r="C237" s="241" t="s">
        <v>113</v>
      </c>
      <c r="D237" s="240">
        <v>2003</v>
      </c>
      <c r="E237" s="13">
        <v>5000</v>
      </c>
      <c r="F237" s="10">
        <v>5000</v>
      </c>
      <c r="G237" s="13"/>
      <c r="H237" s="99">
        <f>SUM(I237:L237)</f>
        <v>5000</v>
      </c>
      <c r="I237" s="72">
        <v>5000</v>
      </c>
      <c r="J237" s="103"/>
      <c r="K237" s="103"/>
      <c r="L237" s="104"/>
      <c r="M237" s="105"/>
      <c r="N237" s="20"/>
      <c r="O237" s="14"/>
      <c r="P237" s="10"/>
    </row>
    <row r="238" spans="1:16" ht="10.5" thickBot="1">
      <c r="A238" s="255"/>
      <c r="B238" s="255"/>
      <c r="C238" s="257"/>
      <c r="D238" s="255"/>
      <c r="E238" s="12"/>
      <c r="F238" s="10"/>
      <c r="G238" s="13"/>
      <c r="H238" s="99"/>
      <c r="I238" s="72"/>
      <c r="J238" s="103"/>
      <c r="K238" s="103"/>
      <c r="L238" s="104"/>
      <c r="M238" s="105"/>
      <c r="N238" s="31"/>
      <c r="O238" s="7"/>
      <c r="P238" s="9"/>
    </row>
    <row r="239" spans="1:16" ht="9.75">
      <c r="A239" s="225" t="s">
        <v>90</v>
      </c>
      <c r="B239" s="226"/>
      <c r="C239" s="227"/>
      <c r="D239" s="73"/>
      <c r="E239" s="74">
        <f aca="true" t="shared" si="11" ref="E239:L239">SUM(E235:E238)</f>
        <v>45000</v>
      </c>
      <c r="F239" s="75">
        <f t="shared" si="11"/>
        <v>45000</v>
      </c>
      <c r="G239" s="76">
        <f t="shared" si="11"/>
        <v>-40000</v>
      </c>
      <c r="H239" s="77">
        <f t="shared" si="11"/>
        <v>5000</v>
      </c>
      <c r="I239" s="78">
        <f t="shared" si="11"/>
        <v>5000</v>
      </c>
      <c r="J239" s="78">
        <f t="shared" si="11"/>
        <v>0</v>
      </c>
      <c r="K239" s="78">
        <f t="shared" si="11"/>
        <v>0</v>
      </c>
      <c r="L239" s="231">
        <f t="shared" si="11"/>
        <v>0</v>
      </c>
      <c r="M239" s="232"/>
      <c r="N239" s="233">
        <f>SUM(N235,N237)</f>
        <v>40000</v>
      </c>
      <c r="O239" s="234"/>
      <c r="P239" s="79">
        <f>SUM(P235,P237)</f>
        <v>0</v>
      </c>
    </row>
    <row r="240" spans="1:16" ht="9.75" customHeight="1" thickBot="1">
      <c r="A240" s="228"/>
      <c r="B240" s="229"/>
      <c r="C240" s="230"/>
      <c r="D240" s="129"/>
      <c r="E240" s="130"/>
      <c r="F240" s="131"/>
      <c r="G240" s="132"/>
      <c r="H240" s="133"/>
      <c r="I240" s="131"/>
      <c r="J240" s="131"/>
      <c r="K240" s="131"/>
      <c r="L240" s="130"/>
      <c r="M240" s="134"/>
      <c r="N240" s="235">
        <f>SUM(N236,N238)</f>
        <v>0</v>
      </c>
      <c r="O240" s="230"/>
      <c r="P240" s="135">
        <f>SUM(P236,P238)</f>
        <v>0</v>
      </c>
    </row>
    <row r="241" spans="1:16" ht="13.5" customHeight="1" thickTop="1">
      <c r="A241" s="246" t="s">
        <v>30</v>
      </c>
      <c r="B241" s="247"/>
      <c r="C241" s="248"/>
      <c r="D241" s="55"/>
      <c r="E241" s="56">
        <f>SUM(E190,E66,E125,E133,E141,E149,E174,E178,E184,E196,E233,E239)</f>
        <v>63875117</v>
      </c>
      <c r="F241" s="56">
        <f>SUM(F66,F125,F133,F141,F149,F190,F174,F178,F184,F196,F233,F239)</f>
        <v>22278600</v>
      </c>
      <c r="G241" s="128">
        <f>SUM(G66,G125,G133,G141,G190,G149,G174,G178,G184,G196,G233,G239)</f>
        <v>-11217000</v>
      </c>
      <c r="H241" s="97">
        <f>SUM(H190,H66,H125,H133,H141,H149,H174,H178,H184,H196,H233,H239)</f>
        <v>11061600</v>
      </c>
      <c r="I241" s="114">
        <f>SUM(I190,I66,I125,I133,I141,I149,I174,I178,I184,I196,I233,I239)</f>
        <v>6110822</v>
      </c>
      <c r="J241" s="56">
        <f>SUM(J190,J66,J125,J133,J141,J149,J174,J178,J184,J196,J233,J239)</f>
        <v>2100000</v>
      </c>
      <c r="K241" s="56">
        <f>SUM(K190,K66,K125,K133,K141,K149,K174,K178,K184,K196,K233,K239)</f>
        <v>911500</v>
      </c>
      <c r="L241" s="252">
        <f>SUM(L190,L66,L125,L133,L141,L149,L174,L178,L184,L196,L233,L239)</f>
        <v>1939278</v>
      </c>
      <c r="M241" s="253"/>
      <c r="N241" s="329">
        <f>SUM(N190,N66,N125,N133,N141,N149,N174,N178,N184,N196,N233,N239)</f>
        <v>19555000</v>
      </c>
      <c r="O241" s="330"/>
      <c r="P241" s="57">
        <f>SUM(P66,P125,P190,P133,P141,P149,P174,P178,P184,P196,P233,P239)</f>
        <v>8200000</v>
      </c>
    </row>
    <row r="242" spans="1:16" ht="13.5" customHeight="1" thickBot="1">
      <c r="A242" s="249"/>
      <c r="B242" s="250"/>
      <c r="C242" s="251"/>
      <c r="D242" s="58"/>
      <c r="E242" s="59"/>
      <c r="F242" s="69"/>
      <c r="G242" s="70"/>
      <c r="H242" s="60"/>
      <c r="I242" s="115"/>
      <c r="J242" s="61"/>
      <c r="K242" s="61"/>
      <c r="L242" s="62"/>
      <c r="M242" s="63"/>
      <c r="N242" s="331">
        <f>SUM(N67,N126,N134,N142,N191,N150,N175,N179,N185,N197,N234,N240)</f>
        <v>10620000</v>
      </c>
      <c r="O242" s="332"/>
      <c r="P242" s="64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85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4" t="s">
        <v>136</v>
      </c>
      <c r="D248" s="17"/>
    </row>
    <row r="249" s="16" customFormat="1" ht="12.75">
      <c r="D249" s="17"/>
    </row>
    <row r="250" spans="1:2" ht="12">
      <c r="A250" s="43" t="s">
        <v>128</v>
      </c>
      <c r="B250" s="43" t="s">
        <v>129</v>
      </c>
    </row>
    <row r="251" spans="1:2" ht="12">
      <c r="A251" s="43" t="s">
        <v>130</v>
      </c>
      <c r="B251" s="43" t="s">
        <v>131</v>
      </c>
    </row>
    <row r="252" spans="1:2" ht="12">
      <c r="A252" s="43" t="s">
        <v>132</v>
      </c>
      <c r="B252" s="43" t="s">
        <v>133</v>
      </c>
    </row>
    <row r="253" spans="1:2" ht="12">
      <c r="A253" s="43" t="s">
        <v>134</v>
      </c>
      <c r="B253" s="43" t="s">
        <v>135</v>
      </c>
    </row>
  </sheetData>
  <mergeCells count="464">
    <mergeCell ref="A188:B189"/>
    <mergeCell ref="C188:C189"/>
    <mergeCell ref="A194:B195"/>
    <mergeCell ref="C194:C195"/>
    <mergeCell ref="A192:A193"/>
    <mergeCell ref="B192:B193"/>
    <mergeCell ref="C192:C193"/>
    <mergeCell ref="A147:B148"/>
    <mergeCell ref="C147:C148"/>
    <mergeCell ref="A149:B150"/>
    <mergeCell ref="C149:C150"/>
    <mergeCell ref="C141:C142"/>
    <mergeCell ref="A135:A136"/>
    <mergeCell ref="B135:B136"/>
    <mergeCell ref="C135:C136"/>
    <mergeCell ref="A64:B65"/>
    <mergeCell ref="C64:C65"/>
    <mergeCell ref="A66:B67"/>
    <mergeCell ref="C66:C67"/>
    <mergeCell ref="A241:C242"/>
    <mergeCell ref="L241:M241"/>
    <mergeCell ref="N241:O241"/>
    <mergeCell ref="N242:O242"/>
    <mergeCell ref="A239:C240"/>
    <mergeCell ref="L239:M239"/>
    <mergeCell ref="N239:O239"/>
    <mergeCell ref="N240:O240"/>
    <mergeCell ref="A237:A238"/>
    <mergeCell ref="B237:B238"/>
    <mergeCell ref="C237:C238"/>
    <mergeCell ref="D237:D238"/>
    <mergeCell ref="A235:A236"/>
    <mergeCell ref="B235:B236"/>
    <mergeCell ref="C235:C236"/>
    <mergeCell ref="D235:D236"/>
    <mergeCell ref="A233:C234"/>
    <mergeCell ref="L233:M233"/>
    <mergeCell ref="N233:O233"/>
    <mergeCell ref="N234:O234"/>
    <mergeCell ref="A231:A232"/>
    <mergeCell ref="B231:B232"/>
    <mergeCell ref="C231:C232"/>
    <mergeCell ref="D231:D232"/>
    <mergeCell ref="N228:O228"/>
    <mergeCell ref="A229:A230"/>
    <mergeCell ref="B229:B230"/>
    <mergeCell ref="C229:C230"/>
    <mergeCell ref="D229:D230"/>
    <mergeCell ref="I226:I227"/>
    <mergeCell ref="J226:M226"/>
    <mergeCell ref="L227:M227"/>
    <mergeCell ref="L228:M228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A223:A227"/>
    <mergeCell ref="B223:B227"/>
    <mergeCell ref="C223:C227"/>
    <mergeCell ref="D223:D227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A198:A199"/>
    <mergeCell ref="B198:B199"/>
    <mergeCell ref="C198:C199"/>
    <mergeCell ref="D198:D199"/>
    <mergeCell ref="A196:C197"/>
    <mergeCell ref="L196:M196"/>
    <mergeCell ref="N196:O196"/>
    <mergeCell ref="N197:O197"/>
    <mergeCell ref="D192:D193"/>
    <mergeCell ref="A190:C191"/>
    <mergeCell ref="L190:M190"/>
    <mergeCell ref="N190:O190"/>
    <mergeCell ref="N191:O191"/>
    <mergeCell ref="A186:A187"/>
    <mergeCell ref="B186:B187"/>
    <mergeCell ref="C186:C187"/>
    <mergeCell ref="D186:D187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74:M174"/>
    <mergeCell ref="N174:O174"/>
    <mergeCell ref="N175:O175"/>
    <mergeCell ref="A174:B175"/>
    <mergeCell ref="C174:C175"/>
    <mergeCell ref="N169:O169"/>
    <mergeCell ref="A170:A171"/>
    <mergeCell ref="B170:B171"/>
    <mergeCell ref="C170:C171"/>
    <mergeCell ref="D170:D171"/>
    <mergeCell ref="I167:I168"/>
    <mergeCell ref="J167:M167"/>
    <mergeCell ref="L168:M168"/>
    <mergeCell ref="L169:M169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A164:A168"/>
    <mergeCell ref="B164:B168"/>
    <mergeCell ref="C164:C168"/>
    <mergeCell ref="D164:D168"/>
    <mergeCell ref="A159:A160"/>
    <mergeCell ref="B159:B160"/>
    <mergeCell ref="C159:C160"/>
    <mergeCell ref="D159:D160"/>
    <mergeCell ref="A157:A158"/>
    <mergeCell ref="B157:B158"/>
    <mergeCell ref="C157:C158"/>
    <mergeCell ref="D157:D158"/>
    <mergeCell ref="B153:B154"/>
    <mergeCell ref="C153:C154"/>
    <mergeCell ref="D153:D154"/>
    <mergeCell ref="A155:A156"/>
    <mergeCell ref="B155:B156"/>
    <mergeCell ref="C155:C156"/>
    <mergeCell ref="D155:D15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A145:A146"/>
    <mergeCell ref="B145:B146"/>
    <mergeCell ref="C145:C146"/>
    <mergeCell ref="D145:D146"/>
    <mergeCell ref="A143:A144"/>
    <mergeCell ref="B143:B144"/>
    <mergeCell ref="C143:C144"/>
    <mergeCell ref="D143:D14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D129:D130"/>
    <mergeCell ref="D135:D136"/>
    <mergeCell ref="L133:M133"/>
    <mergeCell ref="N133:O133"/>
    <mergeCell ref="N134:O134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7:D128"/>
    <mergeCell ref="L125:M125"/>
    <mergeCell ref="N125:O125"/>
    <mergeCell ref="N126:O126"/>
    <mergeCell ref="C125:C126"/>
    <mergeCell ref="A125:B126"/>
    <mergeCell ref="A121:A122"/>
    <mergeCell ref="B121:B122"/>
    <mergeCell ref="C121:C122"/>
    <mergeCell ref="D121:D122"/>
    <mergeCell ref="A119:A120"/>
    <mergeCell ref="B119:B120"/>
    <mergeCell ref="C119:C120"/>
    <mergeCell ref="D119:D120"/>
    <mergeCell ref="A117:A118"/>
    <mergeCell ref="B117:B118"/>
    <mergeCell ref="C117:C118"/>
    <mergeCell ref="D117:D118"/>
    <mergeCell ref="A115:A116"/>
    <mergeCell ref="B115:B116"/>
    <mergeCell ref="C115:C116"/>
    <mergeCell ref="D115:D116"/>
    <mergeCell ref="A113:A114"/>
    <mergeCell ref="B113:B114"/>
    <mergeCell ref="C113:C114"/>
    <mergeCell ref="D113:D114"/>
    <mergeCell ref="N110:O110"/>
    <mergeCell ref="A111:A112"/>
    <mergeCell ref="B111:B112"/>
    <mergeCell ref="C111:C112"/>
    <mergeCell ref="D111:D112"/>
    <mergeCell ref="I108:I109"/>
    <mergeCell ref="J108:M108"/>
    <mergeCell ref="L109:M109"/>
    <mergeCell ref="L110:M110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A105:A109"/>
    <mergeCell ref="B105:B109"/>
    <mergeCell ref="C105:C109"/>
    <mergeCell ref="D105:D109"/>
    <mergeCell ref="A100:A101"/>
    <mergeCell ref="B100:B101"/>
    <mergeCell ref="C100:C101"/>
    <mergeCell ref="D100:D101"/>
    <mergeCell ref="A98:A99"/>
    <mergeCell ref="B98:B99"/>
    <mergeCell ref="C98:C99"/>
    <mergeCell ref="D98:D99"/>
    <mergeCell ref="A96:A97"/>
    <mergeCell ref="B96:B97"/>
    <mergeCell ref="C96:C97"/>
    <mergeCell ref="D96:D97"/>
    <mergeCell ref="A94:A95"/>
    <mergeCell ref="B94:B95"/>
    <mergeCell ref="C94:C95"/>
    <mergeCell ref="D94:D95"/>
    <mergeCell ref="A92:A93"/>
    <mergeCell ref="B92:B93"/>
    <mergeCell ref="C92:C93"/>
    <mergeCell ref="D92:D93"/>
    <mergeCell ref="A90:A91"/>
    <mergeCell ref="B90:B91"/>
    <mergeCell ref="C90:C91"/>
    <mergeCell ref="D90:D91"/>
    <mergeCell ref="A88:A89"/>
    <mergeCell ref="B88:B89"/>
    <mergeCell ref="C88:C89"/>
    <mergeCell ref="D88:D89"/>
    <mergeCell ref="A86:A87"/>
    <mergeCell ref="B86:B87"/>
    <mergeCell ref="C86:C87"/>
    <mergeCell ref="D86:D87"/>
    <mergeCell ref="A84:A85"/>
    <mergeCell ref="B84:B85"/>
    <mergeCell ref="C84:C85"/>
    <mergeCell ref="D84:D85"/>
    <mergeCell ref="A82:A83"/>
    <mergeCell ref="B82:B83"/>
    <mergeCell ref="C82:C83"/>
    <mergeCell ref="D82:D83"/>
    <mergeCell ref="A80:A81"/>
    <mergeCell ref="B80:B81"/>
    <mergeCell ref="C80:C81"/>
    <mergeCell ref="D80:D81"/>
    <mergeCell ref="A78:A79"/>
    <mergeCell ref="B78:B79"/>
    <mergeCell ref="C78:C79"/>
    <mergeCell ref="D78:D79"/>
    <mergeCell ref="A76:A77"/>
    <mergeCell ref="B76:B77"/>
    <mergeCell ref="C76:C77"/>
    <mergeCell ref="D76:D77"/>
    <mergeCell ref="A74:A75"/>
    <mergeCell ref="B74:B75"/>
    <mergeCell ref="C74:C75"/>
    <mergeCell ref="D74:D75"/>
    <mergeCell ref="B70:B71"/>
    <mergeCell ref="C70:C71"/>
    <mergeCell ref="D70:D71"/>
    <mergeCell ref="A72:A73"/>
    <mergeCell ref="B72:B73"/>
    <mergeCell ref="C72:C73"/>
    <mergeCell ref="D72:D7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A62:A63"/>
    <mergeCell ref="B62:B63"/>
    <mergeCell ref="C62:C63"/>
    <mergeCell ref="D62:D63"/>
    <mergeCell ref="A60:A61"/>
    <mergeCell ref="B60:B61"/>
    <mergeCell ref="C60:C61"/>
    <mergeCell ref="D60:D61"/>
    <mergeCell ref="N57:O57"/>
    <mergeCell ref="A58:A59"/>
    <mergeCell ref="B58:B59"/>
    <mergeCell ref="C58:C59"/>
    <mergeCell ref="D58:D59"/>
    <mergeCell ref="I55:I56"/>
    <mergeCell ref="J55:M55"/>
    <mergeCell ref="L56:M56"/>
    <mergeCell ref="L57:M57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A52:A56"/>
    <mergeCell ref="B52:B56"/>
    <mergeCell ref="C52:C56"/>
    <mergeCell ref="D52:D56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0:A32"/>
    <mergeCell ref="B30:B32"/>
    <mergeCell ref="C30:C32"/>
    <mergeCell ref="D30:D32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L15:M15"/>
    <mergeCell ref="N15:O15"/>
    <mergeCell ref="A16:A17"/>
    <mergeCell ref="B16:B17"/>
    <mergeCell ref="C16:C17"/>
    <mergeCell ref="D16:D17"/>
    <mergeCell ref="P12:P14"/>
    <mergeCell ref="I13:I14"/>
    <mergeCell ref="J13:M13"/>
    <mergeCell ref="L14:M14"/>
    <mergeCell ref="N11:O11"/>
    <mergeCell ref="H12:H14"/>
    <mergeCell ref="I12:M12"/>
    <mergeCell ref="N12:O14"/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2004-01-12T13:26:46Z</cp:lastPrinted>
  <dcterms:created xsi:type="dcterms:W3CDTF">2002-08-13T10:14:59Z</dcterms:created>
  <dcterms:modified xsi:type="dcterms:W3CDTF">2004-01-12T13:34:00Z</dcterms:modified>
  <cp:category/>
  <cp:version/>
  <cp:contentType/>
  <cp:contentStatus/>
</cp:coreProperties>
</file>