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24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<sst xmlns="http://schemas.openxmlformats.org/spreadsheetml/2006/main" count="422" uniqueCount="213">
  <si>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</si>
  <si>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</si>
  <si>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</si>
  <si>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</si>
  <si>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</si>
  <si>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</si>
  <si>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</si>
  <si>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</si>
  <si>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</si>
  <si>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</si>
  <si>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</si>
  <si>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</si>
  <si>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</si>
  <si>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</si>
  <si>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</si>
  <si>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</si>
  <si>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</si>
  <si>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</si>
  <si>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</si>
  <si>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</si>
  <si>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</si>
  <si>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</si>
  <si>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</si>
  <si>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</si>
  <si>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</si>
  <si>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</si>
  <si>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</si>
  <si>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</si>
  <si>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</si>
  <si>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</si>
  <si>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</si>
  <si>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</si>
  <si>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</si>
  <si>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</si>
  <si>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</si>
  <si>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</si>
  <si>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</si>
  <si>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</si>
  <si>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</si>
  <si>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</si>
  <si>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</si>
  <si>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</si>
  <si>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</si>
  <si>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</si>
  <si>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</si>
  <si>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</si>
  <si>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</si>
  <si>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</si>
  <si>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</si>
  <si>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</si>
  <si>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</si>
  <si>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</si>
  <si>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</si>
  <si>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</si>
  <si>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</si>
  <si>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</si>
  <si>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</si>
  <si>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</si>
  <si>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</si>
  <si>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</si>
  <si>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</si>
  <si>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</si>
  <si>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</si>
  <si>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</si>
  <si>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</si>
  <si>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</si>
  <si>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</si>
  <si>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</si>
  <si>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</si>
  <si>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</si>
  <si>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</si>
  <si>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</si>
  <si>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</si>
  <si>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</si>
  <si>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</si>
  <si>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</si>
  <si>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</si>
  <si>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</si>
  <si>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</si>
  <si>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</si>
  <si>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</si>
  <si>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</si>
  <si>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</si>
  <si>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</si>
  <si>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</si>
  <si>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</si>
  <si>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</si>
  <si>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</si>
  <si>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</si>
  <si>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</si>
  <si>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</si>
  <si>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</si>
  <si>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</si>
  <si>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</si>
  <si>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</si>
  <si>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</si>
  <si>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</si>
  <si>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</si>
  <si>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</si>
  <si>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</si>
  <si>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</si>
  <si>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</si>
  <si>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</si>
  <si>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</si>
  <si>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</si>
  <si>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</si>
  <si>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</si>
  <si>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</si>
  <si>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</si>
  <si>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</si>
  <si>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</si>
  <si>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</si>
  <si>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</si>
  <si>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</si>
  <si>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</si>
  <si>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</si>
  <si>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</si>
  <si>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</si>
  <si>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</si>
  <si>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</si>
  <si>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</si>
  <si>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</si>
  <si>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</si>
  <si>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</si>
  <si>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</si>
  <si>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</si>
  <si>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</si>
  <si>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</si>
  <si>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</si>
  <si>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</si>
  <si>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</si>
  <si>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</si>
  <si>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</si>
  <si>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</si>
  <si>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</si>
  <si>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</si>
  <si>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</si>
  <si>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</si>
  <si>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</si>
  <si>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</si>
  <si>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</si>
  <si>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</si>
  <si>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</si>
  <si>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</si>
  <si>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</si>
  <si>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</si>
  <si>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</si>
  <si>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</si>
  <si>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</si>
  <si>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</si>
  <si>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</si>
  <si>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</si>
  <si>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</si>
  <si>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</si>
  <si>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</si>
  <si>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</si>
  <si>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</si>
  <si>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</si>
  <si>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Rady Gminy Lesznowola</t>
  </si>
  <si>
    <t xml:space="preserve">Rozdział </t>
  </si>
  <si>
    <t>Nazwa programu inwestycyjnego</t>
  </si>
  <si>
    <t>Łączne nakłady inwestycyjne</t>
  </si>
  <si>
    <t>WYSOKOŚĆ NAKŁADÓW W LATACH</t>
  </si>
  <si>
    <t>Środki własne</t>
  </si>
  <si>
    <t>Rozdział</t>
  </si>
  <si>
    <t>01010</t>
  </si>
  <si>
    <t>Planowane nakłady ogółem (8+9+10)</t>
  </si>
  <si>
    <t xml:space="preserve">§ </t>
  </si>
  <si>
    <t>Razem dział 010</t>
  </si>
  <si>
    <t>Razem dział 600</t>
  </si>
  <si>
    <t>Razem dział 801</t>
  </si>
  <si>
    <t>Boisko i parking przy szkole w Lesznowoli</t>
  </si>
  <si>
    <t>Środki pomocowe
 i dotacje</t>
  </si>
  <si>
    <t>Środki pomocowe 
i dotacje</t>
  </si>
  <si>
    <t>Razem dział 750</t>
  </si>
  <si>
    <t>Wykonanie zatok i przystanków autobusowych</t>
  </si>
  <si>
    <t>Zakup gruntów dla celów oświaty w części wschodniej gminy</t>
  </si>
  <si>
    <t>Budowa ul. Mleczarskiej Nowa Iwiczna</t>
  </si>
  <si>
    <t>Budowa ul. Różanej- Nowa Iwiczna</t>
  </si>
  <si>
    <t>Pożyczki                           i kredyty</t>
  </si>
  <si>
    <t>Budowa wodociągu i kanalizacji ul. Okrężna Lesznowola</t>
  </si>
  <si>
    <t>Spnka wodociągowa Al. Krakowska Łazy</t>
  </si>
  <si>
    <t>Wodociąg ul. Orna Nowa Wola</t>
  </si>
  <si>
    <t>Budowa ul. Ks. Słojewskiego i Rolnej Łazy</t>
  </si>
  <si>
    <t>Budowa ul. Stokrotki Nowa Iwiczna</t>
  </si>
  <si>
    <t>Budowa ul. Pięknej Nowa Iwiczna</t>
  </si>
  <si>
    <t>Budowa ul. Zakręt Mysiadło</t>
  </si>
  <si>
    <t>Razem dział 700</t>
  </si>
  <si>
    <t>Budowa budynku socjalnego  Łazy</t>
  </si>
  <si>
    <t>Budowa budynku socjalnego Zamienie</t>
  </si>
  <si>
    <t>Parking i drogi dojazdowe przy UG</t>
  </si>
  <si>
    <t>Projekt i budowa przedszkola w Mysiadle</t>
  </si>
  <si>
    <t>Razem dział 900</t>
  </si>
  <si>
    <t>Budowa oświetlenia ul. Przyleśna Wilcza Góra</t>
  </si>
  <si>
    <t>Projekt chodnika Lesznowola</t>
  </si>
  <si>
    <t>Zakup samochodu</t>
  </si>
  <si>
    <t>Zakup kserokopiarek i komputerów</t>
  </si>
  <si>
    <t>Zakupy inwestycyjne-zakup komputera</t>
  </si>
  <si>
    <t>Razem dział 926</t>
  </si>
  <si>
    <t>Zaklupy inwestycyjne- zakup maszyny do sprzatania</t>
  </si>
  <si>
    <t>Zakupy inwestycyjne-zakup obieraczki do ziemniaków, rozdrabniarka do odpadów, xero do pokoju nauczycielskiego,kompuerów</t>
  </si>
  <si>
    <t>Zakupy inwestycyjne-zakup patelni elektrycznej,kuchni gazowej,komputera</t>
  </si>
  <si>
    <t>Razem dział 852</t>
  </si>
  <si>
    <t>Zakupy inwestycyjne- zakup komputerów</t>
  </si>
  <si>
    <t>Program gospodarki wodno - ściekowej gminy Lesznowola</t>
  </si>
  <si>
    <t xml:space="preserve">LIMIT WYDATKÓW  INWESTYCYJNYCH  NA OKRES  ROKU BUDŻETOWEGO -  2005 </t>
  </si>
  <si>
    <t>Załącznik Nr 5</t>
  </si>
  <si>
    <t>Budowa oświestlenia ul. Okrężna i GRN Lesznowola</t>
  </si>
  <si>
    <t>Budowa oświetlenia ul. Jedności Lesznowola, Janczewice</t>
  </si>
  <si>
    <t>2005</t>
  </si>
  <si>
    <t>Modernizacja ul. Krasickiego i chodnika Nowa Iwiczna</t>
  </si>
  <si>
    <t>do Uchwały Nr 189/XXVI/2004</t>
  </si>
  <si>
    <t>z dnia  22 grudnia 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</si>
</sst>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3" fontId="11" fillId="4" borderId="4" xfId="0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2" fillId="3" borderId="4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2" fillId="3" borderId="5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1" fillId="0" borderId="52" xfId="0" applyFont="1" applyBorder="1" applyAlignment="1" quotePrefix="1">
      <alignment horizontal="center" vertical="center"/>
    </xf>
    <xf numFmtId="3" fontId="11" fillId="4" borderId="52" xfId="0" applyNumberFormat="1" applyFont="1" applyFill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/>
    </xf>
    <xf numFmtId="3" fontId="11" fillId="2" borderId="55" xfId="0" applyNumberFormat="1" applyFont="1" applyFill="1" applyBorder="1" applyAlignment="1">
      <alignment vertical="center"/>
    </xf>
    <xf numFmtId="3" fontId="11" fillId="4" borderId="5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/>
    </xf>
    <xf numFmtId="3" fontId="11" fillId="2" borderId="59" xfId="0" applyNumberFormat="1" applyFont="1" applyFill="1" applyBorder="1" applyAlignment="1">
      <alignment vertical="center"/>
    </xf>
    <xf numFmtId="3" fontId="11" fillId="4" borderId="60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/>
    </xf>
    <xf numFmtId="3" fontId="11" fillId="2" borderId="64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3" fontId="12" fillId="0" borderId="65" xfId="0" applyNumberFormat="1" applyFont="1" applyFill="1" applyBorder="1" applyAlignment="1">
      <alignment vertical="center"/>
    </xf>
    <xf numFmtId="3" fontId="11" fillId="4" borderId="62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4" borderId="53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5" xfId="0" applyNumberFormat="1" applyFont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0" fontId="11" fillId="0" borderId="53" xfId="0" applyFont="1" applyBorder="1" applyAlignment="1" quotePrefix="1">
      <alignment horizontal="center"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4" borderId="68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/>
    </xf>
    <xf numFmtId="3" fontId="11" fillId="2" borderId="73" xfId="0" applyNumberFormat="1" applyFont="1" applyFill="1" applyBorder="1" applyAlignment="1">
      <alignment vertical="center"/>
    </xf>
    <xf numFmtId="3" fontId="12" fillId="0" borderId="68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0" fontId="11" fillId="0" borderId="72" xfId="0" applyFont="1" applyBorder="1" applyAlignment="1">
      <alignment horizontal="center" vertical="center"/>
    </xf>
    <xf numFmtId="3" fontId="11" fillId="4" borderId="74" xfId="0" applyNumberFormat="1" applyFont="1" applyFill="1" applyBorder="1" applyAlignment="1">
      <alignment vertical="center"/>
    </xf>
    <xf numFmtId="3" fontId="11" fillId="0" borderId="74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12" fillId="3" borderId="51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1" fillId="4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11" fillId="0" borderId="52" xfId="0" applyFont="1" applyBorder="1" applyAlignment="1" quotePrefix="1">
      <alignment horizontal="center" vertical="center"/>
    </xf>
    <xf numFmtId="3" fontId="11" fillId="4" borderId="71" xfId="0" applyNumberFormat="1" applyFont="1" applyFill="1" applyBorder="1" applyAlignment="1">
      <alignment vertical="center"/>
    </xf>
    <xf numFmtId="0" fontId="11" fillId="0" borderId="53" xfId="0" applyFont="1" applyBorder="1" applyAlignment="1" quotePrefix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3" fontId="6" fillId="3" borderId="49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11" fillId="4" borderId="76" xfId="0" applyNumberFormat="1" applyFont="1" applyFill="1" applyBorder="1" applyAlignment="1">
      <alignment horizontal="center" vertical="center"/>
    </xf>
    <xf numFmtId="3" fontId="11" fillId="4" borderId="77" xfId="0" applyNumberFormat="1" applyFont="1" applyFill="1" applyBorder="1" applyAlignment="1">
      <alignment horizontal="center" vertical="center"/>
    </xf>
    <xf numFmtId="3" fontId="11" fillId="4" borderId="78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vertical="center"/>
    </xf>
    <xf numFmtId="3" fontId="12" fillId="3" borderId="5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3" borderId="79" xfId="0" applyNumberFormat="1" applyFont="1" applyFill="1" applyBorder="1" applyAlignment="1">
      <alignment vertical="center"/>
    </xf>
    <xf numFmtId="3" fontId="6" fillId="3" borderId="80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horizontal="right" vertical="center"/>
    </xf>
    <xf numFmtId="0" fontId="11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/>
    </xf>
    <xf numFmtId="3" fontId="11" fillId="2" borderId="55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3" fontId="12" fillId="3" borderId="29" xfId="0" applyNumberFormat="1" applyFont="1" applyFill="1" applyBorder="1" applyAlignment="1">
      <alignment horizontal="right" vertical="center"/>
    </xf>
    <xf numFmtId="3" fontId="12" fillId="3" borderId="28" xfId="0" applyNumberFormat="1" applyFont="1" applyFill="1" applyBorder="1" applyAlignment="1">
      <alignment horizontal="right" vertical="center"/>
    </xf>
    <xf numFmtId="3" fontId="11" fillId="0" borderId="67" xfId="0" applyNumberFormat="1" applyFont="1" applyFill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/>
    </xf>
    <xf numFmtId="3" fontId="11" fillId="0" borderId="72" xfId="0" applyNumberFormat="1" applyFont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2" fillId="0" borderId="68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horizontal="right" vertical="center"/>
    </xf>
    <xf numFmtId="0" fontId="15" fillId="0" borderId="70" xfId="0" applyFont="1" applyBorder="1" applyAlignment="1">
      <alignment horizontal="right"/>
    </xf>
    <xf numFmtId="3" fontId="11" fillId="0" borderId="65" xfId="0" applyNumberFormat="1" applyFont="1" applyFill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3" fontId="11" fillId="0" borderId="70" xfId="0" applyNumberFormat="1" applyFont="1" applyBorder="1" applyAlignment="1">
      <alignment vertical="center"/>
    </xf>
    <xf numFmtId="3" fontId="11" fillId="2" borderId="59" xfId="0" applyNumberFormat="1" applyFont="1" applyFill="1" applyBorder="1" applyAlignment="1">
      <alignment vertical="center"/>
    </xf>
    <xf numFmtId="3" fontId="11" fillId="2" borderId="73" xfId="0" applyNumberFormat="1" applyFont="1" applyFill="1" applyBorder="1" applyAlignment="1">
      <alignment vertical="center"/>
    </xf>
    <xf numFmtId="3" fontId="11" fillId="4" borderId="53" xfId="0" applyNumberFormat="1" applyFont="1" applyFill="1" applyBorder="1" applyAlignment="1">
      <alignment vertical="center"/>
    </xf>
    <xf numFmtId="3" fontId="11" fillId="4" borderId="68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2" fillId="3" borderId="29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0" fontId="6" fillId="3" borderId="4" xfId="0" applyFont="1" applyFill="1" applyBorder="1" applyAlignment="1" quotePrefix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11" fillId="4" borderId="52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2" fillId="3" borderId="37" xfId="0" applyNumberFormat="1" applyFont="1" applyFill="1" applyBorder="1" applyAlignment="1">
      <alignment vertical="center"/>
    </xf>
    <xf numFmtId="3" fontId="12" fillId="3" borderId="3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3" fontId="11" fillId="3" borderId="76" xfId="0" applyNumberFormat="1" applyFont="1" applyFill="1" applyBorder="1" applyAlignment="1" quotePrefix="1">
      <alignment horizontal="center" vertical="center"/>
    </xf>
    <xf numFmtId="3" fontId="11" fillId="3" borderId="77" xfId="0" applyNumberFormat="1" applyFont="1" applyFill="1" applyBorder="1" applyAlignment="1">
      <alignment horizontal="center" vertical="center"/>
    </xf>
    <xf numFmtId="3" fontId="11" fillId="3" borderId="78" xfId="0" applyNumberFormat="1" applyFont="1" applyFill="1" applyBorder="1" applyAlignment="1">
      <alignment horizontal="center" vertical="center"/>
    </xf>
    <xf numFmtId="3" fontId="11" fillId="0" borderId="65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97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98" xfId="0" applyNumberFormat="1" applyFont="1" applyFill="1" applyBorder="1" applyAlignment="1">
      <alignment vertical="center"/>
    </xf>
    <xf numFmtId="3" fontId="3" fillId="3" borderId="99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100" xfId="0" applyNumberFormat="1" applyFont="1" applyFill="1" applyBorder="1" applyAlignment="1">
      <alignment vertical="center"/>
    </xf>
    <xf numFmtId="0" fontId="0" fillId="3" borderId="99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101" xfId="0" applyNumberFormat="1" applyFont="1" applyFill="1" applyBorder="1" applyAlignment="1">
      <alignment vertical="center"/>
    </xf>
    <xf numFmtId="3" fontId="3" fillId="3" borderId="102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103" xfId="0" applyFill="1" applyBorder="1" applyAlignment="1">
      <alignment vertical="center"/>
    </xf>
    <xf numFmtId="0" fontId="0" fillId="3" borderId="104" xfId="0" applyFill="1" applyBorder="1" applyAlignment="1">
      <alignment vertical="center"/>
    </xf>
    <xf numFmtId="3" fontId="2" fillId="3" borderId="103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showZeros="0" tabSelected="1" workbookViewId="0" topLeftCell="A1">
      <selection activeCell="E1" sqref="E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28.125" style="1" customWidth="1"/>
    <col min="5" max="5" width="12.75390625" style="1" customWidth="1"/>
    <col min="6" max="9" width="13.75390625" style="1" customWidth="1"/>
    <col min="10" max="10" width="10.125" style="1" bestFit="1" customWidth="1"/>
    <col min="11" max="16384" width="9.125" style="1" customWidth="1"/>
  </cols>
  <sheetData>
    <row r="1" ht="5.25" customHeight="1"/>
    <row r="2" spans="8:9" ht="15" customHeight="1">
      <c r="H2" s="346" t="s">
        <v>206</v>
      </c>
      <c r="I2" s="347"/>
    </row>
    <row r="3" spans="8:9" ht="6.75" customHeight="1">
      <c r="H3" s="142"/>
      <c r="I3" s="142"/>
    </row>
    <row r="4" spans="8:9" ht="12.75">
      <c r="H4" s="348" t="s">
        <v>211</v>
      </c>
      <c r="I4" s="348"/>
    </row>
    <row r="5" spans="8:9" ht="12.75">
      <c r="H5" s="348" t="s">
        <v>158</v>
      </c>
      <c r="I5" s="348"/>
    </row>
    <row r="6" spans="8:9" ht="12.75" customHeight="1">
      <c r="H6" s="348" t="s">
        <v>212</v>
      </c>
      <c r="I6" s="348"/>
    </row>
    <row r="7" ht="3" customHeight="1">
      <c r="H7" s="23"/>
    </row>
    <row r="8" ht="11.25" customHeight="1">
      <c r="H8" s="23"/>
    </row>
    <row r="9" spans="1:9" ht="15" customHeight="1">
      <c r="A9" s="335" t="s">
        <v>205</v>
      </c>
      <c r="B9" s="335"/>
      <c r="C9" s="336"/>
      <c r="D9" s="336"/>
      <c r="E9" s="336"/>
      <c r="F9" s="336"/>
      <c r="G9" s="336"/>
      <c r="H9" s="336"/>
      <c r="I9" s="336"/>
    </row>
    <row r="10" spans="1:9" ht="12" customHeight="1">
      <c r="A10" s="120"/>
      <c r="B10" s="120"/>
      <c r="C10" s="121"/>
      <c r="D10" s="151"/>
      <c r="E10" s="121"/>
      <c r="F10" s="121"/>
      <c r="G10" s="121"/>
      <c r="H10" s="121"/>
      <c r="I10" s="121"/>
    </row>
    <row r="11" spans="3:9" ht="3.75" customHeight="1" hidden="1">
      <c r="C11" s="149"/>
      <c r="F11" s="149"/>
      <c r="G11" s="149"/>
      <c r="H11" s="149"/>
      <c r="I11" s="149"/>
    </row>
    <row r="12" spans="1:10" s="2" customFormat="1" ht="12.75" customHeight="1" thickBot="1">
      <c r="A12" s="337" t="s">
        <v>1</v>
      </c>
      <c r="B12" s="338" t="s">
        <v>159</v>
      </c>
      <c r="C12" s="327" t="s">
        <v>167</v>
      </c>
      <c r="D12" s="338" t="s">
        <v>160</v>
      </c>
      <c r="E12" s="345" t="s">
        <v>161</v>
      </c>
      <c r="F12" s="339" t="s">
        <v>162</v>
      </c>
      <c r="G12" s="340"/>
      <c r="H12" s="340"/>
      <c r="I12" s="341"/>
      <c r="J12" s="15"/>
    </row>
    <row r="13" spans="1:9" s="2" customFormat="1" ht="12.75" customHeight="1">
      <c r="A13" s="337"/>
      <c r="B13" s="338"/>
      <c r="C13" s="328"/>
      <c r="D13" s="338"/>
      <c r="E13" s="345"/>
      <c r="F13" s="342">
        <v>2005</v>
      </c>
      <c r="G13" s="343"/>
      <c r="H13" s="343"/>
      <c r="I13" s="344"/>
    </row>
    <row r="14" spans="1:9" s="2" customFormat="1" ht="9.75" customHeight="1">
      <c r="A14" s="337"/>
      <c r="B14" s="338"/>
      <c r="C14" s="328"/>
      <c r="D14" s="338"/>
      <c r="E14" s="345"/>
      <c r="F14" s="266" t="s">
        <v>166</v>
      </c>
      <c r="G14" s="261" t="s">
        <v>163</v>
      </c>
      <c r="H14" s="259" t="s">
        <v>179</v>
      </c>
      <c r="I14" s="318" t="s">
        <v>173</v>
      </c>
    </row>
    <row r="15" spans="1:9" s="2" customFormat="1" ht="14.25" customHeight="1">
      <c r="A15" s="337"/>
      <c r="B15" s="338"/>
      <c r="C15" s="328"/>
      <c r="D15" s="338"/>
      <c r="E15" s="345"/>
      <c r="F15" s="266"/>
      <c r="G15" s="261"/>
      <c r="H15" s="259"/>
      <c r="I15" s="318"/>
    </row>
    <row r="16" spans="1:9" s="3" customFormat="1" ht="8.25">
      <c r="A16" s="227">
        <v>1</v>
      </c>
      <c r="B16" s="227">
        <v>2</v>
      </c>
      <c r="C16" s="227">
        <v>3</v>
      </c>
      <c r="D16" s="227">
        <v>4</v>
      </c>
      <c r="E16" s="228">
        <v>6</v>
      </c>
      <c r="F16" s="229">
        <v>7</v>
      </c>
      <c r="G16" s="230">
        <v>8</v>
      </c>
      <c r="H16" s="231">
        <v>9</v>
      </c>
      <c r="I16" s="232">
        <v>10</v>
      </c>
    </row>
    <row r="17" spans="1:10" s="3" customFormat="1" ht="11.25" customHeight="1">
      <c r="A17" s="238"/>
      <c r="B17" s="307"/>
      <c r="C17" s="150"/>
      <c r="D17" s="309" t="s">
        <v>168</v>
      </c>
      <c r="E17" s="305">
        <f>SUM(E19,E21,E24,E26,E28,E32,E23,E30)</f>
        <v>97030241</v>
      </c>
      <c r="F17" s="313">
        <f>SUM(F19,F21,F24,,F26,,F28,F32,F23,F30)</f>
        <v>28291855</v>
      </c>
      <c r="G17" s="268">
        <f>SUM(G19,G21,G24,G26,G28,G32,G23)</f>
        <v>4393952</v>
      </c>
      <c r="H17" s="268">
        <f>SUM(H19,H21,H24,H26,H28,H32)</f>
        <v>8939900</v>
      </c>
      <c r="I17" s="280">
        <f>I30</f>
        <v>14958003</v>
      </c>
      <c r="J17" s="162"/>
    </row>
    <row r="18" spans="1:9" s="3" customFormat="1" ht="9.75" customHeight="1">
      <c r="A18" s="139"/>
      <c r="B18" s="308"/>
      <c r="C18" s="234"/>
      <c r="D18" s="310"/>
      <c r="E18" s="306"/>
      <c r="F18" s="314"/>
      <c r="G18" s="269"/>
      <c r="H18" s="269"/>
      <c r="I18" s="281"/>
    </row>
    <row r="19" spans="1:11" ht="6" customHeight="1">
      <c r="A19" s="248">
        <v>1</v>
      </c>
      <c r="B19" s="249" t="s">
        <v>165</v>
      </c>
      <c r="C19" s="249">
        <v>6050</v>
      </c>
      <c r="D19" s="276" t="s">
        <v>180</v>
      </c>
      <c r="E19" s="334">
        <v>231586</v>
      </c>
      <c r="F19" s="278">
        <f>G19</f>
        <v>160000</v>
      </c>
      <c r="G19" s="311">
        <v>160000</v>
      </c>
      <c r="H19" s="312"/>
      <c r="I19" s="302"/>
      <c r="K19" s="161"/>
    </row>
    <row r="20" spans="1:10" ht="12" customHeight="1">
      <c r="A20" s="256"/>
      <c r="B20" s="283"/>
      <c r="C20" s="283"/>
      <c r="D20" s="285"/>
      <c r="E20" s="294"/>
      <c r="F20" s="296"/>
      <c r="G20" s="298"/>
      <c r="H20" s="300"/>
      <c r="I20" s="303"/>
      <c r="J20" s="161"/>
    </row>
    <row r="21" spans="1:9" ht="6" customHeight="1">
      <c r="A21" s="256">
        <v>2</v>
      </c>
      <c r="B21" s="251" t="s">
        <v>165</v>
      </c>
      <c r="C21" s="283">
        <v>6050</v>
      </c>
      <c r="D21" s="285" t="s">
        <v>181</v>
      </c>
      <c r="E21" s="294">
        <v>185000</v>
      </c>
      <c r="F21" s="296">
        <f>G21+H21</f>
        <v>157800</v>
      </c>
      <c r="G21" s="298">
        <v>157800</v>
      </c>
      <c r="H21" s="300"/>
      <c r="I21" s="304"/>
    </row>
    <row r="22" spans="1:9" ht="12" customHeight="1">
      <c r="A22" s="256"/>
      <c r="B22" s="283"/>
      <c r="C22" s="283"/>
      <c r="D22" s="285"/>
      <c r="E22" s="294"/>
      <c r="F22" s="296"/>
      <c r="G22" s="298"/>
      <c r="H22" s="300"/>
      <c r="I22" s="303"/>
    </row>
    <row r="23" spans="1:9" ht="18" customHeight="1">
      <c r="A23" s="175">
        <v>3</v>
      </c>
      <c r="B23" s="211" t="s">
        <v>165</v>
      </c>
      <c r="C23" s="188">
        <v>6050</v>
      </c>
      <c r="D23" s="189" t="s">
        <v>182</v>
      </c>
      <c r="E23" s="209">
        <v>260000</v>
      </c>
      <c r="F23" s="191">
        <f>G23</f>
        <v>240000</v>
      </c>
      <c r="G23" s="203">
        <v>240000</v>
      </c>
      <c r="H23" s="208"/>
      <c r="I23" s="205"/>
    </row>
    <row r="24" spans="1:9" ht="6.75" customHeight="1">
      <c r="A24" s="256">
        <v>4</v>
      </c>
      <c r="B24" s="283" t="s">
        <v>165</v>
      </c>
      <c r="C24" s="283">
        <v>6050</v>
      </c>
      <c r="D24" s="285" t="s">
        <v>29</v>
      </c>
      <c r="E24" s="294">
        <v>2427465</v>
      </c>
      <c r="F24" s="296">
        <v>2108000</v>
      </c>
      <c r="G24" s="298">
        <v>58000</v>
      </c>
      <c r="H24" s="300">
        <v>2050000</v>
      </c>
      <c r="I24" s="291"/>
    </row>
    <row r="25" spans="1:9" ht="12" customHeight="1">
      <c r="A25" s="256"/>
      <c r="B25" s="283"/>
      <c r="C25" s="283"/>
      <c r="D25" s="285"/>
      <c r="E25" s="294"/>
      <c r="F25" s="296"/>
      <c r="G25" s="298"/>
      <c r="H25" s="300"/>
      <c r="I25" s="291"/>
    </row>
    <row r="26" spans="1:9" ht="6" customHeight="1">
      <c r="A26" s="256">
        <v>5</v>
      </c>
      <c r="B26" s="283" t="s">
        <v>165</v>
      </c>
      <c r="C26" s="283">
        <v>6050</v>
      </c>
      <c r="D26" s="285" t="s">
        <v>31</v>
      </c>
      <c r="E26" s="294">
        <v>3005294</v>
      </c>
      <c r="F26" s="296">
        <f>H26+G26</f>
        <v>2892485</v>
      </c>
      <c r="G26" s="299">
        <v>292485</v>
      </c>
      <c r="H26" s="300">
        <v>2600000</v>
      </c>
      <c r="I26" s="291"/>
    </row>
    <row r="27" spans="1:9" ht="10.5" customHeight="1">
      <c r="A27" s="256"/>
      <c r="B27" s="283"/>
      <c r="C27" s="283"/>
      <c r="D27" s="285"/>
      <c r="E27" s="294"/>
      <c r="F27" s="296"/>
      <c r="G27" s="250"/>
      <c r="H27" s="300"/>
      <c r="I27" s="291"/>
    </row>
    <row r="28" spans="1:9" ht="6" customHeight="1">
      <c r="A28" s="256">
        <v>6</v>
      </c>
      <c r="B28" s="251" t="s">
        <v>165</v>
      </c>
      <c r="C28" s="283">
        <v>6050</v>
      </c>
      <c r="D28" s="285" t="s">
        <v>88</v>
      </c>
      <c r="E28" s="294">
        <v>3133625</v>
      </c>
      <c r="F28" s="296">
        <f>G28+H28</f>
        <v>2568000</v>
      </c>
      <c r="G28" s="298">
        <v>18000</v>
      </c>
      <c r="H28" s="300">
        <v>2550000</v>
      </c>
      <c r="I28" s="304"/>
    </row>
    <row r="29" spans="1:9" ht="12" customHeight="1">
      <c r="A29" s="256"/>
      <c r="B29" s="283"/>
      <c r="C29" s="283"/>
      <c r="D29" s="285"/>
      <c r="E29" s="294"/>
      <c r="F29" s="296"/>
      <c r="G29" s="298"/>
      <c r="H29" s="300"/>
      <c r="I29" s="303"/>
    </row>
    <row r="30" spans="1:9" ht="12" customHeight="1">
      <c r="A30" s="256">
        <v>7</v>
      </c>
      <c r="B30" s="251" t="s">
        <v>165</v>
      </c>
      <c r="C30" s="283">
        <v>6058</v>
      </c>
      <c r="D30" s="285" t="s">
        <v>204</v>
      </c>
      <c r="E30" s="294">
        <v>65210598</v>
      </c>
      <c r="F30" s="296">
        <v>14958003</v>
      </c>
      <c r="G30" s="298"/>
      <c r="H30" s="300"/>
      <c r="I30" s="291">
        <v>14958003</v>
      </c>
    </row>
    <row r="31" spans="1:9" ht="12" customHeight="1">
      <c r="A31" s="257"/>
      <c r="B31" s="284"/>
      <c r="C31" s="284"/>
      <c r="D31" s="286"/>
      <c r="E31" s="295"/>
      <c r="F31" s="297"/>
      <c r="G31" s="299"/>
      <c r="H31" s="301"/>
      <c r="I31" s="292"/>
    </row>
    <row r="32" spans="1:9" ht="7.5" customHeight="1">
      <c r="A32" s="256">
        <v>8</v>
      </c>
      <c r="B32" s="251" t="s">
        <v>165</v>
      </c>
      <c r="C32" s="283">
        <v>6059</v>
      </c>
      <c r="D32" s="285" t="s">
        <v>204</v>
      </c>
      <c r="E32" s="294">
        <v>22576673</v>
      </c>
      <c r="F32" s="296">
        <v>5207567</v>
      </c>
      <c r="G32" s="298">
        <v>3467667</v>
      </c>
      <c r="H32" s="300">
        <v>1739900</v>
      </c>
      <c r="I32" s="291"/>
    </row>
    <row r="33" spans="1:10" ht="12.75" customHeight="1">
      <c r="A33" s="257"/>
      <c r="B33" s="284"/>
      <c r="C33" s="284"/>
      <c r="D33" s="286"/>
      <c r="E33" s="295"/>
      <c r="F33" s="297"/>
      <c r="G33" s="299"/>
      <c r="H33" s="301"/>
      <c r="I33" s="292"/>
      <c r="J33" s="161"/>
    </row>
    <row r="34" spans="1:9" s="3" customFormat="1" ht="10.5" customHeight="1">
      <c r="A34" s="136"/>
      <c r="B34" s="252"/>
      <c r="C34" s="72"/>
      <c r="D34" s="254" t="s">
        <v>169</v>
      </c>
      <c r="E34" s="305">
        <f>SUM(E38,E40,E42,E44,E45,E46,E37,E36,E47)</f>
        <v>3127228</v>
      </c>
      <c r="F34" s="313">
        <f>SUM(F36:F47)</f>
        <v>2718998</v>
      </c>
      <c r="G34" s="268">
        <f>SUM(G36:G47)</f>
        <v>2718998</v>
      </c>
      <c r="H34" s="74"/>
      <c r="I34" s="75"/>
    </row>
    <row r="35" spans="1:9" s="3" customFormat="1" ht="6" customHeight="1">
      <c r="A35" s="235"/>
      <c r="B35" s="253"/>
      <c r="C35" s="79"/>
      <c r="D35" s="255"/>
      <c r="E35" s="306"/>
      <c r="F35" s="314"/>
      <c r="G35" s="269"/>
      <c r="H35" s="236"/>
      <c r="I35" s="237"/>
    </row>
    <row r="36" spans="1:9" s="3" customFormat="1" ht="19.5" customHeight="1">
      <c r="A36" s="176">
        <v>9</v>
      </c>
      <c r="B36" s="177">
        <v>60014</v>
      </c>
      <c r="C36" s="180">
        <v>6300</v>
      </c>
      <c r="D36" s="181" t="s">
        <v>210</v>
      </c>
      <c r="E36" s="207">
        <v>60000</v>
      </c>
      <c r="F36" s="183">
        <v>60000</v>
      </c>
      <c r="G36" s="178">
        <v>60000</v>
      </c>
      <c r="H36" s="174"/>
      <c r="I36" s="206"/>
    </row>
    <row r="37" spans="1:9" s="3" customFormat="1" ht="13.5" customHeight="1">
      <c r="A37" s="175">
        <v>10</v>
      </c>
      <c r="B37" s="211">
        <v>60016</v>
      </c>
      <c r="C37" s="188">
        <v>6050</v>
      </c>
      <c r="D37" s="189" t="s">
        <v>194</v>
      </c>
      <c r="E37" s="209">
        <v>25000</v>
      </c>
      <c r="F37" s="191">
        <v>25000</v>
      </c>
      <c r="G37" s="203">
        <v>25000</v>
      </c>
      <c r="H37" s="208"/>
      <c r="I37" s="205"/>
    </row>
    <row r="38" spans="1:9" s="3" customFormat="1" ht="9" customHeight="1">
      <c r="A38" s="283">
        <v>11</v>
      </c>
      <c r="B38" s="283">
        <v>60016</v>
      </c>
      <c r="C38" s="283">
        <v>6050</v>
      </c>
      <c r="D38" s="285" t="s">
        <v>183</v>
      </c>
      <c r="E38" s="294">
        <v>49628</v>
      </c>
      <c r="F38" s="296">
        <f>G38+H38+H39+I38+I39</f>
        <v>14870</v>
      </c>
      <c r="G38" s="298">
        <v>14870</v>
      </c>
      <c r="H38" s="210"/>
      <c r="I38" s="214"/>
    </row>
    <row r="39" spans="1:9" s="3" customFormat="1" ht="3.75" customHeight="1">
      <c r="A39" s="283"/>
      <c r="B39" s="283"/>
      <c r="C39" s="283"/>
      <c r="D39" s="285"/>
      <c r="E39" s="294"/>
      <c r="F39" s="296"/>
      <c r="G39" s="298"/>
      <c r="H39" s="216"/>
      <c r="I39" s="213"/>
    </row>
    <row r="40" spans="1:9" s="3" customFormat="1" ht="9" customHeight="1">
      <c r="A40" s="283">
        <v>12</v>
      </c>
      <c r="B40" s="283">
        <v>60016</v>
      </c>
      <c r="C40" s="283">
        <v>6050</v>
      </c>
      <c r="D40" s="285" t="s">
        <v>177</v>
      </c>
      <c r="E40" s="294">
        <v>1215233</v>
      </c>
      <c r="F40" s="296">
        <f>G40+H40+H41+I40+I41</f>
        <v>1178040</v>
      </c>
      <c r="G40" s="298">
        <v>1178040</v>
      </c>
      <c r="H40" s="210"/>
      <c r="I40" s="214"/>
    </row>
    <row r="41" spans="1:9" s="3" customFormat="1" ht="6" customHeight="1">
      <c r="A41" s="283"/>
      <c r="B41" s="283"/>
      <c r="C41" s="283"/>
      <c r="D41" s="285"/>
      <c r="E41" s="294"/>
      <c r="F41" s="296"/>
      <c r="G41" s="298"/>
      <c r="H41" s="216"/>
      <c r="I41" s="213"/>
    </row>
    <row r="42" spans="1:9" ht="6.75" customHeight="1">
      <c r="A42" s="283">
        <v>13</v>
      </c>
      <c r="B42" s="283">
        <v>60016</v>
      </c>
      <c r="C42" s="283">
        <v>6050</v>
      </c>
      <c r="D42" s="285" t="s">
        <v>184</v>
      </c>
      <c r="E42" s="294">
        <v>297659</v>
      </c>
      <c r="F42" s="296">
        <f>G42+H42+H43+I42+I43</f>
        <v>218405</v>
      </c>
      <c r="G42" s="298">
        <v>218405</v>
      </c>
      <c r="H42" s="210"/>
      <c r="I42" s="214"/>
    </row>
    <row r="43" spans="1:9" ht="10.5" customHeight="1">
      <c r="A43" s="283"/>
      <c r="B43" s="283"/>
      <c r="C43" s="283"/>
      <c r="D43" s="285"/>
      <c r="E43" s="294"/>
      <c r="F43" s="296"/>
      <c r="G43" s="298"/>
      <c r="H43" s="216"/>
      <c r="I43" s="213"/>
    </row>
    <row r="44" spans="1:9" ht="15" customHeight="1">
      <c r="A44" s="187">
        <v>14</v>
      </c>
      <c r="B44" s="188">
        <v>60016</v>
      </c>
      <c r="C44" s="188">
        <v>6050</v>
      </c>
      <c r="D44" s="189" t="s">
        <v>185</v>
      </c>
      <c r="E44" s="190">
        <v>85000</v>
      </c>
      <c r="F44" s="191">
        <f>G44+H44+H45+I44+I45</f>
        <v>18863</v>
      </c>
      <c r="G44" s="192">
        <v>18863</v>
      </c>
      <c r="H44" s="193"/>
      <c r="I44" s="194"/>
    </row>
    <row r="45" spans="1:9" ht="17.25" customHeight="1">
      <c r="A45" s="188">
        <v>15</v>
      </c>
      <c r="B45" s="188">
        <v>60016</v>
      </c>
      <c r="C45" s="188">
        <v>6050</v>
      </c>
      <c r="D45" s="189" t="s">
        <v>186</v>
      </c>
      <c r="E45" s="190">
        <v>80000</v>
      </c>
      <c r="F45" s="191">
        <f>G45+H45+H46+I45+I46</f>
        <v>79000</v>
      </c>
      <c r="G45" s="203">
        <v>79000</v>
      </c>
      <c r="H45" s="208"/>
      <c r="I45" s="205"/>
    </row>
    <row r="46" spans="1:9" ht="17.25" customHeight="1">
      <c r="A46" s="188">
        <v>16</v>
      </c>
      <c r="B46" s="188">
        <v>60016</v>
      </c>
      <c r="C46" s="188">
        <v>6050</v>
      </c>
      <c r="D46" s="189" t="s">
        <v>178</v>
      </c>
      <c r="E46" s="190">
        <v>472074</v>
      </c>
      <c r="F46" s="191">
        <v>459820</v>
      </c>
      <c r="G46" s="203">
        <v>459820</v>
      </c>
      <c r="H46" s="208"/>
      <c r="I46" s="205"/>
    </row>
    <row r="47" spans="1:9" ht="21" customHeight="1">
      <c r="A47" s="195">
        <v>17</v>
      </c>
      <c r="B47" s="195">
        <v>60016</v>
      </c>
      <c r="C47" s="195">
        <v>6050</v>
      </c>
      <c r="D47" s="196" t="s">
        <v>175</v>
      </c>
      <c r="E47" s="197">
        <v>842634</v>
      </c>
      <c r="F47" s="198">
        <v>665000</v>
      </c>
      <c r="G47" s="201">
        <v>665000</v>
      </c>
      <c r="H47" s="212"/>
      <c r="I47" s="202"/>
    </row>
    <row r="48" spans="1:9" ht="22.5" customHeight="1">
      <c r="A48" s="240"/>
      <c r="B48" s="240"/>
      <c r="C48" s="240"/>
      <c r="D48" s="239"/>
      <c r="E48" s="241"/>
      <c r="F48" s="242"/>
      <c r="G48" s="242"/>
      <c r="H48" s="243"/>
      <c r="I48" s="243"/>
    </row>
    <row r="49" spans="1:9" ht="11.25" customHeight="1">
      <c r="A49" s="244" t="s">
        <v>1</v>
      </c>
      <c r="B49" s="247" t="s">
        <v>164</v>
      </c>
      <c r="C49" s="327" t="s">
        <v>167</v>
      </c>
      <c r="D49" s="247" t="s">
        <v>160</v>
      </c>
      <c r="E49" s="326" t="s">
        <v>161</v>
      </c>
      <c r="F49" s="263" t="s">
        <v>162</v>
      </c>
      <c r="G49" s="264"/>
      <c r="H49" s="264"/>
      <c r="I49" s="265"/>
    </row>
    <row r="50" spans="1:9" ht="12" customHeight="1">
      <c r="A50" s="245"/>
      <c r="B50" s="259"/>
      <c r="C50" s="328"/>
      <c r="D50" s="259"/>
      <c r="E50" s="318"/>
      <c r="F50" s="331" t="s">
        <v>209</v>
      </c>
      <c r="G50" s="332"/>
      <c r="H50" s="332"/>
      <c r="I50" s="333"/>
    </row>
    <row r="51" spans="1:9" s="2" customFormat="1" ht="9.75" customHeight="1">
      <c r="A51" s="245"/>
      <c r="B51" s="259"/>
      <c r="C51" s="328"/>
      <c r="D51" s="259"/>
      <c r="E51" s="318"/>
      <c r="F51" s="266" t="s">
        <v>166</v>
      </c>
      <c r="G51" s="261" t="s">
        <v>163</v>
      </c>
      <c r="H51" s="259" t="s">
        <v>179</v>
      </c>
      <c r="I51" s="318" t="s">
        <v>172</v>
      </c>
    </row>
    <row r="52" spans="1:9" s="2" customFormat="1" ht="9.75" customHeight="1">
      <c r="A52" s="246"/>
      <c r="B52" s="260"/>
      <c r="C52" s="329"/>
      <c r="D52" s="260"/>
      <c r="E52" s="319"/>
      <c r="F52" s="267"/>
      <c r="G52" s="262"/>
      <c r="H52" s="260"/>
      <c r="I52" s="319"/>
    </row>
    <row r="53" spans="1:10" s="3" customFormat="1" ht="8.25" customHeight="1">
      <c r="A53" s="227">
        <v>1</v>
      </c>
      <c r="B53" s="227">
        <v>2</v>
      </c>
      <c r="C53" s="227">
        <v>3</v>
      </c>
      <c r="D53" s="227">
        <v>4</v>
      </c>
      <c r="E53" s="228">
        <v>6</v>
      </c>
      <c r="F53" s="229">
        <v>7</v>
      </c>
      <c r="G53" s="230">
        <v>8</v>
      </c>
      <c r="H53" s="231">
        <v>9</v>
      </c>
      <c r="I53" s="232">
        <v>10</v>
      </c>
      <c r="J53" s="162"/>
    </row>
    <row r="54" spans="1:9" ht="10.5" customHeight="1">
      <c r="A54" s="136"/>
      <c r="B54" s="252"/>
      <c r="C54" s="150"/>
      <c r="D54" s="309" t="s">
        <v>187</v>
      </c>
      <c r="E54" s="305">
        <f>E56+E58</f>
        <v>7344297</v>
      </c>
      <c r="F54" s="305">
        <f>F56+F58</f>
        <v>3250000</v>
      </c>
      <c r="G54" s="305">
        <f>G56+G58</f>
        <v>690000</v>
      </c>
      <c r="H54" s="305">
        <f>H56+H58</f>
        <v>0</v>
      </c>
      <c r="I54" s="305">
        <f>I56+I58</f>
        <v>2560000</v>
      </c>
    </row>
    <row r="55" spans="1:9" ht="5.25" customHeight="1">
      <c r="A55" s="139"/>
      <c r="B55" s="253"/>
      <c r="C55" s="234"/>
      <c r="D55" s="317"/>
      <c r="E55" s="306"/>
      <c r="F55" s="306"/>
      <c r="G55" s="306"/>
      <c r="H55" s="306"/>
      <c r="I55" s="306"/>
    </row>
    <row r="56" spans="1:9" ht="5.25" customHeight="1">
      <c r="A56" s="275">
        <v>18</v>
      </c>
      <c r="B56" s="275">
        <v>70005</v>
      </c>
      <c r="C56" s="275">
        <v>6050</v>
      </c>
      <c r="D56" s="276" t="s">
        <v>188</v>
      </c>
      <c r="E56" s="277">
        <v>3665043</v>
      </c>
      <c r="F56" s="278">
        <f>G56+I56</f>
        <v>1600000</v>
      </c>
      <c r="G56" s="311">
        <v>320000</v>
      </c>
      <c r="H56" s="279"/>
      <c r="I56" s="293">
        <v>1280000</v>
      </c>
    </row>
    <row r="57" spans="1:9" ht="9.75" customHeight="1">
      <c r="A57" s="283"/>
      <c r="B57" s="283"/>
      <c r="C57" s="283"/>
      <c r="D57" s="285"/>
      <c r="E57" s="287"/>
      <c r="F57" s="296"/>
      <c r="G57" s="298"/>
      <c r="H57" s="289"/>
      <c r="I57" s="282"/>
    </row>
    <row r="58" spans="1:9" ht="5.25" customHeight="1">
      <c r="A58" s="283">
        <v>19</v>
      </c>
      <c r="B58" s="283">
        <v>70005</v>
      </c>
      <c r="C58" s="283">
        <v>6050</v>
      </c>
      <c r="D58" s="285" t="s">
        <v>189</v>
      </c>
      <c r="E58" s="287">
        <v>3679254</v>
      </c>
      <c r="F58" s="296">
        <f>G58+I58</f>
        <v>1650000</v>
      </c>
      <c r="G58" s="298">
        <v>370000</v>
      </c>
      <c r="H58" s="289"/>
      <c r="I58" s="291">
        <v>1280000</v>
      </c>
    </row>
    <row r="59" spans="1:9" ht="9" customHeight="1">
      <c r="A59" s="284"/>
      <c r="B59" s="284"/>
      <c r="C59" s="284"/>
      <c r="D59" s="286"/>
      <c r="E59" s="288"/>
      <c r="F59" s="297"/>
      <c r="G59" s="299"/>
      <c r="H59" s="290"/>
      <c r="I59" s="274"/>
    </row>
    <row r="60" spans="1:9" ht="18" customHeight="1">
      <c r="A60" s="167"/>
      <c r="B60" s="168"/>
      <c r="C60" s="169"/>
      <c r="D60" s="170" t="s">
        <v>174</v>
      </c>
      <c r="E60" s="171">
        <f>E61+E62+E63</f>
        <v>542000</v>
      </c>
      <c r="F60" s="165">
        <f>F61+F62+F63</f>
        <v>520000</v>
      </c>
      <c r="G60" s="164">
        <f>G61+G62+G63</f>
        <v>520000</v>
      </c>
      <c r="H60" s="172"/>
      <c r="I60" s="173"/>
    </row>
    <row r="61" spans="1:9" ht="16.5" customHeight="1">
      <c r="A61" s="179">
        <v>20</v>
      </c>
      <c r="B61" s="180">
        <v>75023</v>
      </c>
      <c r="C61" s="180">
        <v>6050</v>
      </c>
      <c r="D61" s="181" t="s">
        <v>190</v>
      </c>
      <c r="E61" s="182">
        <v>402000</v>
      </c>
      <c r="F61" s="183">
        <f>G61</f>
        <v>380000</v>
      </c>
      <c r="G61" s="184">
        <v>380000</v>
      </c>
      <c r="H61" s="185"/>
      <c r="I61" s="186"/>
    </row>
    <row r="62" spans="1:9" ht="13.5" customHeight="1">
      <c r="A62" s="187">
        <v>21</v>
      </c>
      <c r="B62" s="188">
        <v>75023</v>
      </c>
      <c r="C62" s="188">
        <v>6060</v>
      </c>
      <c r="D62" s="189" t="s">
        <v>195</v>
      </c>
      <c r="E62" s="190">
        <v>60000</v>
      </c>
      <c r="F62" s="191">
        <v>60000</v>
      </c>
      <c r="G62" s="192">
        <v>60000</v>
      </c>
      <c r="H62" s="193"/>
      <c r="I62" s="194"/>
    </row>
    <row r="63" spans="1:9" ht="15" customHeight="1">
      <c r="A63" s="223">
        <v>22</v>
      </c>
      <c r="B63" s="217">
        <v>75023</v>
      </c>
      <c r="C63" s="217">
        <v>6060</v>
      </c>
      <c r="D63" s="218" t="s">
        <v>196</v>
      </c>
      <c r="E63" s="219">
        <v>80000</v>
      </c>
      <c r="F63" s="220">
        <v>80000</v>
      </c>
      <c r="G63" s="224">
        <v>80000</v>
      </c>
      <c r="H63" s="225"/>
      <c r="I63" s="226"/>
    </row>
    <row r="64" spans="1:9" ht="9.75" customHeight="1">
      <c r="A64" s="136"/>
      <c r="B64" s="252"/>
      <c r="C64" s="150"/>
      <c r="D64" s="309" t="s">
        <v>170</v>
      </c>
      <c r="E64" s="305">
        <f>SUM(E66:E71)</f>
        <v>11670206</v>
      </c>
      <c r="F64" s="305">
        <f>SUM(F66:F71)</f>
        <v>6257000</v>
      </c>
      <c r="G64" s="305">
        <f>SUM(G66:G71)</f>
        <v>6257000</v>
      </c>
      <c r="H64" s="305">
        <f>SUM(H66:H71)</f>
        <v>0</v>
      </c>
      <c r="I64" s="305">
        <f>SUM(I66:I71)</f>
        <v>0</v>
      </c>
    </row>
    <row r="65" spans="1:9" ht="7.5" customHeight="1">
      <c r="A65" s="139"/>
      <c r="B65" s="253"/>
      <c r="C65" s="234"/>
      <c r="D65" s="317"/>
      <c r="E65" s="306"/>
      <c r="F65" s="306"/>
      <c r="G65" s="306"/>
      <c r="H65" s="306"/>
      <c r="I65" s="306"/>
    </row>
    <row r="66" spans="1:10" ht="21" customHeight="1">
      <c r="A66" s="180">
        <v>23</v>
      </c>
      <c r="B66" s="180">
        <v>80101</v>
      </c>
      <c r="C66" s="180">
        <v>6050</v>
      </c>
      <c r="D66" s="181" t="s">
        <v>176</v>
      </c>
      <c r="E66" s="182">
        <v>2907320</v>
      </c>
      <c r="F66" s="183">
        <v>2900000</v>
      </c>
      <c r="G66" s="178">
        <v>2900000</v>
      </c>
      <c r="H66" s="199"/>
      <c r="I66" s="206"/>
      <c r="J66" s="161"/>
    </row>
    <row r="67" spans="1:9" ht="13.5" customHeight="1">
      <c r="A67" s="188">
        <v>24</v>
      </c>
      <c r="B67" s="188">
        <v>80101</v>
      </c>
      <c r="C67" s="188">
        <v>6050</v>
      </c>
      <c r="D67" s="189" t="s">
        <v>191</v>
      </c>
      <c r="E67" s="190">
        <v>5608227</v>
      </c>
      <c r="F67" s="191">
        <v>300000</v>
      </c>
      <c r="G67" s="203">
        <v>300000</v>
      </c>
      <c r="H67" s="204"/>
      <c r="I67" s="205"/>
    </row>
    <row r="68" spans="1:9" ht="15.75" customHeight="1">
      <c r="A68" s="188">
        <v>25</v>
      </c>
      <c r="B68" s="188">
        <v>80101</v>
      </c>
      <c r="C68" s="188">
        <v>6050</v>
      </c>
      <c r="D68" s="189" t="s">
        <v>171</v>
      </c>
      <c r="E68" s="190">
        <v>3097659</v>
      </c>
      <c r="F68" s="191">
        <v>3000000</v>
      </c>
      <c r="G68" s="203">
        <v>3000000</v>
      </c>
      <c r="H68" s="204"/>
      <c r="I68" s="205"/>
    </row>
    <row r="69" spans="1:9" ht="33" customHeight="1">
      <c r="A69" s="188">
        <v>26</v>
      </c>
      <c r="B69" s="188">
        <v>80101</v>
      </c>
      <c r="C69" s="188">
        <v>6060</v>
      </c>
      <c r="D69" s="189" t="s">
        <v>200</v>
      </c>
      <c r="E69" s="190">
        <v>34000</v>
      </c>
      <c r="F69" s="191">
        <v>34000</v>
      </c>
      <c r="G69" s="203">
        <v>34000</v>
      </c>
      <c r="H69" s="204"/>
      <c r="I69" s="205"/>
    </row>
    <row r="70" spans="1:9" ht="22.5" customHeight="1">
      <c r="A70" s="187">
        <v>27</v>
      </c>
      <c r="B70" s="188">
        <v>80104</v>
      </c>
      <c r="C70" s="188">
        <v>6060</v>
      </c>
      <c r="D70" s="189" t="s">
        <v>201</v>
      </c>
      <c r="E70" s="190">
        <v>19000</v>
      </c>
      <c r="F70" s="191">
        <v>19000</v>
      </c>
      <c r="G70" s="203">
        <v>19000</v>
      </c>
      <c r="H70" s="204"/>
      <c r="I70" s="205"/>
    </row>
    <row r="71" spans="1:9" ht="15.75" customHeight="1">
      <c r="A71" s="223">
        <v>28</v>
      </c>
      <c r="B71" s="217">
        <v>80114</v>
      </c>
      <c r="C71" s="217">
        <v>6060</v>
      </c>
      <c r="D71" s="218" t="s">
        <v>197</v>
      </c>
      <c r="E71" s="219">
        <v>4000</v>
      </c>
      <c r="F71" s="220">
        <v>4000</v>
      </c>
      <c r="G71" s="215">
        <v>4000</v>
      </c>
      <c r="H71" s="221"/>
      <c r="I71" s="214"/>
    </row>
    <row r="72" spans="1:9" ht="18" customHeight="1">
      <c r="A72" s="167"/>
      <c r="B72" s="168"/>
      <c r="C72" s="169"/>
      <c r="D72" s="170" t="s">
        <v>202</v>
      </c>
      <c r="E72" s="171">
        <f>SUM(E73:E73)</f>
        <v>15000</v>
      </c>
      <c r="F72" s="165">
        <f>SUM(F73:F73)</f>
        <v>15000</v>
      </c>
      <c r="G72" s="164">
        <f>G73</f>
        <v>15000</v>
      </c>
      <c r="H72" s="172"/>
      <c r="I72" s="233"/>
    </row>
    <row r="73" spans="1:9" ht="15.75" customHeight="1">
      <c r="A73" s="157">
        <v>29</v>
      </c>
      <c r="B73" s="157">
        <v>85219</v>
      </c>
      <c r="C73" s="157">
        <v>6050</v>
      </c>
      <c r="D73" s="156" t="s">
        <v>203</v>
      </c>
      <c r="E73" s="159">
        <v>15000</v>
      </c>
      <c r="F73" s="163">
        <v>15000</v>
      </c>
      <c r="G73" s="158">
        <v>15000</v>
      </c>
      <c r="H73" s="160"/>
      <c r="I73" s="222"/>
    </row>
    <row r="74" spans="1:9" ht="18" customHeight="1">
      <c r="A74" s="167"/>
      <c r="B74" s="168"/>
      <c r="C74" s="169"/>
      <c r="D74" s="170" t="s">
        <v>192</v>
      </c>
      <c r="E74" s="171">
        <f>SUM(E75:E77)</f>
        <v>471356</v>
      </c>
      <c r="F74" s="165">
        <f>SUM(F75:F77)</f>
        <v>421310</v>
      </c>
      <c r="G74" s="164">
        <f>G75+G76+G77</f>
        <v>421310</v>
      </c>
      <c r="H74" s="172"/>
      <c r="I74" s="233"/>
    </row>
    <row r="75" spans="1:9" ht="15.75" customHeight="1">
      <c r="A75" s="180">
        <v>30</v>
      </c>
      <c r="B75" s="180">
        <v>90015</v>
      </c>
      <c r="C75" s="180">
        <v>6050</v>
      </c>
      <c r="D75" s="181" t="s">
        <v>193</v>
      </c>
      <c r="E75" s="182">
        <v>207624</v>
      </c>
      <c r="F75" s="183">
        <f>G75</f>
        <v>176000</v>
      </c>
      <c r="G75" s="178">
        <v>176000</v>
      </c>
      <c r="H75" s="199"/>
      <c r="I75" s="200"/>
    </row>
    <row r="76" spans="1:9" ht="15.75" customHeight="1">
      <c r="A76" s="188">
        <v>31</v>
      </c>
      <c r="B76" s="188">
        <v>90015</v>
      </c>
      <c r="C76" s="188">
        <v>6050</v>
      </c>
      <c r="D76" s="189" t="s">
        <v>208</v>
      </c>
      <c r="E76" s="190">
        <v>188732</v>
      </c>
      <c r="F76" s="191">
        <f>G76</f>
        <v>175800</v>
      </c>
      <c r="G76" s="203">
        <v>175800</v>
      </c>
      <c r="H76" s="204"/>
      <c r="I76" s="205"/>
    </row>
    <row r="77" spans="1:10" ht="21.75" customHeight="1">
      <c r="A77" s="217">
        <v>32</v>
      </c>
      <c r="B77" s="217">
        <v>90015</v>
      </c>
      <c r="C77" s="217">
        <v>6050</v>
      </c>
      <c r="D77" s="218" t="s">
        <v>207</v>
      </c>
      <c r="E77" s="219">
        <v>75000</v>
      </c>
      <c r="F77" s="220">
        <f>G77</f>
        <v>69510</v>
      </c>
      <c r="G77" s="215">
        <v>69510</v>
      </c>
      <c r="H77" s="221"/>
      <c r="I77" s="214"/>
      <c r="J77" s="161"/>
    </row>
    <row r="78" spans="1:10" ht="18" customHeight="1">
      <c r="A78" s="167"/>
      <c r="B78" s="168"/>
      <c r="C78" s="169"/>
      <c r="D78" s="170" t="s">
        <v>198</v>
      </c>
      <c r="E78" s="171">
        <f>E79</f>
        <v>12000</v>
      </c>
      <c r="F78" s="165">
        <f>F79</f>
        <v>12000</v>
      </c>
      <c r="G78" s="164">
        <f>G79</f>
        <v>12000</v>
      </c>
      <c r="H78" s="172"/>
      <c r="I78" s="233"/>
      <c r="J78" s="161"/>
    </row>
    <row r="79" spans="1:10" ht="25.5" customHeight="1">
      <c r="A79" s="217">
        <v>33</v>
      </c>
      <c r="B79" s="217">
        <v>92605</v>
      </c>
      <c r="C79" s="217">
        <v>6060</v>
      </c>
      <c r="D79" s="218" t="s">
        <v>199</v>
      </c>
      <c r="E79" s="219">
        <v>12000</v>
      </c>
      <c r="F79" s="220">
        <v>12000</v>
      </c>
      <c r="G79" s="215">
        <v>12000</v>
      </c>
      <c r="H79" s="221"/>
      <c r="I79" s="214"/>
      <c r="J79" s="161"/>
    </row>
    <row r="80" spans="1:9" ht="12" customHeight="1">
      <c r="A80" s="320" t="s">
        <v>25</v>
      </c>
      <c r="B80" s="321"/>
      <c r="C80" s="321"/>
      <c r="D80" s="322"/>
      <c r="E80" s="270">
        <f>E78+E74+E72+E64+E60+E54+E34+E17</f>
        <v>120212328</v>
      </c>
      <c r="F80" s="272">
        <f>F78+F74+F72+F64+F60+F54+F34+F17</f>
        <v>41486163</v>
      </c>
      <c r="G80" s="258">
        <f>G78+G74+G72+G64+G60+G54+G34+G17</f>
        <v>15028260</v>
      </c>
      <c r="H80" s="258">
        <f>H78+H74+H72+H64+H60+H54+H34+H17</f>
        <v>8939900</v>
      </c>
      <c r="I80" s="258">
        <f>I78+I74+I72+I64+I60+I54+I34+I17</f>
        <v>17518003</v>
      </c>
    </row>
    <row r="81" spans="1:9" ht="12" customHeight="1">
      <c r="A81" s="323"/>
      <c r="B81" s="324"/>
      <c r="C81" s="324"/>
      <c r="D81" s="325"/>
      <c r="E81" s="271"/>
      <c r="F81" s="273"/>
      <c r="G81" s="258"/>
      <c r="H81" s="258"/>
      <c r="I81" s="258"/>
    </row>
    <row r="82" spans="1:9" s="43" customFormat="1" ht="12" customHeight="1">
      <c r="A82" s="154"/>
      <c r="B82" s="154"/>
      <c r="C82" s="153"/>
      <c r="D82" s="153"/>
      <c r="E82" s="40"/>
      <c r="F82" s="40"/>
      <c r="G82" s="40"/>
      <c r="H82" s="40"/>
      <c r="I82" s="40"/>
    </row>
    <row r="83" ht="19.5" customHeight="1">
      <c r="I83" s="161"/>
    </row>
    <row r="84" spans="1:9" s="16" customFormat="1" ht="14.25" customHeight="1">
      <c r="A84" s="155"/>
      <c r="B84" s="142"/>
      <c r="I84" s="166"/>
    </row>
    <row r="85" spans="1:10" s="16" customFormat="1" ht="15.75" customHeight="1">
      <c r="A85" s="155"/>
      <c r="B85" s="142"/>
      <c r="J85" s="166">
        <f>G80+H80+I80</f>
        <v>41486163</v>
      </c>
    </row>
    <row r="86" spans="1:9" s="16" customFormat="1" ht="12.75" customHeight="1">
      <c r="A86" s="1"/>
      <c r="B86" s="315"/>
      <c r="C86" s="316"/>
      <c r="D86" s="316"/>
      <c r="E86" s="316"/>
      <c r="F86" s="316"/>
      <c r="G86" s="316"/>
      <c r="H86" s="316"/>
      <c r="I86" s="316"/>
    </row>
    <row r="87" spans="1:9" s="16" customFormat="1" ht="11.25" customHeight="1">
      <c r="A87" s="1"/>
      <c r="B87" s="330"/>
      <c r="C87" s="330"/>
      <c r="D87" s="330"/>
      <c r="E87" s="330"/>
      <c r="F87" s="330"/>
      <c r="G87" s="330"/>
      <c r="H87" s="330"/>
      <c r="I87" s="330"/>
    </row>
    <row r="88" spans="1:9" s="16" customFormat="1" ht="14.25" customHeight="1">
      <c r="A88" s="1"/>
      <c r="B88" s="330"/>
      <c r="C88" s="330"/>
      <c r="D88" s="330"/>
      <c r="E88" s="330"/>
      <c r="F88" s="330"/>
      <c r="G88" s="330"/>
      <c r="H88" s="330"/>
      <c r="I88" s="330"/>
    </row>
    <row r="89" spans="1:9" s="16" customFormat="1" ht="11.25" customHeight="1">
      <c r="A89" s="1"/>
      <c r="B89" s="315"/>
      <c r="C89" s="315"/>
      <c r="D89" s="315"/>
      <c r="E89" s="315"/>
      <c r="F89" s="315"/>
      <c r="G89" s="315"/>
      <c r="H89" s="315"/>
      <c r="I89" s="152"/>
    </row>
    <row r="90" spans="1:4" ht="11.25">
      <c r="A90" s="152"/>
      <c r="B90" s="152"/>
      <c r="C90" s="152"/>
      <c r="D90" s="152"/>
    </row>
    <row r="91" spans="1:4" ht="11.25">
      <c r="A91" s="152"/>
      <c r="B91" s="152"/>
      <c r="C91" s="152"/>
      <c r="D91" s="152"/>
    </row>
    <row r="92" spans="1:4" ht="11.25">
      <c r="A92" s="152"/>
      <c r="B92" s="152"/>
      <c r="C92" s="152"/>
      <c r="D92" s="152"/>
    </row>
    <row r="93" spans="1:4" ht="11.25">
      <c r="A93" s="152"/>
      <c r="B93" s="152"/>
      <c r="C93" s="152"/>
      <c r="D93" s="152"/>
    </row>
    <row r="94" spans="2:9" ht="12.75" customHeight="1">
      <c r="B94" s="315"/>
      <c r="C94" s="316"/>
      <c r="D94" s="316"/>
      <c r="E94" s="316"/>
      <c r="F94" s="316"/>
      <c r="G94" s="316"/>
      <c r="H94" s="316"/>
      <c r="I94" s="316"/>
    </row>
    <row r="95" spans="3:9" ht="12.75" customHeight="1">
      <c r="C95" s="330"/>
      <c r="D95" s="330"/>
      <c r="E95" s="330"/>
      <c r="F95" s="330"/>
      <c r="G95" s="330"/>
      <c r="H95" s="330"/>
      <c r="I95" s="330"/>
    </row>
    <row r="96" spans="3:9" ht="9" customHeight="1">
      <c r="C96" s="330"/>
      <c r="D96" s="330"/>
      <c r="E96" s="330"/>
      <c r="F96" s="330"/>
      <c r="G96" s="330"/>
      <c r="H96" s="330"/>
      <c r="I96" s="330"/>
    </row>
    <row r="97" spans="3:9" ht="9.75" customHeight="1">
      <c r="C97" s="315"/>
      <c r="D97" s="315"/>
      <c r="E97" s="315"/>
      <c r="F97" s="315"/>
      <c r="G97" s="315"/>
      <c r="H97" s="315"/>
      <c r="I97" s="315"/>
    </row>
    <row r="98" spans="3:9" ht="9.75" customHeight="1">
      <c r="C98" s="315"/>
      <c r="D98" s="315"/>
      <c r="E98" s="315"/>
      <c r="F98" s="315"/>
      <c r="G98" s="315"/>
      <c r="H98" s="315"/>
      <c r="I98" s="315"/>
    </row>
  </sheetData>
  <mergeCells count="167">
    <mergeCell ref="E12:E15"/>
    <mergeCell ref="H2:I2"/>
    <mergeCell ref="H4:I4"/>
    <mergeCell ref="H5:I5"/>
    <mergeCell ref="H6:I6"/>
    <mergeCell ref="G14:G15"/>
    <mergeCell ref="H14:H15"/>
    <mergeCell ref="I14:I15"/>
    <mergeCell ref="E19:E20"/>
    <mergeCell ref="A9:I9"/>
    <mergeCell ref="A12:A15"/>
    <mergeCell ref="B12:B15"/>
    <mergeCell ref="C12:C15"/>
    <mergeCell ref="F14:F15"/>
    <mergeCell ref="F12:I12"/>
    <mergeCell ref="F19:F20"/>
    <mergeCell ref="D12:D15"/>
    <mergeCell ref="F13:I13"/>
    <mergeCell ref="H54:H55"/>
    <mergeCell ref="E28:E29"/>
    <mergeCell ref="C95:I96"/>
    <mergeCell ref="I64:I65"/>
    <mergeCell ref="D54:D55"/>
    <mergeCell ref="B87:I88"/>
    <mergeCell ref="B89:H89"/>
    <mergeCell ref="F50:I50"/>
    <mergeCell ref="B40:B41"/>
    <mergeCell ref="G28:G29"/>
    <mergeCell ref="B42:B43"/>
    <mergeCell ref="C42:C43"/>
    <mergeCell ref="B64:B65"/>
    <mergeCell ref="G54:G55"/>
    <mergeCell ref="E64:E65"/>
    <mergeCell ref="G64:G65"/>
    <mergeCell ref="G56:G57"/>
    <mergeCell ref="E54:E55"/>
    <mergeCell ref="F54:F55"/>
    <mergeCell ref="E34:E35"/>
    <mergeCell ref="F34:F35"/>
    <mergeCell ref="C40:C41"/>
    <mergeCell ref="C49:C52"/>
    <mergeCell ref="D40:D41"/>
    <mergeCell ref="G34:G35"/>
    <mergeCell ref="E49:E52"/>
    <mergeCell ref="E38:E39"/>
    <mergeCell ref="F38:F39"/>
    <mergeCell ref="G38:G39"/>
    <mergeCell ref="G40:G41"/>
    <mergeCell ref="E42:E43"/>
    <mergeCell ref="F42:F43"/>
    <mergeCell ref="E40:E41"/>
    <mergeCell ref="F40:F41"/>
    <mergeCell ref="C97:I98"/>
    <mergeCell ref="D42:D43"/>
    <mergeCell ref="B86:I86"/>
    <mergeCell ref="D64:D65"/>
    <mergeCell ref="B54:B55"/>
    <mergeCell ref="I80:I81"/>
    <mergeCell ref="G42:G43"/>
    <mergeCell ref="I51:I52"/>
    <mergeCell ref="B94:I94"/>
    <mergeCell ref="A80:D81"/>
    <mergeCell ref="H28:H29"/>
    <mergeCell ref="I24:I25"/>
    <mergeCell ref="B17:B18"/>
    <mergeCell ref="D17:D18"/>
    <mergeCell ref="H21:H22"/>
    <mergeCell ref="G19:G20"/>
    <mergeCell ref="H19:H20"/>
    <mergeCell ref="E17:E18"/>
    <mergeCell ref="F17:F18"/>
    <mergeCell ref="G17:G18"/>
    <mergeCell ref="E21:E22"/>
    <mergeCell ref="I26:I27"/>
    <mergeCell ref="F24:F25"/>
    <mergeCell ref="F26:F27"/>
    <mergeCell ref="E24:E25"/>
    <mergeCell ref="E26:E27"/>
    <mergeCell ref="F21:F22"/>
    <mergeCell ref="A19:A20"/>
    <mergeCell ref="C19:C20"/>
    <mergeCell ref="D19:D20"/>
    <mergeCell ref="D24:D25"/>
    <mergeCell ref="B19:B20"/>
    <mergeCell ref="B21:B22"/>
    <mergeCell ref="B24:B25"/>
    <mergeCell ref="D26:D27"/>
    <mergeCell ref="A21:A22"/>
    <mergeCell ref="C21:C22"/>
    <mergeCell ref="D21:D22"/>
    <mergeCell ref="A24:A25"/>
    <mergeCell ref="C24:C25"/>
    <mergeCell ref="A26:A27"/>
    <mergeCell ref="C26:C27"/>
    <mergeCell ref="B26:B27"/>
    <mergeCell ref="A49:A52"/>
    <mergeCell ref="B49:B52"/>
    <mergeCell ref="D49:D52"/>
    <mergeCell ref="A32:A33"/>
    <mergeCell ref="C38:C39"/>
    <mergeCell ref="D38:D39"/>
    <mergeCell ref="B38:B39"/>
    <mergeCell ref="A38:A39"/>
    <mergeCell ref="A42:A43"/>
    <mergeCell ref="A40:A41"/>
    <mergeCell ref="B34:B35"/>
    <mergeCell ref="D34:D35"/>
    <mergeCell ref="A28:A29"/>
    <mergeCell ref="C28:C29"/>
    <mergeCell ref="D28:D29"/>
    <mergeCell ref="B28:B29"/>
    <mergeCell ref="A30:A31"/>
    <mergeCell ref="B30:B31"/>
    <mergeCell ref="C30:C31"/>
    <mergeCell ref="D30:D31"/>
    <mergeCell ref="H32:H33"/>
    <mergeCell ref="C32:C33"/>
    <mergeCell ref="D32:D33"/>
    <mergeCell ref="B32:B33"/>
    <mergeCell ref="H17:H18"/>
    <mergeCell ref="H26:H27"/>
    <mergeCell ref="E32:E33"/>
    <mergeCell ref="F32:F33"/>
    <mergeCell ref="G32:G33"/>
    <mergeCell ref="G21:G22"/>
    <mergeCell ref="G24:G25"/>
    <mergeCell ref="H24:H25"/>
    <mergeCell ref="F28:F29"/>
    <mergeCell ref="G26:G27"/>
    <mergeCell ref="I17:I18"/>
    <mergeCell ref="G80:G81"/>
    <mergeCell ref="H80:H81"/>
    <mergeCell ref="H51:H52"/>
    <mergeCell ref="G51:G52"/>
    <mergeCell ref="I32:I33"/>
    <mergeCell ref="H64:H65"/>
    <mergeCell ref="F49:I49"/>
    <mergeCell ref="F51:F52"/>
    <mergeCell ref="F64:F65"/>
    <mergeCell ref="E80:E81"/>
    <mergeCell ref="F80:F81"/>
    <mergeCell ref="I58:I59"/>
    <mergeCell ref="A56:A57"/>
    <mergeCell ref="B56:B57"/>
    <mergeCell ref="C56:C57"/>
    <mergeCell ref="D56:D57"/>
    <mergeCell ref="E56:E57"/>
    <mergeCell ref="F56:F57"/>
    <mergeCell ref="H56:H57"/>
    <mergeCell ref="I56:I57"/>
    <mergeCell ref="A58:A59"/>
    <mergeCell ref="B58:B59"/>
    <mergeCell ref="C58:C59"/>
    <mergeCell ref="D58:D59"/>
    <mergeCell ref="E58:E59"/>
    <mergeCell ref="F58:F59"/>
    <mergeCell ref="G58:G59"/>
    <mergeCell ref="H58:H59"/>
    <mergeCell ref="I19:I20"/>
    <mergeCell ref="I21:I22"/>
    <mergeCell ref="I28:I29"/>
    <mergeCell ref="I54:I55"/>
    <mergeCell ref="I30:I31"/>
    <mergeCell ref="E30:E31"/>
    <mergeCell ref="F30:F31"/>
    <mergeCell ref="G30:G31"/>
    <mergeCell ref="H30:H31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35" t="s">
        <v>93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7" t="s">
        <v>1</v>
      </c>
      <c r="B10" s="338" t="s">
        <v>0</v>
      </c>
      <c r="C10" s="338" t="s">
        <v>7</v>
      </c>
      <c r="D10" s="338" t="s">
        <v>8</v>
      </c>
      <c r="E10" s="345" t="s">
        <v>9</v>
      </c>
      <c r="F10" s="247" t="s">
        <v>96</v>
      </c>
      <c r="G10" s="349" t="s">
        <v>98</v>
      </c>
      <c r="H10" s="352" t="s">
        <v>86</v>
      </c>
      <c r="I10" s="349"/>
      <c r="J10" s="349"/>
      <c r="K10" s="349"/>
      <c r="L10" s="349"/>
      <c r="M10" s="349"/>
      <c r="N10" s="349"/>
      <c r="O10" s="349"/>
      <c r="P10" s="353"/>
    </row>
    <row r="11" spans="1:16" s="2" customFormat="1" ht="12.75" customHeight="1" thickBot="1">
      <c r="A11" s="337"/>
      <c r="B11" s="338"/>
      <c r="C11" s="338"/>
      <c r="D11" s="338"/>
      <c r="E11" s="345"/>
      <c r="F11" s="259"/>
      <c r="G11" s="350"/>
      <c r="H11" s="354">
        <v>2003</v>
      </c>
      <c r="I11" s="355"/>
      <c r="J11" s="355"/>
      <c r="K11" s="355"/>
      <c r="L11" s="355"/>
      <c r="M11" s="356"/>
      <c r="N11" s="357">
        <v>2004</v>
      </c>
      <c r="O11" s="358"/>
      <c r="P11" s="5">
        <v>2005</v>
      </c>
    </row>
    <row r="12" spans="1:16" s="2" customFormat="1" ht="9.75" customHeight="1" thickTop="1">
      <c r="A12" s="337"/>
      <c r="B12" s="338"/>
      <c r="C12" s="338"/>
      <c r="D12" s="338"/>
      <c r="E12" s="345"/>
      <c r="F12" s="259"/>
      <c r="G12" s="350"/>
      <c r="H12" s="359" t="s">
        <v>95</v>
      </c>
      <c r="I12" s="361" t="s">
        <v>13</v>
      </c>
      <c r="J12" s="351"/>
      <c r="K12" s="351"/>
      <c r="L12" s="351"/>
      <c r="M12" s="362"/>
      <c r="N12" s="349" t="s">
        <v>16</v>
      </c>
      <c r="O12" s="363"/>
      <c r="P12" s="338" t="s">
        <v>16</v>
      </c>
    </row>
    <row r="13" spans="1:16" s="2" customFormat="1" ht="9.75" customHeight="1">
      <c r="A13" s="337"/>
      <c r="B13" s="338"/>
      <c r="C13" s="338"/>
      <c r="D13" s="338"/>
      <c r="E13" s="345"/>
      <c r="F13" s="259"/>
      <c r="G13" s="350"/>
      <c r="H13" s="360"/>
      <c r="I13" s="366" t="s">
        <v>14</v>
      </c>
      <c r="J13" s="345" t="s">
        <v>12</v>
      </c>
      <c r="K13" s="368"/>
      <c r="L13" s="368"/>
      <c r="M13" s="369"/>
      <c r="N13" s="350"/>
      <c r="O13" s="364"/>
      <c r="P13" s="338"/>
    </row>
    <row r="14" spans="1:16" s="2" customFormat="1" ht="29.25">
      <c r="A14" s="337"/>
      <c r="B14" s="338"/>
      <c r="C14" s="338"/>
      <c r="D14" s="338"/>
      <c r="E14" s="345"/>
      <c r="F14" s="260"/>
      <c r="G14" s="351"/>
      <c r="H14" s="360"/>
      <c r="I14" s="367"/>
      <c r="J14" s="34" t="s">
        <v>10</v>
      </c>
      <c r="K14" s="34" t="s">
        <v>11</v>
      </c>
      <c r="L14" s="345" t="s">
        <v>15</v>
      </c>
      <c r="M14" s="369"/>
      <c r="N14" s="351"/>
      <c r="O14" s="365"/>
      <c r="P14" s="338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70">
        <v>12</v>
      </c>
      <c r="M15" s="371"/>
      <c r="N15" s="372">
        <v>13</v>
      </c>
      <c r="O15" s="373"/>
      <c r="P15" s="48">
        <v>14</v>
      </c>
    </row>
    <row r="16" spans="1:16" ht="10.5" hidden="1" thickTop="1">
      <c r="A16" s="245">
        <v>1</v>
      </c>
      <c r="B16" s="245" t="s">
        <v>26</v>
      </c>
      <c r="C16" s="374" t="s">
        <v>27</v>
      </c>
      <c r="D16" s="24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246"/>
      <c r="B17" s="246"/>
      <c r="C17" s="375"/>
      <c r="D17" s="24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244">
        <v>2</v>
      </c>
      <c r="B18" s="244" t="s">
        <v>6</v>
      </c>
      <c r="C18" s="376" t="s">
        <v>105</v>
      </c>
      <c r="D18" s="244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246"/>
      <c r="B19" s="246"/>
      <c r="C19" s="375"/>
      <c r="D19" s="24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244">
        <v>3</v>
      </c>
      <c r="B20" s="244" t="s">
        <v>81</v>
      </c>
      <c r="C20" s="376" t="s">
        <v>107</v>
      </c>
      <c r="D20" s="244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246"/>
      <c r="B21" s="246"/>
      <c r="C21" s="375"/>
      <c r="D21" s="24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244">
        <v>4</v>
      </c>
      <c r="B22" s="244" t="s">
        <v>26</v>
      </c>
      <c r="C22" s="376" t="s">
        <v>28</v>
      </c>
      <c r="D22" s="244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246"/>
      <c r="B23" s="246"/>
      <c r="C23" s="375"/>
      <c r="D23" s="24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244">
        <v>5</v>
      </c>
      <c r="B24" s="245" t="s">
        <v>26</v>
      </c>
      <c r="C24" s="374" t="s">
        <v>104</v>
      </c>
      <c r="D24" s="24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246"/>
      <c r="B25" s="246"/>
      <c r="C25" s="375"/>
      <c r="D25" s="24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244">
        <v>6</v>
      </c>
      <c r="B26" s="245" t="s">
        <v>26</v>
      </c>
      <c r="C26" s="374" t="s">
        <v>29</v>
      </c>
      <c r="D26" s="24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246"/>
      <c r="B27" s="246"/>
      <c r="C27" s="375"/>
      <c r="D27" s="24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244">
        <v>7</v>
      </c>
      <c r="B28" s="245" t="s">
        <v>6</v>
      </c>
      <c r="C28" s="374" t="s">
        <v>130</v>
      </c>
      <c r="D28" s="24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246"/>
      <c r="B29" s="246"/>
      <c r="C29" s="375"/>
      <c r="D29" s="24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244">
        <v>8</v>
      </c>
      <c r="B30" s="245" t="s">
        <v>26</v>
      </c>
      <c r="C30" s="374" t="s">
        <v>31</v>
      </c>
      <c r="D30" s="24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245"/>
      <c r="B31" s="245"/>
      <c r="C31" s="374"/>
      <c r="D31" s="24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246"/>
      <c r="B32" s="246"/>
      <c r="C32" s="375"/>
      <c r="D32" s="24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244">
        <v>9</v>
      </c>
      <c r="B33" s="244" t="s">
        <v>6</v>
      </c>
      <c r="C33" s="376" t="s">
        <v>30</v>
      </c>
      <c r="D33" s="244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246"/>
      <c r="B34" s="377"/>
      <c r="C34" s="377"/>
      <c r="D34" s="37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244">
        <v>10</v>
      </c>
      <c r="B35" s="245" t="s">
        <v>26</v>
      </c>
      <c r="C35" s="374" t="s">
        <v>33</v>
      </c>
      <c r="D35" s="24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246"/>
      <c r="B36" s="246"/>
      <c r="C36" s="375"/>
      <c r="D36" s="24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244">
        <v>11</v>
      </c>
      <c r="B37" s="245" t="s">
        <v>26</v>
      </c>
      <c r="C37" s="374" t="s">
        <v>88</v>
      </c>
      <c r="D37" s="24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246"/>
      <c r="B38" s="246"/>
      <c r="C38" s="375"/>
      <c r="D38" s="24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244">
        <v>12</v>
      </c>
      <c r="B39" s="245" t="s">
        <v>26</v>
      </c>
      <c r="C39" s="374" t="s">
        <v>3</v>
      </c>
      <c r="D39" s="24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246"/>
      <c r="B40" s="246"/>
      <c r="C40" s="375"/>
      <c r="D40" s="24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244">
        <v>13</v>
      </c>
      <c r="B41" s="245" t="s">
        <v>26</v>
      </c>
      <c r="C41" s="374" t="s">
        <v>34</v>
      </c>
      <c r="D41" s="24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246"/>
      <c r="B42" s="246"/>
      <c r="C42" s="375"/>
      <c r="D42" s="24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244">
        <v>14</v>
      </c>
      <c r="B43" s="245" t="s">
        <v>26</v>
      </c>
      <c r="C43" s="374" t="s">
        <v>62</v>
      </c>
      <c r="D43" s="24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246"/>
      <c r="B44" s="246"/>
      <c r="C44" s="375"/>
      <c r="D44" s="24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244">
        <v>15</v>
      </c>
      <c r="B45" s="245" t="s">
        <v>26</v>
      </c>
      <c r="C45" s="374" t="s">
        <v>35</v>
      </c>
      <c r="D45" s="24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246"/>
      <c r="B46" s="246"/>
      <c r="C46" s="375"/>
      <c r="D46" s="24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244">
        <v>16</v>
      </c>
      <c r="B47" s="245" t="s">
        <v>26</v>
      </c>
      <c r="C47" s="374" t="s">
        <v>4</v>
      </c>
      <c r="D47" s="24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245"/>
      <c r="B48" s="245"/>
      <c r="C48" s="374"/>
      <c r="D48" s="24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245" t="s">
        <v>1</v>
      </c>
      <c r="B52" s="259" t="s">
        <v>0</v>
      </c>
      <c r="C52" s="259" t="s">
        <v>7</v>
      </c>
      <c r="D52" s="259" t="s">
        <v>8</v>
      </c>
      <c r="E52" s="378" t="s">
        <v>9</v>
      </c>
      <c r="F52" s="259" t="s">
        <v>96</v>
      </c>
      <c r="G52" s="350" t="s">
        <v>98</v>
      </c>
      <c r="H52" s="378" t="s">
        <v>86</v>
      </c>
      <c r="I52" s="350"/>
      <c r="J52" s="350"/>
      <c r="K52" s="350"/>
      <c r="L52" s="350"/>
      <c r="M52" s="350"/>
      <c r="N52" s="350"/>
      <c r="O52" s="350"/>
      <c r="P52" s="379"/>
    </row>
    <row r="53" spans="1:16" s="2" customFormat="1" ht="12.75" customHeight="1" hidden="1" thickBot="1">
      <c r="A53" s="245"/>
      <c r="B53" s="259"/>
      <c r="C53" s="259"/>
      <c r="D53" s="259"/>
      <c r="E53" s="378"/>
      <c r="F53" s="259"/>
      <c r="G53" s="350"/>
      <c r="H53" s="354">
        <v>2003</v>
      </c>
      <c r="I53" s="355"/>
      <c r="J53" s="355"/>
      <c r="K53" s="355"/>
      <c r="L53" s="355"/>
      <c r="M53" s="356"/>
      <c r="N53" s="380">
        <v>2004</v>
      </c>
      <c r="O53" s="358"/>
      <c r="P53" s="5">
        <v>2005</v>
      </c>
    </row>
    <row r="54" spans="1:16" s="2" customFormat="1" ht="9.75" customHeight="1" hidden="1" thickTop="1">
      <c r="A54" s="245"/>
      <c r="B54" s="259"/>
      <c r="C54" s="259"/>
      <c r="D54" s="259"/>
      <c r="E54" s="378"/>
      <c r="F54" s="259"/>
      <c r="G54" s="350"/>
      <c r="H54" s="359" t="s">
        <v>95</v>
      </c>
      <c r="I54" s="381" t="s">
        <v>13</v>
      </c>
      <c r="J54" s="382"/>
      <c r="K54" s="382"/>
      <c r="L54" s="382"/>
      <c r="M54" s="383"/>
      <c r="N54" s="384" t="s">
        <v>16</v>
      </c>
      <c r="O54" s="353"/>
      <c r="P54" s="247" t="s">
        <v>16</v>
      </c>
    </row>
    <row r="55" spans="1:16" s="2" customFormat="1" ht="9.75" customHeight="1" hidden="1">
      <c r="A55" s="245"/>
      <c r="B55" s="259"/>
      <c r="C55" s="259"/>
      <c r="D55" s="259"/>
      <c r="E55" s="378"/>
      <c r="F55" s="259"/>
      <c r="G55" s="350"/>
      <c r="H55" s="360"/>
      <c r="I55" s="366" t="s">
        <v>14</v>
      </c>
      <c r="J55" s="345" t="s">
        <v>12</v>
      </c>
      <c r="K55" s="368"/>
      <c r="L55" s="368"/>
      <c r="M55" s="369"/>
      <c r="N55" s="385"/>
      <c r="O55" s="379"/>
      <c r="P55" s="259"/>
    </row>
    <row r="56" spans="1:16" s="2" customFormat="1" ht="29.25" hidden="1">
      <c r="A56" s="246"/>
      <c r="B56" s="260"/>
      <c r="C56" s="260"/>
      <c r="D56" s="260"/>
      <c r="E56" s="361"/>
      <c r="F56" s="260"/>
      <c r="G56" s="351"/>
      <c r="H56" s="360"/>
      <c r="I56" s="367"/>
      <c r="J56" s="34" t="s">
        <v>10</v>
      </c>
      <c r="K56" s="34" t="s">
        <v>11</v>
      </c>
      <c r="L56" s="345" t="s">
        <v>15</v>
      </c>
      <c r="M56" s="369"/>
      <c r="N56" s="386"/>
      <c r="O56" s="387"/>
      <c r="P56" s="26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70">
        <v>12</v>
      </c>
      <c r="M57" s="371"/>
      <c r="N57" s="372">
        <v>13</v>
      </c>
      <c r="O57" s="373"/>
      <c r="P57" s="48">
        <v>14</v>
      </c>
    </row>
    <row r="58" spans="1:16" ht="10.5" hidden="1" thickTop="1">
      <c r="A58" s="245">
        <v>17</v>
      </c>
      <c r="B58" s="245" t="s">
        <v>26</v>
      </c>
      <c r="C58" s="374" t="s">
        <v>5</v>
      </c>
      <c r="D58" s="24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246"/>
      <c r="B59" s="246"/>
      <c r="C59" s="375"/>
      <c r="D59" s="24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244">
        <v>18</v>
      </c>
      <c r="B60" s="244" t="s">
        <v>6</v>
      </c>
      <c r="C60" s="376" t="s">
        <v>36</v>
      </c>
      <c r="D60" s="244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246"/>
      <c r="B61" s="246"/>
      <c r="C61" s="375"/>
      <c r="D61" s="24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245">
        <v>19</v>
      </c>
      <c r="B62" s="245" t="s">
        <v>6</v>
      </c>
      <c r="C62" s="374" t="s">
        <v>91</v>
      </c>
      <c r="D62" s="24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245"/>
      <c r="B63" s="245"/>
      <c r="C63" s="374"/>
      <c r="D63" s="24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40" t="s">
        <v>131</v>
      </c>
      <c r="B64" s="441"/>
      <c r="C64" s="39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42"/>
      <c r="B65" s="443"/>
      <c r="C65" s="396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44" t="s">
        <v>133</v>
      </c>
      <c r="B66" s="445"/>
      <c r="C66" s="448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8">
        <f t="shared" si="0"/>
        <v>1699278</v>
      </c>
      <c r="M66" s="389"/>
      <c r="N66" s="390">
        <f>SUM(N16,N18,N20,N22,N24,N26,N28,N30,N33,N35,N37,N39,N41,N43,N45,N47,N58,N60,N62)</f>
        <v>4004000</v>
      </c>
      <c r="O66" s="391"/>
      <c r="P66" s="148">
        <f>SUM(P16,P18,P20,P22,P24,P26,P28,P30,P33,P35,P37,P39,P41,P43,P45,P47,P58,P60,P62)</f>
        <v>300000</v>
      </c>
    </row>
    <row r="67" spans="1:16" ht="9.75" customHeight="1" thickBot="1">
      <c r="A67" s="446"/>
      <c r="B67" s="447"/>
      <c r="C67" s="41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92">
        <f>SUM(N17,N19,N21,N23,N25,N27,N29,N31,N32,N34,N36,N38,N40,N42,N44,N46,N48,N59,N61,N63)</f>
        <v>10620000</v>
      </c>
      <c r="O67" s="393"/>
      <c r="P67" s="87">
        <f>SUM(P17,P19,P21,P23,P25,P27,P29,P31,P32,P34,P36,P38,P40,P42,P44,P46,P48,P59,P61,P63)</f>
        <v>1400000</v>
      </c>
    </row>
    <row r="68" spans="1:16" ht="9.75" hidden="1">
      <c r="A68" s="244">
        <v>20</v>
      </c>
      <c r="B68" s="244" t="s">
        <v>2</v>
      </c>
      <c r="C68" s="376" t="s">
        <v>37</v>
      </c>
      <c r="D68" s="244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246"/>
      <c r="B69" s="246"/>
      <c r="C69" s="375"/>
      <c r="D69" s="24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244">
        <v>21</v>
      </c>
      <c r="B70" s="244" t="s">
        <v>2</v>
      </c>
      <c r="C70" s="376" t="s">
        <v>38</v>
      </c>
      <c r="D70" s="244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246"/>
      <c r="B71" s="246"/>
      <c r="C71" s="375"/>
      <c r="D71" s="24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244">
        <v>22</v>
      </c>
      <c r="B72" s="245" t="s">
        <v>2</v>
      </c>
      <c r="C72" s="376" t="s">
        <v>39</v>
      </c>
      <c r="D72" s="244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246"/>
      <c r="B73" s="246"/>
      <c r="C73" s="375"/>
      <c r="D73" s="24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244">
        <v>23</v>
      </c>
      <c r="B74" s="245" t="s">
        <v>2</v>
      </c>
      <c r="C74" s="376" t="s">
        <v>19</v>
      </c>
      <c r="D74" s="244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246"/>
      <c r="B75" s="246"/>
      <c r="C75" s="375"/>
      <c r="D75" s="24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244">
        <v>24</v>
      </c>
      <c r="B76" s="245" t="s">
        <v>2</v>
      </c>
      <c r="C76" s="376" t="s">
        <v>40</v>
      </c>
      <c r="D76" s="244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246"/>
      <c r="B77" s="246"/>
      <c r="C77" s="375"/>
      <c r="D77" s="24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244">
        <v>25</v>
      </c>
      <c r="B78" s="245" t="s">
        <v>2</v>
      </c>
      <c r="C78" s="376" t="s">
        <v>63</v>
      </c>
      <c r="D78" s="244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246"/>
      <c r="B79" s="246"/>
      <c r="C79" s="375"/>
      <c r="D79" s="24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244">
        <v>26</v>
      </c>
      <c r="B80" s="245" t="s">
        <v>6</v>
      </c>
      <c r="C80" s="374" t="s">
        <v>41</v>
      </c>
      <c r="D80" s="24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246"/>
      <c r="B81" s="246"/>
      <c r="C81" s="375"/>
      <c r="D81" s="24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244">
        <v>27</v>
      </c>
      <c r="B82" s="245" t="s">
        <v>6</v>
      </c>
      <c r="C82" s="374" t="s">
        <v>42</v>
      </c>
      <c r="D82" s="24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246"/>
      <c r="B83" s="246"/>
      <c r="C83" s="375"/>
      <c r="D83" s="24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244">
        <v>28</v>
      </c>
      <c r="B84" s="245" t="s">
        <v>6</v>
      </c>
      <c r="C84" s="374" t="s">
        <v>43</v>
      </c>
      <c r="D84" s="24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246"/>
      <c r="B85" s="246"/>
      <c r="C85" s="375"/>
      <c r="D85" s="24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244">
        <v>29</v>
      </c>
      <c r="B86" s="245" t="s">
        <v>6</v>
      </c>
      <c r="C86" s="374" t="s">
        <v>109</v>
      </c>
      <c r="D86" s="24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246"/>
      <c r="B87" s="246"/>
      <c r="C87" s="375"/>
      <c r="D87" s="24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244">
        <v>30</v>
      </c>
      <c r="B88" s="244" t="s">
        <v>6</v>
      </c>
      <c r="C88" s="376" t="s">
        <v>44</v>
      </c>
      <c r="D88" s="244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246"/>
      <c r="B89" s="246"/>
      <c r="C89" s="375"/>
      <c r="D89" s="24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244">
        <v>31</v>
      </c>
      <c r="B90" s="244" t="s">
        <v>6</v>
      </c>
      <c r="C90" s="376" t="s">
        <v>46</v>
      </c>
      <c r="D90" s="244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246"/>
      <c r="B91" s="246"/>
      <c r="C91" s="375"/>
      <c r="D91" s="24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244">
        <v>32</v>
      </c>
      <c r="B92" s="244" t="s">
        <v>6</v>
      </c>
      <c r="C92" s="376" t="s">
        <v>64</v>
      </c>
      <c r="D92" s="244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246"/>
      <c r="B93" s="246"/>
      <c r="C93" s="375"/>
      <c r="D93" s="24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244">
        <v>33</v>
      </c>
      <c r="B94" s="244" t="s">
        <v>6</v>
      </c>
      <c r="C94" s="376" t="s">
        <v>65</v>
      </c>
      <c r="D94" s="244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246"/>
      <c r="B95" s="246"/>
      <c r="C95" s="375"/>
      <c r="D95" s="24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244">
        <v>34</v>
      </c>
      <c r="B96" s="245" t="s">
        <v>6</v>
      </c>
      <c r="C96" s="376" t="s">
        <v>49</v>
      </c>
      <c r="D96" s="244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246"/>
      <c r="B97" s="246"/>
      <c r="C97" s="377"/>
      <c r="D97" s="37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244">
        <v>35</v>
      </c>
      <c r="B98" s="245" t="s">
        <v>6</v>
      </c>
      <c r="C98" s="376" t="s">
        <v>51</v>
      </c>
      <c r="D98" s="244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246"/>
      <c r="B99" s="246"/>
      <c r="C99" s="377"/>
      <c r="D99" s="37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244">
        <v>36</v>
      </c>
      <c r="B100" s="244" t="s">
        <v>6</v>
      </c>
      <c r="C100" s="376" t="s">
        <v>66</v>
      </c>
      <c r="D100" s="244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245"/>
      <c r="B101" s="245"/>
      <c r="C101" s="374"/>
      <c r="D101" s="24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245" t="s">
        <v>1</v>
      </c>
      <c r="B105" s="259" t="s">
        <v>0</v>
      </c>
      <c r="C105" s="259" t="s">
        <v>7</v>
      </c>
      <c r="D105" s="259" t="s">
        <v>8</v>
      </c>
      <c r="E105" s="378" t="s">
        <v>9</v>
      </c>
      <c r="F105" s="259" t="s">
        <v>96</v>
      </c>
      <c r="G105" s="350" t="s">
        <v>98</v>
      </c>
      <c r="H105" s="378" t="s">
        <v>86</v>
      </c>
      <c r="I105" s="350"/>
      <c r="J105" s="350"/>
      <c r="K105" s="350"/>
      <c r="L105" s="350"/>
      <c r="M105" s="350"/>
      <c r="N105" s="350"/>
      <c r="O105" s="350"/>
      <c r="P105" s="379"/>
    </row>
    <row r="106" spans="1:16" s="2" customFormat="1" ht="12.75" customHeight="1" hidden="1" thickBot="1">
      <c r="A106" s="245"/>
      <c r="B106" s="259"/>
      <c r="C106" s="259"/>
      <c r="D106" s="259"/>
      <c r="E106" s="378"/>
      <c r="F106" s="259"/>
      <c r="G106" s="350"/>
      <c r="H106" s="354">
        <v>2003</v>
      </c>
      <c r="I106" s="355"/>
      <c r="J106" s="355"/>
      <c r="K106" s="355"/>
      <c r="L106" s="355"/>
      <c r="M106" s="356"/>
      <c r="N106" s="380">
        <v>2004</v>
      </c>
      <c r="O106" s="358"/>
      <c r="P106" s="5">
        <v>2005</v>
      </c>
    </row>
    <row r="107" spans="1:16" s="2" customFormat="1" ht="9.75" customHeight="1" hidden="1" thickTop="1">
      <c r="A107" s="245"/>
      <c r="B107" s="259"/>
      <c r="C107" s="259"/>
      <c r="D107" s="259"/>
      <c r="E107" s="378"/>
      <c r="F107" s="259"/>
      <c r="G107" s="350"/>
      <c r="H107" s="359" t="s">
        <v>95</v>
      </c>
      <c r="I107" s="381" t="s">
        <v>13</v>
      </c>
      <c r="J107" s="382"/>
      <c r="K107" s="382"/>
      <c r="L107" s="382"/>
      <c r="M107" s="383"/>
      <c r="N107" s="384" t="s">
        <v>16</v>
      </c>
      <c r="O107" s="353"/>
      <c r="P107" s="247" t="s">
        <v>16</v>
      </c>
    </row>
    <row r="108" spans="1:16" s="2" customFormat="1" ht="9.75" customHeight="1" hidden="1">
      <c r="A108" s="245"/>
      <c r="B108" s="259"/>
      <c r="C108" s="259"/>
      <c r="D108" s="259"/>
      <c r="E108" s="378"/>
      <c r="F108" s="259"/>
      <c r="G108" s="350"/>
      <c r="H108" s="360"/>
      <c r="I108" s="366" t="s">
        <v>14</v>
      </c>
      <c r="J108" s="345" t="s">
        <v>12</v>
      </c>
      <c r="K108" s="368"/>
      <c r="L108" s="368"/>
      <c r="M108" s="369"/>
      <c r="N108" s="385"/>
      <c r="O108" s="379"/>
      <c r="P108" s="259"/>
    </row>
    <row r="109" spans="1:16" s="2" customFormat="1" ht="29.25" hidden="1">
      <c r="A109" s="246"/>
      <c r="B109" s="260"/>
      <c r="C109" s="260"/>
      <c r="D109" s="260"/>
      <c r="E109" s="361"/>
      <c r="F109" s="260"/>
      <c r="G109" s="351"/>
      <c r="H109" s="360"/>
      <c r="I109" s="367"/>
      <c r="J109" s="34" t="s">
        <v>10</v>
      </c>
      <c r="K109" s="34" t="s">
        <v>11</v>
      </c>
      <c r="L109" s="345" t="s">
        <v>15</v>
      </c>
      <c r="M109" s="369"/>
      <c r="N109" s="386"/>
      <c r="O109" s="387"/>
      <c r="P109" s="26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70">
        <v>12</v>
      </c>
      <c r="M110" s="371"/>
      <c r="N110" s="372">
        <v>13</v>
      </c>
      <c r="O110" s="373"/>
      <c r="P110" s="48">
        <v>14</v>
      </c>
    </row>
    <row r="111" spans="1:16" ht="9.75" customHeight="1" hidden="1" thickTop="1">
      <c r="A111" s="245">
        <v>37</v>
      </c>
      <c r="B111" s="245" t="s">
        <v>6</v>
      </c>
      <c r="C111" s="374" t="s">
        <v>47</v>
      </c>
      <c r="D111" s="24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246"/>
      <c r="B112" s="246"/>
      <c r="C112" s="375"/>
      <c r="D112" s="24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244">
        <v>38</v>
      </c>
      <c r="B113" s="244" t="s">
        <v>6</v>
      </c>
      <c r="C113" s="376" t="s">
        <v>48</v>
      </c>
      <c r="D113" s="244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246"/>
      <c r="B114" s="246"/>
      <c r="C114" s="375"/>
      <c r="D114" s="24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244">
        <v>39</v>
      </c>
      <c r="B115" s="245" t="s">
        <v>6</v>
      </c>
      <c r="C115" s="376" t="s">
        <v>50</v>
      </c>
      <c r="D115" s="244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246"/>
      <c r="B116" s="246"/>
      <c r="C116" s="377"/>
      <c r="D116" s="37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244">
        <v>40</v>
      </c>
      <c r="B117" s="245" t="s">
        <v>6</v>
      </c>
      <c r="C117" s="374" t="s">
        <v>68</v>
      </c>
      <c r="D117" s="24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246"/>
      <c r="B118" s="245"/>
      <c r="C118" s="374"/>
      <c r="D118" s="24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244">
        <v>41</v>
      </c>
      <c r="B119" s="244" t="s">
        <v>81</v>
      </c>
      <c r="C119" s="376" t="s">
        <v>82</v>
      </c>
      <c r="D119" s="244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246"/>
      <c r="B120" s="246"/>
      <c r="C120" s="375"/>
      <c r="D120" s="24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244">
        <v>42</v>
      </c>
      <c r="B121" s="245" t="s">
        <v>6</v>
      </c>
      <c r="C121" s="374" t="s">
        <v>67</v>
      </c>
      <c r="D121" s="24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246"/>
      <c r="B122" s="246"/>
      <c r="C122" s="375"/>
      <c r="D122" s="24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94" t="s">
        <v>135</v>
      </c>
      <c r="B123" s="395"/>
      <c r="C123" s="398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96"/>
      <c r="B124" s="397"/>
      <c r="C124" s="399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02" t="s">
        <v>136</v>
      </c>
      <c r="B125" s="403"/>
      <c r="C125" s="400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8">
        <f t="shared" si="1"/>
        <v>0</v>
      </c>
      <c r="M125" s="389"/>
      <c r="N125" s="391">
        <f>SUM(N68,N70,N72,N74,N76,N78,N80,N82,N84,N86,N88,N90,N92,N94,N96,N98,N100,N111,N113,N115,N117,N119,N121)</f>
        <v>4399000</v>
      </c>
      <c r="O125" s="406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04"/>
      <c r="B126" s="405"/>
      <c r="C126" s="401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07">
        <f>SUM(N69,N71,N73,N75,N77,N79,N81,N83,N85,N87,N89,N91,N93,N95,N97,N99,N101,N112,N114,N116,N118,N120,N122)</f>
        <v>0</v>
      </c>
      <c r="O126" s="408"/>
      <c r="P126" s="119">
        <f>SUM(P69,P71,P73,P75,P77,P79,P81,P83,P85,P87,P89,P91,P93,P95,P97,P99,P101,P112,P114,P116,P118,P120,P122)</f>
        <v>0</v>
      </c>
    </row>
    <row r="127" spans="1:16" ht="9.75" hidden="1">
      <c r="A127" s="245">
        <v>43</v>
      </c>
      <c r="B127" s="245" t="s">
        <v>2</v>
      </c>
      <c r="C127" s="374" t="s">
        <v>89</v>
      </c>
      <c r="D127" s="24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246"/>
      <c r="B128" s="246"/>
      <c r="C128" s="375"/>
      <c r="D128" s="24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245">
        <v>44</v>
      </c>
      <c r="B129" s="245" t="s">
        <v>6</v>
      </c>
      <c r="C129" s="374" t="s">
        <v>75</v>
      </c>
      <c r="D129" s="24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246"/>
      <c r="B130" s="246"/>
      <c r="C130" s="375"/>
      <c r="D130" s="24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94" t="s">
        <v>139</v>
      </c>
      <c r="B131" s="395"/>
      <c r="C131" s="409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96"/>
      <c r="B132" s="397"/>
      <c r="C132" s="410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02" t="s">
        <v>141</v>
      </c>
      <c r="B133" s="403"/>
      <c r="C133" s="41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3">
        <f t="shared" si="2"/>
        <v>0</v>
      </c>
      <c r="M133" s="414"/>
      <c r="N133" s="391">
        <f>SUM(N127,N129)</f>
        <v>429000</v>
      </c>
      <c r="O133" s="406"/>
      <c r="P133" s="148">
        <f>SUM(P127,P129)</f>
        <v>5700000</v>
      </c>
    </row>
    <row r="134" spans="1:16" ht="9.75" customHeight="1" thickBot="1">
      <c r="A134" s="404"/>
      <c r="B134" s="405"/>
      <c r="C134" s="41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5">
        <f>SUM(N128,N130)</f>
        <v>0</v>
      </c>
      <c r="O134" s="416"/>
      <c r="P134" s="87">
        <f>SUM(P128,P130)</f>
        <v>0</v>
      </c>
    </row>
    <row r="135" spans="1:16" ht="9.75" hidden="1">
      <c r="A135" s="245">
        <v>45</v>
      </c>
      <c r="B135" s="245" t="s">
        <v>6</v>
      </c>
      <c r="C135" s="374" t="s">
        <v>99</v>
      </c>
      <c r="D135" s="24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246"/>
      <c r="B136" s="246"/>
      <c r="C136" s="375"/>
      <c r="D136" s="24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245">
        <v>46</v>
      </c>
      <c r="B137" s="245" t="s">
        <v>6</v>
      </c>
      <c r="C137" s="374" t="s">
        <v>77</v>
      </c>
      <c r="D137" s="24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246"/>
      <c r="B138" s="246"/>
      <c r="C138" s="375"/>
      <c r="D138" s="24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94" t="s">
        <v>143</v>
      </c>
      <c r="B139" s="395"/>
      <c r="C139" s="409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96"/>
      <c r="B140" s="397"/>
      <c r="C140" s="410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02" t="s">
        <v>145</v>
      </c>
      <c r="B141" s="403"/>
      <c r="C141" s="41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8">
        <f t="shared" si="3"/>
        <v>0</v>
      </c>
      <c r="M141" s="389"/>
      <c r="N141" s="417">
        <f>SUM(N135,N137)</f>
        <v>100000</v>
      </c>
      <c r="O141" s="418"/>
      <c r="P141" s="78">
        <f>SUM(P135,P137)</f>
        <v>0</v>
      </c>
    </row>
    <row r="142" spans="1:16" ht="9.75" customHeight="1" thickBot="1">
      <c r="A142" s="404"/>
      <c r="B142" s="405"/>
      <c r="C142" s="41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5">
        <f>SUM(N136,N138)</f>
        <v>0</v>
      </c>
      <c r="O142" s="416"/>
      <c r="P142" s="87">
        <f>SUM(P136,P138)</f>
        <v>0</v>
      </c>
    </row>
    <row r="143" spans="1:16" ht="9.75" hidden="1">
      <c r="A143" s="245">
        <v>47</v>
      </c>
      <c r="B143" s="245" t="s">
        <v>6</v>
      </c>
      <c r="C143" s="374" t="s">
        <v>92</v>
      </c>
      <c r="D143" s="24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246"/>
      <c r="B144" s="246"/>
      <c r="C144" s="375"/>
      <c r="D144" s="24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245">
        <v>48</v>
      </c>
      <c r="B145" s="245" t="s">
        <v>6</v>
      </c>
      <c r="C145" s="374" t="s">
        <v>100</v>
      </c>
      <c r="D145" s="24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246"/>
      <c r="B146" s="246"/>
      <c r="C146" s="375"/>
      <c r="D146" s="24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94" t="s">
        <v>147</v>
      </c>
      <c r="B147" s="395"/>
      <c r="C147" s="409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96"/>
      <c r="B148" s="397"/>
      <c r="C148" s="410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02" t="s">
        <v>148</v>
      </c>
      <c r="B149" s="403"/>
      <c r="C149" s="41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8">
        <f t="shared" si="4"/>
        <v>0</v>
      </c>
      <c r="M149" s="389"/>
      <c r="N149" s="417">
        <f>SUM(N143,N145)</f>
        <v>0</v>
      </c>
      <c r="O149" s="418"/>
      <c r="P149" s="78">
        <f>SUM(P143,P145)</f>
        <v>0</v>
      </c>
    </row>
    <row r="150" spans="1:16" ht="9.75" customHeight="1" thickBot="1">
      <c r="A150" s="404"/>
      <c r="B150" s="405"/>
      <c r="C150" s="41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5">
        <f>SUM(N144,N146)</f>
        <v>0</v>
      </c>
      <c r="O150" s="416"/>
      <c r="P150" s="87">
        <f>SUM(P144,P146)</f>
        <v>0</v>
      </c>
    </row>
    <row r="151" spans="1:16" ht="9.75" hidden="1">
      <c r="A151" s="244">
        <v>49</v>
      </c>
      <c r="B151" s="244" t="s">
        <v>6</v>
      </c>
      <c r="C151" s="376" t="s">
        <v>69</v>
      </c>
      <c r="D151" s="244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246"/>
      <c r="B152" s="246"/>
      <c r="C152" s="375"/>
      <c r="D152" s="24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244">
        <v>50</v>
      </c>
      <c r="B153" s="244" t="s">
        <v>2</v>
      </c>
      <c r="C153" s="376" t="s">
        <v>20</v>
      </c>
      <c r="D153" s="244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246"/>
      <c r="B154" s="246"/>
      <c r="C154" s="375"/>
      <c r="D154" s="24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244">
        <v>51</v>
      </c>
      <c r="B155" s="245" t="s">
        <v>2</v>
      </c>
      <c r="C155" s="374" t="s">
        <v>53</v>
      </c>
      <c r="D155" s="24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246"/>
      <c r="B156" s="246"/>
      <c r="C156" s="375"/>
      <c r="D156" s="24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244">
        <v>52</v>
      </c>
      <c r="B157" s="245" t="s">
        <v>2</v>
      </c>
      <c r="C157" s="374" t="s">
        <v>21</v>
      </c>
      <c r="D157" s="24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246"/>
      <c r="B158" s="246"/>
      <c r="C158" s="375"/>
      <c r="D158" s="24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244">
        <v>53</v>
      </c>
      <c r="B159" s="244" t="s">
        <v>2</v>
      </c>
      <c r="C159" s="376" t="s">
        <v>70</v>
      </c>
      <c r="D159" s="244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246"/>
      <c r="B160" s="246"/>
      <c r="C160" s="375"/>
      <c r="D160" s="24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245" t="s">
        <v>1</v>
      </c>
      <c r="B164" s="259" t="s">
        <v>0</v>
      </c>
      <c r="C164" s="259" t="s">
        <v>7</v>
      </c>
      <c r="D164" s="259" t="s">
        <v>8</v>
      </c>
      <c r="E164" s="378" t="s">
        <v>9</v>
      </c>
      <c r="F164" s="259" t="s">
        <v>96</v>
      </c>
      <c r="G164" s="350" t="s">
        <v>98</v>
      </c>
      <c r="H164" s="378" t="s">
        <v>86</v>
      </c>
      <c r="I164" s="350"/>
      <c r="J164" s="350"/>
      <c r="K164" s="350"/>
      <c r="L164" s="350"/>
      <c r="M164" s="350"/>
      <c r="N164" s="350"/>
      <c r="O164" s="350"/>
      <c r="P164" s="379"/>
    </row>
    <row r="165" spans="1:16" s="2" customFormat="1" ht="12.75" customHeight="1" hidden="1" thickBot="1">
      <c r="A165" s="245"/>
      <c r="B165" s="259"/>
      <c r="C165" s="259"/>
      <c r="D165" s="259"/>
      <c r="E165" s="378"/>
      <c r="F165" s="259"/>
      <c r="G165" s="350"/>
      <c r="H165" s="354">
        <v>2003</v>
      </c>
      <c r="I165" s="355"/>
      <c r="J165" s="355"/>
      <c r="K165" s="355"/>
      <c r="L165" s="355"/>
      <c r="M165" s="356"/>
      <c r="N165" s="380">
        <v>2004</v>
      </c>
      <c r="O165" s="358"/>
      <c r="P165" s="5">
        <v>2005</v>
      </c>
    </row>
    <row r="166" spans="1:16" s="2" customFormat="1" ht="9.75" customHeight="1" hidden="1" thickTop="1">
      <c r="A166" s="245"/>
      <c r="B166" s="259"/>
      <c r="C166" s="259"/>
      <c r="D166" s="259"/>
      <c r="E166" s="378"/>
      <c r="F166" s="259"/>
      <c r="G166" s="350"/>
      <c r="H166" s="359" t="s">
        <v>95</v>
      </c>
      <c r="I166" s="381" t="s">
        <v>13</v>
      </c>
      <c r="J166" s="382"/>
      <c r="K166" s="382"/>
      <c r="L166" s="382"/>
      <c r="M166" s="383"/>
      <c r="N166" s="384" t="s">
        <v>16</v>
      </c>
      <c r="O166" s="353"/>
      <c r="P166" s="247" t="s">
        <v>16</v>
      </c>
    </row>
    <row r="167" spans="1:16" s="2" customFormat="1" ht="9.75" customHeight="1" hidden="1">
      <c r="A167" s="245"/>
      <c r="B167" s="259"/>
      <c r="C167" s="259"/>
      <c r="D167" s="259"/>
      <c r="E167" s="378"/>
      <c r="F167" s="259"/>
      <c r="G167" s="350"/>
      <c r="H167" s="360"/>
      <c r="I167" s="366" t="s">
        <v>14</v>
      </c>
      <c r="J167" s="345" t="s">
        <v>12</v>
      </c>
      <c r="K167" s="368"/>
      <c r="L167" s="368"/>
      <c r="M167" s="369"/>
      <c r="N167" s="385"/>
      <c r="O167" s="379"/>
      <c r="P167" s="259"/>
    </row>
    <row r="168" spans="1:16" s="2" customFormat="1" ht="29.25" hidden="1">
      <c r="A168" s="246"/>
      <c r="B168" s="260"/>
      <c r="C168" s="260"/>
      <c r="D168" s="260"/>
      <c r="E168" s="361"/>
      <c r="F168" s="260"/>
      <c r="G168" s="351"/>
      <c r="H168" s="360"/>
      <c r="I168" s="367"/>
      <c r="J168" s="34" t="s">
        <v>10</v>
      </c>
      <c r="K168" s="34" t="s">
        <v>11</v>
      </c>
      <c r="L168" s="345" t="s">
        <v>15</v>
      </c>
      <c r="M168" s="369"/>
      <c r="N168" s="386"/>
      <c r="O168" s="387"/>
      <c r="P168" s="26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70">
        <v>12</v>
      </c>
      <c r="M169" s="371"/>
      <c r="N169" s="372">
        <v>13</v>
      </c>
      <c r="O169" s="373"/>
      <c r="P169" s="48">
        <v>14</v>
      </c>
    </row>
    <row r="170" spans="1:16" ht="10.5" hidden="1" thickTop="1">
      <c r="A170" s="245">
        <v>54</v>
      </c>
      <c r="B170" s="245" t="s">
        <v>2</v>
      </c>
      <c r="C170" s="374" t="s">
        <v>83</v>
      </c>
      <c r="D170" s="24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246"/>
      <c r="B171" s="246"/>
      <c r="C171" s="375"/>
      <c r="D171" s="24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94" t="s">
        <v>150</v>
      </c>
      <c r="B172" s="395"/>
      <c r="C172" s="409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96"/>
      <c r="B173" s="397"/>
      <c r="C173" s="410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02" t="s">
        <v>152</v>
      </c>
      <c r="B174" s="403"/>
      <c r="C174" s="41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8">
        <f t="shared" si="5"/>
        <v>200000</v>
      </c>
      <c r="M174" s="389"/>
      <c r="N174" s="417">
        <f>SUM(N151,N153,N155,N157,N159,N170)</f>
        <v>7000000</v>
      </c>
      <c r="O174" s="418"/>
      <c r="P174" s="78">
        <f>SUM(P151,P153,P155,P157,P159,P170)</f>
        <v>1200000</v>
      </c>
    </row>
    <row r="175" spans="1:16" ht="9.75" customHeight="1" thickBot="1">
      <c r="A175" s="404"/>
      <c r="B175" s="405"/>
      <c r="C175" s="41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5">
        <f>SUM(N152,N154,N156,N158,N160,N171)</f>
        <v>0</v>
      </c>
      <c r="O175" s="416"/>
      <c r="P175" s="87">
        <f>SUM(P152,P154,P156,P158,P160,P171)</f>
        <v>0</v>
      </c>
    </row>
    <row r="176" spans="1:16" ht="9.75" hidden="1">
      <c r="A176" s="244">
        <v>55</v>
      </c>
      <c r="B176" s="245" t="s">
        <v>6</v>
      </c>
      <c r="C176" s="374" t="s">
        <v>102</v>
      </c>
      <c r="D176" s="24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246"/>
      <c r="B177" s="246"/>
      <c r="C177" s="375"/>
      <c r="D177" s="24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02" t="s">
        <v>154</v>
      </c>
      <c r="B178" s="403"/>
      <c r="C178" s="41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8">
        <f t="shared" si="6"/>
        <v>0</v>
      </c>
      <c r="M178" s="389"/>
      <c r="N178" s="417">
        <f>SUM(N176)</f>
        <v>0</v>
      </c>
      <c r="O178" s="418"/>
      <c r="P178" s="78">
        <f>SUM(P176)</f>
        <v>0</v>
      </c>
    </row>
    <row r="179" spans="1:16" ht="9.75" customHeight="1" thickBot="1">
      <c r="A179" s="404"/>
      <c r="B179" s="405"/>
      <c r="C179" s="41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5">
        <f>SUM(N177)</f>
        <v>0</v>
      </c>
      <c r="O179" s="416"/>
      <c r="P179" s="87">
        <f>SUM(P177)</f>
        <v>0</v>
      </c>
    </row>
    <row r="180" spans="1:16" ht="9.75">
      <c r="A180" s="245">
        <v>56</v>
      </c>
      <c r="B180" s="245" t="s">
        <v>2</v>
      </c>
      <c r="C180" s="374" t="s">
        <v>101</v>
      </c>
      <c r="D180" s="24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246"/>
      <c r="B181" s="246"/>
      <c r="C181" s="375"/>
      <c r="D181" s="24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94" t="s">
        <v>156</v>
      </c>
      <c r="B182" s="395"/>
      <c r="C182" s="398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96"/>
      <c r="B183" s="397"/>
      <c r="C183" s="399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8">
        <f t="shared" si="7"/>
        <v>0</v>
      </c>
      <c r="M184" s="389"/>
      <c r="N184" s="417">
        <f>SUM(N180)</f>
        <v>0</v>
      </c>
      <c r="O184" s="41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5">
        <f>SUM(N181)</f>
        <v>0</v>
      </c>
      <c r="O185" s="416"/>
      <c r="P185" s="87">
        <f>SUM(P181)</f>
        <v>0</v>
      </c>
    </row>
    <row r="186" spans="1:16" ht="9.75">
      <c r="A186" s="245">
        <v>57</v>
      </c>
      <c r="B186" s="245" t="s">
        <v>6</v>
      </c>
      <c r="C186" s="374" t="s">
        <v>110</v>
      </c>
      <c r="D186" s="24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246"/>
      <c r="B187" s="246"/>
      <c r="C187" s="375"/>
      <c r="D187" s="24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94" t="s">
        <v>150</v>
      </c>
      <c r="B188" s="395"/>
      <c r="C188" s="409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96"/>
      <c r="B189" s="397"/>
      <c r="C189" s="410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19" t="s">
        <v>111</v>
      </c>
      <c r="B190" s="420"/>
      <c r="C190" s="42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8">
        <f t="shared" si="8"/>
        <v>0</v>
      </c>
      <c r="M190" s="389"/>
      <c r="N190" s="417">
        <f>SUM(N186)</f>
        <v>0</v>
      </c>
      <c r="O190" s="418"/>
      <c r="P190" s="78">
        <f>SUM(P186)</f>
        <v>0</v>
      </c>
    </row>
    <row r="191" spans="1:16" ht="9.75" customHeight="1" thickBot="1">
      <c r="A191" s="422"/>
      <c r="B191" s="423"/>
      <c r="C191" s="416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5">
        <f>SUM(N187)</f>
        <v>0</v>
      </c>
      <c r="O191" s="416"/>
      <c r="P191" s="87">
        <f>SUM(P187)</f>
        <v>0</v>
      </c>
    </row>
    <row r="192" spans="1:16" ht="9.75">
      <c r="A192" s="245">
        <v>58</v>
      </c>
      <c r="B192" s="245" t="s">
        <v>2</v>
      </c>
      <c r="C192" s="374" t="s">
        <v>90</v>
      </c>
      <c r="D192" s="24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246"/>
      <c r="B193" s="246"/>
      <c r="C193" s="375"/>
      <c r="D193" s="24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94" t="s">
        <v>150</v>
      </c>
      <c r="B194" s="395"/>
      <c r="C194" s="409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96"/>
      <c r="B195" s="397"/>
      <c r="C195" s="410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19" t="s">
        <v>22</v>
      </c>
      <c r="B196" s="420"/>
      <c r="C196" s="42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8">
        <v>0</v>
      </c>
      <c r="M196" s="389"/>
      <c r="N196" s="417">
        <f>N192</f>
        <v>3000000</v>
      </c>
      <c r="O196" s="418"/>
      <c r="P196" s="78">
        <f>SUM(P192)</f>
        <v>0</v>
      </c>
    </row>
    <row r="197" spans="1:16" ht="9.75" customHeight="1" thickBot="1">
      <c r="A197" s="422"/>
      <c r="B197" s="423"/>
      <c r="C197" s="416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07">
        <f>N193</f>
        <v>0</v>
      </c>
      <c r="O197" s="408"/>
      <c r="P197" s="119">
        <f>SUM(P193)</f>
        <v>0</v>
      </c>
    </row>
    <row r="198" spans="1:16" ht="9.75">
      <c r="A198" s="245">
        <v>59</v>
      </c>
      <c r="B198" s="245" t="s">
        <v>6</v>
      </c>
      <c r="C198" s="374" t="s">
        <v>71</v>
      </c>
      <c r="D198" s="24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246"/>
      <c r="B199" s="246"/>
      <c r="C199" s="375"/>
      <c r="D199" s="24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244">
        <v>60</v>
      </c>
      <c r="B200" s="245" t="s">
        <v>6</v>
      </c>
      <c r="C200" s="374" t="s">
        <v>57</v>
      </c>
      <c r="D200" s="24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246"/>
      <c r="B201" s="246"/>
      <c r="C201" s="375"/>
      <c r="D201" s="24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245">
        <v>61</v>
      </c>
      <c r="B202" s="245" t="s">
        <v>6</v>
      </c>
      <c r="C202" s="374" t="s">
        <v>72</v>
      </c>
      <c r="D202" s="24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246"/>
      <c r="B203" s="246"/>
      <c r="C203" s="375"/>
      <c r="D203" s="24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244">
        <v>62</v>
      </c>
      <c r="B204" s="245" t="s">
        <v>6</v>
      </c>
      <c r="C204" s="374" t="s">
        <v>58</v>
      </c>
      <c r="D204" s="24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246"/>
      <c r="B205" s="246"/>
      <c r="C205" s="375"/>
      <c r="D205" s="24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245">
        <v>63</v>
      </c>
      <c r="B206" s="245" t="s">
        <v>6</v>
      </c>
      <c r="C206" s="374" t="s">
        <v>59</v>
      </c>
      <c r="D206" s="24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246"/>
      <c r="B207" s="246"/>
      <c r="C207" s="375"/>
      <c r="D207" s="24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244">
        <v>64</v>
      </c>
      <c r="B208" s="244" t="s">
        <v>6</v>
      </c>
      <c r="C208" s="376" t="s">
        <v>87</v>
      </c>
      <c r="D208" s="244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246"/>
      <c r="B209" s="246"/>
      <c r="C209" s="375"/>
      <c r="D209" s="24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245">
        <v>65</v>
      </c>
      <c r="B210" s="245" t="s">
        <v>6</v>
      </c>
      <c r="C210" s="374" t="s">
        <v>73</v>
      </c>
      <c r="D210" s="24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246"/>
      <c r="B211" s="246"/>
      <c r="C211" s="375"/>
      <c r="D211" s="24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244">
        <v>66</v>
      </c>
      <c r="B212" s="245" t="s">
        <v>6</v>
      </c>
      <c r="C212" s="374" t="s">
        <v>74</v>
      </c>
      <c r="D212" s="24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246"/>
      <c r="B213" s="246"/>
      <c r="C213" s="375"/>
      <c r="D213" s="24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245">
        <v>67</v>
      </c>
      <c r="B214" s="245" t="s">
        <v>6</v>
      </c>
      <c r="C214" s="374" t="s">
        <v>60</v>
      </c>
      <c r="D214" s="24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246"/>
      <c r="B215" s="246"/>
      <c r="C215" s="375"/>
      <c r="D215" s="24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244">
        <v>68</v>
      </c>
      <c r="B216" s="245" t="s">
        <v>6</v>
      </c>
      <c r="C216" s="374" t="s">
        <v>61</v>
      </c>
      <c r="D216" s="24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246"/>
      <c r="B217" s="246"/>
      <c r="C217" s="375"/>
      <c r="D217" s="24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245">
        <v>69</v>
      </c>
      <c r="B218" s="245" t="s">
        <v>6</v>
      </c>
      <c r="C218" s="374" t="s">
        <v>55</v>
      </c>
      <c r="D218" s="24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245"/>
      <c r="B219" s="245"/>
      <c r="C219" s="374"/>
      <c r="D219" s="24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245" t="s">
        <v>1</v>
      </c>
      <c r="B223" s="259" t="s">
        <v>0</v>
      </c>
      <c r="C223" s="259" t="s">
        <v>7</v>
      </c>
      <c r="D223" s="259" t="s">
        <v>8</v>
      </c>
      <c r="E223" s="378" t="s">
        <v>9</v>
      </c>
      <c r="F223" s="259" t="s">
        <v>96</v>
      </c>
      <c r="G223" s="350" t="s">
        <v>98</v>
      </c>
      <c r="H223" s="378" t="s">
        <v>86</v>
      </c>
      <c r="I223" s="350"/>
      <c r="J223" s="350"/>
      <c r="K223" s="350"/>
      <c r="L223" s="350"/>
      <c r="M223" s="350"/>
      <c r="N223" s="350"/>
      <c r="O223" s="350"/>
      <c r="P223" s="379"/>
    </row>
    <row r="224" spans="1:16" s="2" customFormat="1" ht="12.75" customHeight="1" thickBot="1">
      <c r="A224" s="245"/>
      <c r="B224" s="259"/>
      <c r="C224" s="259"/>
      <c r="D224" s="259"/>
      <c r="E224" s="378"/>
      <c r="F224" s="259"/>
      <c r="G224" s="350"/>
      <c r="H224" s="354">
        <v>2003</v>
      </c>
      <c r="I224" s="355"/>
      <c r="J224" s="355"/>
      <c r="K224" s="355"/>
      <c r="L224" s="355"/>
      <c r="M224" s="356"/>
      <c r="N224" s="380">
        <v>2004</v>
      </c>
      <c r="O224" s="358"/>
      <c r="P224" s="5">
        <v>2005</v>
      </c>
    </row>
    <row r="225" spans="1:16" s="2" customFormat="1" ht="9.75" customHeight="1" thickTop="1">
      <c r="A225" s="245"/>
      <c r="B225" s="259"/>
      <c r="C225" s="259"/>
      <c r="D225" s="259"/>
      <c r="E225" s="378"/>
      <c r="F225" s="259"/>
      <c r="G225" s="350"/>
      <c r="H225" s="359" t="s">
        <v>95</v>
      </c>
      <c r="I225" s="381" t="s">
        <v>13</v>
      </c>
      <c r="J225" s="382"/>
      <c r="K225" s="382"/>
      <c r="L225" s="382"/>
      <c r="M225" s="383"/>
      <c r="N225" s="384" t="s">
        <v>16</v>
      </c>
      <c r="O225" s="353"/>
      <c r="P225" s="247" t="s">
        <v>16</v>
      </c>
    </row>
    <row r="226" spans="1:16" s="2" customFormat="1" ht="9.75" customHeight="1">
      <c r="A226" s="245"/>
      <c r="B226" s="259"/>
      <c r="C226" s="259"/>
      <c r="D226" s="259"/>
      <c r="E226" s="378"/>
      <c r="F226" s="259"/>
      <c r="G226" s="350"/>
      <c r="H226" s="360"/>
      <c r="I226" s="366" t="s">
        <v>14</v>
      </c>
      <c r="J226" s="345" t="s">
        <v>12</v>
      </c>
      <c r="K226" s="368"/>
      <c r="L226" s="368"/>
      <c r="M226" s="369"/>
      <c r="N226" s="385"/>
      <c r="O226" s="379"/>
      <c r="P226" s="259"/>
    </row>
    <row r="227" spans="1:16" s="2" customFormat="1" ht="29.25">
      <c r="A227" s="246"/>
      <c r="B227" s="260"/>
      <c r="C227" s="260"/>
      <c r="D227" s="260"/>
      <c r="E227" s="361"/>
      <c r="F227" s="260"/>
      <c r="G227" s="351"/>
      <c r="H227" s="360"/>
      <c r="I227" s="367"/>
      <c r="J227" s="34" t="s">
        <v>10</v>
      </c>
      <c r="K227" s="34" t="s">
        <v>11</v>
      </c>
      <c r="L227" s="345" t="s">
        <v>15</v>
      </c>
      <c r="M227" s="369"/>
      <c r="N227" s="386"/>
      <c r="O227" s="387"/>
      <c r="P227" s="26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70">
        <v>12</v>
      </c>
      <c r="M228" s="371"/>
      <c r="N228" s="372">
        <v>13</v>
      </c>
      <c r="O228" s="373"/>
      <c r="P228" s="48">
        <v>14</v>
      </c>
    </row>
    <row r="229" spans="1:16" ht="10.5" thickTop="1">
      <c r="A229" s="245">
        <v>70</v>
      </c>
      <c r="B229" s="245" t="s">
        <v>6</v>
      </c>
      <c r="C229" s="374" t="s">
        <v>56</v>
      </c>
      <c r="D229" s="24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246"/>
      <c r="B230" s="246"/>
      <c r="C230" s="375"/>
      <c r="D230" s="24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245">
        <v>71</v>
      </c>
      <c r="B231" s="245" t="s">
        <v>6</v>
      </c>
      <c r="C231" s="374" t="s">
        <v>103</v>
      </c>
      <c r="D231" s="24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246"/>
      <c r="B232" s="246"/>
      <c r="C232" s="375"/>
      <c r="D232" s="24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19" t="s">
        <v>23</v>
      </c>
      <c r="B233" s="420"/>
      <c r="C233" s="42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8">
        <f t="shared" si="10"/>
        <v>40000</v>
      </c>
      <c r="M233" s="389"/>
      <c r="N233" s="417">
        <f>SUM(N198,N200,N202,N204,N206,N208,N210,N212,N214,N216,N218,N229,N231)</f>
        <v>583000</v>
      </c>
      <c r="O233" s="418"/>
      <c r="P233" s="78">
        <f>SUM(P198,P200,P202,P204,P206,P208,P210,P212,P214,P216,P218,P229,P231)</f>
        <v>0</v>
      </c>
    </row>
    <row r="234" spans="1:16" ht="9.75" customHeight="1" thickBot="1">
      <c r="A234" s="422"/>
      <c r="B234" s="423"/>
      <c r="C234" s="416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5">
        <f>SUM(N199,N201,N203,N205,N207,N209,N211,N213,N215,N217,N219,N230,N232)</f>
        <v>0</v>
      </c>
      <c r="O234" s="416"/>
      <c r="P234" s="87">
        <f>SUM(P199,P201,P203,P205,P207,P209,P211,P213,P215,P217,P219,P230,P232)</f>
        <v>0</v>
      </c>
    </row>
    <row r="235" spans="1:16" ht="9.75">
      <c r="A235" s="244">
        <v>72</v>
      </c>
      <c r="B235" s="245" t="s">
        <v>6</v>
      </c>
      <c r="C235" s="374" t="s">
        <v>84</v>
      </c>
      <c r="D235" s="24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246"/>
      <c r="B236" s="246"/>
      <c r="C236" s="375"/>
      <c r="D236" s="24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245">
        <v>73</v>
      </c>
      <c r="B237" s="245" t="s">
        <v>6</v>
      </c>
      <c r="C237" s="374" t="s">
        <v>106</v>
      </c>
      <c r="D237" s="24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246"/>
      <c r="B238" s="246"/>
      <c r="C238" s="375"/>
      <c r="D238" s="24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19" t="s">
        <v>85</v>
      </c>
      <c r="B239" s="420"/>
      <c r="C239" s="42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8">
        <f t="shared" si="11"/>
        <v>0</v>
      </c>
      <c r="M239" s="389"/>
      <c r="N239" s="417">
        <f>SUM(N235,N237)</f>
        <v>40000</v>
      </c>
      <c r="O239" s="418"/>
      <c r="P239" s="78">
        <f>SUM(P235,P237)</f>
        <v>0</v>
      </c>
    </row>
    <row r="240" spans="1:16" ht="9.75" customHeight="1" thickBot="1">
      <c r="A240" s="424"/>
      <c r="B240" s="425"/>
      <c r="C240" s="426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7">
        <f>SUM(N236,N238)</f>
        <v>0</v>
      </c>
      <c r="O240" s="426"/>
      <c r="P240" s="133">
        <f>SUM(P236,P238)</f>
        <v>0</v>
      </c>
    </row>
    <row r="241" spans="1:16" ht="13.5" customHeight="1" thickTop="1">
      <c r="A241" s="428" t="s">
        <v>25</v>
      </c>
      <c r="B241" s="429"/>
      <c r="C241" s="430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34">
        <f>SUM(L190,L66,L125,L133,L141,L149,L174,L178,L184,L196,L233,L239)</f>
        <v>1939278</v>
      </c>
      <c r="M241" s="435"/>
      <c r="N241" s="436">
        <f>SUM(N190,N66,N125,N133,N141,N149,N174,N178,N184,N196,N233,N239)</f>
        <v>19555000</v>
      </c>
      <c r="O241" s="437"/>
      <c r="P241" s="56">
        <f>SUM(P66,P125,P190,P133,P141,P149,P174,P178,P184,P196,P233,P239)</f>
        <v>8200000</v>
      </c>
    </row>
    <row r="242" spans="1:16" ht="13.5" customHeight="1" thickBot="1">
      <c r="A242" s="431"/>
      <c r="B242" s="432"/>
      <c r="C242" s="433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38">
        <f>SUM(N67,N126,N134,N142,N191,N150,N175,N179,N185,N197,N234,N240)</f>
        <v>10620000</v>
      </c>
      <c r="O242" s="439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2004-11-30T14:02:43Z</cp:lastPrinted>
  <dcterms:created xsi:type="dcterms:W3CDTF">2002-08-13T10:14:59Z</dcterms:created>
  <dcterms:modified xsi:type="dcterms:W3CDTF">2004-12-22T11:59:04Z</dcterms:modified>
  <cp:category/>
  <cp:version/>
  <cp:contentType/>
  <cp:contentStatus/>
</cp:coreProperties>
</file>