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'szczegolowe'!$A$1:$O$167</definedName>
  </definedNames>
  <calcPr fullCalcOnLoad="1"/>
</workbook>
</file>

<file path=xl/sharedStrings.xml><?xml version="1.0" encoding="utf-8"?>
<sst xmlns="http://schemas.openxmlformats.org/spreadsheetml/2006/main" count="587" uniqueCount="284">
  <si>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</si>
  <si>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</si>
  <si>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</si>
  <si>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</si>
  <si>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</si>
  <si>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</si>
  <si>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</si>
  <si>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</si>
  <si>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</si>
  <si>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</si>
  <si>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</si>
  <si>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</si>
  <si>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</si>
  <si>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</si>
  <si>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</si>
  <si>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</si>
  <si>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</si>
  <si>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</si>
  <si>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</si>
  <si>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</si>
  <si>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</si>
  <si>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</si>
  <si>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</si>
  <si>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</si>
  <si>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</si>
  <si>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</si>
  <si>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</si>
  <si>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</si>
  <si>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</si>
  <si>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</si>
  <si>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</si>
  <si>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</si>
  <si>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</si>
  <si>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</si>
  <si>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</si>
  <si>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</si>
  <si>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</si>
  <si>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</si>
  <si>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</si>
  <si>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</si>
  <si>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</si>
  <si>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</si>
  <si>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</si>
  <si>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</si>
  <si>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</si>
  <si>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</si>
  <si>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</si>
  <si>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</si>
  <si>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</si>
  <si>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</si>
  <si>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</si>
  <si>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</si>
  <si>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</si>
  <si>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</si>
  <si>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</si>
  <si>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</si>
  <si>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</si>
  <si>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</si>
  <si>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</si>
  <si>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</si>
  <si>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</si>
  <si>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</si>
  <si>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</si>
  <si>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</si>
  <si>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</si>
  <si>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</si>
  <si>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</si>
  <si>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</si>
  <si>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</si>
  <si>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</si>
  <si>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</si>
  <si>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</si>
  <si>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</si>
  <si>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</si>
  <si>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</si>
  <si>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</si>
  <si>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</si>
  <si>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</si>
  <si>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</si>
  <si>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</si>
  <si>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</si>
  <si>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</si>
  <si>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</si>
  <si>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</si>
  <si>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</si>
  <si>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</si>
  <si>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</si>
  <si>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</si>
  <si>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</si>
  <si>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</si>
  <si>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</si>
  <si>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</si>
  <si>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</si>
  <si>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</si>
  <si>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</si>
  <si>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</si>
  <si>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</si>
  <si>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</si>
  <si>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</si>
  <si>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</si>
  <si>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</si>
  <si>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</si>
  <si>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</si>
  <si>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</si>
  <si>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</si>
  <si>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</si>
  <si>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</si>
  <si>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</si>
  <si>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</si>
  <si>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</si>
  <si>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</si>
  <si>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</si>
  <si>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</si>
  <si>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</si>
  <si>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</si>
  <si>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</si>
  <si>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</si>
  <si>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</si>
  <si>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</si>
  <si>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</si>
  <si>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</si>
  <si>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</si>
  <si>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</si>
  <si>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</si>
  <si>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</si>
  <si>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</si>
  <si>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</si>
  <si>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</si>
  <si>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</si>
  <si>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</si>
  <si>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</si>
  <si>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</si>
  <si>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</si>
  <si>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</si>
  <si>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</si>
  <si>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</si>
  <si>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</si>
  <si>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</si>
  <si>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</si>
  <si>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</si>
  <si>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</si>
  <si>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</si>
  <si>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</si>
  <si>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</si>
  <si>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</si>
  <si>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</si>
  <si>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</si>
  <si>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</si>
  <si>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</si>
  <si>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</si>
  <si>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</si>
  <si>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</si>
  <si>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</si>
  <si>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</si>
  <si>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</si>
  <si>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</si>
  <si>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</si>
  <si>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</si>
  <si>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</si>
  <si>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</si>
  <si>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</si>
  <si>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</si>
  <si>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</si>
  <si>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</si>
  <si>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</si>
  <si>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</si>
  <si>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</si>
  <si>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</si>
  <si>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</si>
  <si>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</si>
  <si>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Program gospodarki wodno - ściekowej gminy Lesznowola</t>
  </si>
  <si>
    <t>RAZEM</t>
  </si>
  <si>
    <t xml:space="preserve">WYSOKOŚĆ NAKŁADÓW </t>
  </si>
  <si>
    <t>Razem dział 754</t>
  </si>
  <si>
    <t>Razem dział 900</t>
  </si>
  <si>
    <t>Razem wydatki majątkowe</t>
  </si>
  <si>
    <t>Planowane nakłady ogółem (9+10+11)</t>
  </si>
  <si>
    <t>Razem dział 921</t>
  </si>
  <si>
    <t xml:space="preserve">Pożyczki                            z  WFOŚiGW,                   NFOŚiGW </t>
  </si>
  <si>
    <t>Razem dział 851</t>
  </si>
  <si>
    <t>Zamienie - Projekt i modernizacja ul. Błędnej II etap</t>
  </si>
  <si>
    <t>Mysiadło - Projekt i budowa ul. Kwiatowej  z odwodnieniem</t>
  </si>
  <si>
    <t xml:space="preserve">Łazy - Projekt i budowa ul. Wąskiej </t>
  </si>
  <si>
    <t xml:space="preserve">Łazy II - Projekt i budowa ul. Projektowanej, Małej, Środkowej i Skrajnej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</si>
  <si>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</si>
  <si>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</si>
  <si>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</si>
  <si>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</si>
  <si>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>Warszawianka - Projekt i budowa ul. Brzozowej</t>
  </si>
  <si>
    <t>ZOPO</t>
  </si>
  <si>
    <t>Projekt i modernizacja budynku Urzędy Gminy</t>
  </si>
  <si>
    <t>Łazy - projekt i budowa boiska szkolnego</t>
  </si>
  <si>
    <t>Mroków  - projekt i budowa boiska szkolnego</t>
  </si>
  <si>
    <t xml:space="preserve">Łazy - Projekt i budowa ul. Irysowej </t>
  </si>
  <si>
    <t>Magdalenka - Projekti i rozbudowa budynku Ośrodka Zdrowia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</si>
  <si>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</si>
  <si>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</si>
  <si>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</si>
  <si>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</si>
  <si>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</si>
  <si>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</si>
  <si>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</si>
  <si>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</si>
  <si>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</si>
  <si>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</si>
  <si>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>Zamienie - Adaptacja pomieszczeń w budynku komunalnym ul. Błędna</t>
  </si>
  <si>
    <t>Zakup agregatu prądotwórczego</t>
  </si>
  <si>
    <t xml:space="preserve">Łazy - Projekty branżowe i budowa świetlicy </t>
  </si>
  <si>
    <t>Łazy  - Projekt   budowy ul. Podleśnej II etap (od ul. Krakowskiej)</t>
  </si>
  <si>
    <t>Zamienie - Projekt i budowa garaży wraz z zapleczem dla OSP</t>
  </si>
  <si>
    <t>Zgorzała - Ogrodzenie terenu pod świetlicę</t>
  </si>
  <si>
    <t>Podolszyn - koncepcja zagospodarowania budynku świetlicy wraz z otoczeniem</t>
  </si>
  <si>
    <t>Lesznowola, Nowa Wola - Projekt przebudowy ul. Szkolnej</t>
  </si>
  <si>
    <t>Lesznowola - Projekt i budowa chodnika ul. GRN</t>
  </si>
  <si>
    <t>Lesznowola - Projekt i budowa ulicy przy boisku szkolnym</t>
  </si>
  <si>
    <t>Lesznowola - Projekt i  budowa ul. Końcowej (od ul.Słonecznej do Leśnej                           w Magdalence)</t>
  </si>
  <si>
    <t xml:space="preserve">Zgorzała, Nowa Wola - Projekt budowy  ul. Raszyńskiej 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</si>
  <si>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</si>
  <si>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</si>
  <si>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</si>
  <si>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</si>
  <si>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</si>
  <si>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Kosów - Projekt budowy ul. Żytniej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</si>
  <si>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</si>
  <si>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</si>
  <si>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</si>
  <si>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</si>
  <si>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Lesznowola - Projekt i budowa przedszkola wraz z zapleczem sportowym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</si>
  <si>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</si>
  <si>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</si>
  <si>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</si>
  <si>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 - Projekt budowy ul. Familijnej</t>
  </si>
  <si>
    <t>Łazy - Projekt i budowa ul. Polnej i Grażyny</t>
  </si>
  <si>
    <t>Lesznowola- Budowa wodociągu i kanalizacji ul. bocznej od ul. Szkolnej</t>
  </si>
  <si>
    <t>Lesznowola- Budowa wodociągu i kanalizacji ul. bocznej od ul. Okrężnej</t>
  </si>
  <si>
    <t xml:space="preserve">Magdalenka - Projekt i przebudowa ul. Lipowej wraz z odwodnieniem przy budynku WOZ </t>
  </si>
  <si>
    <t>Magdalenka - Projekt i  budowa zatoki przystankowej przy ul. Granicznej</t>
  </si>
  <si>
    <t>Nakłady w roku 2008</t>
  </si>
  <si>
    <t>Zakup zestawu komputerowego</t>
  </si>
  <si>
    <t>Zakup sprzętu sportowego, komputerów, kserokopiarki, maszyny do jarzyn</t>
  </si>
  <si>
    <t>Zakup serwera, drukarek, kserokopiarki</t>
  </si>
  <si>
    <t xml:space="preserve">ZADANIA INWESTYCYJNE W 2008 ROKU </t>
  </si>
  <si>
    <t>Łazy II  - Budowa wodociągu na osiedlu po ogródkach działkowych</t>
  </si>
  <si>
    <t>Łazy - Projekt i budowa ul. Cichej</t>
  </si>
  <si>
    <t>Mysiadło-Adaptacja pomieszczeń w budynku komunalnym ul.Topolowa</t>
  </si>
  <si>
    <t>Mroków - Projekt i budowa garaży wraz z zapleczem dla OSP</t>
  </si>
  <si>
    <t xml:space="preserve">Nowa Wola - Projekt budowy garaży przy OSP </t>
  </si>
  <si>
    <t>Janczewice-modernizacja świetlicy</t>
  </si>
  <si>
    <t>Razem dział 926</t>
  </si>
  <si>
    <t>Stara Iwiczna -Zakup gruntów na cele sportu i rekreacji</t>
  </si>
  <si>
    <t>Lesznowola,  Wilcza Góra - Przebudowa ul. Wojska Polskiego</t>
  </si>
  <si>
    <t xml:space="preserve">Wólka Kosowska -Budowa ul. Wesołej </t>
  </si>
  <si>
    <t>Wólka Kosowska - Projekt i budowa ul. Polnej</t>
  </si>
  <si>
    <t>Lesznowola- Projekt i budowa sygnalizacji świetlnej ul. Szkolna</t>
  </si>
  <si>
    <t>01008</t>
  </si>
  <si>
    <t>Opracowanie koncepcji programowo-przestrzennen odprowadzenia wód ze zlewni Kanału Jeziorki</t>
  </si>
  <si>
    <t>Opracowanie koncepcji programowo-przestrzennen odprowadzenia wód ze zlewni Kanału Piaseczyńskiego</t>
  </si>
  <si>
    <t>Lesznowola - Projekt i budowa oświetlenia ul. Okrężnej</t>
  </si>
  <si>
    <t>Załącznik Nr 3a</t>
  </si>
  <si>
    <t>Mysiadło, Nowa Iwiczna - Odwodnienie dróg</t>
  </si>
  <si>
    <t>Nowa Iwiczna - Projekt i modernizacja ul. Zimowej</t>
  </si>
  <si>
    <t>Zgorzała - Projekt świetlicy</t>
  </si>
  <si>
    <t>Rady Gminy Lesznowola</t>
  </si>
  <si>
    <t>Lesznowola - Projekt i budowa oświetlenia ul. Dworkowa i Słonecznej</t>
  </si>
  <si>
    <t xml:space="preserve">Lesznowola, Mroków - Projekt budowy budynków socjalnych 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</si>
  <si>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</si>
  <si>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</si>
  <si>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</si>
  <si>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</si>
  <si>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</si>
  <si>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</si>
  <si>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</si>
  <si>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</si>
  <si>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</si>
  <si>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</si>
  <si>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</si>
  <si>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</si>
  <si>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</si>
  <si>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do Uchwały  Nr 155/XIV/2007</t>
  </si>
  <si>
    <t>z dnia  21 grudnia 2007r.</t>
  </si>
  <si>
    <t>Magdalenka - Budowa ul. Sosnowej II etap</t>
  </si>
  <si>
    <t>Magdalenka, Łazy  - Projekt i  budowa ul. Podleśnej I etap</t>
  </si>
  <si>
    <t>Nowa Wola - Projekt budowy ul. Nadarzyńskiej I etap</t>
  </si>
  <si>
    <t>Stara Iwiczna -Projekt i budowa  ul. Małej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</si>
</sst>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1" fillId="0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11" fillId="4" borderId="0" xfId="0" applyNumberFormat="1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3" fontId="10" fillId="4" borderId="49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 quotePrefix="1">
      <alignment horizontal="center" vertical="center"/>
    </xf>
    <xf numFmtId="0" fontId="10" fillId="4" borderId="49" xfId="0" applyFont="1" applyFill="1" applyBorder="1" applyAlignment="1">
      <alignment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3" xfId="0" applyFont="1" applyFill="1" applyBorder="1" applyAlignment="1" quotePrefix="1">
      <alignment horizontal="center" vertical="center"/>
    </xf>
    <xf numFmtId="3" fontId="10" fillId="4" borderId="53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/>
    </xf>
    <xf numFmtId="0" fontId="10" fillId="4" borderId="5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3" fontId="10" fillId="0" borderId="4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4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0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8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3" xfId="0" applyNumberFormat="1" applyFont="1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5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showZeros="0" tabSelected="1" view="pageBreakPreview" zoomScaleSheetLayoutView="100" workbookViewId="0" topLeftCell="A135">
      <selection activeCell="D159" sqref="D159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375" style="1" customWidth="1"/>
    <col min="6" max="6" width="10.625" style="1" customWidth="1"/>
    <col min="7" max="7" width="12.00390625" style="1" customWidth="1"/>
    <col min="8" max="8" width="10.875" style="1" customWidth="1"/>
    <col min="9" max="10" width="11.00390625" style="1" customWidth="1"/>
    <col min="11" max="11" width="7.125" style="1" customWidth="1"/>
    <col min="12" max="12" width="10.125" style="1" bestFit="1" customWidth="1"/>
    <col min="13" max="16384" width="9.125" style="1" customWidth="1"/>
  </cols>
  <sheetData>
    <row r="1" spans="8:11" ht="12.75" customHeight="1">
      <c r="H1" s="333" t="s">
        <v>258</v>
      </c>
      <c r="I1" s="333"/>
      <c r="J1" s="333"/>
      <c r="K1" s="182"/>
    </row>
    <row r="2" spans="9:11" ht="3" customHeight="1">
      <c r="I2" s="142"/>
      <c r="J2" s="142"/>
      <c r="K2" s="142"/>
    </row>
    <row r="3" spans="8:11" ht="15" customHeight="1">
      <c r="H3" s="334" t="s">
        <v>278</v>
      </c>
      <c r="I3" s="334"/>
      <c r="J3" s="334"/>
      <c r="K3" s="142"/>
    </row>
    <row r="4" spans="4:11" ht="14.25" customHeight="1">
      <c r="D4" s="150"/>
      <c r="G4" s="150"/>
      <c r="H4" s="334" t="s">
        <v>262</v>
      </c>
      <c r="I4" s="334"/>
      <c r="J4" s="334"/>
      <c r="K4" s="142"/>
    </row>
    <row r="5" spans="4:11" ht="12" customHeight="1">
      <c r="D5" s="150"/>
      <c r="H5" s="334" t="s">
        <v>279</v>
      </c>
      <c r="I5" s="334"/>
      <c r="J5" s="334"/>
      <c r="K5" s="142"/>
    </row>
    <row r="6" spans="1:11" ht="12.75" customHeight="1">
      <c r="A6" s="328" t="s">
        <v>241</v>
      </c>
      <c r="B6" s="328"/>
      <c r="C6" s="329"/>
      <c r="D6" s="329"/>
      <c r="E6" s="329"/>
      <c r="F6" s="329"/>
      <c r="G6" s="329"/>
      <c r="H6" s="329"/>
      <c r="I6" s="329"/>
      <c r="J6" s="329"/>
      <c r="K6" s="121"/>
    </row>
    <row r="7" spans="1:11" ht="8.25" customHeight="1">
      <c r="A7" s="120"/>
      <c r="B7" s="120"/>
      <c r="C7" s="121"/>
      <c r="D7" s="121"/>
      <c r="E7" s="121"/>
      <c r="F7" s="121"/>
      <c r="G7" s="121"/>
      <c r="H7" s="121"/>
      <c r="I7" s="121"/>
      <c r="J7" s="121"/>
      <c r="K7" s="121"/>
    </row>
    <row r="8" spans="1:12" s="2" customFormat="1" ht="12.75" customHeight="1" thickBot="1">
      <c r="A8" s="330" t="s">
        <v>1</v>
      </c>
      <c r="B8" s="379" t="s">
        <v>158</v>
      </c>
      <c r="C8" s="351" t="s">
        <v>163</v>
      </c>
      <c r="D8" s="379" t="s">
        <v>159</v>
      </c>
      <c r="E8" s="379" t="s">
        <v>160</v>
      </c>
      <c r="F8" s="361" t="s">
        <v>237</v>
      </c>
      <c r="G8" s="353" t="s">
        <v>172</v>
      </c>
      <c r="H8" s="354"/>
      <c r="I8" s="354"/>
      <c r="J8" s="355"/>
      <c r="K8" s="361" t="s">
        <v>196</v>
      </c>
      <c r="L8" s="15"/>
    </row>
    <row r="9" spans="1:11" s="2" customFormat="1" ht="10.5" customHeight="1">
      <c r="A9" s="330"/>
      <c r="B9" s="379"/>
      <c r="C9" s="352"/>
      <c r="D9" s="379"/>
      <c r="E9" s="379"/>
      <c r="F9" s="373"/>
      <c r="G9" s="374">
        <v>2008</v>
      </c>
      <c r="H9" s="375"/>
      <c r="I9" s="375"/>
      <c r="J9" s="376"/>
      <c r="K9" s="373"/>
    </row>
    <row r="10" spans="1:11" s="2" customFormat="1" ht="9.75" customHeight="1">
      <c r="A10" s="330"/>
      <c r="B10" s="379"/>
      <c r="C10" s="352"/>
      <c r="D10" s="379"/>
      <c r="E10" s="379"/>
      <c r="F10" s="373"/>
      <c r="G10" s="377" t="s">
        <v>176</v>
      </c>
      <c r="H10" s="378" t="s">
        <v>161</v>
      </c>
      <c r="I10" s="361" t="s">
        <v>178</v>
      </c>
      <c r="J10" s="373" t="s">
        <v>167</v>
      </c>
      <c r="K10" s="373"/>
    </row>
    <row r="11" spans="1:11" s="2" customFormat="1" ht="16.5" customHeight="1">
      <c r="A11" s="330"/>
      <c r="B11" s="379"/>
      <c r="C11" s="352"/>
      <c r="D11" s="379"/>
      <c r="E11" s="379"/>
      <c r="F11" s="362"/>
      <c r="G11" s="377"/>
      <c r="H11" s="378"/>
      <c r="I11" s="362"/>
      <c r="J11" s="373"/>
      <c r="K11" s="362"/>
    </row>
    <row r="12" spans="1:11" s="3" customFormat="1" ht="6" customHeight="1">
      <c r="A12" s="170">
        <v>1</v>
      </c>
      <c r="B12" s="170">
        <v>2</v>
      </c>
      <c r="C12" s="170">
        <v>3</v>
      </c>
      <c r="D12" s="170">
        <v>4</v>
      </c>
      <c r="E12" s="170">
        <v>5</v>
      </c>
      <c r="F12" s="170">
        <v>6</v>
      </c>
      <c r="G12" s="184">
        <v>8</v>
      </c>
      <c r="H12" s="171">
        <v>9</v>
      </c>
      <c r="I12" s="172">
        <v>10</v>
      </c>
      <c r="J12" s="172">
        <v>11</v>
      </c>
      <c r="K12" s="170">
        <v>12</v>
      </c>
    </row>
    <row r="13" spans="1:12" s="3" customFormat="1" ht="16.5" customHeight="1">
      <c r="A13" s="209"/>
      <c r="B13" s="210"/>
      <c r="C13" s="154"/>
      <c r="D13" s="155" t="s">
        <v>164</v>
      </c>
      <c r="E13" s="211">
        <f>SUM(E14:E23)</f>
        <v>131434550</v>
      </c>
      <c r="F13" s="211">
        <f>SUM(F14:F23)</f>
        <v>46879864</v>
      </c>
      <c r="G13" s="211">
        <f>SUM(G14:G23)</f>
        <v>46879864</v>
      </c>
      <c r="H13" s="211">
        <f>SUM(H14:H23)</f>
        <v>5779864</v>
      </c>
      <c r="I13" s="211">
        <f>SUM(I14:I23)</f>
        <v>15100000</v>
      </c>
      <c r="J13" s="152">
        <f>J22</f>
        <v>26000000</v>
      </c>
      <c r="K13" s="155"/>
      <c r="L13" s="179">
        <f>J13+I13+H13</f>
        <v>46879864</v>
      </c>
    </row>
    <row r="14" spans="1:11" ht="15" customHeight="1">
      <c r="A14" s="252">
        <v>1</v>
      </c>
      <c r="B14" s="266" t="s">
        <v>162</v>
      </c>
      <c r="C14" s="252">
        <v>6050</v>
      </c>
      <c r="D14" s="243" t="s">
        <v>233</v>
      </c>
      <c r="E14" s="257">
        <v>270000</v>
      </c>
      <c r="F14" s="258">
        <v>189000</v>
      </c>
      <c r="G14" s="259">
        <f>H14</f>
        <v>189000</v>
      </c>
      <c r="H14" s="258">
        <v>189000</v>
      </c>
      <c r="I14" s="260"/>
      <c r="J14" s="260"/>
      <c r="K14" s="241" t="s">
        <v>195</v>
      </c>
    </row>
    <row r="15" spans="1:11" ht="15.75" customHeight="1">
      <c r="A15" s="252">
        <v>2</v>
      </c>
      <c r="B15" s="266" t="s">
        <v>162</v>
      </c>
      <c r="C15" s="252">
        <v>6050</v>
      </c>
      <c r="D15" s="243" t="s">
        <v>234</v>
      </c>
      <c r="E15" s="257">
        <v>470000</v>
      </c>
      <c r="F15" s="258">
        <v>329000</v>
      </c>
      <c r="G15" s="259">
        <f>H15</f>
        <v>329000</v>
      </c>
      <c r="H15" s="258">
        <v>329000</v>
      </c>
      <c r="I15" s="260"/>
      <c r="J15" s="260"/>
      <c r="K15" s="241" t="s">
        <v>195</v>
      </c>
    </row>
    <row r="16" spans="1:11" ht="15" customHeight="1">
      <c r="A16" s="252">
        <v>3</v>
      </c>
      <c r="B16" s="266" t="s">
        <v>162</v>
      </c>
      <c r="C16" s="252">
        <v>6050</v>
      </c>
      <c r="D16" s="243" t="s">
        <v>224</v>
      </c>
      <c r="E16" s="257">
        <v>3095000</v>
      </c>
      <c r="F16" s="258">
        <v>625611</v>
      </c>
      <c r="G16" s="259">
        <f>H16+I16</f>
        <v>625611</v>
      </c>
      <c r="H16" s="258">
        <v>625611</v>
      </c>
      <c r="I16" s="260"/>
      <c r="J16" s="260"/>
      <c r="K16" s="241" t="s">
        <v>195</v>
      </c>
    </row>
    <row r="17" spans="1:12" ht="15" customHeight="1">
      <c r="A17" s="252">
        <v>4</v>
      </c>
      <c r="B17" s="266" t="s">
        <v>162</v>
      </c>
      <c r="C17" s="252">
        <v>6050</v>
      </c>
      <c r="D17" s="243" t="s">
        <v>242</v>
      </c>
      <c r="E17" s="257">
        <v>97679</v>
      </c>
      <c r="F17" s="258">
        <v>90000</v>
      </c>
      <c r="G17" s="259">
        <f>H17</f>
        <v>90000</v>
      </c>
      <c r="H17" s="258">
        <v>90000</v>
      </c>
      <c r="I17" s="258"/>
      <c r="J17" s="260"/>
      <c r="K17" s="241" t="s">
        <v>195</v>
      </c>
      <c r="L17" s="194"/>
    </row>
    <row r="18" spans="1:11" ht="14.25" customHeight="1">
      <c r="A18" s="252">
        <v>5</v>
      </c>
      <c r="B18" s="266" t="s">
        <v>162</v>
      </c>
      <c r="C18" s="252">
        <v>6050</v>
      </c>
      <c r="D18" s="243" t="s">
        <v>225</v>
      </c>
      <c r="E18" s="257">
        <v>600156</v>
      </c>
      <c r="F18" s="258">
        <v>580000</v>
      </c>
      <c r="G18" s="259">
        <f>H18</f>
        <v>580000</v>
      </c>
      <c r="H18" s="258">
        <v>580000</v>
      </c>
      <c r="I18" s="260"/>
      <c r="J18" s="260"/>
      <c r="K18" s="241" t="s">
        <v>195</v>
      </c>
    </row>
    <row r="19" spans="1:11" ht="15" customHeight="1">
      <c r="A19" s="252">
        <v>6</v>
      </c>
      <c r="B19" s="267" t="s">
        <v>162</v>
      </c>
      <c r="C19" s="252">
        <v>6050</v>
      </c>
      <c r="D19" s="243" t="s">
        <v>218</v>
      </c>
      <c r="E19" s="257">
        <v>3728899</v>
      </c>
      <c r="F19" s="258">
        <v>1850000</v>
      </c>
      <c r="G19" s="259">
        <f>H19+I19</f>
        <v>1850000</v>
      </c>
      <c r="H19" s="258">
        <v>250000</v>
      </c>
      <c r="I19" s="260">
        <v>1600000</v>
      </c>
      <c r="J19" s="260"/>
      <c r="K19" s="241" t="s">
        <v>195</v>
      </c>
    </row>
    <row r="20" spans="1:11" ht="15" customHeight="1">
      <c r="A20" s="252">
        <v>7</v>
      </c>
      <c r="B20" s="267" t="s">
        <v>162</v>
      </c>
      <c r="C20" s="252">
        <v>6050</v>
      </c>
      <c r="D20" s="243" t="s">
        <v>266</v>
      </c>
      <c r="E20" s="257">
        <v>45000</v>
      </c>
      <c r="F20" s="258">
        <v>37253</v>
      </c>
      <c r="G20" s="259">
        <f>H20+I20</f>
        <v>37253</v>
      </c>
      <c r="H20" s="258">
        <v>37253</v>
      </c>
      <c r="I20" s="260"/>
      <c r="J20" s="260"/>
      <c r="K20" s="241" t="s">
        <v>195</v>
      </c>
    </row>
    <row r="21" spans="1:11" ht="15" customHeight="1">
      <c r="A21" s="252">
        <v>8</v>
      </c>
      <c r="B21" s="267" t="s">
        <v>162</v>
      </c>
      <c r="C21" s="252">
        <v>6050</v>
      </c>
      <c r="D21" s="243" t="s">
        <v>217</v>
      </c>
      <c r="E21" s="257">
        <v>15290668</v>
      </c>
      <c r="F21" s="258">
        <v>6824000</v>
      </c>
      <c r="G21" s="259">
        <f>H21+I21</f>
        <v>6824000</v>
      </c>
      <c r="H21" s="258">
        <v>824000</v>
      </c>
      <c r="I21" s="260">
        <v>6000000</v>
      </c>
      <c r="J21" s="260"/>
      <c r="K21" s="241" t="s">
        <v>195</v>
      </c>
    </row>
    <row r="22" spans="1:11" ht="9.75" customHeight="1">
      <c r="A22" s="380">
        <v>9</v>
      </c>
      <c r="B22" s="264" t="s">
        <v>162</v>
      </c>
      <c r="C22" s="158">
        <v>6058</v>
      </c>
      <c r="D22" s="327" t="s">
        <v>170</v>
      </c>
      <c r="E22" s="359">
        <v>107837148</v>
      </c>
      <c r="F22" s="358">
        <f>G22+G23</f>
        <v>36355000</v>
      </c>
      <c r="G22" s="175">
        <f>H22+I22+J22</f>
        <v>26000000</v>
      </c>
      <c r="H22" s="157"/>
      <c r="I22" s="156"/>
      <c r="J22" s="269">
        <v>26000000</v>
      </c>
      <c r="K22" s="197" t="s">
        <v>195</v>
      </c>
    </row>
    <row r="23" spans="1:11" ht="9.75" customHeight="1">
      <c r="A23" s="380"/>
      <c r="B23" s="265" t="s">
        <v>162</v>
      </c>
      <c r="C23" s="161">
        <v>6059</v>
      </c>
      <c r="D23" s="327"/>
      <c r="E23" s="359"/>
      <c r="F23" s="358"/>
      <c r="G23" s="178">
        <f>H23+I23+J23</f>
        <v>10355000</v>
      </c>
      <c r="H23" s="163">
        <v>2855000</v>
      </c>
      <c r="I23" s="167">
        <v>7500000</v>
      </c>
      <c r="J23" s="187"/>
      <c r="K23" s="198" t="s">
        <v>195</v>
      </c>
    </row>
    <row r="24" spans="1:13" s="3" customFormat="1" ht="16.5" customHeight="1">
      <c r="A24" s="261"/>
      <c r="B24" s="262"/>
      <c r="C24" s="72"/>
      <c r="D24" s="255" t="s">
        <v>165</v>
      </c>
      <c r="E24" s="256">
        <f>SUM(E25:E38,E46:E79)</f>
        <v>25492803</v>
      </c>
      <c r="F24" s="256">
        <f>SUM(F25:F38,F46:F79)</f>
        <v>22177356</v>
      </c>
      <c r="G24" s="256">
        <f>SUM(G25:G38,G46:G79)</f>
        <v>22177356</v>
      </c>
      <c r="H24" s="256">
        <f>SUM(H25:H38,H46:H79)</f>
        <v>7977356</v>
      </c>
      <c r="I24" s="256">
        <f>SUM(I25:I38,I46:I78)</f>
        <v>0</v>
      </c>
      <c r="J24" s="256">
        <f>SUM(J25:J38,J46:J78)</f>
        <v>14200000</v>
      </c>
      <c r="K24" s="256">
        <f>SUM(K25:K38,K46:K78)</f>
        <v>0</v>
      </c>
      <c r="L24" s="179">
        <f>J24+H24</f>
        <v>22177356</v>
      </c>
      <c r="M24" s="151"/>
    </row>
    <row r="25" spans="1:13" ht="15" customHeight="1">
      <c r="A25" s="342">
        <v>10</v>
      </c>
      <c r="B25" s="158">
        <v>60016</v>
      </c>
      <c r="C25" s="158">
        <v>6058</v>
      </c>
      <c r="D25" s="345" t="s">
        <v>265</v>
      </c>
      <c r="E25" s="339">
        <v>2909370</v>
      </c>
      <c r="F25" s="349">
        <v>2360000</v>
      </c>
      <c r="G25" s="175">
        <f>H25+J25</f>
        <v>1000000</v>
      </c>
      <c r="H25" s="157"/>
      <c r="I25" s="156"/>
      <c r="J25" s="156">
        <v>1000000</v>
      </c>
      <c r="K25" s="360" t="s">
        <v>202</v>
      </c>
      <c r="L25" s="179"/>
      <c r="M25" s="151"/>
    </row>
    <row r="26" spans="1:13" ht="14.25" customHeight="1">
      <c r="A26" s="343"/>
      <c r="B26" s="161">
        <v>60016</v>
      </c>
      <c r="C26" s="161">
        <v>6059</v>
      </c>
      <c r="D26" s="346"/>
      <c r="E26" s="340"/>
      <c r="F26" s="350"/>
      <c r="G26" s="178">
        <f>H26+J26</f>
        <v>1360000</v>
      </c>
      <c r="H26" s="163">
        <v>1360000</v>
      </c>
      <c r="I26" s="167"/>
      <c r="J26" s="167"/>
      <c r="K26" s="348"/>
      <c r="L26" s="179"/>
      <c r="M26" s="151"/>
    </row>
    <row r="27" spans="1:13" ht="15" customHeight="1">
      <c r="A27" s="263">
        <v>11</v>
      </c>
      <c r="B27" s="252">
        <v>60016</v>
      </c>
      <c r="C27" s="252">
        <v>6050</v>
      </c>
      <c r="D27" s="243" t="s">
        <v>213</v>
      </c>
      <c r="E27" s="257">
        <v>340000</v>
      </c>
      <c r="F27" s="258">
        <v>340000</v>
      </c>
      <c r="G27" s="259">
        <f aca="true" t="shared" si="0" ref="G27:G34">H27</f>
        <v>340000</v>
      </c>
      <c r="H27" s="258">
        <v>340000</v>
      </c>
      <c r="I27" s="260"/>
      <c r="J27" s="260"/>
      <c r="K27" s="241" t="s">
        <v>202</v>
      </c>
      <c r="L27" s="179"/>
      <c r="M27" s="151"/>
    </row>
    <row r="28" spans="1:13" ht="15" customHeight="1">
      <c r="A28" s="263">
        <v>12</v>
      </c>
      <c r="B28" s="252">
        <v>60016</v>
      </c>
      <c r="C28" s="252">
        <v>6050</v>
      </c>
      <c r="D28" s="243" t="s">
        <v>214</v>
      </c>
      <c r="E28" s="257">
        <v>390000</v>
      </c>
      <c r="F28" s="258">
        <v>300000</v>
      </c>
      <c r="G28" s="259">
        <f t="shared" si="0"/>
        <v>300000</v>
      </c>
      <c r="H28" s="258">
        <v>300000</v>
      </c>
      <c r="I28" s="260"/>
      <c r="J28" s="260"/>
      <c r="K28" s="241" t="s">
        <v>202</v>
      </c>
      <c r="L28" s="179"/>
      <c r="M28" s="151"/>
    </row>
    <row r="29" spans="1:13" ht="13.5" customHeight="1">
      <c r="A29" s="342">
        <v>13</v>
      </c>
      <c r="B29" s="158">
        <v>60016</v>
      </c>
      <c r="C29" s="158">
        <v>6058</v>
      </c>
      <c r="D29" s="345" t="s">
        <v>215</v>
      </c>
      <c r="E29" s="339">
        <v>495250</v>
      </c>
      <c r="F29" s="349">
        <v>480000</v>
      </c>
      <c r="G29" s="175">
        <f>H29+J29</f>
        <v>400000</v>
      </c>
      <c r="H29" s="157"/>
      <c r="I29" s="156"/>
      <c r="J29" s="156">
        <v>400000</v>
      </c>
      <c r="K29" s="360" t="s">
        <v>201</v>
      </c>
      <c r="L29" s="179"/>
      <c r="M29" s="151"/>
    </row>
    <row r="30" spans="1:13" ht="13.5" customHeight="1">
      <c r="A30" s="343"/>
      <c r="B30" s="161">
        <v>60016</v>
      </c>
      <c r="C30" s="161">
        <v>6059</v>
      </c>
      <c r="D30" s="346"/>
      <c r="E30" s="340"/>
      <c r="F30" s="350"/>
      <c r="G30" s="178">
        <f>H30+J30</f>
        <v>80000</v>
      </c>
      <c r="H30" s="163">
        <v>80000</v>
      </c>
      <c r="I30" s="167"/>
      <c r="J30" s="167"/>
      <c r="K30" s="348"/>
      <c r="L30" s="179"/>
      <c r="M30" s="151"/>
    </row>
    <row r="31" spans="1:13" ht="15" customHeight="1">
      <c r="A31" s="263">
        <v>14</v>
      </c>
      <c r="B31" s="252">
        <v>60016</v>
      </c>
      <c r="C31" s="252">
        <v>6050</v>
      </c>
      <c r="D31" s="243" t="s">
        <v>193</v>
      </c>
      <c r="E31" s="257">
        <v>200458</v>
      </c>
      <c r="F31" s="258">
        <v>188568</v>
      </c>
      <c r="G31" s="259">
        <f t="shared" si="0"/>
        <v>188568</v>
      </c>
      <c r="H31" s="258">
        <v>188568</v>
      </c>
      <c r="I31" s="260"/>
      <c r="J31" s="260"/>
      <c r="K31" s="241" t="s">
        <v>201</v>
      </c>
      <c r="L31" s="179"/>
      <c r="M31" s="151"/>
    </row>
    <row r="32" spans="1:13" ht="13.5" customHeight="1">
      <c r="A32" s="342">
        <v>15</v>
      </c>
      <c r="B32" s="158">
        <v>60016</v>
      </c>
      <c r="C32" s="158">
        <v>6058</v>
      </c>
      <c r="D32" s="367" t="s">
        <v>182</v>
      </c>
      <c r="E32" s="339">
        <v>1350000</v>
      </c>
      <c r="F32" s="339">
        <v>1321037</v>
      </c>
      <c r="G32" s="175">
        <f>H32+J32</f>
        <v>1100000</v>
      </c>
      <c r="H32" s="157"/>
      <c r="I32" s="156"/>
      <c r="J32" s="156">
        <v>1100000</v>
      </c>
      <c r="K32" s="360" t="s">
        <v>201</v>
      </c>
      <c r="L32" s="179"/>
      <c r="M32" s="151"/>
    </row>
    <row r="33" spans="1:13" ht="13.5" customHeight="1">
      <c r="A33" s="343"/>
      <c r="B33" s="161">
        <v>60016</v>
      </c>
      <c r="C33" s="161">
        <v>6059</v>
      </c>
      <c r="D33" s="368"/>
      <c r="E33" s="340"/>
      <c r="F33" s="340"/>
      <c r="G33" s="178">
        <f>H33+J33</f>
        <v>221037</v>
      </c>
      <c r="H33" s="163">
        <v>221037</v>
      </c>
      <c r="I33" s="167"/>
      <c r="J33" s="167"/>
      <c r="K33" s="348"/>
      <c r="L33" s="179"/>
      <c r="M33" s="151"/>
    </row>
    <row r="34" spans="1:13" ht="15" customHeight="1">
      <c r="A34" s="244">
        <v>16</v>
      </c>
      <c r="B34" s="245">
        <v>60016</v>
      </c>
      <c r="C34" s="252">
        <v>6050</v>
      </c>
      <c r="D34" s="243" t="s">
        <v>208</v>
      </c>
      <c r="E34" s="257">
        <v>30000</v>
      </c>
      <c r="F34" s="257">
        <v>29800</v>
      </c>
      <c r="G34" s="259">
        <f t="shared" si="0"/>
        <v>29800</v>
      </c>
      <c r="H34" s="258">
        <v>29800</v>
      </c>
      <c r="I34" s="260"/>
      <c r="J34" s="260"/>
      <c r="K34" s="241" t="s">
        <v>201</v>
      </c>
      <c r="L34" s="179"/>
      <c r="M34" s="151"/>
    </row>
    <row r="35" spans="1:13" ht="13.5" customHeight="1">
      <c r="A35" s="342">
        <v>17</v>
      </c>
      <c r="B35" s="158">
        <v>60016</v>
      </c>
      <c r="C35" s="158">
        <v>6058</v>
      </c>
      <c r="D35" s="345" t="s">
        <v>203</v>
      </c>
      <c r="E35" s="339">
        <v>3035000</v>
      </c>
      <c r="F35" s="339">
        <v>3000000</v>
      </c>
      <c r="G35" s="175">
        <f>H35+J35</f>
        <v>2550000</v>
      </c>
      <c r="H35" s="157"/>
      <c r="I35" s="156"/>
      <c r="J35" s="156">
        <v>2550000</v>
      </c>
      <c r="K35" s="360" t="s">
        <v>202</v>
      </c>
      <c r="L35" s="179"/>
      <c r="M35" s="151"/>
    </row>
    <row r="36" spans="1:13" ht="13.5" customHeight="1">
      <c r="A36" s="343"/>
      <c r="B36" s="161">
        <v>60016</v>
      </c>
      <c r="C36" s="161">
        <v>6059</v>
      </c>
      <c r="D36" s="346"/>
      <c r="E36" s="340"/>
      <c r="F36" s="340"/>
      <c r="G36" s="178">
        <f>H36+J36</f>
        <v>450000</v>
      </c>
      <c r="H36" s="163">
        <v>450000</v>
      </c>
      <c r="I36" s="167"/>
      <c r="J36" s="167"/>
      <c r="K36" s="348"/>
      <c r="L36" s="179"/>
      <c r="M36" s="151"/>
    </row>
    <row r="37" spans="1:13" ht="13.5" customHeight="1">
      <c r="A37" s="342">
        <v>18</v>
      </c>
      <c r="B37" s="158">
        <v>60016</v>
      </c>
      <c r="C37" s="158">
        <v>6058</v>
      </c>
      <c r="D37" s="345" t="s">
        <v>204</v>
      </c>
      <c r="E37" s="339">
        <v>1930000</v>
      </c>
      <c r="F37" s="339">
        <v>1898000</v>
      </c>
      <c r="G37" s="175">
        <f>H37+J37</f>
        <v>1600000</v>
      </c>
      <c r="H37" s="157"/>
      <c r="I37" s="156"/>
      <c r="J37" s="156">
        <v>1600000</v>
      </c>
      <c r="K37" s="360" t="s">
        <v>202</v>
      </c>
      <c r="L37" s="179"/>
      <c r="M37" s="151"/>
    </row>
    <row r="38" spans="1:13" ht="13.5" customHeight="1">
      <c r="A38" s="343"/>
      <c r="B38" s="161">
        <v>60016</v>
      </c>
      <c r="C38" s="161">
        <v>6059</v>
      </c>
      <c r="D38" s="346"/>
      <c r="E38" s="340"/>
      <c r="F38" s="340"/>
      <c r="G38" s="178">
        <f>H38+J38</f>
        <v>298000</v>
      </c>
      <c r="H38" s="163">
        <v>298000</v>
      </c>
      <c r="I38" s="167"/>
      <c r="J38" s="167"/>
      <c r="K38" s="348"/>
      <c r="L38" s="179"/>
      <c r="M38" s="151"/>
    </row>
    <row r="39" spans="1:13" ht="13.5" customHeight="1">
      <c r="A39" s="311"/>
      <c r="B39" s="311"/>
      <c r="C39" s="311"/>
      <c r="D39" s="305"/>
      <c r="E39" s="312"/>
      <c r="F39" s="313"/>
      <c r="G39" s="313"/>
      <c r="H39" s="313"/>
      <c r="I39" s="314"/>
      <c r="J39" s="314"/>
      <c r="K39" s="310"/>
      <c r="L39" s="179"/>
      <c r="M39" s="151"/>
    </row>
    <row r="40" spans="1:13" ht="9" customHeight="1">
      <c r="A40" s="200"/>
      <c r="B40" s="200"/>
      <c r="C40" s="200"/>
      <c r="D40" s="201"/>
      <c r="E40" s="202"/>
      <c r="F40" s="203"/>
      <c r="G40" s="203"/>
      <c r="H40" s="203"/>
      <c r="I40" s="192"/>
      <c r="J40" s="192"/>
      <c r="K40" s="216"/>
      <c r="L40" s="179"/>
      <c r="M40" s="151"/>
    </row>
    <row r="41" spans="1:13" ht="13.5" customHeight="1" thickBot="1">
      <c r="A41" s="380"/>
      <c r="B41" s="379" t="s">
        <v>158</v>
      </c>
      <c r="C41" s="351" t="s">
        <v>163</v>
      </c>
      <c r="D41" s="379" t="s">
        <v>159</v>
      </c>
      <c r="E41" s="379" t="s">
        <v>160</v>
      </c>
      <c r="F41" s="361" t="s">
        <v>237</v>
      </c>
      <c r="G41" s="353" t="s">
        <v>172</v>
      </c>
      <c r="H41" s="354"/>
      <c r="I41" s="354"/>
      <c r="J41" s="355"/>
      <c r="K41" s="361" t="s">
        <v>196</v>
      </c>
      <c r="L41" s="179"/>
      <c r="M41" s="151"/>
    </row>
    <row r="42" spans="1:13" ht="13.5" customHeight="1">
      <c r="A42" s="380"/>
      <c r="B42" s="379"/>
      <c r="C42" s="352"/>
      <c r="D42" s="379"/>
      <c r="E42" s="379"/>
      <c r="F42" s="373"/>
      <c r="G42" s="374">
        <v>2008</v>
      </c>
      <c r="H42" s="375"/>
      <c r="I42" s="375"/>
      <c r="J42" s="376"/>
      <c r="K42" s="373"/>
      <c r="L42" s="179"/>
      <c r="M42" s="151"/>
    </row>
    <row r="43" spans="1:13" ht="13.5" customHeight="1">
      <c r="A43" s="380"/>
      <c r="B43" s="379"/>
      <c r="C43" s="352"/>
      <c r="D43" s="379"/>
      <c r="E43" s="379"/>
      <c r="F43" s="373"/>
      <c r="G43" s="377" t="s">
        <v>176</v>
      </c>
      <c r="H43" s="378" t="s">
        <v>161</v>
      </c>
      <c r="I43" s="361" t="s">
        <v>178</v>
      </c>
      <c r="J43" s="373" t="s">
        <v>167</v>
      </c>
      <c r="K43" s="373"/>
      <c r="L43" s="179"/>
      <c r="M43" s="151"/>
    </row>
    <row r="44" spans="1:13" ht="13.5" customHeight="1">
      <c r="A44" s="380"/>
      <c r="B44" s="379"/>
      <c r="C44" s="341"/>
      <c r="D44" s="379"/>
      <c r="E44" s="379"/>
      <c r="F44" s="362"/>
      <c r="G44" s="347"/>
      <c r="H44" s="326"/>
      <c r="I44" s="362"/>
      <c r="J44" s="362"/>
      <c r="K44" s="362"/>
      <c r="L44" s="179"/>
      <c r="M44" s="151"/>
    </row>
    <row r="45" spans="1:13" ht="7.5" customHeight="1">
      <c r="A45" s="251">
        <v>1</v>
      </c>
      <c r="B45" s="170">
        <v>2</v>
      </c>
      <c r="C45" s="170">
        <v>3</v>
      </c>
      <c r="D45" s="170">
        <v>4</v>
      </c>
      <c r="E45" s="170">
        <v>5</v>
      </c>
      <c r="F45" s="170">
        <v>6</v>
      </c>
      <c r="G45" s="184">
        <v>8</v>
      </c>
      <c r="H45" s="171">
        <v>9</v>
      </c>
      <c r="I45" s="172">
        <v>10</v>
      </c>
      <c r="J45" s="172">
        <v>11</v>
      </c>
      <c r="K45" s="170">
        <v>12</v>
      </c>
      <c r="L45" s="179"/>
      <c r="M45" s="151"/>
    </row>
    <row r="46" spans="1:13" ht="9.75" customHeight="1">
      <c r="A46" s="342">
        <v>19</v>
      </c>
      <c r="B46" s="158">
        <v>60016</v>
      </c>
      <c r="C46" s="158">
        <v>6058</v>
      </c>
      <c r="D46" s="367" t="s">
        <v>232</v>
      </c>
      <c r="E46" s="339">
        <v>535000</v>
      </c>
      <c r="F46" s="339">
        <v>500000</v>
      </c>
      <c r="G46" s="175">
        <f aca="true" t="shared" si="1" ref="G46:G53">H46+J46</f>
        <v>400000</v>
      </c>
      <c r="H46" s="157"/>
      <c r="I46" s="156"/>
      <c r="J46" s="156">
        <v>400000</v>
      </c>
      <c r="K46" s="360" t="s">
        <v>202</v>
      </c>
      <c r="L46" s="150"/>
      <c r="M46" s="150"/>
    </row>
    <row r="47" spans="1:13" ht="9.75" customHeight="1">
      <c r="A47" s="343"/>
      <c r="B47" s="161">
        <v>60016</v>
      </c>
      <c r="C47" s="161">
        <v>6059</v>
      </c>
      <c r="D47" s="368"/>
      <c r="E47" s="340"/>
      <c r="F47" s="340"/>
      <c r="G47" s="178">
        <f t="shared" si="1"/>
        <v>100000</v>
      </c>
      <c r="H47" s="163">
        <v>100000</v>
      </c>
      <c r="I47" s="167"/>
      <c r="J47" s="167"/>
      <c r="K47" s="348"/>
      <c r="L47" s="150"/>
      <c r="M47" s="150"/>
    </row>
    <row r="48" spans="1:13" ht="13.5" customHeight="1">
      <c r="A48" s="263">
        <v>20</v>
      </c>
      <c r="B48" s="252">
        <v>60016</v>
      </c>
      <c r="C48" s="252">
        <v>6050</v>
      </c>
      <c r="D48" s="243" t="s">
        <v>243</v>
      </c>
      <c r="E48" s="257">
        <v>340000</v>
      </c>
      <c r="F48" s="257">
        <v>337000</v>
      </c>
      <c r="G48" s="259">
        <f t="shared" si="1"/>
        <v>337000</v>
      </c>
      <c r="H48" s="258">
        <v>337000</v>
      </c>
      <c r="I48" s="260"/>
      <c r="J48" s="260"/>
      <c r="K48" s="241" t="s">
        <v>202</v>
      </c>
      <c r="L48" s="150"/>
      <c r="M48" s="150"/>
    </row>
    <row r="49" spans="1:13" ht="14.25" customHeight="1">
      <c r="A49" s="263">
        <v>21</v>
      </c>
      <c r="B49" s="252">
        <v>60016</v>
      </c>
      <c r="C49" s="252">
        <v>6050</v>
      </c>
      <c r="D49" s="243" t="s">
        <v>231</v>
      </c>
      <c r="E49" s="257">
        <f>G49</f>
        <v>12000</v>
      </c>
      <c r="F49" s="257">
        <v>12000</v>
      </c>
      <c r="G49" s="259">
        <f t="shared" si="1"/>
        <v>12000</v>
      </c>
      <c r="H49" s="258">
        <v>12000</v>
      </c>
      <c r="I49" s="260"/>
      <c r="J49" s="260"/>
      <c r="K49" s="241" t="s">
        <v>201</v>
      </c>
      <c r="L49" s="150"/>
      <c r="M49" s="150"/>
    </row>
    <row r="50" spans="1:13" ht="9" customHeight="1">
      <c r="A50" s="342">
        <v>22</v>
      </c>
      <c r="B50" s="158">
        <v>60016</v>
      </c>
      <c r="C50" s="158">
        <v>6058</v>
      </c>
      <c r="D50" s="367" t="s">
        <v>183</v>
      </c>
      <c r="E50" s="339">
        <v>800000</v>
      </c>
      <c r="F50" s="339">
        <v>668550</v>
      </c>
      <c r="G50" s="175">
        <f t="shared" si="1"/>
        <v>550000</v>
      </c>
      <c r="H50" s="157"/>
      <c r="I50" s="156"/>
      <c r="J50" s="156">
        <v>550000</v>
      </c>
      <c r="K50" s="360" t="s">
        <v>201</v>
      </c>
      <c r="L50" s="150"/>
      <c r="M50" s="150"/>
    </row>
    <row r="51" spans="1:13" ht="9" customHeight="1">
      <c r="A51" s="343"/>
      <c r="B51" s="161">
        <v>60016</v>
      </c>
      <c r="C51" s="161">
        <v>6059</v>
      </c>
      <c r="D51" s="368"/>
      <c r="E51" s="340"/>
      <c r="F51" s="340"/>
      <c r="G51" s="178">
        <f t="shared" si="1"/>
        <v>118550</v>
      </c>
      <c r="H51" s="163">
        <v>118550</v>
      </c>
      <c r="I51" s="167"/>
      <c r="J51" s="167"/>
      <c r="K51" s="348"/>
      <c r="L51" s="150"/>
      <c r="M51" s="150"/>
    </row>
    <row r="52" spans="1:13" ht="11.25" customHeight="1">
      <c r="A52" s="342">
        <v>23</v>
      </c>
      <c r="B52" s="158">
        <v>60016</v>
      </c>
      <c r="C52" s="158">
        <v>6058</v>
      </c>
      <c r="D52" s="367" t="s">
        <v>235</v>
      </c>
      <c r="E52" s="339">
        <v>528910</v>
      </c>
      <c r="F52" s="349">
        <v>510000</v>
      </c>
      <c r="G52" s="175">
        <f t="shared" si="1"/>
        <v>400000</v>
      </c>
      <c r="H52" s="157"/>
      <c r="I52" s="156"/>
      <c r="J52" s="156">
        <v>400000</v>
      </c>
      <c r="K52" s="360" t="s">
        <v>202</v>
      </c>
      <c r="L52" s="150"/>
      <c r="M52" s="150"/>
    </row>
    <row r="53" spans="1:13" ht="10.5" customHeight="1">
      <c r="A53" s="343"/>
      <c r="B53" s="161">
        <v>60016</v>
      </c>
      <c r="C53" s="161">
        <v>6059</v>
      </c>
      <c r="D53" s="368"/>
      <c r="E53" s="340"/>
      <c r="F53" s="350"/>
      <c r="G53" s="178">
        <f t="shared" si="1"/>
        <v>110000</v>
      </c>
      <c r="H53" s="163">
        <v>110000</v>
      </c>
      <c r="I53" s="167"/>
      <c r="J53" s="167"/>
      <c r="K53" s="348"/>
      <c r="L53" s="150"/>
      <c r="M53" s="150"/>
    </row>
    <row r="54" spans="1:13" ht="14.25" customHeight="1">
      <c r="A54" s="263">
        <v>24</v>
      </c>
      <c r="B54" s="252">
        <v>60016</v>
      </c>
      <c r="C54" s="252">
        <v>6050</v>
      </c>
      <c r="D54" s="243" t="s">
        <v>236</v>
      </c>
      <c r="E54" s="257">
        <v>70000</v>
      </c>
      <c r="F54" s="258">
        <v>50000</v>
      </c>
      <c r="G54" s="259">
        <f>H54</f>
        <v>50000</v>
      </c>
      <c r="H54" s="258">
        <v>50000</v>
      </c>
      <c r="I54" s="260"/>
      <c r="J54" s="260"/>
      <c r="K54" s="241" t="s">
        <v>202</v>
      </c>
      <c r="L54" s="150"/>
      <c r="M54" s="150"/>
    </row>
    <row r="55" spans="1:13" ht="14.25" customHeight="1">
      <c r="A55" s="475">
        <v>25</v>
      </c>
      <c r="B55" s="252">
        <v>60016</v>
      </c>
      <c r="C55" s="252">
        <v>6050</v>
      </c>
      <c r="D55" s="243" t="s">
        <v>280</v>
      </c>
      <c r="E55" s="257">
        <v>930000</v>
      </c>
      <c r="F55" s="258">
        <v>930000</v>
      </c>
      <c r="G55" s="259">
        <f>H55</f>
        <v>930000</v>
      </c>
      <c r="H55" s="258">
        <v>930000</v>
      </c>
      <c r="I55" s="260"/>
      <c r="J55" s="260"/>
      <c r="K55" s="241" t="s">
        <v>202</v>
      </c>
      <c r="L55" s="150"/>
      <c r="M55" s="150"/>
    </row>
    <row r="56" spans="1:13" ht="14.25" customHeight="1">
      <c r="A56" s="475">
        <v>26</v>
      </c>
      <c r="B56" s="252">
        <v>60016</v>
      </c>
      <c r="C56" s="252">
        <v>6050</v>
      </c>
      <c r="D56" s="243" t="s">
        <v>281</v>
      </c>
      <c r="E56" s="257">
        <v>2050133</v>
      </c>
      <c r="F56" s="258">
        <v>420000</v>
      </c>
      <c r="G56" s="259">
        <f>H56</f>
        <v>420000</v>
      </c>
      <c r="H56" s="258">
        <v>420000</v>
      </c>
      <c r="I56" s="260"/>
      <c r="J56" s="260"/>
      <c r="K56" s="241" t="s">
        <v>202</v>
      </c>
      <c r="L56" s="150"/>
      <c r="M56" s="150"/>
    </row>
    <row r="57" spans="1:13" ht="12.75" customHeight="1">
      <c r="A57" s="342">
        <v>27</v>
      </c>
      <c r="B57" s="158">
        <v>60016</v>
      </c>
      <c r="C57" s="158">
        <v>6058</v>
      </c>
      <c r="D57" s="367" t="s">
        <v>230</v>
      </c>
      <c r="E57" s="339">
        <v>1310576</v>
      </c>
      <c r="F57" s="349">
        <v>1000000</v>
      </c>
      <c r="G57" s="175">
        <f aca="true" t="shared" si="2" ref="G57:G62">H57+J57</f>
        <v>800000</v>
      </c>
      <c r="H57" s="157"/>
      <c r="I57" s="156"/>
      <c r="J57" s="156">
        <v>800000</v>
      </c>
      <c r="K57" s="197" t="s">
        <v>202</v>
      </c>
      <c r="L57" s="150"/>
      <c r="M57" s="150"/>
    </row>
    <row r="58" spans="1:13" ht="12.75" customHeight="1">
      <c r="A58" s="343"/>
      <c r="B58" s="161">
        <v>60016</v>
      </c>
      <c r="C58" s="161">
        <v>6059</v>
      </c>
      <c r="D58" s="368"/>
      <c r="E58" s="340"/>
      <c r="F58" s="350"/>
      <c r="G58" s="178">
        <f t="shared" si="2"/>
        <v>200000</v>
      </c>
      <c r="H58" s="163">
        <v>200000</v>
      </c>
      <c r="I58" s="167"/>
      <c r="J58" s="167"/>
      <c r="K58" s="198"/>
      <c r="L58" s="150"/>
      <c r="M58" s="150"/>
    </row>
    <row r="59" spans="1:13" ht="10.5" customHeight="1">
      <c r="A59" s="342">
        <v>28</v>
      </c>
      <c r="B59" s="158">
        <v>60016</v>
      </c>
      <c r="C59" s="158">
        <v>6058</v>
      </c>
      <c r="D59" s="367" t="s">
        <v>181</v>
      </c>
      <c r="E59" s="339">
        <v>2240000</v>
      </c>
      <c r="F59" s="339">
        <v>2100000</v>
      </c>
      <c r="G59" s="175">
        <f t="shared" si="2"/>
        <v>1700000</v>
      </c>
      <c r="H59" s="157"/>
      <c r="I59" s="156"/>
      <c r="J59" s="156">
        <v>1700000</v>
      </c>
      <c r="K59" s="197" t="s">
        <v>201</v>
      </c>
      <c r="L59" s="150"/>
      <c r="M59" s="150"/>
    </row>
    <row r="60" spans="1:13" ht="10.5" customHeight="1">
      <c r="A60" s="343"/>
      <c r="B60" s="161">
        <v>60016</v>
      </c>
      <c r="C60" s="161">
        <v>6059</v>
      </c>
      <c r="D60" s="368"/>
      <c r="E60" s="340"/>
      <c r="F60" s="340"/>
      <c r="G60" s="178">
        <f t="shared" si="2"/>
        <v>400000</v>
      </c>
      <c r="H60" s="163">
        <v>400000</v>
      </c>
      <c r="I60" s="167"/>
      <c r="J60" s="167"/>
      <c r="K60" s="198"/>
      <c r="L60" s="150"/>
      <c r="M60" s="150"/>
    </row>
    <row r="61" spans="1:13" ht="9" customHeight="1">
      <c r="A61" s="342">
        <v>29</v>
      </c>
      <c r="B61" s="158">
        <v>60016</v>
      </c>
      <c r="C61" s="158">
        <v>6058</v>
      </c>
      <c r="D61" s="367" t="s">
        <v>273</v>
      </c>
      <c r="E61" s="339">
        <v>1600000</v>
      </c>
      <c r="F61" s="339">
        <v>1500000</v>
      </c>
      <c r="G61" s="175">
        <f t="shared" si="2"/>
        <v>1200000</v>
      </c>
      <c r="H61" s="157"/>
      <c r="I61" s="156"/>
      <c r="J61" s="156">
        <v>1200000</v>
      </c>
      <c r="K61" s="197" t="s">
        <v>202</v>
      </c>
      <c r="L61" s="150"/>
      <c r="M61" s="150"/>
    </row>
    <row r="62" spans="1:13" ht="9" customHeight="1">
      <c r="A62" s="343"/>
      <c r="B62" s="161">
        <v>60016</v>
      </c>
      <c r="C62" s="161">
        <v>6059</v>
      </c>
      <c r="D62" s="368"/>
      <c r="E62" s="340"/>
      <c r="F62" s="340"/>
      <c r="G62" s="178">
        <f t="shared" si="2"/>
        <v>300000</v>
      </c>
      <c r="H62" s="163">
        <v>300000</v>
      </c>
      <c r="I62" s="167"/>
      <c r="J62" s="167"/>
      <c r="K62" s="198"/>
      <c r="L62" s="150"/>
      <c r="M62" s="150"/>
    </row>
    <row r="63" spans="1:13" ht="13.5" customHeight="1">
      <c r="A63" s="252">
        <v>30</v>
      </c>
      <c r="B63" s="252">
        <v>60016</v>
      </c>
      <c r="C63" s="252">
        <v>6050</v>
      </c>
      <c r="D63" s="243" t="s">
        <v>223</v>
      </c>
      <c r="E63" s="257">
        <v>73540</v>
      </c>
      <c r="F63" s="257">
        <v>69540</v>
      </c>
      <c r="G63" s="259">
        <f>H63</f>
        <v>69540</v>
      </c>
      <c r="H63" s="258">
        <v>69540</v>
      </c>
      <c r="I63" s="260"/>
      <c r="J63" s="260"/>
      <c r="K63" s="241" t="s">
        <v>202</v>
      </c>
      <c r="L63" s="150"/>
      <c r="M63" s="150"/>
    </row>
    <row r="64" spans="1:13" ht="12" customHeight="1">
      <c r="A64" s="263">
        <v>31</v>
      </c>
      <c r="B64" s="252">
        <v>60016</v>
      </c>
      <c r="C64" s="252">
        <v>6050</v>
      </c>
      <c r="D64" s="243" t="s">
        <v>226</v>
      </c>
      <c r="E64" s="257">
        <v>26448</v>
      </c>
      <c r="F64" s="257">
        <v>22448</v>
      </c>
      <c r="G64" s="259">
        <f>H64</f>
        <v>22448</v>
      </c>
      <c r="H64" s="258">
        <v>22448</v>
      </c>
      <c r="I64" s="260"/>
      <c r="J64" s="260"/>
      <c r="K64" s="241" t="s">
        <v>202</v>
      </c>
      <c r="L64" s="150"/>
      <c r="M64" s="150"/>
    </row>
    <row r="65" spans="1:13" ht="12" customHeight="1">
      <c r="A65" s="263">
        <v>32</v>
      </c>
      <c r="B65" s="252">
        <v>60016</v>
      </c>
      <c r="C65" s="252">
        <v>6050</v>
      </c>
      <c r="D65" s="243" t="s">
        <v>259</v>
      </c>
      <c r="E65" s="257">
        <v>780000</v>
      </c>
      <c r="F65" s="257">
        <v>780000</v>
      </c>
      <c r="G65" s="259">
        <f>H65</f>
        <v>780000</v>
      </c>
      <c r="H65" s="258">
        <v>780000</v>
      </c>
      <c r="I65" s="260"/>
      <c r="J65" s="260"/>
      <c r="K65" s="241" t="s">
        <v>202</v>
      </c>
      <c r="L65" s="150"/>
      <c r="M65" s="150"/>
    </row>
    <row r="66" spans="1:13" ht="12" customHeight="1">
      <c r="A66" s="252">
        <v>33</v>
      </c>
      <c r="B66" s="252">
        <v>60016</v>
      </c>
      <c r="C66" s="252">
        <v>6050</v>
      </c>
      <c r="D66" s="243" t="s">
        <v>220</v>
      </c>
      <c r="E66" s="257">
        <v>15000</v>
      </c>
      <c r="F66" s="257">
        <v>15000</v>
      </c>
      <c r="G66" s="259">
        <f>H66</f>
        <v>15000</v>
      </c>
      <c r="H66" s="258">
        <v>15000</v>
      </c>
      <c r="I66" s="276"/>
      <c r="J66" s="276"/>
      <c r="K66" s="241" t="s">
        <v>202</v>
      </c>
      <c r="L66" s="150"/>
      <c r="M66" s="150"/>
    </row>
    <row r="67" spans="1:13" ht="13.5" customHeight="1">
      <c r="A67" s="251">
        <v>34</v>
      </c>
      <c r="B67" s="252">
        <v>60016</v>
      </c>
      <c r="C67" s="252">
        <v>6050</v>
      </c>
      <c r="D67" s="243" t="s">
        <v>260</v>
      </c>
      <c r="E67" s="257">
        <v>77930</v>
      </c>
      <c r="F67" s="257">
        <v>70000</v>
      </c>
      <c r="G67" s="259">
        <f>H67</f>
        <v>70000</v>
      </c>
      <c r="H67" s="258">
        <v>70000</v>
      </c>
      <c r="I67" s="276"/>
      <c r="J67" s="276"/>
      <c r="K67" s="241" t="s">
        <v>202</v>
      </c>
      <c r="L67" s="150"/>
      <c r="M67" s="150"/>
    </row>
    <row r="68" spans="1:13" ht="9.75" customHeight="1">
      <c r="A68" s="342">
        <v>35</v>
      </c>
      <c r="B68" s="158">
        <v>60016</v>
      </c>
      <c r="C68" s="158">
        <v>6058</v>
      </c>
      <c r="D68" s="367" t="s">
        <v>267</v>
      </c>
      <c r="E68" s="339">
        <v>912088</v>
      </c>
      <c r="F68" s="339">
        <v>850000</v>
      </c>
      <c r="G68" s="175">
        <f>H68+J68</f>
        <v>700000</v>
      </c>
      <c r="H68" s="157"/>
      <c r="I68" s="219"/>
      <c r="J68" s="277">
        <v>700000</v>
      </c>
      <c r="K68" s="197" t="s">
        <v>202</v>
      </c>
      <c r="L68" s="150"/>
      <c r="M68" s="150"/>
    </row>
    <row r="69" spans="1:13" ht="11.25" customHeight="1">
      <c r="A69" s="343"/>
      <c r="B69" s="161">
        <v>60016</v>
      </c>
      <c r="C69" s="161">
        <v>6059</v>
      </c>
      <c r="D69" s="368"/>
      <c r="E69" s="340"/>
      <c r="F69" s="340"/>
      <c r="G69" s="178">
        <f>H69+J69</f>
        <v>150000</v>
      </c>
      <c r="H69" s="163">
        <v>150000</v>
      </c>
      <c r="I69" s="278"/>
      <c r="J69" s="279"/>
      <c r="K69" s="198"/>
      <c r="L69" s="150"/>
      <c r="M69" s="150"/>
    </row>
    <row r="70" spans="1:13" ht="6" customHeight="1">
      <c r="A70" s="363">
        <v>36</v>
      </c>
      <c r="B70" s="363">
        <v>60016</v>
      </c>
      <c r="C70" s="363">
        <v>6050</v>
      </c>
      <c r="D70" s="367" t="s">
        <v>282</v>
      </c>
      <c r="E70" s="369">
        <v>30000</v>
      </c>
      <c r="F70" s="369">
        <v>28000</v>
      </c>
      <c r="G70" s="371">
        <f>H70</f>
        <v>28000</v>
      </c>
      <c r="H70" s="365">
        <v>28000</v>
      </c>
      <c r="I70" s="308"/>
      <c r="J70" s="309"/>
      <c r="K70" s="361" t="s">
        <v>202</v>
      </c>
      <c r="L70" s="150"/>
      <c r="M70" s="150"/>
    </row>
    <row r="71" spans="1:13" ht="9.75" customHeight="1">
      <c r="A71" s="364"/>
      <c r="B71" s="364"/>
      <c r="C71" s="364"/>
      <c r="D71" s="368"/>
      <c r="E71" s="370"/>
      <c r="F71" s="370"/>
      <c r="G71" s="372"/>
      <c r="H71" s="366"/>
      <c r="I71" s="306"/>
      <c r="J71" s="307"/>
      <c r="K71" s="362"/>
      <c r="L71" s="150"/>
      <c r="M71" s="150"/>
    </row>
    <row r="72" spans="1:13" ht="11.25" customHeight="1">
      <c r="A72" s="476">
        <v>37</v>
      </c>
      <c r="B72" s="252">
        <v>60016</v>
      </c>
      <c r="C72" s="252">
        <v>6050</v>
      </c>
      <c r="D72" s="243" t="s">
        <v>283</v>
      </c>
      <c r="E72" s="257">
        <v>190000</v>
      </c>
      <c r="F72" s="257">
        <v>150313</v>
      </c>
      <c r="G72" s="259">
        <f>H72</f>
        <v>150313</v>
      </c>
      <c r="H72" s="258">
        <v>150313</v>
      </c>
      <c r="I72" s="276"/>
      <c r="J72" s="276"/>
      <c r="K72" s="241" t="s">
        <v>202</v>
      </c>
      <c r="L72" s="150"/>
      <c r="M72" s="150"/>
    </row>
    <row r="73" spans="1:11" ht="13.5" customHeight="1">
      <c r="A73" s="263">
        <v>38</v>
      </c>
      <c r="B73" s="252">
        <v>60016</v>
      </c>
      <c r="C73" s="252">
        <v>6050</v>
      </c>
      <c r="D73" s="243" t="s">
        <v>268</v>
      </c>
      <c r="E73" s="257">
        <v>72100</v>
      </c>
      <c r="F73" s="257">
        <v>67100</v>
      </c>
      <c r="G73" s="259">
        <f>H73</f>
        <v>67100</v>
      </c>
      <c r="H73" s="258">
        <v>67100</v>
      </c>
      <c r="I73" s="276"/>
      <c r="J73" s="276"/>
      <c r="K73" s="241" t="s">
        <v>202</v>
      </c>
    </row>
    <row r="74" spans="1:11" ht="10.5" customHeight="1">
      <c r="A74" s="342">
        <v>39</v>
      </c>
      <c r="B74" s="158">
        <v>60016</v>
      </c>
      <c r="C74" s="158">
        <v>6058</v>
      </c>
      <c r="D74" s="367" t="s">
        <v>188</v>
      </c>
      <c r="E74" s="339">
        <v>509000</v>
      </c>
      <c r="F74" s="339">
        <v>500000</v>
      </c>
      <c r="G74" s="175">
        <f>H74+J74</f>
        <v>400000</v>
      </c>
      <c r="H74" s="157"/>
      <c r="I74" s="219"/>
      <c r="J74" s="277">
        <v>400000</v>
      </c>
      <c r="K74" s="361" t="s">
        <v>202</v>
      </c>
    </row>
    <row r="75" spans="1:11" ht="11.25" customHeight="1">
      <c r="A75" s="343"/>
      <c r="B75" s="161">
        <v>60016</v>
      </c>
      <c r="C75" s="161">
        <v>6059</v>
      </c>
      <c r="D75" s="368"/>
      <c r="E75" s="340"/>
      <c r="F75" s="340"/>
      <c r="G75" s="178">
        <f>H75+J75</f>
        <v>100000</v>
      </c>
      <c r="H75" s="163">
        <v>100000</v>
      </c>
      <c r="I75" s="278"/>
      <c r="J75" s="279"/>
      <c r="K75" s="362"/>
    </row>
    <row r="76" spans="1:11" ht="7.5" customHeight="1">
      <c r="A76" s="363">
        <v>40</v>
      </c>
      <c r="B76" s="363">
        <v>60016</v>
      </c>
      <c r="C76" s="363">
        <v>6050</v>
      </c>
      <c r="D76" s="367" t="s">
        <v>274</v>
      </c>
      <c r="E76" s="369">
        <v>30000</v>
      </c>
      <c r="F76" s="369">
        <v>30000</v>
      </c>
      <c r="G76" s="371">
        <v>30000</v>
      </c>
      <c r="H76" s="365">
        <v>30000</v>
      </c>
      <c r="I76" s="306"/>
      <c r="J76" s="307"/>
      <c r="K76" s="361" t="s">
        <v>202</v>
      </c>
    </row>
    <row r="77" spans="1:11" ht="9" customHeight="1">
      <c r="A77" s="364"/>
      <c r="B77" s="364"/>
      <c r="C77" s="364"/>
      <c r="D77" s="368"/>
      <c r="E77" s="370"/>
      <c r="F77" s="370"/>
      <c r="G77" s="372"/>
      <c r="H77" s="366"/>
      <c r="I77" s="306"/>
      <c r="J77" s="307"/>
      <c r="K77" s="362"/>
    </row>
    <row r="78" spans="1:11" ht="11.25" customHeight="1">
      <c r="A78" s="342">
        <v>41</v>
      </c>
      <c r="B78" s="158">
        <v>60016</v>
      </c>
      <c r="C78" s="158">
        <v>6058</v>
      </c>
      <c r="D78" s="367" t="s">
        <v>180</v>
      </c>
      <c r="E78" s="339">
        <v>1680000</v>
      </c>
      <c r="F78" s="339">
        <v>1650000</v>
      </c>
      <c r="G78" s="175">
        <f>H78+J78</f>
        <v>1400000</v>
      </c>
      <c r="H78" s="157"/>
      <c r="I78" s="280"/>
      <c r="J78" s="277">
        <v>1400000</v>
      </c>
      <c r="K78" s="197" t="s">
        <v>202</v>
      </c>
    </row>
    <row r="79" spans="1:11" ht="10.5" customHeight="1">
      <c r="A79" s="343"/>
      <c r="B79" s="161">
        <v>60016</v>
      </c>
      <c r="C79" s="161">
        <v>6059</v>
      </c>
      <c r="D79" s="368"/>
      <c r="E79" s="340"/>
      <c r="F79" s="340"/>
      <c r="G79" s="178">
        <f>H79+J79</f>
        <v>250000</v>
      </c>
      <c r="H79" s="163">
        <v>250000</v>
      </c>
      <c r="I79" s="281"/>
      <c r="J79" s="279"/>
      <c r="K79" s="198"/>
    </row>
    <row r="80" spans="1:12" ht="15.75" customHeight="1">
      <c r="A80" s="270"/>
      <c r="B80" s="271"/>
      <c r="C80" s="272"/>
      <c r="D80" s="273" t="s">
        <v>169</v>
      </c>
      <c r="E80" s="274">
        <f aca="true" t="shared" si="3" ref="E80:J80">SUM(E81:E86)</f>
        <v>5742500</v>
      </c>
      <c r="F80" s="274">
        <f t="shared" si="3"/>
        <v>3100000</v>
      </c>
      <c r="G80" s="274">
        <f t="shared" si="3"/>
        <v>3100000</v>
      </c>
      <c r="H80" s="274">
        <f t="shared" si="3"/>
        <v>2600000</v>
      </c>
      <c r="I80" s="274">
        <f t="shared" si="3"/>
        <v>0</v>
      </c>
      <c r="J80" s="274">
        <f t="shared" si="3"/>
        <v>500000</v>
      </c>
      <c r="K80" s="275"/>
      <c r="L80" s="150"/>
    </row>
    <row r="81" spans="1:11" ht="15.75" customHeight="1">
      <c r="A81" s="252">
        <v>42</v>
      </c>
      <c r="B81" s="252">
        <v>70005</v>
      </c>
      <c r="C81" s="252">
        <v>6050</v>
      </c>
      <c r="D81" s="243" t="s">
        <v>264</v>
      </c>
      <c r="E81" s="257">
        <v>100000</v>
      </c>
      <c r="F81" s="258">
        <v>100000</v>
      </c>
      <c r="G81" s="259">
        <f>H81</f>
        <v>100000</v>
      </c>
      <c r="H81" s="258">
        <v>100000</v>
      </c>
      <c r="I81" s="282"/>
      <c r="J81" s="268"/>
      <c r="K81" s="241" t="s">
        <v>202</v>
      </c>
    </row>
    <row r="82" spans="1:11" ht="13.5" customHeight="1">
      <c r="A82" s="252">
        <v>43</v>
      </c>
      <c r="B82" s="252">
        <v>70005</v>
      </c>
      <c r="C82" s="252">
        <v>6050</v>
      </c>
      <c r="D82" s="243" t="s">
        <v>244</v>
      </c>
      <c r="E82" s="257">
        <v>220000</v>
      </c>
      <c r="F82" s="258">
        <v>150000</v>
      </c>
      <c r="G82" s="259">
        <f>H82</f>
        <v>150000</v>
      </c>
      <c r="H82" s="258">
        <v>150000</v>
      </c>
      <c r="I82" s="282"/>
      <c r="J82" s="268"/>
      <c r="K82" s="241" t="s">
        <v>202</v>
      </c>
    </row>
    <row r="83" spans="1:11" ht="13.5" customHeight="1">
      <c r="A83" s="252">
        <v>44</v>
      </c>
      <c r="B83" s="252">
        <v>70005</v>
      </c>
      <c r="C83" s="252">
        <v>6050</v>
      </c>
      <c r="D83" s="243" t="s">
        <v>275</v>
      </c>
      <c r="E83" s="257">
        <v>1300000</v>
      </c>
      <c r="F83" s="258">
        <v>1300000</v>
      </c>
      <c r="G83" s="259">
        <f>H83</f>
        <v>1300000</v>
      </c>
      <c r="H83" s="258">
        <v>1300000</v>
      </c>
      <c r="I83" s="282"/>
      <c r="J83" s="268"/>
      <c r="K83" s="315" t="s">
        <v>276</v>
      </c>
    </row>
    <row r="84" spans="1:11" ht="18" customHeight="1">
      <c r="A84" s="252">
        <v>45</v>
      </c>
      <c r="B84" s="252">
        <v>70005</v>
      </c>
      <c r="C84" s="252">
        <v>6050</v>
      </c>
      <c r="D84" s="243" t="s">
        <v>269</v>
      </c>
      <c r="E84" s="257">
        <v>2600000</v>
      </c>
      <c r="F84" s="258">
        <v>50000</v>
      </c>
      <c r="G84" s="259">
        <f>H84</f>
        <v>50000</v>
      </c>
      <c r="H84" s="258">
        <v>50000</v>
      </c>
      <c r="I84" s="282"/>
      <c r="J84" s="268"/>
      <c r="K84" s="241" t="s">
        <v>202</v>
      </c>
    </row>
    <row r="85" spans="1:11" ht="9" customHeight="1">
      <c r="A85" s="380">
        <v>46</v>
      </c>
      <c r="B85" s="158">
        <v>70005</v>
      </c>
      <c r="C85" s="158">
        <v>6058</v>
      </c>
      <c r="D85" s="367" t="s">
        <v>205</v>
      </c>
      <c r="E85" s="359">
        <v>1522500</v>
      </c>
      <c r="F85" s="358">
        <v>1500000</v>
      </c>
      <c r="G85" s="175">
        <f>H85+J85</f>
        <v>500000</v>
      </c>
      <c r="H85" s="157"/>
      <c r="I85" s="162"/>
      <c r="J85" s="269">
        <v>500000</v>
      </c>
      <c r="K85" s="379" t="s">
        <v>202</v>
      </c>
    </row>
    <row r="86" spans="1:11" ht="9" customHeight="1">
      <c r="A86" s="380"/>
      <c r="B86" s="161">
        <v>70005</v>
      </c>
      <c r="C86" s="161">
        <v>6059</v>
      </c>
      <c r="D86" s="368"/>
      <c r="E86" s="359"/>
      <c r="F86" s="358"/>
      <c r="G86" s="178">
        <f>H86+J86</f>
        <v>1000000</v>
      </c>
      <c r="H86" s="163">
        <v>1000000</v>
      </c>
      <c r="I86" s="186"/>
      <c r="J86" s="187"/>
      <c r="K86" s="379"/>
    </row>
    <row r="87" spans="1:11" ht="9.75" customHeight="1" thickBot="1">
      <c r="A87" s="380"/>
      <c r="B87" s="379" t="s">
        <v>158</v>
      </c>
      <c r="C87" s="351" t="s">
        <v>163</v>
      </c>
      <c r="D87" s="379" t="s">
        <v>159</v>
      </c>
      <c r="E87" s="379" t="s">
        <v>160</v>
      </c>
      <c r="F87" s="361" t="s">
        <v>237</v>
      </c>
      <c r="G87" s="353" t="s">
        <v>172</v>
      </c>
      <c r="H87" s="354"/>
      <c r="I87" s="354"/>
      <c r="J87" s="355"/>
      <c r="K87" s="361" t="s">
        <v>196</v>
      </c>
    </row>
    <row r="88" spans="1:11" ht="11.25" customHeight="1">
      <c r="A88" s="380"/>
      <c r="B88" s="379"/>
      <c r="C88" s="352"/>
      <c r="D88" s="379"/>
      <c r="E88" s="379"/>
      <c r="F88" s="373"/>
      <c r="G88" s="374">
        <v>2008</v>
      </c>
      <c r="H88" s="375"/>
      <c r="I88" s="375"/>
      <c r="J88" s="376"/>
      <c r="K88" s="373"/>
    </row>
    <row r="89" spans="1:11" ht="14.25" customHeight="1">
      <c r="A89" s="380"/>
      <c r="B89" s="379"/>
      <c r="C89" s="352"/>
      <c r="D89" s="379"/>
      <c r="E89" s="379"/>
      <c r="F89" s="373"/>
      <c r="G89" s="377" t="s">
        <v>176</v>
      </c>
      <c r="H89" s="378" t="s">
        <v>161</v>
      </c>
      <c r="I89" s="361" t="s">
        <v>178</v>
      </c>
      <c r="J89" s="373" t="s">
        <v>167</v>
      </c>
      <c r="K89" s="373"/>
    </row>
    <row r="90" spans="1:11" ht="14.25" customHeight="1">
      <c r="A90" s="380"/>
      <c r="B90" s="379"/>
      <c r="C90" s="341"/>
      <c r="D90" s="379"/>
      <c r="E90" s="379"/>
      <c r="F90" s="362"/>
      <c r="G90" s="347"/>
      <c r="H90" s="326"/>
      <c r="I90" s="362"/>
      <c r="J90" s="362"/>
      <c r="K90" s="362"/>
    </row>
    <row r="91" spans="1:11" ht="9" customHeight="1">
      <c r="A91" s="251">
        <v>1</v>
      </c>
      <c r="B91" s="170">
        <v>2</v>
      </c>
      <c r="C91" s="170">
        <v>3</v>
      </c>
      <c r="D91" s="170">
        <v>4</v>
      </c>
      <c r="E91" s="170">
        <v>5</v>
      </c>
      <c r="F91" s="170">
        <v>6</v>
      </c>
      <c r="G91" s="184">
        <v>8</v>
      </c>
      <c r="H91" s="171">
        <v>9</v>
      </c>
      <c r="I91" s="172">
        <v>10</v>
      </c>
      <c r="J91" s="172">
        <v>11</v>
      </c>
      <c r="K91" s="170">
        <v>12</v>
      </c>
    </row>
    <row r="92" spans="1:11" ht="15" customHeight="1">
      <c r="A92" s="136"/>
      <c r="B92" s="262"/>
      <c r="C92" s="283"/>
      <c r="D92" s="284" t="s">
        <v>168</v>
      </c>
      <c r="E92" s="256">
        <f>SUM(E93:E96)</f>
        <v>5866474</v>
      </c>
      <c r="F92" s="256">
        <f>SUM(F93:F96)</f>
        <v>2040000</v>
      </c>
      <c r="G92" s="256">
        <f>SUM(G93:G96)</f>
        <v>2040000</v>
      </c>
      <c r="H92" s="256">
        <f>SUM(H93:H96)</f>
        <v>540000</v>
      </c>
      <c r="I92" s="256">
        <f>SUM(I93:I95)</f>
        <v>0</v>
      </c>
      <c r="J92" s="256">
        <f>SUM(J93:J95)</f>
        <v>1500000</v>
      </c>
      <c r="K92" s="285"/>
    </row>
    <row r="93" spans="1:11" ht="13.5" customHeight="1">
      <c r="A93" s="380">
        <v>47</v>
      </c>
      <c r="B93" s="158">
        <v>75023</v>
      </c>
      <c r="C93" s="158">
        <v>6058</v>
      </c>
      <c r="D93" s="367" t="s">
        <v>190</v>
      </c>
      <c r="E93" s="359">
        <v>5646474</v>
      </c>
      <c r="F93" s="358">
        <v>1820000</v>
      </c>
      <c r="G93" s="175">
        <f>H93+J93</f>
        <v>1500000</v>
      </c>
      <c r="H93" s="157"/>
      <c r="I93" s="156"/>
      <c r="J93" s="156">
        <v>1500000</v>
      </c>
      <c r="K93" s="379" t="s">
        <v>202</v>
      </c>
    </row>
    <row r="94" spans="1:11" ht="13.5" customHeight="1">
      <c r="A94" s="380"/>
      <c r="B94" s="161">
        <v>75023</v>
      </c>
      <c r="C94" s="161">
        <v>6059</v>
      </c>
      <c r="D94" s="368"/>
      <c r="E94" s="359"/>
      <c r="F94" s="358"/>
      <c r="G94" s="178">
        <f>H94+J94</f>
        <v>320000</v>
      </c>
      <c r="H94" s="163">
        <v>320000</v>
      </c>
      <c r="I94" s="167"/>
      <c r="J94" s="167"/>
      <c r="K94" s="379"/>
    </row>
    <row r="95" spans="1:11" ht="13.5" customHeight="1">
      <c r="A95" s="263">
        <v>48</v>
      </c>
      <c r="B95" s="252">
        <v>75023</v>
      </c>
      <c r="C95" s="252">
        <v>6060</v>
      </c>
      <c r="D95" s="243" t="s">
        <v>197</v>
      </c>
      <c r="E95" s="257">
        <v>100000</v>
      </c>
      <c r="F95" s="258">
        <v>100000</v>
      </c>
      <c r="G95" s="259">
        <f>H95</f>
        <v>100000</v>
      </c>
      <c r="H95" s="258">
        <v>100000</v>
      </c>
      <c r="I95" s="260"/>
      <c r="J95" s="260"/>
      <c r="K95" s="241" t="s">
        <v>198</v>
      </c>
    </row>
    <row r="96" spans="1:11" ht="14.25" customHeight="1">
      <c r="A96" s="263">
        <v>49</v>
      </c>
      <c r="B96" s="252">
        <v>75023</v>
      </c>
      <c r="C96" s="252">
        <v>6060</v>
      </c>
      <c r="D96" s="243" t="s">
        <v>206</v>
      </c>
      <c r="E96" s="257">
        <v>120000</v>
      </c>
      <c r="F96" s="258">
        <v>120000</v>
      </c>
      <c r="G96" s="259">
        <f>H96</f>
        <v>120000</v>
      </c>
      <c r="H96" s="258">
        <v>120000</v>
      </c>
      <c r="I96" s="260"/>
      <c r="J96" s="260"/>
      <c r="K96" s="241" t="s">
        <v>202</v>
      </c>
    </row>
    <row r="97" spans="1:12" ht="15.75" customHeight="1">
      <c r="A97" s="286"/>
      <c r="B97" s="287"/>
      <c r="C97" s="288"/>
      <c r="D97" s="289" t="s">
        <v>173</v>
      </c>
      <c r="E97" s="290">
        <f aca="true" t="shared" si="4" ref="E97:J97">SUM(E98:E100)</f>
        <v>4250000</v>
      </c>
      <c r="F97" s="290">
        <f t="shared" si="4"/>
        <v>200000</v>
      </c>
      <c r="G97" s="290">
        <f t="shared" si="4"/>
        <v>200000</v>
      </c>
      <c r="H97" s="290">
        <f t="shared" si="4"/>
        <v>200000</v>
      </c>
      <c r="I97" s="290">
        <f t="shared" si="4"/>
        <v>0</v>
      </c>
      <c r="J97" s="290">
        <f t="shared" si="4"/>
        <v>0</v>
      </c>
      <c r="K97" s="291"/>
      <c r="L97" s="150">
        <f>J97+H97</f>
        <v>200000</v>
      </c>
    </row>
    <row r="98" spans="1:11" ht="14.25" customHeight="1">
      <c r="A98" s="252">
        <v>50</v>
      </c>
      <c r="B98" s="252">
        <v>75412</v>
      </c>
      <c r="C98" s="252">
        <v>6050</v>
      </c>
      <c r="D98" s="243" t="s">
        <v>245</v>
      </c>
      <c r="E98" s="257">
        <v>2600000</v>
      </c>
      <c r="F98" s="258">
        <v>50000</v>
      </c>
      <c r="G98" s="259">
        <f>H98</f>
        <v>50000</v>
      </c>
      <c r="H98" s="258">
        <v>50000</v>
      </c>
      <c r="I98" s="260"/>
      <c r="J98" s="260"/>
      <c r="K98" s="241" t="s">
        <v>202</v>
      </c>
    </row>
    <row r="99" spans="1:11" ht="13.5" customHeight="1">
      <c r="A99" s="252">
        <v>51</v>
      </c>
      <c r="B99" s="252">
        <v>75412</v>
      </c>
      <c r="C99" s="252">
        <v>6050</v>
      </c>
      <c r="D99" s="243" t="s">
        <v>246</v>
      </c>
      <c r="E99" s="257">
        <v>50000</v>
      </c>
      <c r="F99" s="258">
        <v>50000</v>
      </c>
      <c r="G99" s="259">
        <f>H99</f>
        <v>50000</v>
      </c>
      <c r="H99" s="258">
        <v>50000</v>
      </c>
      <c r="I99" s="260"/>
      <c r="J99" s="260"/>
      <c r="K99" s="241" t="s">
        <v>202</v>
      </c>
    </row>
    <row r="100" spans="1:11" ht="14.25" customHeight="1">
      <c r="A100" s="252">
        <v>52</v>
      </c>
      <c r="B100" s="252">
        <v>75412</v>
      </c>
      <c r="C100" s="252">
        <v>6050</v>
      </c>
      <c r="D100" s="243" t="s">
        <v>209</v>
      </c>
      <c r="E100" s="257">
        <v>1600000</v>
      </c>
      <c r="F100" s="258">
        <v>100000</v>
      </c>
      <c r="G100" s="259">
        <f>H100+J100</f>
        <v>100000</v>
      </c>
      <c r="H100" s="258">
        <v>100000</v>
      </c>
      <c r="I100" s="260"/>
      <c r="J100" s="260"/>
      <c r="K100" s="241" t="s">
        <v>202</v>
      </c>
    </row>
    <row r="101" spans="1:12" ht="15.75" customHeight="1">
      <c r="A101" s="293"/>
      <c r="B101" s="293"/>
      <c r="C101" s="293"/>
      <c r="D101" s="289" t="s">
        <v>166</v>
      </c>
      <c r="E101" s="290">
        <f aca="true" t="shared" si="5" ref="E101:J101">SUM(E102:E108,E109:E115)</f>
        <v>56240727</v>
      </c>
      <c r="F101" s="290">
        <f t="shared" si="5"/>
        <v>17112500</v>
      </c>
      <c r="G101" s="290">
        <f t="shared" si="5"/>
        <v>17112500</v>
      </c>
      <c r="H101" s="290">
        <f t="shared" si="5"/>
        <v>2862500</v>
      </c>
      <c r="I101" s="290">
        <f t="shared" si="5"/>
        <v>0</v>
      </c>
      <c r="J101" s="290">
        <f t="shared" si="5"/>
        <v>14250000</v>
      </c>
      <c r="K101" s="291"/>
      <c r="L101" s="150">
        <f>J101+H101</f>
        <v>17112500</v>
      </c>
    </row>
    <row r="102" spans="1:11" ht="13.5" customHeight="1">
      <c r="A102" s="380">
        <v>53</v>
      </c>
      <c r="B102" s="380">
        <v>80101</v>
      </c>
      <c r="C102" s="158">
        <v>6058</v>
      </c>
      <c r="D102" s="327" t="s">
        <v>191</v>
      </c>
      <c r="E102" s="359">
        <v>2260000</v>
      </c>
      <c r="F102" s="358">
        <v>2200000</v>
      </c>
      <c r="G102" s="175">
        <f aca="true" t="shared" si="6" ref="G102:G109">J102+I102+H102</f>
        <v>1850000</v>
      </c>
      <c r="H102" s="157"/>
      <c r="I102" s="296"/>
      <c r="J102" s="230">
        <v>1850000</v>
      </c>
      <c r="K102" s="197" t="s">
        <v>199</v>
      </c>
    </row>
    <row r="103" spans="1:11" ht="13.5" customHeight="1">
      <c r="A103" s="380"/>
      <c r="B103" s="380"/>
      <c r="C103" s="161">
        <v>6059</v>
      </c>
      <c r="D103" s="327"/>
      <c r="E103" s="359"/>
      <c r="F103" s="358"/>
      <c r="G103" s="178">
        <f t="shared" si="6"/>
        <v>350000</v>
      </c>
      <c r="H103" s="163">
        <v>350000</v>
      </c>
      <c r="I103" s="297"/>
      <c r="J103" s="298"/>
      <c r="K103" s="198" t="s">
        <v>199</v>
      </c>
    </row>
    <row r="104" spans="1:11" ht="12.75" customHeight="1">
      <c r="A104" s="363">
        <v>54</v>
      </c>
      <c r="B104" s="363">
        <v>80101</v>
      </c>
      <c r="C104" s="158">
        <v>6058</v>
      </c>
      <c r="D104" s="367" t="s">
        <v>185</v>
      </c>
      <c r="E104" s="369">
        <v>37560000</v>
      </c>
      <c r="F104" s="365">
        <v>9260000</v>
      </c>
      <c r="G104" s="175">
        <f t="shared" si="6"/>
        <v>8000000</v>
      </c>
      <c r="H104" s="157"/>
      <c r="I104" s="162"/>
      <c r="J104" s="156">
        <v>8000000</v>
      </c>
      <c r="K104" s="197" t="s">
        <v>199</v>
      </c>
    </row>
    <row r="105" spans="1:11" ht="12.75" customHeight="1">
      <c r="A105" s="364"/>
      <c r="B105" s="364"/>
      <c r="C105" s="161">
        <v>6059</v>
      </c>
      <c r="D105" s="368"/>
      <c r="E105" s="370"/>
      <c r="F105" s="366"/>
      <c r="G105" s="178">
        <f>J105+I105+H105</f>
        <v>1260000</v>
      </c>
      <c r="H105" s="163">
        <v>1260000</v>
      </c>
      <c r="I105" s="186"/>
      <c r="J105" s="167"/>
      <c r="K105" s="198" t="s">
        <v>199</v>
      </c>
    </row>
    <row r="106" spans="1:11" ht="13.5" customHeight="1">
      <c r="A106" s="342">
        <v>55</v>
      </c>
      <c r="B106" s="342">
        <v>80101</v>
      </c>
      <c r="C106" s="158">
        <v>6058</v>
      </c>
      <c r="D106" s="367" t="s">
        <v>192</v>
      </c>
      <c r="E106" s="339">
        <v>2260000</v>
      </c>
      <c r="F106" s="349">
        <v>2200000</v>
      </c>
      <c r="G106" s="175">
        <f t="shared" si="6"/>
        <v>1850000</v>
      </c>
      <c r="H106" s="157"/>
      <c r="I106" s="296"/>
      <c r="J106" s="230">
        <v>1850000</v>
      </c>
      <c r="K106" s="361" t="s">
        <v>199</v>
      </c>
    </row>
    <row r="107" spans="1:11" ht="13.5" customHeight="1">
      <c r="A107" s="343"/>
      <c r="B107" s="343"/>
      <c r="C107" s="161">
        <v>6059</v>
      </c>
      <c r="D107" s="368"/>
      <c r="E107" s="340"/>
      <c r="F107" s="350"/>
      <c r="G107" s="178">
        <f t="shared" si="6"/>
        <v>350000</v>
      </c>
      <c r="H107" s="163">
        <v>350000</v>
      </c>
      <c r="I107" s="297"/>
      <c r="J107" s="298"/>
      <c r="K107" s="362"/>
    </row>
    <row r="108" spans="1:11" ht="14.25" customHeight="1">
      <c r="A108" s="250">
        <v>56</v>
      </c>
      <c r="B108" s="250">
        <v>80101</v>
      </c>
      <c r="C108" s="250">
        <v>6060</v>
      </c>
      <c r="D108" s="221" t="s">
        <v>240</v>
      </c>
      <c r="E108" s="248">
        <v>97500</v>
      </c>
      <c r="F108" s="249">
        <v>97500</v>
      </c>
      <c r="G108" s="294">
        <f t="shared" si="6"/>
        <v>97500</v>
      </c>
      <c r="H108" s="249">
        <v>97500</v>
      </c>
      <c r="I108" s="295"/>
      <c r="J108" s="247"/>
      <c r="K108" s="34" t="s">
        <v>189</v>
      </c>
    </row>
    <row r="109" spans="1:11" ht="10.5" customHeight="1">
      <c r="A109" s="363">
        <v>57</v>
      </c>
      <c r="B109" s="363">
        <v>80104</v>
      </c>
      <c r="C109" s="159">
        <v>6058</v>
      </c>
      <c r="D109" s="367" t="s">
        <v>227</v>
      </c>
      <c r="E109" s="369">
        <v>8200000</v>
      </c>
      <c r="F109" s="365">
        <v>3000000</v>
      </c>
      <c r="G109" s="183">
        <f t="shared" si="6"/>
        <v>2550000</v>
      </c>
      <c r="H109" s="164"/>
      <c r="I109" s="185"/>
      <c r="J109" s="165">
        <v>2550000</v>
      </c>
      <c r="K109" s="361" t="s">
        <v>200</v>
      </c>
    </row>
    <row r="110" spans="1:11" ht="11.25" customHeight="1">
      <c r="A110" s="344"/>
      <c r="B110" s="344"/>
      <c r="C110" s="169">
        <v>6059</v>
      </c>
      <c r="D110" s="368"/>
      <c r="E110" s="357"/>
      <c r="F110" s="356"/>
      <c r="G110" s="183">
        <f aca="true" t="shared" si="7" ref="G110:G115">J110+I110+H110</f>
        <v>450000</v>
      </c>
      <c r="H110" s="164">
        <v>450000</v>
      </c>
      <c r="I110" s="185"/>
      <c r="J110" s="165"/>
      <c r="K110" s="373"/>
    </row>
    <row r="111" spans="1:11" ht="12.75" customHeight="1">
      <c r="A111" s="252">
        <v>58</v>
      </c>
      <c r="B111" s="252">
        <v>80104</v>
      </c>
      <c r="C111" s="252">
        <v>6050</v>
      </c>
      <c r="D111" s="243" t="s">
        <v>186</v>
      </c>
      <c r="E111" s="257">
        <v>5608227</v>
      </c>
      <c r="F111" s="258">
        <v>100000</v>
      </c>
      <c r="G111" s="259">
        <f t="shared" si="7"/>
        <v>100000</v>
      </c>
      <c r="H111" s="258">
        <v>100000</v>
      </c>
      <c r="I111" s="282"/>
      <c r="J111" s="260"/>
      <c r="K111" s="241" t="s">
        <v>200</v>
      </c>
    </row>
    <row r="112" spans="1:11" ht="12" customHeight="1">
      <c r="A112" s="252">
        <v>59</v>
      </c>
      <c r="B112" s="252">
        <v>80104</v>
      </c>
      <c r="C112" s="252">
        <v>6050</v>
      </c>
      <c r="D112" s="243" t="s">
        <v>277</v>
      </c>
      <c r="E112" s="257">
        <v>100000</v>
      </c>
      <c r="F112" s="258">
        <v>100000</v>
      </c>
      <c r="G112" s="259">
        <f t="shared" si="7"/>
        <v>100000</v>
      </c>
      <c r="H112" s="258">
        <v>100000</v>
      </c>
      <c r="I112" s="282"/>
      <c r="J112" s="260"/>
      <c r="K112" s="241"/>
    </row>
    <row r="113" spans="1:11" ht="12.75" customHeight="1">
      <c r="A113" s="252">
        <v>60</v>
      </c>
      <c r="B113" s="252">
        <v>80104</v>
      </c>
      <c r="C113" s="252">
        <v>6050</v>
      </c>
      <c r="D113" s="243" t="s">
        <v>187</v>
      </c>
      <c r="E113" s="257">
        <v>100000</v>
      </c>
      <c r="F113" s="258">
        <v>100000</v>
      </c>
      <c r="G113" s="259">
        <f t="shared" si="7"/>
        <v>100000</v>
      </c>
      <c r="H113" s="258">
        <v>100000</v>
      </c>
      <c r="I113" s="282"/>
      <c r="J113" s="260"/>
      <c r="K113" s="241" t="s">
        <v>200</v>
      </c>
    </row>
    <row r="114" spans="1:11" ht="15" customHeight="1">
      <c r="A114" s="252">
        <v>61</v>
      </c>
      <c r="B114" s="252">
        <v>80104</v>
      </c>
      <c r="C114" s="252">
        <v>6060</v>
      </c>
      <c r="D114" s="243" t="s">
        <v>239</v>
      </c>
      <c r="E114" s="257">
        <v>50000</v>
      </c>
      <c r="F114" s="258">
        <v>50000</v>
      </c>
      <c r="G114" s="259">
        <f t="shared" si="7"/>
        <v>50000</v>
      </c>
      <c r="H114" s="258">
        <v>50000</v>
      </c>
      <c r="I114" s="282"/>
      <c r="J114" s="260"/>
      <c r="K114" s="241" t="s">
        <v>189</v>
      </c>
    </row>
    <row r="115" spans="1:11" ht="12" customHeight="1">
      <c r="A115" s="252">
        <v>62</v>
      </c>
      <c r="B115" s="252">
        <v>80114</v>
      </c>
      <c r="C115" s="252">
        <v>6060</v>
      </c>
      <c r="D115" s="243" t="s">
        <v>238</v>
      </c>
      <c r="E115" s="257">
        <v>5000</v>
      </c>
      <c r="F115" s="258">
        <v>5000</v>
      </c>
      <c r="G115" s="259">
        <f t="shared" si="7"/>
        <v>5000</v>
      </c>
      <c r="H115" s="258">
        <v>5000</v>
      </c>
      <c r="I115" s="282"/>
      <c r="J115" s="260"/>
      <c r="K115" s="241" t="s">
        <v>189</v>
      </c>
    </row>
    <row r="116" spans="1:11" ht="15.75" customHeight="1">
      <c r="A116" s="181"/>
      <c r="B116" s="181"/>
      <c r="C116" s="181"/>
      <c r="D116" s="155" t="s">
        <v>179</v>
      </c>
      <c r="E116" s="152">
        <f>SUM(E117:E117)</f>
        <v>776440</v>
      </c>
      <c r="F116" s="152">
        <f>SUM(F117:F117)</f>
        <v>400000</v>
      </c>
      <c r="G116" s="152">
        <f>SUM(G117:G118)</f>
        <v>400000</v>
      </c>
      <c r="H116" s="152">
        <f>H118</f>
        <v>100000</v>
      </c>
      <c r="I116" s="152"/>
      <c r="J116" s="152">
        <f>J117</f>
        <v>300000</v>
      </c>
      <c r="K116" s="196"/>
    </row>
    <row r="117" spans="1:11" ht="10.5" customHeight="1">
      <c r="A117" s="363">
        <v>63</v>
      </c>
      <c r="B117" s="363">
        <v>85121</v>
      </c>
      <c r="C117" s="159">
        <v>6058</v>
      </c>
      <c r="D117" s="367" t="s">
        <v>194</v>
      </c>
      <c r="E117" s="369">
        <v>776440</v>
      </c>
      <c r="F117" s="365">
        <v>400000</v>
      </c>
      <c r="G117" s="175">
        <f>J117+I117+H117</f>
        <v>300000</v>
      </c>
      <c r="H117" s="157"/>
      <c r="I117" s="162"/>
      <c r="J117" s="156">
        <v>300000</v>
      </c>
      <c r="K117" s="361" t="s">
        <v>202</v>
      </c>
    </row>
    <row r="118" spans="1:11" ht="10.5" customHeight="1">
      <c r="A118" s="364"/>
      <c r="B118" s="364"/>
      <c r="C118" s="159">
        <v>6059</v>
      </c>
      <c r="D118" s="368"/>
      <c r="E118" s="370"/>
      <c r="F118" s="366"/>
      <c r="G118" s="178">
        <f>J118+I118+H118</f>
        <v>100000</v>
      </c>
      <c r="H118" s="163">
        <v>100000</v>
      </c>
      <c r="I118" s="186"/>
      <c r="J118" s="167"/>
      <c r="K118" s="362"/>
    </row>
    <row r="119" spans="1:12" ht="18" customHeight="1">
      <c r="A119" s="181"/>
      <c r="B119" s="181"/>
      <c r="C119" s="181"/>
      <c r="D119" s="155" t="s">
        <v>174</v>
      </c>
      <c r="E119" s="152">
        <f aca="true" t="shared" si="8" ref="E119:J119">SUM(E120:E125)</f>
        <v>302146</v>
      </c>
      <c r="F119" s="152">
        <f t="shared" si="8"/>
        <v>281853</v>
      </c>
      <c r="G119" s="152">
        <f t="shared" si="8"/>
        <v>281853</v>
      </c>
      <c r="H119" s="152">
        <f t="shared" si="8"/>
        <v>281853</v>
      </c>
      <c r="I119" s="152">
        <f t="shared" si="8"/>
        <v>0</v>
      </c>
      <c r="J119" s="152">
        <f t="shared" si="8"/>
        <v>0</v>
      </c>
      <c r="K119" s="196"/>
      <c r="L119" s="150"/>
    </row>
    <row r="120" spans="1:12" ht="14.25" customHeight="1">
      <c r="A120" s="252">
        <v>64</v>
      </c>
      <c r="B120" s="252">
        <v>90015</v>
      </c>
      <c r="C120" s="252">
        <v>6050</v>
      </c>
      <c r="D120" s="243" t="s">
        <v>257</v>
      </c>
      <c r="E120" s="257">
        <v>80000</v>
      </c>
      <c r="F120" s="258">
        <v>80000</v>
      </c>
      <c r="G120" s="259">
        <f aca="true" t="shared" si="9" ref="G120:G125">J120+I120+H120</f>
        <v>80000</v>
      </c>
      <c r="H120" s="258">
        <v>80000</v>
      </c>
      <c r="I120" s="282"/>
      <c r="J120" s="260"/>
      <c r="K120" s="241" t="s">
        <v>202</v>
      </c>
      <c r="L120" s="150"/>
    </row>
    <row r="121" spans="1:12" ht="14.25" customHeight="1">
      <c r="A121" s="252">
        <v>65</v>
      </c>
      <c r="B121" s="252">
        <v>90015</v>
      </c>
      <c r="C121" s="252">
        <v>6050</v>
      </c>
      <c r="D121" s="243" t="s">
        <v>263</v>
      </c>
      <c r="E121" s="257">
        <v>40000</v>
      </c>
      <c r="F121" s="258">
        <v>40000</v>
      </c>
      <c r="G121" s="259">
        <f t="shared" si="9"/>
        <v>40000</v>
      </c>
      <c r="H121" s="258">
        <v>40000</v>
      </c>
      <c r="I121" s="282"/>
      <c r="J121" s="260"/>
      <c r="K121" s="241" t="s">
        <v>202</v>
      </c>
      <c r="L121" s="150"/>
    </row>
    <row r="122" spans="1:12" ht="23.25" customHeight="1">
      <c r="A122" s="252">
        <v>66</v>
      </c>
      <c r="B122" s="252">
        <v>90015</v>
      </c>
      <c r="C122" s="252">
        <v>6050</v>
      </c>
      <c r="D122" s="243" t="s">
        <v>184</v>
      </c>
      <c r="E122" s="257">
        <v>100146</v>
      </c>
      <c r="F122" s="258">
        <v>95000</v>
      </c>
      <c r="G122" s="259">
        <f t="shared" si="9"/>
        <v>95000</v>
      </c>
      <c r="H122" s="258">
        <v>95000</v>
      </c>
      <c r="I122" s="282"/>
      <c r="J122" s="260"/>
      <c r="K122" s="241" t="s">
        <v>202</v>
      </c>
      <c r="L122" s="150"/>
    </row>
    <row r="123" spans="1:12" ht="14.25" customHeight="1">
      <c r="A123" s="252">
        <v>67</v>
      </c>
      <c r="B123" s="252">
        <v>90015</v>
      </c>
      <c r="C123" s="252">
        <v>6050</v>
      </c>
      <c r="D123" s="243" t="s">
        <v>270</v>
      </c>
      <c r="E123" s="257">
        <v>60000</v>
      </c>
      <c r="F123" s="258">
        <v>48853</v>
      </c>
      <c r="G123" s="259">
        <f t="shared" si="9"/>
        <v>48853</v>
      </c>
      <c r="H123" s="258">
        <v>48853</v>
      </c>
      <c r="I123" s="282"/>
      <c r="J123" s="260"/>
      <c r="K123" s="241" t="s">
        <v>202</v>
      </c>
      <c r="L123" s="150"/>
    </row>
    <row r="124" spans="1:12" ht="14.25" customHeight="1">
      <c r="A124" s="252">
        <v>68</v>
      </c>
      <c r="B124" s="252">
        <v>90015</v>
      </c>
      <c r="C124" s="252">
        <v>6050</v>
      </c>
      <c r="D124" s="243" t="s">
        <v>221</v>
      </c>
      <c r="E124" s="257">
        <v>10000</v>
      </c>
      <c r="F124" s="258">
        <v>8000</v>
      </c>
      <c r="G124" s="259">
        <f t="shared" si="9"/>
        <v>8000</v>
      </c>
      <c r="H124" s="258">
        <v>8000</v>
      </c>
      <c r="I124" s="282"/>
      <c r="J124" s="260"/>
      <c r="K124" s="241" t="s">
        <v>202</v>
      </c>
      <c r="L124" s="150"/>
    </row>
    <row r="125" spans="1:12" ht="14.25" customHeight="1">
      <c r="A125" s="252">
        <v>69</v>
      </c>
      <c r="B125" s="252">
        <v>90015</v>
      </c>
      <c r="C125" s="252">
        <v>6050</v>
      </c>
      <c r="D125" s="243" t="s">
        <v>228</v>
      </c>
      <c r="E125" s="257">
        <v>12000</v>
      </c>
      <c r="F125" s="258">
        <v>10000</v>
      </c>
      <c r="G125" s="259">
        <f t="shared" si="9"/>
        <v>10000</v>
      </c>
      <c r="H125" s="258">
        <v>10000</v>
      </c>
      <c r="I125" s="282"/>
      <c r="J125" s="260"/>
      <c r="K125" s="241" t="s">
        <v>202</v>
      </c>
      <c r="L125" s="150"/>
    </row>
    <row r="126" spans="1:12" ht="10.5" customHeight="1">
      <c r="A126" s="299"/>
      <c r="B126" s="299"/>
      <c r="C126" s="299"/>
      <c r="D126" s="222"/>
      <c r="E126" s="300"/>
      <c r="F126" s="301"/>
      <c r="G126" s="302"/>
      <c r="H126" s="301"/>
      <c r="I126" s="303"/>
      <c r="J126" s="304"/>
      <c r="K126" s="242"/>
      <c r="L126" s="150"/>
    </row>
    <row r="127" spans="1:12" ht="9.75" customHeight="1" thickBot="1">
      <c r="A127" s="380"/>
      <c r="B127" s="379" t="s">
        <v>158</v>
      </c>
      <c r="C127" s="351" t="s">
        <v>163</v>
      </c>
      <c r="D127" s="379" t="s">
        <v>159</v>
      </c>
      <c r="E127" s="379" t="s">
        <v>160</v>
      </c>
      <c r="F127" s="361" t="s">
        <v>237</v>
      </c>
      <c r="G127" s="353" t="s">
        <v>172</v>
      </c>
      <c r="H127" s="354"/>
      <c r="I127" s="354"/>
      <c r="J127" s="355"/>
      <c r="K127" s="361" t="s">
        <v>196</v>
      </c>
      <c r="L127" s="150"/>
    </row>
    <row r="128" spans="1:12" ht="10.5" customHeight="1">
      <c r="A128" s="380"/>
      <c r="B128" s="379"/>
      <c r="C128" s="352"/>
      <c r="D128" s="379"/>
      <c r="E128" s="379"/>
      <c r="F128" s="373"/>
      <c r="G128" s="374">
        <v>2008</v>
      </c>
      <c r="H128" s="375"/>
      <c r="I128" s="375"/>
      <c r="J128" s="376"/>
      <c r="K128" s="373"/>
      <c r="L128" s="150"/>
    </row>
    <row r="129" spans="1:12" ht="15" customHeight="1">
      <c r="A129" s="380"/>
      <c r="B129" s="379"/>
      <c r="C129" s="352"/>
      <c r="D129" s="379"/>
      <c r="E129" s="379"/>
      <c r="F129" s="373"/>
      <c r="G129" s="377" t="s">
        <v>176</v>
      </c>
      <c r="H129" s="378" t="s">
        <v>161</v>
      </c>
      <c r="I129" s="361" t="s">
        <v>178</v>
      </c>
      <c r="J129" s="373" t="s">
        <v>167</v>
      </c>
      <c r="K129" s="373"/>
      <c r="L129" s="150"/>
    </row>
    <row r="130" spans="1:12" ht="15" customHeight="1">
      <c r="A130" s="380"/>
      <c r="B130" s="379"/>
      <c r="C130" s="352"/>
      <c r="D130" s="379"/>
      <c r="E130" s="379"/>
      <c r="F130" s="362"/>
      <c r="G130" s="377"/>
      <c r="H130" s="378"/>
      <c r="I130" s="362"/>
      <c r="J130" s="373"/>
      <c r="K130" s="362"/>
      <c r="L130" s="150"/>
    </row>
    <row r="131" spans="1:12" ht="8.25" customHeight="1">
      <c r="A131" s="251">
        <v>1</v>
      </c>
      <c r="B131" s="170">
        <v>2</v>
      </c>
      <c r="C131" s="170">
        <v>3</v>
      </c>
      <c r="D131" s="170">
        <v>4</v>
      </c>
      <c r="E131" s="170">
        <v>5</v>
      </c>
      <c r="F131" s="170">
        <v>6</v>
      </c>
      <c r="G131" s="184">
        <v>8</v>
      </c>
      <c r="H131" s="171">
        <v>9</v>
      </c>
      <c r="I131" s="172">
        <v>10</v>
      </c>
      <c r="J131" s="172">
        <v>11</v>
      </c>
      <c r="K131" s="170">
        <v>12</v>
      </c>
      <c r="L131" s="150"/>
    </row>
    <row r="132" spans="1:12" ht="18" customHeight="1">
      <c r="A132" s="181"/>
      <c r="B132" s="181"/>
      <c r="C132" s="181"/>
      <c r="D132" s="155" t="s">
        <v>177</v>
      </c>
      <c r="E132" s="152">
        <f aca="true" t="shared" si="10" ref="E132:J132">SUM(E133:E140)</f>
        <v>5960995</v>
      </c>
      <c r="F132" s="152">
        <f t="shared" si="10"/>
        <v>3739995</v>
      </c>
      <c r="G132" s="152">
        <f t="shared" si="10"/>
        <v>3739995</v>
      </c>
      <c r="H132" s="152">
        <f t="shared" si="10"/>
        <v>1539995</v>
      </c>
      <c r="I132" s="152">
        <f t="shared" si="10"/>
        <v>0</v>
      </c>
      <c r="J132" s="152">
        <f t="shared" si="10"/>
        <v>2200000</v>
      </c>
      <c r="K132" s="196"/>
      <c r="L132" s="150"/>
    </row>
    <row r="133" spans="1:12" ht="15.75" customHeight="1">
      <c r="A133" s="169">
        <v>70</v>
      </c>
      <c r="B133" s="169">
        <v>92109</v>
      </c>
      <c r="C133" s="169">
        <v>6050</v>
      </c>
      <c r="D133" s="243" t="s">
        <v>247</v>
      </c>
      <c r="E133" s="257">
        <v>156000</v>
      </c>
      <c r="F133" s="258">
        <v>156000</v>
      </c>
      <c r="G133" s="259">
        <f>J133+I133+H133</f>
        <v>156000</v>
      </c>
      <c r="H133" s="258">
        <v>156000</v>
      </c>
      <c r="I133" s="282"/>
      <c r="J133" s="260"/>
      <c r="K133" s="241" t="s">
        <v>202</v>
      </c>
      <c r="L133" s="150"/>
    </row>
    <row r="134" spans="1:12" ht="15.75" customHeight="1">
      <c r="A134" s="169">
        <v>71</v>
      </c>
      <c r="B134" s="169">
        <v>92109</v>
      </c>
      <c r="C134" s="169">
        <v>6050</v>
      </c>
      <c r="D134" s="212" t="s">
        <v>207</v>
      </c>
      <c r="E134" s="173">
        <v>1958000</v>
      </c>
      <c r="F134" s="168">
        <v>100000</v>
      </c>
      <c r="G134" s="177">
        <f>H134</f>
        <v>100000</v>
      </c>
      <c r="H134" s="168">
        <v>100000</v>
      </c>
      <c r="I134" s="213"/>
      <c r="J134" s="214"/>
      <c r="K134" s="215" t="s">
        <v>202</v>
      </c>
      <c r="L134" s="150"/>
    </row>
    <row r="135" spans="1:12" ht="12.75" customHeight="1">
      <c r="A135" s="342">
        <v>72</v>
      </c>
      <c r="B135" s="342">
        <v>92109</v>
      </c>
      <c r="C135" s="158">
        <v>6058</v>
      </c>
      <c r="D135" s="367" t="s">
        <v>219</v>
      </c>
      <c r="E135" s="339">
        <v>3041995</v>
      </c>
      <c r="F135" s="349">
        <f>G135+G136</f>
        <v>2678995</v>
      </c>
      <c r="G135" s="175">
        <f>J135</f>
        <v>2200000</v>
      </c>
      <c r="H135" s="157"/>
      <c r="I135" s="162"/>
      <c r="J135" s="269">
        <v>2200000</v>
      </c>
      <c r="K135" s="360" t="s">
        <v>202</v>
      </c>
      <c r="L135" s="150"/>
    </row>
    <row r="136" spans="1:12" ht="15" customHeight="1">
      <c r="A136" s="343"/>
      <c r="B136" s="343"/>
      <c r="C136" s="161">
        <v>6059</v>
      </c>
      <c r="D136" s="368"/>
      <c r="E136" s="340"/>
      <c r="F136" s="350"/>
      <c r="G136" s="178">
        <f>H136</f>
        <v>478995</v>
      </c>
      <c r="H136" s="163">
        <v>478995</v>
      </c>
      <c r="I136" s="186"/>
      <c r="J136" s="187"/>
      <c r="K136" s="348"/>
      <c r="L136" s="150"/>
    </row>
    <row r="137" spans="1:12" ht="19.5" customHeight="1">
      <c r="A137" s="245">
        <v>73</v>
      </c>
      <c r="B137" s="245">
        <v>92109</v>
      </c>
      <c r="C137" s="245">
        <v>6050</v>
      </c>
      <c r="D137" s="223" t="s">
        <v>271</v>
      </c>
      <c r="E137" s="246">
        <v>550000</v>
      </c>
      <c r="F137" s="217">
        <v>550000</v>
      </c>
      <c r="G137" s="218">
        <f>H137</f>
        <v>550000</v>
      </c>
      <c r="H137" s="217">
        <v>550000</v>
      </c>
      <c r="I137" s="253"/>
      <c r="J137" s="254"/>
      <c r="K137" s="240" t="s">
        <v>272</v>
      </c>
      <c r="L137" s="150"/>
    </row>
    <row r="138" spans="1:12" ht="18" customHeight="1">
      <c r="A138" s="252">
        <v>74</v>
      </c>
      <c r="B138" s="252">
        <v>92109</v>
      </c>
      <c r="C138" s="252">
        <v>6050</v>
      </c>
      <c r="D138" s="243" t="s">
        <v>211</v>
      </c>
      <c r="E138" s="257">
        <v>5000</v>
      </c>
      <c r="F138" s="258">
        <v>5000</v>
      </c>
      <c r="G138" s="259">
        <f>H138</f>
        <v>5000</v>
      </c>
      <c r="H138" s="258">
        <v>5000</v>
      </c>
      <c r="I138" s="282"/>
      <c r="J138" s="268"/>
      <c r="K138" s="241" t="s">
        <v>195</v>
      </c>
      <c r="L138" s="150"/>
    </row>
    <row r="139" spans="1:12" ht="15" customHeight="1">
      <c r="A139" s="252">
        <v>75</v>
      </c>
      <c r="B139" s="252">
        <v>92109</v>
      </c>
      <c r="C139" s="252">
        <v>6050</v>
      </c>
      <c r="D139" s="243" t="s">
        <v>210</v>
      </c>
      <c r="E139" s="257">
        <v>150000</v>
      </c>
      <c r="F139" s="258">
        <v>150000</v>
      </c>
      <c r="G139" s="259">
        <f>H139</f>
        <v>150000</v>
      </c>
      <c r="H139" s="258">
        <v>150000</v>
      </c>
      <c r="I139" s="282"/>
      <c r="J139" s="268"/>
      <c r="K139" s="241" t="s">
        <v>195</v>
      </c>
      <c r="L139" s="150"/>
    </row>
    <row r="140" spans="1:12" ht="15.75" customHeight="1">
      <c r="A140" s="252">
        <v>76</v>
      </c>
      <c r="B140" s="252">
        <v>92109</v>
      </c>
      <c r="C140" s="252">
        <v>6050</v>
      </c>
      <c r="D140" s="243" t="s">
        <v>261</v>
      </c>
      <c r="E140" s="257">
        <v>100000</v>
      </c>
      <c r="F140" s="258">
        <v>100000</v>
      </c>
      <c r="G140" s="259">
        <f>H140</f>
        <v>100000</v>
      </c>
      <c r="H140" s="258">
        <v>100000</v>
      </c>
      <c r="I140" s="282"/>
      <c r="J140" s="268"/>
      <c r="K140" s="241" t="s">
        <v>195</v>
      </c>
      <c r="L140" s="150"/>
    </row>
    <row r="141" spans="1:12" ht="15.75" customHeight="1">
      <c r="A141" s="292"/>
      <c r="B141" s="292"/>
      <c r="C141" s="292"/>
      <c r="D141" s="273" t="s">
        <v>248</v>
      </c>
      <c r="E141" s="274">
        <f>E142</f>
        <v>1000000</v>
      </c>
      <c r="F141" s="274">
        <f>F142</f>
        <v>1000000</v>
      </c>
      <c r="G141" s="274">
        <f>G142</f>
        <v>1000000</v>
      </c>
      <c r="H141" s="274">
        <f>H142</f>
        <v>1000000</v>
      </c>
      <c r="I141" s="274">
        <f>I142</f>
        <v>0</v>
      </c>
      <c r="J141" s="274"/>
      <c r="K141" s="274"/>
      <c r="L141" s="196"/>
    </row>
    <row r="142" spans="1:12" ht="15.75" customHeight="1">
      <c r="A142" s="158">
        <v>77</v>
      </c>
      <c r="B142" s="159">
        <v>92605</v>
      </c>
      <c r="C142" s="159">
        <v>6050</v>
      </c>
      <c r="D142" s="160" t="s">
        <v>249</v>
      </c>
      <c r="E142" s="176">
        <v>1000000</v>
      </c>
      <c r="F142" s="176">
        <v>1000000</v>
      </c>
      <c r="G142" s="174">
        <f>H142</f>
        <v>1000000</v>
      </c>
      <c r="H142" s="175">
        <v>1000000</v>
      </c>
      <c r="I142" s="157"/>
      <c r="J142" s="219"/>
      <c r="K142" s="315" t="s">
        <v>276</v>
      </c>
      <c r="L142" s="197"/>
    </row>
    <row r="143" spans="1:15" ht="17.25" customHeight="1">
      <c r="A143" s="338" t="s">
        <v>171</v>
      </c>
      <c r="B143" s="316"/>
      <c r="C143" s="316"/>
      <c r="D143" s="317"/>
      <c r="E143" s="206">
        <f>E132+E119+E116+E101+E97+E92+E80+E24+E13+E141</f>
        <v>237066635</v>
      </c>
      <c r="F143" s="206">
        <f>F132+F119+F116+F101+F97+F92+F80+F24+F13+F141</f>
        <v>96931568</v>
      </c>
      <c r="G143" s="206">
        <f>G132+G119+G116+G101+G97+G92+G80+G24+G13+G141</f>
        <v>96931568</v>
      </c>
      <c r="H143" s="206">
        <f>H132+H119+H116+H101+H97+H92+H80+H24+H13+H141</f>
        <v>22881568</v>
      </c>
      <c r="I143" s="206">
        <f>I132+I119+I116+I101+I97+I92+I80+I24+I13+I141</f>
        <v>15100000</v>
      </c>
      <c r="J143" s="206">
        <f>J132+J119+J116+J101+J97+J92+J80+J24+J13+J141</f>
        <v>58950000</v>
      </c>
      <c r="K143" s="205"/>
      <c r="L143" s="204">
        <f>J143+I143+H143</f>
        <v>96931568</v>
      </c>
      <c r="M143" s="204"/>
      <c r="N143" s="204"/>
      <c r="O143" s="180"/>
    </row>
    <row r="144" spans="1:13" s="16" customFormat="1" ht="5.25" customHeight="1">
      <c r="A144" s="1"/>
      <c r="B144" s="149"/>
      <c r="C144" s="1"/>
      <c r="D144" s="1"/>
      <c r="E144" s="1"/>
      <c r="F144" s="1"/>
      <c r="G144" s="1"/>
      <c r="H144" s="1"/>
      <c r="I144" s="1"/>
      <c r="J144" s="1"/>
      <c r="K144" s="2"/>
      <c r="L144" s="331"/>
      <c r="M144" s="332"/>
    </row>
    <row r="145" spans="1:12" s="16" customFormat="1" ht="18" customHeight="1">
      <c r="A145" s="191"/>
      <c r="B145" s="153"/>
      <c r="C145" s="154"/>
      <c r="D145" s="190" t="s">
        <v>175</v>
      </c>
      <c r="E145" s="152">
        <f>SUM(E146:E155)</f>
        <v>2010000</v>
      </c>
      <c r="F145" s="152">
        <f>SUM(F146:F155)</f>
        <v>2010000</v>
      </c>
      <c r="G145" s="152">
        <f>SUM(G146:G155)</f>
        <v>2010000</v>
      </c>
      <c r="H145" s="152">
        <f>SUM(H146:H155)</f>
        <v>2010000</v>
      </c>
      <c r="I145" s="152"/>
      <c r="J145" s="152"/>
      <c r="K145" s="153"/>
      <c r="L145" s="199"/>
    </row>
    <row r="146" spans="1:12" s="16" customFormat="1" ht="21.75" customHeight="1">
      <c r="A146" s="231">
        <v>78</v>
      </c>
      <c r="B146" s="232" t="s">
        <v>254</v>
      </c>
      <c r="C146" s="233">
        <v>6300</v>
      </c>
      <c r="D146" s="237" t="s">
        <v>255</v>
      </c>
      <c r="E146" s="230">
        <v>50000</v>
      </c>
      <c r="F146" s="230">
        <v>50000</v>
      </c>
      <c r="G146" s="230">
        <v>50000</v>
      </c>
      <c r="H146" s="230">
        <v>50000</v>
      </c>
      <c r="I146" s="230"/>
      <c r="J146" s="230"/>
      <c r="K146" s="231"/>
      <c r="L146" s="224"/>
    </row>
    <row r="147" spans="1:12" s="16" customFormat="1" ht="24" customHeight="1">
      <c r="A147" s="325">
        <v>79</v>
      </c>
      <c r="B147" s="235" t="s">
        <v>254</v>
      </c>
      <c r="C147" s="238">
        <v>6300</v>
      </c>
      <c r="D147" s="239" t="s">
        <v>256</v>
      </c>
      <c r="E147" s="236">
        <v>100000</v>
      </c>
      <c r="F147" s="236">
        <v>100000</v>
      </c>
      <c r="G147" s="236">
        <v>100000</v>
      </c>
      <c r="H147" s="236">
        <v>100000</v>
      </c>
      <c r="I147" s="236"/>
      <c r="J147" s="236"/>
      <c r="K147" s="234"/>
      <c r="L147" s="224"/>
    </row>
    <row r="148" spans="1:12" s="16" customFormat="1" ht="15" customHeight="1">
      <c r="A148" s="325">
        <v>80</v>
      </c>
      <c r="B148" s="188">
        <v>60013</v>
      </c>
      <c r="C148" s="188">
        <v>6300</v>
      </c>
      <c r="D148" s="225" t="s">
        <v>253</v>
      </c>
      <c r="E148" s="226">
        <v>120000</v>
      </c>
      <c r="F148" s="226">
        <v>120000</v>
      </c>
      <c r="G148" s="227">
        <f aca="true" t="shared" si="11" ref="G148:G155">H148</f>
        <v>120000</v>
      </c>
      <c r="H148" s="228">
        <v>120000</v>
      </c>
      <c r="I148" s="229"/>
      <c r="J148" s="229"/>
      <c r="K148" s="195"/>
      <c r="L148" s="192"/>
    </row>
    <row r="149" spans="1:12" s="16" customFormat="1" ht="15" customHeight="1">
      <c r="A149" s="325">
        <v>81</v>
      </c>
      <c r="B149" s="159">
        <v>60014</v>
      </c>
      <c r="C149" s="159">
        <v>6300</v>
      </c>
      <c r="D149" s="160" t="s">
        <v>222</v>
      </c>
      <c r="E149" s="176">
        <v>100000</v>
      </c>
      <c r="F149" s="176">
        <v>100000</v>
      </c>
      <c r="G149" s="183">
        <f t="shared" si="11"/>
        <v>100000</v>
      </c>
      <c r="H149" s="164">
        <v>100000</v>
      </c>
      <c r="I149" s="220"/>
      <c r="J149" s="220"/>
      <c r="K149" s="195"/>
      <c r="L149" s="192"/>
    </row>
    <row r="150" spans="1:12" s="16" customFormat="1" ht="15" customHeight="1">
      <c r="A150" s="325">
        <v>82</v>
      </c>
      <c r="B150" s="166">
        <v>60014</v>
      </c>
      <c r="C150" s="159">
        <v>6300</v>
      </c>
      <c r="D150" s="160" t="s">
        <v>212</v>
      </c>
      <c r="E150" s="176">
        <v>100000</v>
      </c>
      <c r="F150" s="176">
        <v>100000</v>
      </c>
      <c r="G150" s="183">
        <f t="shared" si="11"/>
        <v>100000</v>
      </c>
      <c r="H150" s="176">
        <v>100000</v>
      </c>
      <c r="I150" s="168"/>
      <c r="J150" s="168"/>
      <c r="K150" s="195"/>
      <c r="L150" s="192"/>
    </row>
    <row r="151" spans="1:12" s="16" customFormat="1" ht="15" customHeight="1">
      <c r="A151" s="325">
        <v>83</v>
      </c>
      <c r="B151" s="166">
        <v>60014</v>
      </c>
      <c r="C151" s="159">
        <v>6300</v>
      </c>
      <c r="D151" s="160" t="s">
        <v>250</v>
      </c>
      <c r="E151" s="176">
        <v>870000</v>
      </c>
      <c r="F151" s="176">
        <v>870000</v>
      </c>
      <c r="G151" s="183">
        <f t="shared" si="11"/>
        <v>870000</v>
      </c>
      <c r="H151" s="176">
        <v>870000</v>
      </c>
      <c r="I151" s="168"/>
      <c r="J151" s="168"/>
      <c r="K151" s="195"/>
      <c r="L151" s="192"/>
    </row>
    <row r="152" spans="1:12" s="16" customFormat="1" ht="18.75" customHeight="1">
      <c r="A152" s="325">
        <v>84</v>
      </c>
      <c r="B152" s="166">
        <v>60014</v>
      </c>
      <c r="C152" s="159">
        <v>6300</v>
      </c>
      <c r="D152" s="160" t="s">
        <v>229</v>
      </c>
      <c r="E152" s="176">
        <v>70000</v>
      </c>
      <c r="F152" s="176">
        <v>70000</v>
      </c>
      <c r="G152" s="183">
        <f t="shared" si="11"/>
        <v>70000</v>
      </c>
      <c r="H152" s="176">
        <v>70000</v>
      </c>
      <c r="I152" s="164"/>
      <c r="J152" s="164"/>
      <c r="K152" s="195"/>
      <c r="L152" s="192"/>
    </row>
    <row r="153" spans="1:12" s="16" customFormat="1" ht="15.75" customHeight="1">
      <c r="A153" s="325">
        <v>85</v>
      </c>
      <c r="B153" s="159">
        <v>60014</v>
      </c>
      <c r="C153" s="159">
        <v>6300</v>
      </c>
      <c r="D153" s="160" t="s">
        <v>251</v>
      </c>
      <c r="E153" s="176">
        <v>250000</v>
      </c>
      <c r="F153" s="176">
        <v>250000</v>
      </c>
      <c r="G153" s="183">
        <f t="shared" si="11"/>
        <v>250000</v>
      </c>
      <c r="H153" s="176">
        <v>250000</v>
      </c>
      <c r="I153" s="168"/>
      <c r="J153" s="168"/>
      <c r="K153" s="195"/>
      <c r="L153" s="192"/>
    </row>
    <row r="154" spans="1:12" s="16" customFormat="1" ht="15.75" customHeight="1">
      <c r="A154" s="325">
        <v>86</v>
      </c>
      <c r="B154" s="159">
        <v>60014</v>
      </c>
      <c r="C154" s="159">
        <v>6300</v>
      </c>
      <c r="D154" s="160" t="s">
        <v>252</v>
      </c>
      <c r="E154" s="176">
        <v>250000</v>
      </c>
      <c r="F154" s="176">
        <v>250000</v>
      </c>
      <c r="G154" s="183">
        <f t="shared" si="11"/>
        <v>250000</v>
      </c>
      <c r="H154" s="176">
        <v>250000</v>
      </c>
      <c r="I154" s="168"/>
      <c r="J154" s="168"/>
      <c r="K154" s="195"/>
      <c r="L154" s="192"/>
    </row>
    <row r="155" spans="1:12" s="16" customFormat="1" ht="15" customHeight="1" thickBot="1">
      <c r="A155" s="325">
        <v>87</v>
      </c>
      <c r="B155" s="166">
        <v>60014</v>
      </c>
      <c r="C155" s="159">
        <v>6300</v>
      </c>
      <c r="D155" s="160" t="s">
        <v>216</v>
      </c>
      <c r="E155" s="176">
        <v>100000</v>
      </c>
      <c r="F155" s="176">
        <v>100000</v>
      </c>
      <c r="G155" s="183">
        <f t="shared" si="11"/>
        <v>100000</v>
      </c>
      <c r="H155" s="176">
        <v>100000</v>
      </c>
      <c r="I155" s="168"/>
      <c r="J155" s="168"/>
      <c r="K155" s="195"/>
      <c r="L155" s="192"/>
    </row>
    <row r="156" spans="1:13" ht="19.5" customHeight="1" thickBot="1" thickTop="1">
      <c r="A156" s="335" t="s">
        <v>25</v>
      </c>
      <c r="B156" s="336"/>
      <c r="C156" s="336"/>
      <c r="D156" s="337"/>
      <c r="E156" s="207">
        <f>E143+E145</f>
        <v>239076635</v>
      </c>
      <c r="F156" s="207">
        <f>F143+F145</f>
        <v>98941568</v>
      </c>
      <c r="G156" s="207">
        <f>G145+G143</f>
        <v>98941568</v>
      </c>
      <c r="H156" s="207">
        <f>H143+H145</f>
        <v>24891568</v>
      </c>
      <c r="I156" s="207">
        <f>I143+I145</f>
        <v>15100000</v>
      </c>
      <c r="J156" s="207">
        <f>J143+J145</f>
        <v>58950000</v>
      </c>
      <c r="K156" s="208"/>
      <c r="L156" s="150">
        <f>I156+H156+J156</f>
        <v>98941568</v>
      </c>
      <c r="M156" s="150" t="e">
        <f>L156-#REF!</f>
        <v>#REF!</v>
      </c>
    </row>
    <row r="157" spans="10:11" ht="7.5" customHeight="1" thickTop="1">
      <c r="J157" s="36"/>
      <c r="K157" s="193"/>
    </row>
    <row r="158" spans="1:11" ht="11.25" customHeight="1">
      <c r="A158" s="189"/>
      <c r="F158" s="36"/>
      <c r="G158" s="36"/>
      <c r="H158" s="36"/>
      <c r="I158" s="36"/>
      <c r="J158" s="36"/>
      <c r="K158" s="150"/>
    </row>
    <row r="159" ht="9.75">
      <c r="I159" s="150"/>
    </row>
    <row r="160" ht="9.75">
      <c r="I160" s="150"/>
    </row>
  </sheetData>
  <mergeCells count="191">
    <mergeCell ref="G70:G71"/>
    <mergeCell ref="H70:H71"/>
    <mergeCell ref="K70:K71"/>
    <mergeCell ref="A70:A71"/>
    <mergeCell ref="B70:B71"/>
    <mergeCell ref="C70:C71"/>
    <mergeCell ref="D70:D71"/>
    <mergeCell ref="E70:E71"/>
    <mergeCell ref="A104:A105"/>
    <mergeCell ref="D104:D105"/>
    <mergeCell ref="E104:E105"/>
    <mergeCell ref="F104:F105"/>
    <mergeCell ref="A156:D156"/>
    <mergeCell ref="A143:D143"/>
    <mergeCell ref="D74:D75"/>
    <mergeCell ref="D78:D79"/>
    <mergeCell ref="D85:D86"/>
    <mergeCell ref="D93:D94"/>
    <mergeCell ref="A74:A75"/>
    <mergeCell ref="A78:A79"/>
    <mergeCell ref="A85:A86"/>
    <mergeCell ref="D102:D103"/>
    <mergeCell ref="D135:D136"/>
    <mergeCell ref="D117:D118"/>
    <mergeCell ref="D68:D69"/>
    <mergeCell ref="A106:A107"/>
    <mergeCell ref="A109:A110"/>
    <mergeCell ref="B87:B90"/>
    <mergeCell ref="C87:C90"/>
    <mergeCell ref="D87:D90"/>
    <mergeCell ref="A68:A69"/>
    <mergeCell ref="B104:B105"/>
    <mergeCell ref="H1:J1"/>
    <mergeCell ref="H3:J3"/>
    <mergeCell ref="H4:J4"/>
    <mergeCell ref="H5:J5"/>
    <mergeCell ref="L144:M144"/>
    <mergeCell ref="K8:K11"/>
    <mergeCell ref="G10:G11"/>
    <mergeCell ref="I10:I11"/>
    <mergeCell ref="J10:J11"/>
    <mergeCell ref="G8:J8"/>
    <mergeCell ref="G88:J88"/>
    <mergeCell ref="G89:G90"/>
    <mergeCell ref="H89:H90"/>
    <mergeCell ref="G9:J9"/>
    <mergeCell ref="A6:J6"/>
    <mergeCell ref="F8:F11"/>
    <mergeCell ref="H10:H11"/>
    <mergeCell ref="E8:E11"/>
    <mergeCell ref="A8:A11"/>
    <mergeCell ref="B8:B11"/>
    <mergeCell ref="D8:D11"/>
    <mergeCell ref="C8:C11"/>
    <mergeCell ref="D22:D23"/>
    <mergeCell ref="E22:E23"/>
    <mergeCell ref="F22:F23"/>
    <mergeCell ref="D25:D26"/>
    <mergeCell ref="E25:E26"/>
    <mergeCell ref="F25:F26"/>
    <mergeCell ref="K25:K26"/>
    <mergeCell ref="A22:A23"/>
    <mergeCell ref="A25:A26"/>
    <mergeCell ref="A52:A53"/>
    <mergeCell ref="A50:A51"/>
    <mergeCell ref="A46:A47"/>
    <mergeCell ref="A37:A38"/>
    <mergeCell ref="A35:A36"/>
    <mergeCell ref="A32:A33"/>
    <mergeCell ref="A29:A30"/>
    <mergeCell ref="F29:F30"/>
    <mergeCell ref="E29:E30"/>
    <mergeCell ref="D29:D30"/>
    <mergeCell ref="A61:A62"/>
    <mergeCell ref="F61:F62"/>
    <mergeCell ref="E61:E62"/>
    <mergeCell ref="D57:D58"/>
    <mergeCell ref="D59:D60"/>
    <mergeCell ref="D61:D62"/>
    <mergeCell ref="D50:D51"/>
    <mergeCell ref="F32:F33"/>
    <mergeCell ref="E32:E33"/>
    <mergeCell ref="A59:A60"/>
    <mergeCell ref="F59:F60"/>
    <mergeCell ref="E59:E60"/>
    <mergeCell ref="D52:D53"/>
    <mergeCell ref="F35:F36"/>
    <mergeCell ref="E35:E36"/>
    <mergeCell ref="D35:D36"/>
    <mergeCell ref="A57:A58"/>
    <mergeCell ref="K41:K44"/>
    <mergeCell ref="F37:F38"/>
    <mergeCell ref="E37:E38"/>
    <mergeCell ref="D37:D38"/>
    <mergeCell ref="G41:J41"/>
    <mergeCell ref="G42:J42"/>
    <mergeCell ref="G43:G44"/>
    <mergeCell ref="H43:H44"/>
    <mergeCell ref="I43:I44"/>
    <mergeCell ref="J43:J44"/>
    <mergeCell ref="F57:F58"/>
    <mergeCell ref="E57:E58"/>
    <mergeCell ref="A41:A44"/>
    <mergeCell ref="F46:F47"/>
    <mergeCell ref="E46:E47"/>
    <mergeCell ref="F52:F53"/>
    <mergeCell ref="E52:E53"/>
    <mergeCell ref="D41:D44"/>
    <mergeCell ref="E41:E44"/>
    <mergeCell ref="F41:F44"/>
    <mergeCell ref="F50:F51"/>
    <mergeCell ref="E50:E51"/>
    <mergeCell ref="A117:A118"/>
    <mergeCell ref="K29:K30"/>
    <mergeCell ref="K32:K33"/>
    <mergeCell ref="K35:K36"/>
    <mergeCell ref="K37:K38"/>
    <mergeCell ref="K46:K47"/>
    <mergeCell ref="K50:K51"/>
    <mergeCell ref="K52:K53"/>
    <mergeCell ref="B41:B44"/>
    <mergeCell ref="C41:C44"/>
    <mergeCell ref="A135:A136"/>
    <mergeCell ref="E93:E94"/>
    <mergeCell ref="B102:B103"/>
    <mergeCell ref="B106:B107"/>
    <mergeCell ref="B109:B110"/>
    <mergeCell ref="B117:B118"/>
    <mergeCell ref="B135:B136"/>
    <mergeCell ref="A102:A103"/>
    <mergeCell ref="K93:K94"/>
    <mergeCell ref="E85:E86"/>
    <mergeCell ref="F85:F86"/>
    <mergeCell ref="K85:K86"/>
    <mergeCell ref="E87:E90"/>
    <mergeCell ref="F87:F90"/>
    <mergeCell ref="G87:J87"/>
    <mergeCell ref="K87:K90"/>
    <mergeCell ref="F93:F94"/>
    <mergeCell ref="I89:I90"/>
    <mergeCell ref="F78:F79"/>
    <mergeCell ref="E78:E79"/>
    <mergeCell ref="E74:E75"/>
    <mergeCell ref="E68:E69"/>
    <mergeCell ref="F68:F69"/>
    <mergeCell ref="F74:F75"/>
    <mergeCell ref="F70:F71"/>
    <mergeCell ref="K106:K107"/>
    <mergeCell ref="K135:K136"/>
    <mergeCell ref="F135:F136"/>
    <mergeCell ref="E135:E136"/>
    <mergeCell ref="K117:K118"/>
    <mergeCell ref="K109:K110"/>
    <mergeCell ref="F117:F118"/>
    <mergeCell ref="E117:E118"/>
    <mergeCell ref="F106:F107"/>
    <mergeCell ref="E106:E107"/>
    <mergeCell ref="F127:F130"/>
    <mergeCell ref="G127:J127"/>
    <mergeCell ref="A87:A90"/>
    <mergeCell ref="F109:F110"/>
    <mergeCell ref="E109:E110"/>
    <mergeCell ref="D109:D110"/>
    <mergeCell ref="F102:F103"/>
    <mergeCell ref="E102:E103"/>
    <mergeCell ref="D106:D107"/>
    <mergeCell ref="A93:A94"/>
    <mergeCell ref="A127:A130"/>
    <mergeCell ref="B127:B130"/>
    <mergeCell ref="C127:C130"/>
    <mergeCell ref="D127:D130"/>
    <mergeCell ref="D32:D33"/>
    <mergeCell ref="D46:D47"/>
    <mergeCell ref="K127:K130"/>
    <mergeCell ref="G128:J128"/>
    <mergeCell ref="G129:G130"/>
    <mergeCell ref="H129:H130"/>
    <mergeCell ref="I129:I130"/>
    <mergeCell ref="J129:J130"/>
    <mergeCell ref="J89:J90"/>
    <mergeCell ref="E127:E130"/>
    <mergeCell ref="H76:H77"/>
    <mergeCell ref="G76:G77"/>
    <mergeCell ref="F76:F77"/>
    <mergeCell ref="E76:E77"/>
    <mergeCell ref="D76:D77"/>
    <mergeCell ref="A76:A77"/>
    <mergeCell ref="B76:B77"/>
    <mergeCell ref="C76:C77"/>
    <mergeCell ref="K76:K77"/>
    <mergeCell ref="K74:K75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28" t="s">
        <v>93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0" t="s">
        <v>1</v>
      </c>
      <c r="B10" s="379" t="s">
        <v>0</v>
      </c>
      <c r="C10" s="379" t="s">
        <v>7</v>
      </c>
      <c r="D10" s="379" t="s">
        <v>8</v>
      </c>
      <c r="E10" s="429" t="s">
        <v>9</v>
      </c>
      <c r="F10" s="361" t="s">
        <v>96</v>
      </c>
      <c r="G10" s="470" t="s">
        <v>98</v>
      </c>
      <c r="H10" s="474" t="s">
        <v>86</v>
      </c>
      <c r="I10" s="470"/>
      <c r="J10" s="470"/>
      <c r="K10" s="470"/>
      <c r="L10" s="470"/>
      <c r="M10" s="470"/>
      <c r="N10" s="470"/>
      <c r="O10" s="470"/>
      <c r="P10" s="450"/>
    </row>
    <row r="11" spans="1:16" s="2" customFormat="1" ht="12.75" customHeight="1" thickBot="1">
      <c r="A11" s="330"/>
      <c r="B11" s="379"/>
      <c r="C11" s="379"/>
      <c r="D11" s="379"/>
      <c r="E11" s="429"/>
      <c r="F11" s="373"/>
      <c r="G11" s="436"/>
      <c r="H11" s="439">
        <v>2003</v>
      </c>
      <c r="I11" s="440"/>
      <c r="J11" s="440"/>
      <c r="K11" s="440"/>
      <c r="L11" s="440"/>
      <c r="M11" s="441"/>
      <c r="N11" s="468">
        <v>2004</v>
      </c>
      <c r="O11" s="443"/>
      <c r="P11" s="5">
        <v>2005</v>
      </c>
    </row>
    <row r="12" spans="1:16" s="2" customFormat="1" ht="9.75" customHeight="1" thickTop="1">
      <c r="A12" s="330"/>
      <c r="B12" s="379"/>
      <c r="C12" s="379"/>
      <c r="D12" s="379"/>
      <c r="E12" s="429"/>
      <c r="F12" s="373"/>
      <c r="G12" s="436"/>
      <c r="H12" s="444" t="s">
        <v>95</v>
      </c>
      <c r="I12" s="435" t="s">
        <v>13</v>
      </c>
      <c r="J12" s="437"/>
      <c r="K12" s="437"/>
      <c r="L12" s="437"/>
      <c r="M12" s="469"/>
      <c r="N12" s="470" t="s">
        <v>16</v>
      </c>
      <c r="O12" s="471"/>
      <c r="P12" s="379" t="s">
        <v>16</v>
      </c>
    </row>
    <row r="13" spans="1:16" s="2" customFormat="1" ht="9.75" customHeight="1">
      <c r="A13" s="330"/>
      <c r="B13" s="379"/>
      <c r="C13" s="379"/>
      <c r="D13" s="379"/>
      <c r="E13" s="429"/>
      <c r="F13" s="373"/>
      <c r="G13" s="436"/>
      <c r="H13" s="445"/>
      <c r="I13" s="428" t="s">
        <v>14</v>
      </c>
      <c r="J13" s="429" t="s">
        <v>12</v>
      </c>
      <c r="K13" s="430"/>
      <c r="L13" s="430"/>
      <c r="M13" s="431"/>
      <c r="N13" s="436"/>
      <c r="O13" s="472"/>
      <c r="P13" s="379"/>
    </row>
    <row r="14" spans="1:16" s="2" customFormat="1" ht="29.25">
      <c r="A14" s="330"/>
      <c r="B14" s="379"/>
      <c r="C14" s="379"/>
      <c r="D14" s="379"/>
      <c r="E14" s="429"/>
      <c r="F14" s="362"/>
      <c r="G14" s="437"/>
      <c r="H14" s="445"/>
      <c r="I14" s="347"/>
      <c r="J14" s="34" t="s">
        <v>10</v>
      </c>
      <c r="K14" s="34" t="s">
        <v>11</v>
      </c>
      <c r="L14" s="429" t="s">
        <v>15</v>
      </c>
      <c r="M14" s="431"/>
      <c r="N14" s="437"/>
      <c r="O14" s="473"/>
      <c r="P14" s="379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32">
        <v>12</v>
      </c>
      <c r="M15" s="433"/>
      <c r="N15" s="426">
        <v>13</v>
      </c>
      <c r="O15" s="427"/>
      <c r="P15" s="48">
        <v>14</v>
      </c>
    </row>
    <row r="16" spans="1:16" ht="10.5" hidden="1" thickTop="1">
      <c r="A16" s="324">
        <v>1</v>
      </c>
      <c r="B16" s="324" t="s">
        <v>26</v>
      </c>
      <c r="C16" s="382" t="s">
        <v>27</v>
      </c>
      <c r="D16" s="324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81"/>
      <c r="B17" s="381"/>
      <c r="C17" s="368"/>
      <c r="D17" s="381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21">
        <v>2</v>
      </c>
      <c r="B18" s="421" t="s">
        <v>6</v>
      </c>
      <c r="C18" s="367" t="s">
        <v>105</v>
      </c>
      <c r="D18" s="421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81"/>
      <c r="B19" s="381"/>
      <c r="C19" s="368"/>
      <c r="D19" s="381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21">
        <v>3</v>
      </c>
      <c r="B20" s="421" t="s">
        <v>81</v>
      </c>
      <c r="C20" s="367" t="s">
        <v>107</v>
      </c>
      <c r="D20" s="421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81"/>
      <c r="B21" s="381"/>
      <c r="C21" s="368"/>
      <c r="D21" s="381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21">
        <v>4</v>
      </c>
      <c r="B22" s="421" t="s">
        <v>26</v>
      </c>
      <c r="C22" s="367" t="s">
        <v>28</v>
      </c>
      <c r="D22" s="421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81"/>
      <c r="B23" s="381"/>
      <c r="C23" s="368"/>
      <c r="D23" s="381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21">
        <v>5</v>
      </c>
      <c r="B24" s="324" t="s">
        <v>26</v>
      </c>
      <c r="C24" s="382" t="s">
        <v>104</v>
      </c>
      <c r="D24" s="324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81"/>
      <c r="B25" s="381"/>
      <c r="C25" s="368"/>
      <c r="D25" s="381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21">
        <v>6</v>
      </c>
      <c r="B26" s="324" t="s">
        <v>26</v>
      </c>
      <c r="C26" s="382" t="s">
        <v>29</v>
      </c>
      <c r="D26" s="324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81"/>
      <c r="B27" s="381"/>
      <c r="C27" s="368"/>
      <c r="D27" s="381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21">
        <v>7</v>
      </c>
      <c r="B28" s="324" t="s">
        <v>6</v>
      </c>
      <c r="C28" s="382" t="s">
        <v>130</v>
      </c>
      <c r="D28" s="324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81"/>
      <c r="B29" s="381"/>
      <c r="C29" s="368"/>
      <c r="D29" s="381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21">
        <v>8</v>
      </c>
      <c r="B30" s="324" t="s">
        <v>26</v>
      </c>
      <c r="C30" s="382" t="s">
        <v>31</v>
      </c>
      <c r="D30" s="324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24"/>
      <c r="B31" s="324"/>
      <c r="C31" s="382"/>
      <c r="D31" s="324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81"/>
      <c r="B32" s="381"/>
      <c r="C32" s="368"/>
      <c r="D32" s="381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21">
        <v>9</v>
      </c>
      <c r="B33" s="421" t="s">
        <v>6</v>
      </c>
      <c r="C33" s="367" t="s">
        <v>30</v>
      </c>
      <c r="D33" s="421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81"/>
      <c r="B34" s="464"/>
      <c r="C34" s="464"/>
      <c r="D34" s="464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21">
        <v>10</v>
      </c>
      <c r="B35" s="324" t="s">
        <v>26</v>
      </c>
      <c r="C35" s="382" t="s">
        <v>33</v>
      </c>
      <c r="D35" s="324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81"/>
      <c r="B36" s="381"/>
      <c r="C36" s="368"/>
      <c r="D36" s="381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21">
        <v>11</v>
      </c>
      <c r="B37" s="324" t="s">
        <v>26</v>
      </c>
      <c r="C37" s="382" t="s">
        <v>88</v>
      </c>
      <c r="D37" s="324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81"/>
      <c r="B38" s="381"/>
      <c r="C38" s="368"/>
      <c r="D38" s="381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21">
        <v>12</v>
      </c>
      <c r="B39" s="324" t="s">
        <v>26</v>
      </c>
      <c r="C39" s="382" t="s">
        <v>3</v>
      </c>
      <c r="D39" s="324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81"/>
      <c r="B40" s="381"/>
      <c r="C40" s="368"/>
      <c r="D40" s="381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21">
        <v>13</v>
      </c>
      <c r="B41" s="324" t="s">
        <v>26</v>
      </c>
      <c r="C41" s="382" t="s">
        <v>34</v>
      </c>
      <c r="D41" s="324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81"/>
      <c r="B42" s="381"/>
      <c r="C42" s="368"/>
      <c r="D42" s="381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21">
        <v>14</v>
      </c>
      <c r="B43" s="324" t="s">
        <v>26</v>
      </c>
      <c r="C43" s="382" t="s">
        <v>62</v>
      </c>
      <c r="D43" s="324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81"/>
      <c r="B44" s="381"/>
      <c r="C44" s="368"/>
      <c r="D44" s="381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21">
        <v>15</v>
      </c>
      <c r="B45" s="324" t="s">
        <v>26</v>
      </c>
      <c r="C45" s="382" t="s">
        <v>35</v>
      </c>
      <c r="D45" s="324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81"/>
      <c r="B46" s="381"/>
      <c r="C46" s="368"/>
      <c r="D46" s="381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21">
        <v>16</v>
      </c>
      <c r="B47" s="324" t="s">
        <v>26</v>
      </c>
      <c r="C47" s="382" t="s">
        <v>4</v>
      </c>
      <c r="D47" s="324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24"/>
      <c r="B48" s="324"/>
      <c r="C48" s="382"/>
      <c r="D48" s="324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24" t="s">
        <v>1</v>
      </c>
      <c r="B52" s="373" t="s">
        <v>0</v>
      </c>
      <c r="C52" s="373" t="s">
        <v>7</v>
      </c>
      <c r="D52" s="373" t="s">
        <v>8</v>
      </c>
      <c r="E52" s="434" t="s">
        <v>9</v>
      </c>
      <c r="F52" s="373" t="s">
        <v>96</v>
      </c>
      <c r="G52" s="436" t="s">
        <v>98</v>
      </c>
      <c r="H52" s="434" t="s">
        <v>86</v>
      </c>
      <c r="I52" s="436"/>
      <c r="J52" s="436"/>
      <c r="K52" s="436"/>
      <c r="L52" s="436"/>
      <c r="M52" s="436"/>
      <c r="N52" s="436"/>
      <c r="O52" s="436"/>
      <c r="P52" s="438"/>
    </row>
    <row r="53" spans="1:16" s="2" customFormat="1" ht="12.75" customHeight="1" hidden="1" thickBot="1">
      <c r="A53" s="324"/>
      <c r="B53" s="373"/>
      <c r="C53" s="373"/>
      <c r="D53" s="373"/>
      <c r="E53" s="434"/>
      <c r="F53" s="373"/>
      <c r="G53" s="436"/>
      <c r="H53" s="439">
        <v>2003</v>
      </c>
      <c r="I53" s="440"/>
      <c r="J53" s="440"/>
      <c r="K53" s="440"/>
      <c r="L53" s="440"/>
      <c r="M53" s="441"/>
      <c r="N53" s="442">
        <v>2004</v>
      </c>
      <c r="O53" s="443"/>
      <c r="P53" s="5">
        <v>2005</v>
      </c>
    </row>
    <row r="54" spans="1:16" s="2" customFormat="1" ht="9.75" customHeight="1" hidden="1" thickTop="1">
      <c r="A54" s="324"/>
      <c r="B54" s="373"/>
      <c r="C54" s="373"/>
      <c r="D54" s="373"/>
      <c r="E54" s="434"/>
      <c r="F54" s="373"/>
      <c r="G54" s="436"/>
      <c r="H54" s="444" t="s">
        <v>95</v>
      </c>
      <c r="I54" s="446" t="s">
        <v>13</v>
      </c>
      <c r="J54" s="447"/>
      <c r="K54" s="447"/>
      <c r="L54" s="447"/>
      <c r="M54" s="448"/>
      <c r="N54" s="449" t="s">
        <v>16</v>
      </c>
      <c r="O54" s="450"/>
      <c r="P54" s="361" t="s">
        <v>16</v>
      </c>
    </row>
    <row r="55" spans="1:16" s="2" customFormat="1" ht="9.75" customHeight="1" hidden="1">
      <c r="A55" s="324"/>
      <c r="B55" s="373"/>
      <c r="C55" s="373"/>
      <c r="D55" s="373"/>
      <c r="E55" s="434"/>
      <c r="F55" s="373"/>
      <c r="G55" s="436"/>
      <c r="H55" s="445"/>
      <c r="I55" s="428" t="s">
        <v>14</v>
      </c>
      <c r="J55" s="429" t="s">
        <v>12</v>
      </c>
      <c r="K55" s="430"/>
      <c r="L55" s="430"/>
      <c r="M55" s="431"/>
      <c r="N55" s="451"/>
      <c r="O55" s="438"/>
      <c r="P55" s="373"/>
    </row>
    <row r="56" spans="1:16" s="2" customFormat="1" ht="29.25" hidden="1">
      <c r="A56" s="381"/>
      <c r="B56" s="362"/>
      <c r="C56" s="362"/>
      <c r="D56" s="362"/>
      <c r="E56" s="435"/>
      <c r="F56" s="362"/>
      <c r="G56" s="437"/>
      <c r="H56" s="445"/>
      <c r="I56" s="347"/>
      <c r="J56" s="34" t="s">
        <v>10</v>
      </c>
      <c r="K56" s="34" t="s">
        <v>11</v>
      </c>
      <c r="L56" s="429" t="s">
        <v>15</v>
      </c>
      <c r="M56" s="431"/>
      <c r="N56" s="452"/>
      <c r="O56" s="453"/>
      <c r="P56" s="362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32">
        <v>12</v>
      </c>
      <c r="M57" s="433"/>
      <c r="N57" s="426">
        <v>13</v>
      </c>
      <c r="O57" s="427"/>
      <c r="P57" s="48">
        <v>14</v>
      </c>
    </row>
    <row r="58" spans="1:16" ht="10.5" hidden="1" thickTop="1">
      <c r="A58" s="324">
        <v>17</v>
      </c>
      <c r="B58" s="324" t="s">
        <v>26</v>
      </c>
      <c r="C58" s="382" t="s">
        <v>5</v>
      </c>
      <c r="D58" s="324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81"/>
      <c r="B59" s="381"/>
      <c r="C59" s="368"/>
      <c r="D59" s="381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21">
        <v>18</v>
      </c>
      <c r="B60" s="421" t="s">
        <v>6</v>
      </c>
      <c r="C60" s="367" t="s">
        <v>36</v>
      </c>
      <c r="D60" s="421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81"/>
      <c r="B61" s="381"/>
      <c r="C61" s="368"/>
      <c r="D61" s="381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24">
        <v>19</v>
      </c>
      <c r="B62" s="324" t="s">
        <v>6</v>
      </c>
      <c r="C62" s="382" t="s">
        <v>91</v>
      </c>
      <c r="D62" s="324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24"/>
      <c r="B63" s="324"/>
      <c r="C63" s="382"/>
      <c r="D63" s="324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89" t="s">
        <v>131</v>
      </c>
      <c r="B64" s="390"/>
      <c r="C64" s="318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91"/>
      <c r="B65" s="392"/>
      <c r="C65" s="320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93" t="s">
        <v>133</v>
      </c>
      <c r="B66" s="394"/>
      <c r="C66" s="397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16">
        <f t="shared" si="0"/>
        <v>1699278</v>
      </c>
      <c r="M66" s="417"/>
      <c r="N66" s="465">
        <f>SUM(N16,N18,N20,N22,N24,N26,N28,N30,N33,N35,N37,N39,N41,N43,N45,N47,N58,N60,N62)</f>
        <v>4004000</v>
      </c>
      <c r="O66" s="460"/>
      <c r="P66" s="148">
        <f>SUM(P16,P18,P20,P22,P24,P26,P28,P30,P33,P35,P37,P39,P41,P43,P45,P47,P58,P60,P62)</f>
        <v>300000</v>
      </c>
    </row>
    <row r="67" spans="1:16" ht="9.75" customHeight="1" thickBot="1">
      <c r="A67" s="395"/>
      <c r="B67" s="396"/>
      <c r="C67" s="388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66">
        <f>SUM(N17,N19,N21,N23,N25,N27,N29,N31,N32,N34,N36,N38,N40,N42,N44,N46,N48,N59,N61,N63)</f>
        <v>10620000</v>
      </c>
      <c r="O67" s="467"/>
      <c r="P67" s="87">
        <f>SUM(P17,P19,P21,P23,P25,P27,P29,P31,P32,P34,P36,P38,P40,P42,P44,P46,P48,P59,P61,P63)</f>
        <v>1400000</v>
      </c>
    </row>
    <row r="68" spans="1:16" ht="9.75" hidden="1">
      <c r="A68" s="421">
        <v>20</v>
      </c>
      <c r="B68" s="421" t="s">
        <v>2</v>
      </c>
      <c r="C68" s="367" t="s">
        <v>37</v>
      </c>
      <c r="D68" s="421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81"/>
      <c r="B69" s="381"/>
      <c r="C69" s="368"/>
      <c r="D69" s="381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21">
        <v>21</v>
      </c>
      <c r="B70" s="421" t="s">
        <v>2</v>
      </c>
      <c r="C70" s="367" t="s">
        <v>38</v>
      </c>
      <c r="D70" s="421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81"/>
      <c r="B71" s="381"/>
      <c r="C71" s="368"/>
      <c r="D71" s="381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21">
        <v>22</v>
      </c>
      <c r="B72" s="324" t="s">
        <v>2</v>
      </c>
      <c r="C72" s="367" t="s">
        <v>39</v>
      </c>
      <c r="D72" s="421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81"/>
      <c r="B73" s="381"/>
      <c r="C73" s="368"/>
      <c r="D73" s="381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21">
        <v>23</v>
      </c>
      <c r="B74" s="324" t="s">
        <v>2</v>
      </c>
      <c r="C74" s="367" t="s">
        <v>19</v>
      </c>
      <c r="D74" s="421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81"/>
      <c r="B75" s="381"/>
      <c r="C75" s="368"/>
      <c r="D75" s="381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21">
        <v>24</v>
      </c>
      <c r="B76" s="324" t="s">
        <v>2</v>
      </c>
      <c r="C76" s="367" t="s">
        <v>40</v>
      </c>
      <c r="D76" s="421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81"/>
      <c r="B77" s="381"/>
      <c r="C77" s="368"/>
      <c r="D77" s="381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21">
        <v>25</v>
      </c>
      <c r="B78" s="324" t="s">
        <v>2</v>
      </c>
      <c r="C78" s="367" t="s">
        <v>63</v>
      </c>
      <c r="D78" s="421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81"/>
      <c r="B79" s="381"/>
      <c r="C79" s="368"/>
      <c r="D79" s="381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21">
        <v>26</v>
      </c>
      <c r="B80" s="324" t="s">
        <v>6</v>
      </c>
      <c r="C80" s="382" t="s">
        <v>41</v>
      </c>
      <c r="D80" s="324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81"/>
      <c r="B81" s="381"/>
      <c r="C81" s="368"/>
      <c r="D81" s="381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21">
        <v>27</v>
      </c>
      <c r="B82" s="324" t="s">
        <v>6</v>
      </c>
      <c r="C82" s="382" t="s">
        <v>42</v>
      </c>
      <c r="D82" s="324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81"/>
      <c r="B83" s="381"/>
      <c r="C83" s="368"/>
      <c r="D83" s="381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21">
        <v>28</v>
      </c>
      <c r="B84" s="324" t="s">
        <v>6</v>
      </c>
      <c r="C84" s="382" t="s">
        <v>43</v>
      </c>
      <c r="D84" s="324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81"/>
      <c r="B85" s="381"/>
      <c r="C85" s="368"/>
      <c r="D85" s="381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21">
        <v>29</v>
      </c>
      <c r="B86" s="324" t="s">
        <v>6</v>
      </c>
      <c r="C86" s="382" t="s">
        <v>109</v>
      </c>
      <c r="D86" s="324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81"/>
      <c r="B87" s="381"/>
      <c r="C87" s="368"/>
      <c r="D87" s="381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21">
        <v>30</v>
      </c>
      <c r="B88" s="421" t="s">
        <v>6</v>
      </c>
      <c r="C88" s="367" t="s">
        <v>44</v>
      </c>
      <c r="D88" s="421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81"/>
      <c r="B89" s="381"/>
      <c r="C89" s="368"/>
      <c r="D89" s="381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21">
        <v>31</v>
      </c>
      <c r="B90" s="421" t="s">
        <v>6</v>
      </c>
      <c r="C90" s="367" t="s">
        <v>46</v>
      </c>
      <c r="D90" s="421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81"/>
      <c r="B91" s="381"/>
      <c r="C91" s="368"/>
      <c r="D91" s="381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21">
        <v>32</v>
      </c>
      <c r="B92" s="421" t="s">
        <v>6</v>
      </c>
      <c r="C92" s="367" t="s">
        <v>64</v>
      </c>
      <c r="D92" s="421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81"/>
      <c r="B93" s="381"/>
      <c r="C93" s="368"/>
      <c r="D93" s="381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21">
        <v>33</v>
      </c>
      <c r="B94" s="421" t="s">
        <v>6</v>
      </c>
      <c r="C94" s="367" t="s">
        <v>65</v>
      </c>
      <c r="D94" s="421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81"/>
      <c r="B95" s="381"/>
      <c r="C95" s="368"/>
      <c r="D95" s="381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21">
        <v>34</v>
      </c>
      <c r="B96" s="324" t="s">
        <v>6</v>
      </c>
      <c r="C96" s="367" t="s">
        <v>49</v>
      </c>
      <c r="D96" s="421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81"/>
      <c r="B97" s="381"/>
      <c r="C97" s="464"/>
      <c r="D97" s="464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21">
        <v>35</v>
      </c>
      <c r="B98" s="324" t="s">
        <v>6</v>
      </c>
      <c r="C98" s="367" t="s">
        <v>51</v>
      </c>
      <c r="D98" s="421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81"/>
      <c r="B99" s="381"/>
      <c r="C99" s="464"/>
      <c r="D99" s="464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21">
        <v>36</v>
      </c>
      <c r="B100" s="421" t="s">
        <v>6</v>
      </c>
      <c r="C100" s="367" t="s">
        <v>66</v>
      </c>
      <c r="D100" s="421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24"/>
      <c r="B101" s="324"/>
      <c r="C101" s="382"/>
      <c r="D101" s="324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24" t="s">
        <v>1</v>
      </c>
      <c r="B105" s="373" t="s">
        <v>0</v>
      </c>
      <c r="C105" s="373" t="s">
        <v>7</v>
      </c>
      <c r="D105" s="373" t="s">
        <v>8</v>
      </c>
      <c r="E105" s="434" t="s">
        <v>9</v>
      </c>
      <c r="F105" s="373" t="s">
        <v>96</v>
      </c>
      <c r="G105" s="436" t="s">
        <v>98</v>
      </c>
      <c r="H105" s="434" t="s">
        <v>86</v>
      </c>
      <c r="I105" s="436"/>
      <c r="J105" s="436"/>
      <c r="K105" s="436"/>
      <c r="L105" s="436"/>
      <c r="M105" s="436"/>
      <c r="N105" s="436"/>
      <c r="O105" s="436"/>
      <c r="P105" s="438"/>
    </row>
    <row r="106" spans="1:16" s="2" customFormat="1" ht="12.75" customHeight="1" hidden="1" thickBot="1">
      <c r="A106" s="324"/>
      <c r="B106" s="373"/>
      <c r="C106" s="373"/>
      <c r="D106" s="373"/>
      <c r="E106" s="434"/>
      <c r="F106" s="373"/>
      <c r="G106" s="436"/>
      <c r="H106" s="439">
        <v>2003</v>
      </c>
      <c r="I106" s="440"/>
      <c r="J106" s="440"/>
      <c r="K106" s="440"/>
      <c r="L106" s="440"/>
      <c r="M106" s="441"/>
      <c r="N106" s="442">
        <v>2004</v>
      </c>
      <c r="O106" s="443"/>
      <c r="P106" s="5">
        <v>2005</v>
      </c>
    </row>
    <row r="107" spans="1:16" s="2" customFormat="1" ht="9.75" customHeight="1" hidden="1" thickTop="1">
      <c r="A107" s="324"/>
      <c r="B107" s="373"/>
      <c r="C107" s="373"/>
      <c r="D107" s="373"/>
      <c r="E107" s="434"/>
      <c r="F107" s="373"/>
      <c r="G107" s="436"/>
      <c r="H107" s="444" t="s">
        <v>95</v>
      </c>
      <c r="I107" s="446" t="s">
        <v>13</v>
      </c>
      <c r="J107" s="447"/>
      <c r="K107" s="447"/>
      <c r="L107" s="447"/>
      <c r="M107" s="448"/>
      <c r="N107" s="449" t="s">
        <v>16</v>
      </c>
      <c r="O107" s="450"/>
      <c r="P107" s="361" t="s">
        <v>16</v>
      </c>
    </row>
    <row r="108" spans="1:16" s="2" customFormat="1" ht="9.75" customHeight="1" hidden="1">
      <c r="A108" s="324"/>
      <c r="B108" s="373"/>
      <c r="C108" s="373"/>
      <c r="D108" s="373"/>
      <c r="E108" s="434"/>
      <c r="F108" s="373"/>
      <c r="G108" s="436"/>
      <c r="H108" s="445"/>
      <c r="I108" s="428" t="s">
        <v>14</v>
      </c>
      <c r="J108" s="429" t="s">
        <v>12</v>
      </c>
      <c r="K108" s="430"/>
      <c r="L108" s="430"/>
      <c r="M108" s="431"/>
      <c r="N108" s="451"/>
      <c r="O108" s="438"/>
      <c r="P108" s="373"/>
    </row>
    <row r="109" spans="1:16" s="2" customFormat="1" ht="29.25" hidden="1">
      <c r="A109" s="381"/>
      <c r="B109" s="362"/>
      <c r="C109" s="362"/>
      <c r="D109" s="362"/>
      <c r="E109" s="435"/>
      <c r="F109" s="362"/>
      <c r="G109" s="437"/>
      <c r="H109" s="445"/>
      <c r="I109" s="347"/>
      <c r="J109" s="34" t="s">
        <v>10</v>
      </c>
      <c r="K109" s="34" t="s">
        <v>11</v>
      </c>
      <c r="L109" s="429" t="s">
        <v>15</v>
      </c>
      <c r="M109" s="431"/>
      <c r="N109" s="452"/>
      <c r="O109" s="453"/>
      <c r="P109" s="362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32">
        <v>12</v>
      </c>
      <c r="M110" s="433"/>
      <c r="N110" s="426">
        <v>13</v>
      </c>
      <c r="O110" s="427"/>
      <c r="P110" s="48">
        <v>14</v>
      </c>
    </row>
    <row r="111" spans="1:16" ht="9.75" customHeight="1" hidden="1" thickTop="1">
      <c r="A111" s="324">
        <v>37</v>
      </c>
      <c r="B111" s="324" t="s">
        <v>6</v>
      </c>
      <c r="C111" s="382" t="s">
        <v>47</v>
      </c>
      <c r="D111" s="324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81"/>
      <c r="B112" s="381"/>
      <c r="C112" s="368"/>
      <c r="D112" s="381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21">
        <v>38</v>
      </c>
      <c r="B113" s="421" t="s">
        <v>6</v>
      </c>
      <c r="C113" s="367" t="s">
        <v>48</v>
      </c>
      <c r="D113" s="421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81"/>
      <c r="B114" s="381"/>
      <c r="C114" s="368"/>
      <c r="D114" s="381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21">
        <v>39</v>
      </c>
      <c r="B115" s="324" t="s">
        <v>6</v>
      </c>
      <c r="C115" s="367" t="s">
        <v>50</v>
      </c>
      <c r="D115" s="421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81"/>
      <c r="B116" s="381"/>
      <c r="C116" s="464"/>
      <c r="D116" s="464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21">
        <v>40</v>
      </c>
      <c r="B117" s="324" t="s">
        <v>6</v>
      </c>
      <c r="C117" s="382" t="s">
        <v>68</v>
      </c>
      <c r="D117" s="324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81"/>
      <c r="B118" s="324"/>
      <c r="C118" s="382"/>
      <c r="D118" s="324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21">
        <v>41</v>
      </c>
      <c r="B119" s="421" t="s">
        <v>81</v>
      </c>
      <c r="C119" s="367" t="s">
        <v>82</v>
      </c>
      <c r="D119" s="421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81"/>
      <c r="B120" s="381"/>
      <c r="C120" s="368"/>
      <c r="D120" s="381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21">
        <v>42</v>
      </c>
      <c r="B121" s="324" t="s">
        <v>6</v>
      </c>
      <c r="C121" s="382" t="s">
        <v>67</v>
      </c>
      <c r="D121" s="324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81"/>
      <c r="B122" s="381"/>
      <c r="C122" s="368"/>
      <c r="D122" s="324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18" t="s">
        <v>135</v>
      </c>
      <c r="B123" s="319"/>
      <c r="C123" s="456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20"/>
      <c r="B124" s="321"/>
      <c r="C124" s="457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83" t="s">
        <v>136</v>
      </c>
      <c r="B125" s="384"/>
      <c r="C125" s="462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16">
        <f t="shared" si="1"/>
        <v>0</v>
      </c>
      <c r="M125" s="417"/>
      <c r="N125" s="460">
        <f>SUM(N68,N70,N72,N74,N76,N78,N80,N82,N84,N86,N88,N90,N92,N94,N96,N98,N100,N111,N113,N115,N117,N119,N121)</f>
        <v>4399000</v>
      </c>
      <c r="O125" s="461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85"/>
      <c r="B126" s="386"/>
      <c r="C126" s="463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54">
        <f>SUM(N69,N71,N73,N75,N77,N79,N81,N83,N85,N87,N89,N91,N93,N95,N97,N99,N101,N112,N114,N116,N118,N120,N122)</f>
        <v>0</v>
      </c>
      <c r="O126" s="455"/>
      <c r="P126" s="119">
        <f>SUM(P69,P71,P73,P75,P77,P79,P81,P83,P85,P87,P89,P91,P93,P95,P97,P99,P101,P112,P114,P116,P118,P120,P122)</f>
        <v>0</v>
      </c>
    </row>
    <row r="127" spans="1:16" ht="9.75" hidden="1">
      <c r="A127" s="324">
        <v>43</v>
      </c>
      <c r="B127" s="324" t="s">
        <v>2</v>
      </c>
      <c r="C127" s="382" t="s">
        <v>89</v>
      </c>
      <c r="D127" s="324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81"/>
      <c r="B128" s="381"/>
      <c r="C128" s="368"/>
      <c r="D128" s="381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24">
        <v>44</v>
      </c>
      <c r="B129" s="324" t="s">
        <v>6</v>
      </c>
      <c r="C129" s="382" t="s">
        <v>75</v>
      </c>
      <c r="D129" s="324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81"/>
      <c r="B130" s="381"/>
      <c r="C130" s="368"/>
      <c r="D130" s="324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18" t="s">
        <v>139</v>
      </c>
      <c r="B131" s="319"/>
      <c r="C131" s="322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20"/>
      <c r="B132" s="321"/>
      <c r="C132" s="323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83" t="s">
        <v>141</v>
      </c>
      <c r="B133" s="384"/>
      <c r="C133" s="387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58">
        <f t="shared" si="2"/>
        <v>0</v>
      </c>
      <c r="M133" s="459"/>
      <c r="N133" s="460">
        <f>SUM(N127,N129)</f>
        <v>429000</v>
      </c>
      <c r="O133" s="461"/>
      <c r="P133" s="148">
        <f>SUM(P127,P129)</f>
        <v>5700000</v>
      </c>
    </row>
    <row r="134" spans="1:16" ht="9.75" customHeight="1" thickBot="1">
      <c r="A134" s="385"/>
      <c r="B134" s="386"/>
      <c r="C134" s="388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25">
        <f>SUM(N128,N130)</f>
        <v>0</v>
      </c>
      <c r="O134" s="424"/>
      <c r="P134" s="87">
        <f>SUM(P128,P130)</f>
        <v>0</v>
      </c>
    </row>
    <row r="135" spans="1:16" ht="9.75" hidden="1">
      <c r="A135" s="324">
        <v>45</v>
      </c>
      <c r="B135" s="324" t="s">
        <v>6</v>
      </c>
      <c r="C135" s="382" t="s">
        <v>99</v>
      </c>
      <c r="D135" s="324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81"/>
      <c r="B136" s="381"/>
      <c r="C136" s="368"/>
      <c r="D136" s="381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24">
        <v>46</v>
      </c>
      <c r="B137" s="324" t="s">
        <v>6</v>
      </c>
      <c r="C137" s="382" t="s">
        <v>77</v>
      </c>
      <c r="D137" s="324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81"/>
      <c r="B138" s="381"/>
      <c r="C138" s="368"/>
      <c r="D138" s="381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18" t="s">
        <v>143</v>
      </c>
      <c r="B139" s="319"/>
      <c r="C139" s="322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20"/>
      <c r="B140" s="321"/>
      <c r="C140" s="323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83" t="s">
        <v>145</v>
      </c>
      <c r="B141" s="384"/>
      <c r="C141" s="387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16">
        <f t="shared" si="3"/>
        <v>0</v>
      </c>
      <c r="M141" s="417"/>
      <c r="N141" s="418">
        <f>SUM(N135,N137)</f>
        <v>100000</v>
      </c>
      <c r="O141" s="419"/>
      <c r="P141" s="78">
        <f>SUM(P135,P137)</f>
        <v>0</v>
      </c>
    </row>
    <row r="142" spans="1:16" ht="9.75" customHeight="1" thickBot="1">
      <c r="A142" s="385"/>
      <c r="B142" s="386"/>
      <c r="C142" s="388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25">
        <f>SUM(N136,N138)</f>
        <v>0</v>
      </c>
      <c r="O142" s="424"/>
      <c r="P142" s="87">
        <f>SUM(P136,P138)</f>
        <v>0</v>
      </c>
    </row>
    <row r="143" spans="1:16" ht="9.75" hidden="1">
      <c r="A143" s="324">
        <v>47</v>
      </c>
      <c r="B143" s="324" t="s">
        <v>6</v>
      </c>
      <c r="C143" s="382" t="s">
        <v>92</v>
      </c>
      <c r="D143" s="324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81"/>
      <c r="B144" s="381"/>
      <c r="C144" s="368"/>
      <c r="D144" s="381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24">
        <v>48</v>
      </c>
      <c r="B145" s="324" t="s">
        <v>6</v>
      </c>
      <c r="C145" s="382" t="s">
        <v>100</v>
      </c>
      <c r="D145" s="324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81"/>
      <c r="B146" s="381"/>
      <c r="C146" s="368"/>
      <c r="D146" s="381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18" t="s">
        <v>147</v>
      </c>
      <c r="B147" s="319"/>
      <c r="C147" s="322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20"/>
      <c r="B148" s="321"/>
      <c r="C148" s="323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83" t="s">
        <v>148</v>
      </c>
      <c r="B149" s="384"/>
      <c r="C149" s="387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16">
        <f t="shared" si="4"/>
        <v>0</v>
      </c>
      <c r="M149" s="417"/>
      <c r="N149" s="418">
        <f>SUM(N143,N145)</f>
        <v>0</v>
      </c>
      <c r="O149" s="419"/>
      <c r="P149" s="78">
        <f>SUM(P143,P145)</f>
        <v>0</v>
      </c>
    </row>
    <row r="150" spans="1:16" ht="9.75" customHeight="1" thickBot="1">
      <c r="A150" s="385"/>
      <c r="B150" s="386"/>
      <c r="C150" s="388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25">
        <f>SUM(N144,N146)</f>
        <v>0</v>
      </c>
      <c r="O150" s="424"/>
      <c r="P150" s="87">
        <f>SUM(P144,P146)</f>
        <v>0</v>
      </c>
    </row>
    <row r="151" spans="1:16" ht="9.75" hidden="1">
      <c r="A151" s="421">
        <v>49</v>
      </c>
      <c r="B151" s="421" t="s">
        <v>6</v>
      </c>
      <c r="C151" s="367" t="s">
        <v>69</v>
      </c>
      <c r="D151" s="421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81"/>
      <c r="B152" s="381"/>
      <c r="C152" s="368"/>
      <c r="D152" s="381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21">
        <v>50</v>
      </c>
      <c r="B153" s="421" t="s">
        <v>2</v>
      </c>
      <c r="C153" s="367" t="s">
        <v>20</v>
      </c>
      <c r="D153" s="421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81"/>
      <c r="B154" s="381"/>
      <c r="C154" s="368"/>
      <c r="D154" s="381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21">
        <v>51</v>
      </c>
      <c r="B155" s="324" t="s">
        <v>2</v>
      </c>
      <c r="C155" s="382" t="s">
        <v>53</v>
      </c>
      <c r="D155" s="324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81"/>
      <c r="B156" s="381"/>
      <c r="C156" s="368"/>
      <c r="D156" s="381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21">
        <v>52</v>
      </c>
      <c r="B157" s="324" t="s">
        <v>2</v>
      </c>
      <c r="C157" s="382" t="s">
        <v>21</v>
      </c>
      <c r="D157" s="324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81"/>
      <c r="B158" s="381"/>
      <c r="C158" s="368"/>
      <c r="D158" s="381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21">
        <v>53</v>
      </c>
      <c r="B159" s="421" t="s">
        <v>2</v>
      </c>
      <c r="C159" s="367" t="s">
        <v>70</v>
      </c>
      <c r="D159" s="421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81"/>
      <c r="B160" s="381"/>
      <c r="C160" s="368"/>
      <c r="D160" s="381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24" t="s">
        <v>1</v>
      </c>
      <c r="B164" s="373" t="s">
        <v>0</v>
      </c>
      <c r="C164" s="373" t="s">
        <v>7</v>
      </c>
      <c r="D164" s="373" t="s">
        <v>8</v>
      </c>
      <c r="E164" s="434" t="s">
        <v>9</v>
      </c>
      <c r="F164" s="373" t="s">
        <v>96</v>
      </c>
      <c r="G164" s="436" t="s">
        <v>98</v>
      </c>
      <c r="H164" s="434" t="s">
        <v>86</v>
      </c>
      <c r="I164" s="436"/>
      <c r="J164" s="436"/>
      <c r="K164" s="436"/>
      <c r="L164" s="436"/>
      <c r="M164" s="436"/>
      <c r="N164" s="436"/>
      <c r="O164" s="436"/>
      <c r="P164" s="438"/>
    </row>
    <row r="165" spans="1:16" s="2" customFormat="1" ht="12.75" customHeight="1" hidden="1" thickBot="1">
      <c r="A165" s="324"/>
      <c r="B165" s="373"/>
      <c r="C165" s="373"/>
      <c r="D165" s="373"/>
      <c r="E165" s="434"/>
      <c r="F165" s="373"/>
      <c r="G165" s="436"/>
      <c r="H165" s="439">
        <v>2003</v>
      </c>
      <c r="I165" s="440"/>
      <c r="J165" s="440"/>
      <c r="K165" s="440"/>
      <c r="L165" s="440"/>
      <c r="M165" s="441"/>
      <c r="N165" s="442">
        <v>2004</v>
      </c>
      <c r="O165" s="443"/>
      <c r="P165" s="5">
        <v>2005</v>
      </c>
    </row>
    <row r="166" spans="1:16" s="2" customFormat="1" ht="9.75" customHeight="1" hidden="1" thickTop="1">
      <c r="A166" s="324"/>
      <c r="B166" s="373"/>
      <c r="C166" s="373"/>
      <c r="D166" s="373"/>
      <c r="E166" s="434"/>
      <c r="F166" s="373"/>
      <c r="G166" s="436"/>
      <c r="H166" s="444" t="s">
        <v>95</v>
      </c>
      <c r="I166" s="446" t="s">
        <v>13</v>
      </c>
      <c r="J166" s="447"/>
      <c r="K166" s="447"/>
      <c r="L166" s="447"/>
      <c r="M166" s="448"/>
      <c r="N166" s="449" t="s">
        <v>16</v>
      </c>
      <c r="O166" s="450"/>
      <c r="P166" s="361" t="s">
        <v>16</v>
      </c>
    </row>
    <row r="167" spans="1:16" s="2" customFormat="1" ht="9.75" customHeight="1" hidden="1">
      <c r="A167" s="324"/>
      <c r="B167" s="373"/>
      <c r="C167" s="373"/>
      <c r="D167" s="373"/>
      <c r="E167" s="434"/>
      <c r="F167" s="373"/>
      <c r="G167" s="436"/>
      <c r="H167" s="445"/>
      <c r="I167" s="428" t="s">
        <v>14</v>
      </c>
      <c r="J167" s="429" t="s">
        <v>12</v>
      </c>
      <c r="K167" s="430"/>
      <c r="L167" s="430"/>
      <c r="M167" s="431"/>
      <c r="N167" s="451"/>
      <c r="O167" s="438"/>
      <c r="P167" s="373"/>
    </row>
    <row r="168" spans="1:16" s="2" customFormat="1" ht="29.25" hidden="1">
      <c r="A168" s="381"/>
      <c r="B168" s="362"/>
      <c r="C168" s="362"/>
      <c r="D168" s="362"/>
      <c r="E168" s="435"/>
      <c r="F168" s="362"/>
      <c r="G168" s="437"/>
      <c r="H168" s="445"/>
      <c r="I168" s="347"/>
      <c r="J168" s="34" t="s">
        <v>10</v>
      </c>
      <c r="K168" s="34" t="s">
        <v>11</v>
      </c>
      <c r="L168" s="429" t="s">
        <v>15</v>
      </c>
      <c r="M168" s="431"/>
      <c r="N168" s="452"/>
      <c r="O168" s="453"/>
      <c r="P168" s="362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32">
        <v>12</v>
      </c>
      <c r="M169" s="433"/>
      <c r="N169" s="426">
        <v>13</v>
      </c>
      <c r="O169" s="427"/>
      <c r="P169" s="48">
        <v>14</v>
      </c>
    </row>
    <row r="170" spans="1:16" ht="10.5" hidden="1" thickTop="1">
      <c r="A170" s="324">
        <v>54</v>
      </c>
      <c r="B170" s="324" t="s">
        <v>2</v>
      </c>
      <c r="C170" s="382" t="s">
        <v>83</v>
      </c>
      <c r="D170" s="324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81"/>
      <c r="B171" s="381"/>
      <c r="C171" s="368"/>
      <c r="D171" s="381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18" t="s">
        <v>150</v>
      </c>
      <c r="B172" s="319"/>
      <c r="C172" s="322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20"/>
      <c r="B173" s="321"/>
      <c r="C173" s="323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83" t="s">
        <v>152</v>
      </c>
      <c r="B174" s="384"/>
      <c r="C174" s="387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16">
        <f t="shared" si="5"/>
        <v>200000</v>
      </c>
      <c r="M174" s="417"/>
      <c r="N174" s="418">
        <f>SUM(N151,N153,N155,N157,N159,N170)</f>
        <v>7000000</v>
      </c>
      <c r="O174" s="419"/>
      <c r="P174" s="78">
        <f>SUM(P151,P153,P155,P157,P159,P170)</f>
        <v>1200000</v>
      </c>
    </row>
    <row r="175" spans="1:16" ht="9.75" customHeight="1" thickBot="1">
      <c r="A175" s="385"/>
      <c r="B175" s="386"/>
      <c r="C175" s="388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25">
        <f>SUM(N152,N154,N156,N158,N160,N171)</f>
        <v>0</v>
      </c>
      <c r="O175" s="424"/>
      <c r="P175" s="87">
        <f>SUM(P152,P154,P156,P158,P160,P171)</f>
        <v>0</v>
      </c>
    </row>
    <row r="176" spans="1:16" ht="9.75" hidden="1">
      <c r="A176" s="421">
        <v>55</v>
      </c>
      <c r="B176" s="324" t="s">
        <v>6</v>
      </c>
      <c r="C176" s="382" t="s">
        <v>102</v>
      </c>
      <c r="D176" s="324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81"/>
      <c r="B177" s="381"/>
      <c r="C177" s="368"/>
      <c r="D177" s="381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83" t="s">
        <v>154</v>
      </c>
      <c r="B178" s="384"/>
      <c r="C178" s="387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16">
        <f t="shared" si="6"/>
        <v>0</v>
      </c>
      <c r="M178" s="417"/>
      <c r="N178" s="418">
        <f>SUM(N176)</f>
        <v>0</v>
      </c>
      <c r="O178" s="419"/>
      <c r="P178" s="78">
        <f>SUM(P176)</f>
        <v>0</v>
      </c>
    </row>
    <row r="179" spans="1:16" ht="9.75" customHeight="1" thickBot="1">
      <c r="A179" s="385"/>
      <c r="B179" s="386"/>
      <c r="C179" s="388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25">
        <f>SUM(N177)</f>
        <v>0</v>
      </c>
      <c r="O179" s="424"/>
      <c r="P179" s="87">
        <f>SUM(P177)</f>
        <v>0</v>
      </c>
    </row>
    <row r="180" spans="1:16" ht="9.75">
      <c r="A180" s="324">
        <v>56</v>
      </c>
      <c r="B180" s="324" t="s">
        <v>2</v>
      </c>
      <c r="C180" s="382" t="s">
        <v>101</v>
      </c>
      <c r="D180" s="324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81"/>
      <c r="B181" s="381"/>
      <c r="C181" s="368"/>
      <c r="D181" s="381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18" t="s">
        <v>156</v>
      </c>
      <c r="B182" s="319"/>
      <c r="C182" s="456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20"/>
      <c r="B183" s="321"/>
      <c r="C183" s="457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16">
        <f t="shared" si="7"/>
        <v>0</v>
      </c>
      <c r="M184" s="417"/>
      <c r="N184" s="418">
        <f>SUM(N180)</f>
        <v>0</v>
      </c>
      <c r="O184" s="419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25">
        <f>SUM(N181)</f>
        <v>0</v>
      </c>
      <c r="O185" s="424"/>
      <c r="P185" s="87">
        <f>SUM(P181)</f>
        <v>0</v>
      </c>
    </row>
    <row r="186" spans="1:16" ht="9.75">
      <c r="A186" s="324">
        <v>57</v>
      </c>
      <c r="B186" s="324" t="s">
        <v>6</v>
      </c>
      <c r="C186" s="382" t="s">
        <v>110</v>
      </c>
      <c r="D186" s="324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81"/>
      <c r="B187" s="381"/>
      <c r="C187" s="368"/>
      <c r="D187" s="381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18" t="s">
        <v>150</v>
      </c>
      <c r="B188" s="319"/>
      <c r="C188" s="322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20"/>
      <c r="B189" s="321"/>
      <c r="C189" s="323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10" t="s">
        <v>111</v>
      </c>
      <c r="B190" s="411"/>
      <c r="C190" s="412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16">
        <f t="shared" si="8"/>
        <v>0</v>
      </c>
      <c r="M190" s="417"/>
      <c r="N190" s="418">
        <f>SUM(N186)</f>
        <v>0</v>
      </c>
      <c r="O190" s="419"/>
      <c r="P190" s="78">
        <f>SUM(P186)</f>
        <v>0</v>
      </c>
    </row>
    <row r="191" spans="1:16" ht="9.75" customHeight="1" thickBot="1">
      <c r="A191" s="422"/>
      <c r="B191" s="423"/>
      <c r="C191" s="424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25">
        <f>SUM(N187)</f>
        <v>0</v>
      </c>
      <c r="O191" s="424"/>
      <c r="P191" s="87">
        <f>SUM(P187)</f>
        <v>0</v>
      </c>
    </row>
    <row r="192" spans="1:16" ht="9.75">
      <c r="A192" s="324">
        <v>58</v>
      </c>
      <c r="B192" s="324" t="s">
        <v>2</v>
      </c>
      <c r="C192" s="382" t="s">
        <v>90</v>
      </c>
      <c r="D192" s="324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81"/>
      <c r="B193" s="381"/>
      <c r="C193" s="368"/>
      <c r="D193" s="381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18" t="s">
        <v>150</v>
      </c>
      <c r="B194" s="319"/>
      <c r="C194" s="322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20"/>
      <c r="B195" s="321"/>
      <c r="C195" s="323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10" t="s">
        <v>22</v>
      </c>
      <c r="B196" s="411"/>
      <c r="C196" s="412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16">
        <v>0</v>
      </c>
      <c r="M196" s="417"/>
      <c r="N196" s="418">
        <f>N192</f>
        <v>3000000</v>
      </c>
      <c r="O196" s="419"/>
      <c r="P196" s="78">
        <f>SUM(P192)</f>
        <v>0</v>
      </c>
    </row>
    <row r="197" spans="1:16" ht="9.75" customHeight="1" thickBot="1">
      <c r="A197" s="422"/>
      <c r="B197" s="423"/>
      <c r="C197" s="424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54">
        <f>N193</f>
        <v>0</v>
      </c>
      <c r="O197" s="455"/>
      <c r="P197" s="119">
        <f>SUM(P193)</f>
        <v>0</v>
      </c>
    </row>
    <row r="198" spans="1:16" ht="9.75">
      <c r="A198" s="324">
        <v>59</v>
      </c>
      <c r="B198" s="324" t="s">
        <v>6</v>
      </c>
      <c r="C198" s="382" t="s">
        <v>71</v>
      </c>
      <c r="D198" s="324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81"/>
      <c r="B199" s="381"/>
      <c r="C199" s="368"/>
      <c r="D199" s="381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21">
        <v>60</v>
      </c>
      <c r="B200" s="324" t="s">
        <v>6</v>
      </c>
      <c r="C200" s="382" t="s">
        <v>57</v>
      </c>
      <c r="D200" s="324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81"/>
      <c r="B201" s="381"/>
      <c r="C201" s="368"/>
      <c r="D201" s="381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24">
        <v>61</v>
      </c>
      <c r="B202" s="324" t="s">
        <v>6</v>
      </c>
      <c r="C202" s="382" t="s">
        <v>72</v>
      </c>
      <c r="D202" s="324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81"/>
      <c r="B203" s="381"/>
      <c r="C203" s="368"/>
      <c r="D203" s="381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21">
        <v>62</v>
      </c>
      <c r="B204" s="324" t="s">
        <v>6</v>
      </c>
      <c r="C204" s="382" t="s">
        <v>58</v>
      </c>
      <c r="D204" s="324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81"/>
      <c r="B205" s="381"/>
      <c r="C205" s="368"/>
      <c r="D205" s="381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24">
        <v>63</v>
      </c>
      <c r="B206" s="324" t="s">
        <v>6</v>
      </c>
      <c r="C206" s="382" t="s">
        <v>59</v>
      </c>
      <c r="D206" s="324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81"/>
      <c r="B207" s="381"/>
      <c r="C207" s="368"/>
      <c r="D207" s="381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21">
        <v>64</v>
      </c>
      <c r="B208" s="421" t="s">
        <v>6</v>
      </c>
      <c r="C208" s="367" t="s">
        <v>87</v>
      </c>
      <c r="D208" s="421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81"/>
      <c r="B209" s="381"/>
      <c r="C209" s="368"/>
      <c r="D209" s="381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24">
        <v>65</v>
      </c>
      <c r="B210" s="324" t="s">
        <v>6</v>
      </c>
      <c r="C210" s="382" t="s">
        <v>73</v>
      </c>
      <c r="D210" s="324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81"/>
      <c r="B211" s="381"/>
      <c r="C211" s="368"/>
      <c r="D211" s="381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21">
        <v>66</v>
      </c>
      <c r="B212" s="324" t="s">
        <v>6</v>
      </c>
      <c r="C212" s="382" t="s">
        <v>74</v>
      </c>
      <c r="D212" s="324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81"/>
      <c r="B213" s="381"/>
      <c r="C213" s="368"/>
      <c r="D213" s="381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24">
        <v>67</v>
      </c>
      <c r="B214" s="324" t="s">
        <v>6</v>
      </c>
      <c r="C214" s="382" t="s">
        <v>60</v>
      </c>
      <c r="D214" s="324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81"/>
      <c r="B215" s="381"/>
      <c r="C215" s="368"/>
      <c r="D215" s="381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21">
        <v>68</v>
      </c>
      <c r="B216" s="324" t="s">
        <v>6</v>
      </c>
      <c r="C216" s="382" t="s">
        <v>61</v>
      </c>
      <c r="D216" s="324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81"/>
      <c r="B217" s="381"/>
      <c r="C217" s="368"/>
      <c r="D217" s="381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24">
        <v>69</v>
      </c>
      <c r="B218" s="324" t="s">
        <v>6</v>
      </c>
      <c r="C218" s="382" t="s">
        <v>55</v>
      </c>
      <c r="D218" s="324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24"/>
      <c r="B219" s="324"/>
      <c r="C219" s="382"/>
      <c r="D219" s="324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24" t="s">
        <v>1</v>
      </c>
      <c r="B223" s="373" t="s">
        <v>0</v>
      </c>
      <c r="C223" s="373" t="s">
        <v>7</v>
      </c>
      <c r="D223" s="373" t="s">
        <v>8</v>
      </c>
      <c r="E223" s="434" t="s">
        <v>9</v>
      </c>
      <c r="F223" s="373" t="s">
        <v>96</v>
      </c>
      <c r="G223" s="436" t="s">
        <v>98</v>
      </c>
      <c r="H223" s="434" t="s">
        <v>86</v>
      </c>
      <c r="I223" s="436"/>
      <c r="J223" s="436"/>
      <c r="K223" s="436"/>
      <c r="L223" s="436"/>
      <c r="M223" s="436"/>
      <c r="N223" s="436"/>
      <c r="O223" s="436"/>
      <c r="P223" s="438"/>
    </row>
    <row r="224" spans="1:16" s="2" customFormat="1" ht="12.75" customHeight="1" thickBot="1">
      <c r="A224" s="324"/>
      <c r="B224" s="373"/>
      <c r="C224" s="373"/>
      <c r="D224" s="373"/>
      <c r="E224" s="434"/>
      <c r="F224" s="373"/>
      <c r="G224" s="436"/>
      <c r="H224" s="439">
        <v>2003</v>
      </c>
      <c r="I224" s="440"/>
      <c r="J224" s="440"/>
      <c r="K224" s="440"/>
      <c r="L224" s="440"/>
      <c r="M224" s="441"/>
      <c r="N224" s="442">
        <v>2004</v>
      </c>
      <c r="O224" s="443"/>
      <c r="P224" s="5">
        <v>2005</v>
      </c>
    </row>
    <row r="225" spans="1:16" s="2" customFormat="1" ht="9.75" customHeight="1" thickTop="1">
      <c r="A225" s="324"/>
      <c r="B225" s="373"/>
      <c r="C225" s="373"/>
      <c r="D225" s="373"/>
      <c r="E225" s="434"/>
      <c r="F225" s="373"/>
      <c r="G225" s="436"/>
      <c r="H225" s="444" t="s">
        <v>95</v>
      </c>
      <c r="I225" s="446" t="s">
        <v>13</v>
      </c>
      <c r="J225" s="447"/>
      <c r="K225" s="447"/>
      <c r="L225" s="447"/>
      <c r="M225" s="448"/>
      <c r="N225" s="449" t="s">
        <v>16</v>
      </c>
      <c r="O225" s="450"/>
      <c r="P225" s="361" t="s">
        <v>16</v>
      </c>
    </row>
    <row r="226" spans="1:16" s="2" customFormat="1" ht="9.75" customHeight="1">
      <c r="A226" s="324"/>
      <c r="B226" s="373"/>
      <c r="C226" s="373"/>
      <c r="D226" s="373"/>
      <c r="E226" s="434"/>
      <c r="F226" s="373"/>
      <c r="G226" s="436"/>
      <c r="H226" s="445"/>
      <c r="I226" s="428" t="s">
        <v>14</v>
      </c>
      <c r="J226" s="429" t="s">
        <v>12</v>
      </c>
      <c r="K226" s="430"/>
      <c r="L226" s="430"/>
      <c r="M226" s="431"/>
      <c r="N226" s="451"/>
      <c r="O226" s="438"/>
      <c r="P226" s="373"/>
    </row>
    <row r="227" spans="1:16" s="2" customFormat="1" ht="29.25">
      <c r="A227" s="381"/>
      <c r="B227" s="362"/>
      <c r="C227" s="362"/>
      <c r="D227" s="362"/>
      <c r="E227" s="435"/>
      <c r="F227" s="362"/>
      <c r="G227" s="437"/>
      <c r="H227" s="445"/>
      <c r="I227" s="347"/>
      <c r="J227" s="34" t="s">
        <v>10</v>
      </c>
      <c r="K227" s="34" t="s">
        <v>11</v>
      </c>
      <c r="L227" s="429" t="s">
        <v>15</v>
      </c>
      <c r="M227" s="431"/>
      <c r="N227" s="452"/>
      <c r="O227" s="453"/>
      <c r="P227" s="362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32">
        <v>12</v>
      </c>
      <c r="M228" s="433"/>
      <c r="N228" s="426">
        <v>13</v>
      </c>
      <c r="O228" s="427"/>
      <c r="P228" s="48">
        <v>14</v>
      </c>
    </row>
    <row r="229" spans="1:16" ht="10.5" thickTop="1">
      <c r="A229" s="324">
        <v>70</v>
      </c>
      <c r="B229" s="324" t="s">
        <v>6</v>
      </c>
      <c r="C229" s="382" t="s">
        <v>56</v>
      </c>
      <c r="D229" s="324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81"/>
      <c r="B230" s="381"/>
      <c r="C230" s="368"/>
      <c r="D230" s="381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24">
        <v>71</v>
      </c>
      <c r="B231" s="324" t="s">
        <v>6</v>
      </c>
      <c r="C231" s="382" t="s">
        <v>103</v>
      </c>
      <c r="D231" s="324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81"/>
      <c r="B232" s="381"/>
      <c r="C232" s="368"/>
      <c r="D232" s="381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10" t="s">
        <v>23</v>
      </c>
      <c r="B233" s="411"/>
      <c r="C233" s="412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16">
        <f t="shared" si="10"/>
        <v>40000</v>
      </c>
      <c r="M233" s="417"/>
      <c r="N233" s="418">
        <f>SUM(N198,N200,N202,N204,N206,N208,N210,N212,N214,N216,N218,N229,N231)</f>
        <v>583000</v>
      </c>
      <c r="O233" s="419"/>
      <c r="P233" s="78">
        <f>SUM(P198,P200,P202,P204,P206,P208,P210,P212,P214,P216,P218,P229,P231)</f>
        <v>0</v>
      </c>
    </row>
    <row r="234" spans="1:16" ht="9.75" customHeight="1" thickBot="1">
      <c r="A234" s="422"/>
      <c r="B234" s="423"/>
      <c r="C234" s="424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25">
        <f>SUM(N199,N201,N203,N205,N207,N209,N211,N213,N215,N217,N219,N230,N232)</f>
        <v>0</v>
      </c>
      <c r="O234" s="424"/>
      <c r="P234" s="87">
        <f>SUM(P199,P201,P203,P205,P207,P209,P211,P213,P215,P217,P219,P230,P232)</f>
        <v>0</v>
      </c>
    </row>
    <row r="235" spans="1:16" ht="9.75">
      <c r="A235" s="421">
        <v>72</v>
      </c>
      <c r="B235" s="324" t="s">
        <v>6</v>
      </c>
      <c r="C235" s="382" t="s">
        <v>84</v>
      </c>
      <c r="D235" s="324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81"/>
      <c r="B236" s="381"/>
      <c r="C236" s="368"/>
      <c r="D236" s="381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24">
        <v>73</v>
      </c>
      <c r="B237" s="324" t="s">
        <v>6</v>
      </c>
      <c r="C237" s="382" t="s">
        <v>106</v>
      </c>
      <c r="D237" s="324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81"/>
      <c r="B238" s="381"/>
      <c r="C238" s="368"/>
      <c r="D238" s="381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10" t="s">
        <v>85</v>
      </c>
      <c r="B239" s="411"/>
      <c r="C239" s="412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16">
        <f t="shared" si="11"/>
        <v>0</v>
      </c>
      <c r="M239" s="417"/>
      <c r="N239" s="418">
        <f>SUM(N235,N237)</f>
        <v>40000</v>
      </c>
      <c r="O239" s="419"/>
      <c r="P239" s="78">
        <f>SUM(P235,P237)</f>
        <v>0</v>
      </c>
    </row>
    <row r="240" spans="1:16" ht="9.75" customHeight="1" thickBot="1">
      <c r="A240" s="413"/>
      <c r="B240" s="414"/>
      <c r="C240" s="415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20">
        <f>SUM(N236,N238)</f>
        <v>0</v>
      </c>
      <c r="O240" s="415"/>
      <c r="P240" s="133">
        <f>SUM(P236,P238)</f>
        <v>0</v>
      </c>
    </row>
    <row r="241" spans="1:16" ht="13.5" customHeight="1" thickTop="1">
      <c r="A241" s="398" t="s">
        <v>25</v>
      </c>
      <c r="B241" s="399"/>
      <c r="C241" s="400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04">
        <f>SUM(L190,L66,L125,L133,L141,L149,L174,L178,L184,L196,L233,L239)</f>
        <v>1939278</v>
      </c>
      <c r="M241" s="405"/>
      <c r="N241" s="406">
        <f>SUM(N190,N66,N125,N133,N141,N149,N174,N178,N184,N196,N233,N239)</f>
        <v>19555000</v>
      </c>
      <c r="O241" s="407"/>
      <c r="P241" s="56">
        <f>SUM(P66,P125,P190,P133,P141,P149,P174,P178,P184,P196,P233,P239)</f>
        <v>8200000</v>
      </c>
    </row>
    <row r="242" spans="1:16" ht="13.5" customHeight="1" thickBot="1">
      <c r="A242" s="401"/>
      <c r="B242" s="402"/>
      <c r="C242" s="403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08">
        <f>SUM(N67,N126,N134,N142,N191,N150,N175,N179,N185,N197,N234,N240)</f>
        <v>10620000</v>
      </c>
      <c r="O242" s="409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2007-12-27T15:35:47Z</cp:lastPrinted>
  <dcterms:created xsi:type="dcterms:W3CDTF">2002-08-13T10:14:59Z</dcterms:created>
  <dcterms:modified xsi:type="dcterms:W3CDTF">2007-12-27T15:35:59Z</dcterms:modified>
  <cp:category/>
  <cp:version/>
  <cp:contentType/>
  <cp:contentStatus/>
</cp:coreProperties>
</file>