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940" windowHeight="9000" activeTab="0"/>
  </bookViews>
  <sheets>
    <sheet name="Dochody" sheetId="1" r:id="rId1"/>
    <sheet name="ZEST_DZIALOW" sheetId="2" r:id="rId2"/>
  </sheets>
  <definedNames>
    <definedName name="_xlnm.Print_Area" localSheetId="0">'Dochody'!$A$1:$H$118</definedName>
  </definedNames>
  <calcPr fullCalcOnLoad="1"/>
</workbook>
</file>

<file path=xl/sharedStrings.xml><?xml version="1.0" encoding="utf-8"?>
<sst xmlns="http://schemas.openxmlformats.org/spreadsheetml/2006/main" count="185" uniqueCount="141">
  <si>
    <t xml:space="preserve">Dział </t>
  </si>
  <si>
    <t>010</t>
  </si>
  <si>
    <t>01010</t>
  </si>
  <si>
    <t xml:space="preserve">Infrastruktura wodociągowa i sanitacyjna wsi </t>
  </si>
  <si>
    <t xml:space="preserve">ROLNICTWO I ŁOWIECTWO </t>
  </si>
  <si>
    <t xml:space="preserve">Rolnictwo i łowiectwo </t>
  </si>
  <si>
    <t>Pozostała działalność</t>
  </si>
  <si>
    <t xml:space="preserve">Otrzymane spadki, zapisy i darowizny w postaci pieniężnej </t>
  </si>
  <si>
    <t xml:space="preserve">Gospodarka gruntami i nieruchomościami </t>
  </si>
  <si>
    <t xml:space="preserve">GOSPODARKA MIESZKANIOWA </t>
  </si>
  <si>
    <t xml:space="preserve">Wpływy z usług - za nieczystości płynne i stałe </t>
  </si>
  <si>
    <t xml:space="preserve">Urzędy wojewódzkie </t>
  </si>
  <si>
    <t>Dochody z najmu i dzierżawy składników majątkowych Skarbu Państwa lub j.s.t.</t>
  </si>
  <si>
    <t xml:space="preserve">ADMINISTRACJA PUBLICZNA </t>
  </si>
  <si>
    <t xml:space="preserve">Dotacje celowe otrzymane z budżetu państwa na realizację zadań bieżących z zakresu administracji rządowej oraz innych zadań zleconych gminie ustawami </t>
  </si>
  <si>
    <t xml:space="preserve">Obrona cywilna </t>
  </si>
  <si>
    <t>BEZPIECZEŃSTWO PUBLICZNE I OCHRONA PRZECIWPOŻAROWA</t>
  </si>
  <si>
    <t xml:space="preserve">Podatek od działalności gospodarczej osób fizycznych, opłacanych w formie karty podatkowej </t>
  </si>
  <si>
    <t xml:space="preserve">Odsetki od nieterminowych wpłat </t>
  </si>
  <si>
    <t xml:space="preserve">Wpływy z podatku dochodowego od osób fizycznych </t>
  </si>
  <si>
    <t xml:space="preserve">Podatek od nieruchomości </t>
  </si>
  <si>
    <t xml:space="preserve">Podatek rolny </t>
  </si>
  <si>
    <t xml:space="preserve">Podatek leśny </t>
  </si>
  <si>
    <t xml:space="preserve">Podatek od środków transportowych </t>
  </si>
  <si>
    <t xml:space="preserve">Podatek od czynności cywilnoprawnych </t>
  </si>
  <si>
    <t xml:space="preserve">Odsetki od nieterminowych wpłat z tytułu podatków i opłat </t>
  </si>
  <si>
    <t>Podatek od spadków i darowizn</t>
  </si>
  <si>
    <t xml:space="preserve">Wpływy z opłaty skarbowej </t>
  </si>
  <si>
    <t xml:space="preserve">Wpływy z opłat za zezwolenie na sprzedaż alkoholu </t>
  </si>
  <si>
    <t xml:space="preserve">Udziały gmin w podatkach stanowiących dochód budżetu państwa </t>
  </si>
  <si>
    <t xml:space="preserve">Podatek dochodowy od osób fizycznych </t>
  </si>
  <si>
    <t xml:space="preserve">Podatek dochodowy od osób prawnych </t>
  </si>
  <si>
    <t xml:space="preserve">RÓŻNE ROZLICZENIA </t>
  </si>
  <si>
    <t>Subwencje ogólne z budżetu państwa</t>
  </si>
  <si>
    <t xml:space="preserve">Wpływy z różnych dochodów </t>
  </si>
  <si>
    <t xml:space="preserve">Część oświatowa subwencji ogólnej dla jednostek samorządu terytorialnego </t>
  </si>
  <si>
    <t xml:space="preserve">OŚWIATA I WYCHOWANIE </t>
  </si>
  <si>
    <t xml:space="preserve">Szkoły podstawowe </t>
  </si>
  <si>
    <t xml:space="preserve">Ośrodki pomocy społecznej </t>
  </si>
  <si>
    <t xml:space="preserve">OGÓŁEM DOCHODY I PRZYCHODY </t>
  </si>
  <si>
    <t xml:space="preserve">Urzędy gmin </t>
  </si>
  <si>
    <t xml:space="preserve">Nazwa działu </t>
  </si>
  <si>
    <t xml:space="preserve">RAZEM DOCHODY </t>
  </si>
  <si>
    <t xml:space="preserve">RAZEM PRZYCHODY </t>
  </si>
  <si>
    <t>Gospodarka mieszkaniowa</t>
  </si>
  <si>
    <t>Administracja publiczna</t>
  </si>
  <si>
    <t xml:space="preserve">Bezpieczeństwo publiczne i ochrona przeciwpożarowa </t>
  </si>
  <si>
    <t xml:space="preserve">Różne rozliczenia </t>
  </si>
  <si>
    <t xml:space="preserve">Oświata i wychowanie </t>
  </si>
  <si>
    <r>
      <t>ZESTAWIENIE DZIAŁÓW</t>
    </r>
    <r>
      <rPr>
        <b/>
        <sz val="10"/>
        <rFont val="Arial CE"/>
        <family val="2"/>
      </rPr>
      <t xml:space="preserve"> </t>
    </r>
  </si>
  <si>
    <t>P L A N   D O C H O D Ó W</t>
  </si>
  <si>
    <t xml:space="preserve">POMOC  SPOŁECZNA </t>
  </si>
  <si>
    <t>Dotacje celowe otrzymane z budżetu państwa na realizację zadań bieżących z zakresu administracji rządowej oraz innych zadań zleconych gminie ustawami</t>
  </si>
  <si>
    <t>Dotacje celowe otzrymane z budżetu państwa na realizację zadań bieżących z zakresu administracji rządowej oraz innych zadań zleconych gminie ustawami</t>
  </si>
  <si>
    <t xml:space="preserve">Pomoc społeczna </t>
  </si>
  <si>
    <t>Klasyfikacja budżetowa</t>
  </si>
  <si>
    <t>Dział</t>
  </si>
  <si>
    <t>Rozdział</t>
  </si>
  <si>
    <t xml:space="preserve"> §</t>
  </si>
  <si>
    <t>Nazwa działu, rozdziału i paragrafu</t>
  </si>
  <si>
    <t>0960</t>
  </si>
  <si>
    <t>0750</t>
  </si>
  <si>
    <t>0690</t>
  </si>
  <si>
    <t>0470</t>
  </si>
  <si>
    <t>0830</t>
  </si>
  <si>
    <t>0920</t>
  </si>
  <si>
    <t>0350</t>
  </si>
  <si>
    <t>0910</t>
  </si>
  <si>
    <t>0310</t>
  </si>
  <si>
    <t>0320</t>
  </si>
  <si>
    <t>0330</t>
  </si>
  <si>
    <t>0340</t>
  </si>
  <si>
    <t>0500</t>
  </si>
  <si>
    <t>0360</t>
  </si>
  <si>
    <t>0410</t>
  </si>
  <si>
    <t>0480</t>
  </si>
  <si>
    <t>0010</t>
  </si>
  <si>
    <t>0020</t>
  </si>
  <si>
    <t>2920</t>
  </si>
  <si>
    <t>0970</t>
  </si>
  <si>
    <t xml:space="preserve">Pozostałe odsetki </t>
  </si>
  <si>
    <t>Dochody od osób prawnych, od osób fizycznych i od jednostek nie posiadających osobowości prawnej oraz wydatki związane z ich poborem</t>
  </si>
  <si>
    <t>Wpływy z podatku rolnego, podatku leśnego,podatku od spadków i darowizn , podatku od czynności cywilnoprawnych oraz podatków i opłat lokalnych od osób fizycznych</t>
  </si>
  <si>
    <t>Wpływy z podatku rolnego, podatku leśnego, podatku od czynności cywilnoprawnych , podatków i opłat lokalnych od osób prawnych i innych jednostek organizacyjnych</t>
  </si>
  <si>
    <t>Starostwa powiatowe</t>
  </si>
  <si>
    <t xml:space="preserve">Dotacje celowe otrzymane z powiatu na  zadania bieżące realizowane na podstawie porozumień między jednostkami samorządu terytorialnego </t>
  </si>
  <si>
    <t xml:space="preserve">Wpływy z opłat za zarząd, użytkowanie i użytkowanie wieczyste nieruchomości </t>
  </si>
  <si>
    <t>Wpływy z innych opłat stanowiących dochody j.s.t. na podstawie ustaw</t>
  </si>
  <si>
    <t>Składki na ubezpieczenie zdrowotne opłacane za osoby pobierające niektóre świadczenia z pomocy społecznej oraz niektóre świadczenia rodzinne</t>
  </si>
  <si>
    <t>0430</t>
  </si>
  <si>
    <t>Wpływy z opłaty targowej</t>
  </si>
  <si>
    <t>Przedszkola</t>
  </si>
  <si>
    <t>Zasiłki i pomoc w naturze oraz składki na ubezpieczenie emerytalne i rentowe</t>
  </si>
  <si>
    <t>Przychody z zaciągniętych pożyczek na rynku krajowym  na inwestycje</t>
  </si>
  <si>
    <t>Świadczenia rodzinne oraz składki na ubezpieczenia emerytalne i rentowe z ubezpieczenia społecznego</t>
  </si>
  <si>
    <t>Dotacje celowe otrzymane z budżetu państwa na realizację własnych zadań bieżących gmin</t>
  </si>
  <si>
    <t>Dotacje celowe otrzymane z budżetu państwana realizację własnych zadań bieżących gmin</t>
  </si>
  <si>
    <t>0490</t>
  </si>
  <si>
    <t>Dochody jst związane z realizacją zadan z zakresu administracji rządowej oraz innych zadań zleconych ustawami</t>
  </si>
  <si>
    <t>URZĘDY NACZELNYCH ORGANÓW WŁADZY PAŃSTWOWEJ, KONTROLI I OCHRONY PRAWA I SĄDOWNICTWA</t>
  </si>
  <si>
    <t>Urzędy naczelnych organów władzy państwowej, kontroli i ochrona prawa</t>
  </si>
  <si>
    <t>Wpływy z różnych dochodów - zwrot za tel. energię</t>
  </si>
  <si>
    <t>Dochody jst związane z realizacją zadan z zakresu administracji rządowej oraz innych zadań zleconych ustawami- 5% dochodów - dowody osobiste</t>
  </si>
  <si>
    <t>Wpływy z usług - opłaty stałe</t>
  </si>
  <si>
    <t xml:space="preserve">RAZEM  DOCHODY </t>
  </si>
  <si>
    <t>Kultura fizyczna i sport</t>
  </si>
  <si>
    <t>Urzędy naczelnych organów władzy państwowej, kontroli i ochrona prawa oraz sądownictwo</t>
  </si>
  <si>
    <t xml:space="preserve">KULTURA FIZYCZNA I SPORT </t>
  </si>
  <si>
    <t>Zadania z zakresu kultury fizycznej i sportu</t>
  </si>
  <si>
    <t>Ogółem</t>
  </si>
  <si>
    <t>w tym:</t>
  </si>
  <si>
    <t>bieżące</t>
  </si>
  <si>
    <t>majątkowe</t>
  </si>
  <si>
    <t xml:space="preserve">Dochody z najmu i dzierżawy składników majątkowych jednostek samorządu terytorialnego </t>
  </si>
  <si>
    <t>DOCHODY OD OSÓB PRAWNYCH, OSÓB FIZYCZNYCH I OD INNYCH JEDNOSTEK NIEPOSIADAJĄCYCH OSOBOWOŚCI PRAWNEJ ORAZ WYDATKI ZWIĄZANE Z ICH POBOREM</t>
  </si>
  <si>
    <t xml:space="preserve">Bieżące </t>
  </si>
  <si>
    <t>Majatkowe</t>
  </si>
  <si>
    <t>Załącznik Nr 1</t>
  </si>
  <si>
    <t>Rady  Gminy Lesznowola</t>
  </si>
  <si>
    <t>Wpływy z różnych opłat - za zajęcie pasa drogowego</t>
  </si>
  <si>
    <t>DOCHODY BUDŻETU GMINY NA 2009 ROK</t>
  </si>
  <si>
    <t>Plan na 2009 r.</t>
  </si>
  <si>
    <t>Wpływy z różnych opłat - reklamy</t>
  </si>
  <si>
    <t>Wpływy z innych lokalnych opłat pobieranych przez  j.s.t. na podstawie odrębnych ustaw - renta planistyczna</t>
  </si>
  <si>
    <t>Dotacje celowe otrzymywane z gminy na zadania bieżące realizowane na podstawie porozumień między jst.</t>
  </si>
  <si>
    <t>0770</t>
  </si>
  <si>
    <t>TRANSPORT I ŁĄCZNOŚĆ</t>
  </si>
  <si>
    <t>Drogi publiczne gminne</t>
  </si>
  <si>
    <t>Transport i łączność</t>
  </si>
  <si>
    <t>KULTURA I OCHRONA DZIEDZICTWA NARODOWEGO</t>
  </si>
  <si>
    <t>Biblioteki</t>
  </si>
  <si>
    <t>Kultura i ochrona dziedzictwa narodowego</t>
  </si>
  <si>
    <t>Budżetu Gminy na 2009 rok</t>
  </si>
  <si>
    <t>Środki na dofinansowanie własnych inwestycji  gmin pozyskane z innych źródeł  (UE)</t>
  </si>
  <si>
    <t xml:space="preserve">Wpływy z innych lokalnych opłat pobieranych przez  j.s.t. na podstawie odrębnych ustaw </t>
  </si>
  <si>
    <t>Środki na dofinansowanie własnych inwestycji  gmin pozyskane z innych źródeł (FRKFiS)</t>
  </si>
  <si>
    <t>Wolne środki jako nadwyżka środków pieniężnych na rachunku bieżącym budżetu gminy wynikających z rozliczeń kredytów i pożyczek z lat ubiegłych</t>
  </si>
  <si>
    <t>Wpływy z tytułu odpłatnego nabycia prawa własności oraz prawa użytkowania wieczystego nieruchomości</t>
  </si>
  <si>
    <t xml:space="preserve">Plan na 2009 r. </t>
  </si>
  <si>
    <t xml:space="preserve"> do Uchwały Nr 317/XXII/2008</t>
  </si>
  <si>
    <t xml:space="preserve">z  dnia 19 grudnia 2008r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</si>
</sst>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5">
    <font>
      <sz val="10"/>
      <name val="Arial CE"/>
      <family val="0"/>
    </font>
    <font>
      <u val="single"/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7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u val="single"/>
      <sz val="10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sz val="9"/>
      <color indexed="8"/>
      <name val="Arial CE"/>
      <family val="2"/>
    </font>
    <font>
      <b/>
      <sz val="9"/>
      <color indexed="8"/>
      <name val="Arial CE"/>
      <family val="2"/>
    </font>
    <font>
      <b/>
      <u val="single"/>
      <sz val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7" fillId="0" borderId="2" xfId="0" applyFont="1" applyBorder="1" applyAlignment="1" quotePrefix="1">
      <alignment horizontal="center" vertical="center"/>
    </xf>
    <xf numFmtId="0" fontId="7" fillId="0" borderId="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7" fillId="0" borderId="8" xfId="0" applyFont="1" applyBorder="1" applyAlignment="1" quotePrefix="1">
      <alignment horizontal="center" vertical="center"/>
    </xf>
    <xf numFmtId="0" fontId="7" fillId="0" borderId="8" xfId="0" applyFont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12" fillId="0" borderId="2" xfId="0" applyNumberFormat="1" applyFont="1" applyBorder="1" applyAlignment="1">
      <alignment vertical="center"/>
    </xf>
    <xf numFmtId="3" fontId="13" fillId="3" borderId="10" xfId="0" applyNumberFormat="1" applyFont="1" applyFill="1" applyBorder="1" applyAlignment="1">
      <alignment vertical="center"/>
    </xf>
    <xf numFmtId="3" fontId="13" fillId="3" borderId="11" xfId="0" applyNumberFormat="1" applyFont="1" applyFill="1" applyBorder="1" applyAlignment="1">
      <alignment vertical="center"/>
    </xf>
    <xf numFmtId="3" fontId="13" fillId="2" borderId="9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7" fillId="0" borderId="1" xfId="0" applyFont="1" applyBorder="1" applyAlignment="1" quotePrefix="1">
      <alignment horizontal="center" vertical="center"/>
    </xf>
    <xf numFmtId="0" fontId="7" fillId="0" borderId="3" xfId="0" applyFont="1" applyBorder="1" applyAlignment="1" quotePrefix="1">
      <alignment horizontal="center" vertical="center"/>
    </xf>
    <xf numFmtId="0" fontId="7" fillId="0" borderId="4" xfId="0" applyFont="1" applyBorder="1" applyAlignment="1" quotePrefix="1">
      <alignment horizontal="center" vertical="center"/>
    </xf>
    <xf numFmtId="0" fontId="7" fillId="0" borderId="9" xfId="0" applyFont="1" applyBorder="1" applyAlignment="1" quotePrefix="1">
      <alignment horizontal="center" vertical="center"/>
    </xf>
    <xf numFmtId="0" fontId="7" fillId="0" borderId="13" xfId="0" applyFont="1" applyBorder="1" applyAlignment="1" quotePrefix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7" fillId="0" borderId="16" xfId="0" applyFont="1" applyBorder="1" applyAlignment="1" quotePrefix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7" fillId="0" borderId="17" xfId="0" applyFont="1" applyBorder="1" applyAlignment="1" quotePrefix="1">
      <alignment horizontal="center" vertical="center"/>
    </xf>
    <xf numFmtId="0" fontId="7" fillId="0" borderId="4" xfId="0" applyFont="1" applyBorder="1" applyAlignment="1">
      <alignment vertical="center" wrapText="1"/>
    </xf>
    <xf numFmtId="0" fontId="6" fillId="3" borderId="18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7" fillId="0" borderId="19" xfId="0" applyFont="1" applyBorder="1" applyAlignment="1" quotePrefix="1">
      <alignment horizontal="center" vertical="center"/>
    </xf>
    <xf numFmtId="0" fontId="5" fillId="0" borderId="19" xfId="0" applyFont="1" applyBorder="1" applyAlignment="1">
      <alignment vertical="center" wrapText="1"/>
    </xf>
    <xf numFmtId="0" fontId="11" fillId="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left" vertical="center" wrapText="1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center" vertical="center"/>
    </xf>
    <xf numFmtId="0" fontId="8" fillId="3" borderId="3" xfId="0" applyFont="1" applyFill="1" applyBorder="1" applyAlignment="1" quotePrefix="1">
      <alignment horizontal="center" vertical="center"/>
    </xf>
    <xf numFmtId="0" fontId="11" fillId="2" borderId="10" xfId="0" applyFont="1" applyFill="1" applyBorder="1" applyAlignment="1" quotePrefix="1">
      <alignment horizontal="center" vertical="center"/>
    </xf>
    <xf numFmtId="0" fontId="7" fillId="4" borderId="2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8" fillId="2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8" fillId="3" borderId="18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7" fillId="0" borderId="22" xfId="0" applyFont="1" applyBorder="1" applyAlignment="1" quotePrefix="1">
      <alignment horizontal="center" vertical="center"/>
    </xf>
    <xf numFmtId="0" fontId="7" fillId="0" borderId="23" xfId="0" applyFont="1" applyBorder="1" applyAlignment="1" quotePrefix="1">
      <alignment horizontal="center" vertical="center"/>
    </xf>
    <xf numFmtId="0" fontId="5" fillId="0" borderId="23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 quotePrefix="1">
      <alignment horizontal="center" vertical="center"/>
    </xf>
    <xf numFmtId="0" fontId="5" fillId="0" borderId="10" xfId="0" applyFont="1" applyBorder="1" applyAlignment="1" quotePrefix="1">
      <alignment horizontal="center" vertical="center"/>
    </xf>
    <xf numFmtId="0" fontId="5" fillId="0" borderId="24" xfId="0" applyFont="1" applyBorder="1" applyAlignment="1">
      <alignment vertical="center" wrapText="1"/>
    </xf>
    <xf numFmtId="3" fontId="2" fillId="0" borderId="0" xfId="0" applyNumberFormat="1" applyFont="1" applyFill="1" applyAlignment="1">
      <alignment vertical="center"/>
    </xf>
    <xf numFmtId="0" fontId="7" fillId="0" borderId="13" xfId="0" applyFont="1" applyBorder="1" applyAlignment="1">
      <alignment vertical="center" wrapText="1"/>
    </xf>
    <xf numFmtId="3" fontId="12" fillId="0" borderId="13" xfId="0" applyNumberFormat="1" applyFont="1" applyBorder="1" applyAlignment="1">
      <alignment vertical="center"/>
    </xf>
    <xf numFmtId="0" fontId="7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 wrapText="1"/>
    </xf>
    <xf numFmtId="0" fontId="7" fillId="0" borderId="24" xfId="0" applyFont="1" applyBorder="1" applyAlignment="1" quotePrefix="1">
      <alignment horizontal="center" vertical="center"/>
    </xf>
    <xf numFmtId="0" fontId="5" fillId="0" borderId="2" xfId="0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3" fontId="6" fillId="3" borderId="13" xfId="0" applyNumberFormat="1" applyFont="1" applyFill="1" applyBorder="1" applyAlignment="1">
      <alignment horizontal="right" vertical="center"/>
    </xf>
    <xf numFmtId="0" fontId="6" fillId="3" borderId="13" xfId="0" applyFont="1" applyFill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/>
    </xf>
    <xf numFmtId="3" fontId="6" fillId="2" borderId="10" xfId="0" applyNumberFormat="1" applyFont="1" applyFill="1" applyBorder="1" applyAlignment="1">
      <alignment horizontal="right" vertical="center"/>
    </xf>
    <xf numFmtId="3" fontId="6" fillId="3" borderId="19" xfId="0" applyNumberFormat="1" applyFont="1" applyFill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3" fontId="5" fillId="0" borderId="2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0" fontId="6" fillId="3" borderId="19" xfId="0" applyFont="1" applyFill="1" applyBorder="1" applyAlignment="1">
      <alignment horizontal="right" vertical="center"/>
    </xf>
    <xf numFmtId="3" fontId="5" fillId="0" borderId="9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2" borderId="10" xfId="0" applyFont="1" applyFill="1" applyBorder="1" applyAlignment="1">
      <alignment horizontal="right" vertical="center"/>
    </xf>
    <xf numFmtId="0" fontId="5" fillId="3" borderId="19" xfId="0" applyFont="1" applyFill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3" fontId="5" fillId="3" borderId="19" xfId="0" applyNumberFormat="1" applyFont="1" applyFill="1" applyBorder="1" applyAlignment="1">
      <alignment horizontal="right" vertical="center"/>
    </xf>
    <xf numFmtId="3" fontId="6" fillId="2" borderId="13" xfId="0" applyNumberFormat="1" applyFont="1" applyFill="1" applyBorder="1" applyAlignment="1">
      <alignment horizontal="right" vertical="center"/>
    </xf>
    <xf numFmtId="3" fontId="6" fillId="2" borderId="10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3" fontId="6" fillId="3" borderId="19" xfId="0" applyNumberFormat="1" applyFont="1" applyFill="1" applyBorder="1" applyAlignment="1">
      <alignment horizontal="right" vertical="center"/>
    </xf>
    <xf numFmtId="3" fontId="6" fillId="3" borderId="3" xfId="0" applyNumberFormat="1" applyFont="1" applyFill="1" applyBorder="1" applyAlignment="1">
      <alignment horizontal="right" vertical="center"/>
    </xf>
    <xf numFmtId="3" fontId="7" fillId="4" borderId="13" xfId="0" applyNumberFormat="1" applyFont="1" applyFill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3" fontId="5" fillId="3" borderId="3" xfId="0" applyNumberFormat="1" applyFont="1" applyFill="1" applyBorder="1" applyAlignment="1">
      <alignment horizontal="right" vertical="center"/>
    </xf>
    <xf numFmtId="0" fontId="5" fillId="3" borderId="3" xfId="0" applyFont="1" applyFill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3" fontId="5" fillId="2" borderId="10" xfId="0" applyNumberFormat="1" applyFont="1" applyFill="1" applyBorder="1" applyAlignment="1">
      <alignment horizontal="right" vertical="center"/>
    </xf>
    <xf numFmtId="3" fontId="7" fillId="0" borderId="3" xfId="0" applyNumberFormat="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10" xfId="0" applyBorder="1" applyAlignment="1">
      <alignment vertical="center"/>
    </xf>
    <xf numFmtId="3" fontId="12" fillId="0" borderId="3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3" fontId="8" fillId="3" borderId="14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13" fillId="2" borderId="25" xfId="0" applyNumberFormat="1" applyFont="1" applyFill="1" applyBorder="1" applyAlignment="1">
      <alignment vertical="center"/>
    </xf>
    <xf numFmtId="0" fontId="7" fillId="0" borderId="26" xfId="0" applyFont="1" applyBorder="1" applyAlignment="1" quotePrefix="1">
      <alignment horizontal="center" vertical="center"/>
    </xf>
    <xf numFmtId="0" fontId="5" fillId="0" borderId="26" xfId="0" applyFont="1" applyBorder="1" applyAlignment="1">
      <alignment vertical="center" wrapText="1"/>
    </xf>
    <xf numFmtId="0" fontId="7" fillId="0" borderId="23" xfId="0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3" fontId="5" fillId="0" borderId="26" xfId="0" applyNumberFormat="1" applyFont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  <xf numFmtId="0" fontId="7" fillId="0" borderId="3" xfId="0" applyFont="1" applyBorder="1" applyAlignment="1">
      <alignment vertical="center" wrapText="1"/>
    </xf>
    <xf numFmtId="3" fontId="6" fillId="2" borderId="14" xfId="0" applyNumberFormat="1" applyFont="1" applyFill="1" applyBorder="1" applyAlignment="1">
      <alignment horizontal="right" vertical="center"/>
    </xf>
    <xf numFmtId="3" fontId="12" fillId="0" borderId="4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3" fontId="7" fillId="0" borderId="14" xfId="0" applyNumberFormat="1" applyFont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0" fillId="0" borderId="0" xfId="0" applyNumberFormat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5"/>
  <sheetViews>
    <sheetView tabSelected="1" workbookViewId="0" topLeftCell="A1">
      <selection activeCell="H5" sqref="H5"/>
    </sheetView>
  </sheetViews>
  <sheetFormatPr defaultColWidth="9.00390625" defaultRowHeight="12.75"/>
  <cols>
    <col min="1" max="1" width="6.875" style="1" customWidth="1"/>
    <col min="2" max="2" width="7.625" style="1" customWidth="1"/>
    <col min="3" max="3" width="5.375" style="1" customWidth="1"/>
    <col min="4" max="4" width="48.00390625" style="1" customWidth="1"/>
    <col min="5" max="5" width="10.75390625" style="1" customWidth="1"/>
    <col min="6" max="6" width="8.625" style="1" customWidth="1"/>
    <col min="7" max="7" width="8.75390625" style="1" customWidth="1"/>
    <col min="8" max="8" width="11.125" style="1" bestFit="1" customWidth="1"/>
    <col min="9" max="9" width="11.375" style="1" customWidth="1"/>
    <col min="10" max="16384" width="9.125" style="1" customWidth="1"/>
  </cols>
  <sheetData>
    <row r="1" spans="4:7" ht="12.75" customHeight="1">
      <c r="D1" s="47"/>
      <c r="E1" s="47" t="s">
        <v>117</v>
      </c>
      <c r="F1" s="46"/>
      <c r="G1" s="46"/>
    </row>
    <row r="2" spans="4:6" ht="3" customHeight="1">
      <c r="D2" s="46"/>
      <c r="E2" s="46"/>
      <c r="F2" s="11"/>
    </row>
    <row r="3" spans="4:7" ht="12.75">
      <c r="D3" s="136"/>
      <c r="E3" s="136" t="s">
        <v>139</v>
      </c>
      <c r="F3" s="136"/>
      <c r="G3" s="136"/>
    </row>
    <row r="4" spans="4:7" ht="12.75">
      <c r="D4" s="136"/>
      <c r="E4" s="136" t="s">
        <v>118</v>
      </c>
      <c r="F4" s="136"/>
      <c r="G4" s="136"/>
    </row>
    <row r="5" spans="4:6" ht="12.75">
      <c r="D5" s="136"/>
      <c r="E5" s="136" t="s">
        <v>140</v>
      </c>
      <c r="F5" s="11"/>
    </row>
    <row r="6" spans="1:5" ht="12.75" customHeight="1">
      <c r="A6" s="177" t="s">
        <v>120</v>
      </c>
      <c r="B6" s="177"/>
      <c r="C6" s="177"/>
      <c r="D6" s="177"/>
      <c r="E6" s="177"/>
    </row>
    <row r="7" spans="1:5" ht="6" customHeight="1">
      <c r="A7" s="25"/>
      <c r="B7" s="25"/>
      <c r="C7" s="25"/>
      <c r="D7" s="25"/>
      <c r="E7" s="25"/>
    </row>
    <row r="8" spans="1:7" ht="12" customHeight="1">
      <c r="A8" s="174" t="s">
        <v>55</v>
      </c>
      <c r="B8" s="174"/>
      <c r="C8" s="174"/>
      <c r="D8" s="175" t="s">
        <v>59</v>
      </c>
      <c r="E8" s="174" t="s">
        <v>121</v>
      </c>
      <c r="F8" s="174"/>
      <c r="G8" s="174"/>
    </row>
    <row r="9" spans="1:7" ht="12" customHeight="1">
      <c r="A9" s="33"/>
      <c r="B9" s="33"/>
      <c r="C9" s="33"/>
      <c r="D9" s="176"/>
      <c r="E9" s="174" t="s">
        <v>109</v>
      </c>
      <c r="F9" s="174" t="s">
        <v>110</v>
      </c>
      <c r="G9" s="174"/>
    </row>
    <row r="10" spans="1:7" ht="16.5" customHeight="1">
      <c r="A10" s="33" t="s">
        <v>56</v>
      </c>
      <c r="B10" s="33" t="s">
        <v>57</v>
      </c>
      <c r="C10" s="33" t="s">
        <v>58</v>
      </c>
      <c r="D10" s="176"/>
      <c r="E10" s="175"/>
      <c r="F10" s="66" t="s">
        <v>111</v>
      </c>
      <c r="G10" s="66" t="s">
        <v>112</v>
      </c>
    </row>
    <row r="11" spans="1:7" ht="9" customHeight="1">
      <c r="A11" s="39">
        <v>1</v>
      </c>
      <c r="B11" s="39">
        <v>2</v>
      </c>
      <c r="C11" s="39">
        <v>3</v>
      </c>
      <c r="D11" s="68">
        <v>4</v>
      </c>
      <c r="E11" s="39">
        <v>5</v>
      </c>
      <c r="F11" s="68">
        <v>6</v>
      </c>
      <c r="G11" s="39">
        <v>7</v>
      </c>
    </row>
    <row r="12" spans="1:9" s="12" customFormat="1" ht="15" customHeight="1">
      <c r="A12" s="64" t="s">
        <v>1</v>
      </c>
      <c r="B12" s="58"/>
      <c r="C12" s="64"/>
      <c r="D12" s="67" t="s">
        <v>4</v>
      </c>
      <c r="E12" s="102">
        <f aca="true" t="shared" si="0" ref="E12:G13">E13</f>
        <v>6908680</v>
      </c>
      <c r="F12" s="102">
        <f t="shared" si="0"/>
        <v>6000000</v>
      </c>
      <c r="G12" s="102">
        <f t="shared" si="0"/>
        <v>908680</v>
      </c>
      <c r="H12" s="90">
        <f>G12+F12</f>
        <v>6908680</v>
      </c>
      <c r="I12" s="90">
        <f>H12-E12</f>
        <v>0</v>
      </c>
    </row>
    <row r="13" spans="1:9" s="12" customFormat="1" ht="14.25" customHeight="1">
      <c r="A13" s="41"/>
      <c r="B13" s="63" t="s">
        <v>2</v>
      </c>
      <c r="C13" s="63"/>
      <c r="D13" s="40" t="s">
        <v>3</v>
      </c>
      <c r="E13" s="103">
        <f>E14+E15</f>
        <v>6908680</v>
      </c>
      <c r="F13" s="103">
        <f t="shared" si="0"/>
        <v>6000000</v>
      </c>
      <c r="G13" s="103">
        <f>G15</f>
        <v>908680</v>
      </c>
      <c r="H13" s="90">
        <f aca="true" t="shared" si="1" ref="H13:H72">G13+F13</f>
        <v>6908680</v>
      </c>
      <c r="I13" s="90">
        <f aca="true" t="shared" si="2" ref="I13:I72">H13-E13</f>
        <v>0</v>
      </c>
    </row>
    <row r="14" spans="1:9" s="12" customFormat="1" ht="15" customHeight="1">
      <c r="A14" s="34"/>
      <c r="B14" s="34"/>
      <c r="C14" s="9" t="s">
        <v>60</v>
      </c>
      <c r="D14" s="6" t="s">
        <v>7</v>
      </c>
      <c r="E14" s="104">
        <v>6000000</v>
      </c>
      <c r="F14" s="105">
        <f>E14</f>
        <v>6000000</v>
      </c>
      <c r="G14" s="106"/>
      <c r="H14" s="90">
        <f t="shared" si="1"/>
        <v>6000000</v>
      </c>
      <c r="I14" s="90">
        <f t="shared" si="2"/>
        <v>0</v>
      </c>
    </row>
    <row r="15" spans="1:9" s="12" customFormat="1" ht="20.25" customHeight="1">
      <c r="A15" s="34"/>
      <c r="B15" s="34"/>
      <c r="C15" s="38">
        <v>6298</v>
      </c>
      <c r="D15" s="26" t="s">
        <v>133</v>
      </c>
      <c r="E15" s="107">
        <v>908680</v>
      </c>
      <c r="F15" s="108"/>
      <c r="G15" s="108">
        <f>E15</f>
        <v>908680</v>
      </c>
      <c r="H15" s="90">
        <f t="shared" si="1"/>
        <v>908680</v>
      </c>
      <c r="I15" s="90">
        <f t="shared" si="2"/>
        <v>0</v>
      </c>
    </row>
    <row r="16" spans="1:9" s="12" customFormat="1" ht="15" customHeight="1">
      <c r="A16" s="64">
        <v>600</v>
      </c>
      <c r="B16" s="58"/>
      <c r="C16" s="64"/>
      <c r="D16" s="67" t="s">
        <v>126</v>
      </c>
      <c r="E16" s="102">
        <f>E17</f>
        <v>3200000</v>
      </c>
      <c r="F16" s="102"/>
      <c r="G16" s="102">
        <f>G17</f>
        <v>3200000</v>
      </c>
      <c r="H16" s="90"/>
      <c r="I16" s="90"/>
    </row>
    <row r="17" spans="1:9" s="12" customFormat="1" ht="14.25" customHeight="1">
      <c r="A17" s="41"/>
      <c r="B17" s="63">
        <v>60016</v>
      </c>
      <c r="C17" s="63"/>
      <c r="D17" s="40" t="s">
        <v>127</v>
      </c>
      <c r="E17" s="103">
        <f>E18</f>
        <v>3200000</v>
      </c>
      <c r="F17" s="103"/>
      <c r="G17" s="103">
        <f>G18</f>
        <v>3200000</v>
      </c>
      <c r="H17" s="90"/>
      <c r="I17" s="90"/>
    </row>
    <row r="18" spans="1:9" s="12" customFormat="1" ht="20.25" customHeight="1">
      <c r="A18" s="34"/>
      <c r="B18" s="34"/>
      <c r="C18" s="38">
        <v>6298</v>
      </c>
      <c r="D18" s="26" t="s">
        <v>133</v>
      </c>
      <c r="E18" s="107">
        <v>3200000</v>
      </c>
      <c r="F18" s="108"/>
      <c r="G18" s="108">
        <f>E18</f>
        <v>3200000</v>
      </c>
      <c r="H18" s="90"/>
      <c r="I18" s="90"/>
    </row>
    <row r="19" spans="1:9" s="12" customFormat="1" ht="15" customHeight="1">
      <c r="A19" s="57">
        <v>700</v>
      </c>
      <c r="B19" s="58"/>
      <c r="C19" s="57"/>
      <c r="D19" s="59" t="s">
        <v>9</v>
      </c>
      <c r="E19" s="102">
        <f>E20</f>
        <v>11547234</v>
      </c>
      <c r="F19" s="102">
        <f>F20</f>
        <v>547234</v>
      </c>
      <c r="G19" s="102">
        <f>G20</f>
        <v>11000000</v>
      </c>
      <c r="H19" s="90">
        <f t="shared" si="1"/>
        <v>11547234</v>
      </c>
      <c r="I19" s="90">
        <f t="shared" si="2"/>
        <v>0</v>
      </c>
    </row>
    <row r="20" spans="1:9" s="12" customFormat="1" ht="14.25" customHeight="1">
      <c r="A20" s="41"/>
      <c r="B20" s="42">
        <v>70005</v>
      </c>
      <c r="C20" s="42"/>
      <c r="D20" s="40" t="s">
        <v>8</v>
      </c>
      <c r="E20" s="103">
        <f>SUM(E21:E25)</f>
        <v>11547234</v>
      </c>
      <c r="F20" s="103">
        <f>SUM(F21:F25)</f>
        <v>547234</v>
      </c>
      <c r="G20" s="103">
        <f>G23</f>
        <v>11000000</v>
      </c>
      <c r="H20" s="90">
        <f t="shared" si="1"/>
        <v>11547234</v>
      </c>
      <c r="I20" s="90">
        <f t="shared" si="2"/>
        <v>0</v>
      </c>
    </row>
    <row r="21" spans="1:9" ht="20.25" customHeight="1">
      <c r="A21" s="34"/>
      <c r="B21" s="34"/>
      <c r="C21" s="35" t="s">
        <v>63</v>
      </c>
      <c r="D21" s="7" t="s">
        <v>86</v>
      </c>
      <c r="E21" s="113">
        <v>264620</v>
      </c>
      <c r="F21" s="113">
        <f>E21</f>
        <v>264620</v>
      </c>
      <c r="G21" s="114"/>
      <c r="H21" s="90">
        <f t="shared" si="1"/>
        <v>264620</v>
      </c>
      <c r="I21" s="90">
        <f t="shared" si="2"/>
        <v>0</v>
      </c>
    </row>
    <row r="22" spans="1:9" ht="20.25" customHeight="1">
      <c r="A22" s="34"/>
      <c r="B22" s="34"/>
      <c r="C22" s="9" t="s">
        <v>61</v>
      </c>
      <c r="D22" s="6" t="s">
        <v>113</v>
      </c>
      <c r="E22" s="104">
        <v>233094</v>
      </c>
      <c r="F22" s="113">
        <f>E22</f>
        <v>233094</v>
      </c>
      <c r="G22" s="96"/>
      <c r="H22" s="90">
        <f t="shared" si="1"/>
        <v>233094</v>
      </c>
      <c r="I22" s="90">
        <f t="shared" si="2"/>
        <v>0</v>
      </c>
    </row>
    <row r="23" spans="1:9" ht="20.25" customHeight="1">
      <c r="A23" s="34"/>
      <c r="B23" s="34"/>
      <c r="C23" s="9" t="s">
        <v>125</v>
      </c>
      <c r="D23" s="6" t="s">
        <v>137</v>
      </c>
      <c r="E23" s="104">
        <v>11000000</v>
      </c>
      <c r="F23" s="113"/>
      <c r="G23" s="104">
        <f>E23</f>
        <v>11000000</v>
      </c>
      <c r="H23" s="90"/>
      <c r="I23" s="90"/>
    </row>
    <row r="24" spans="1:9" ht="13.5" customHeight="1">
      <c r="A24" s="34"/>
      <c r="B24" s="34"/>
      <c r="C24" s="9" t="s">
        <v>64</v>
      </c>
      <c r="D24" s="6" t="s">
        <v>10</v>
      </c>
      <c r="E24" s="104">
        <v>19520</v>
      </c>
      <c r="F24" s="113">
        <f>E24</f>
        <v>19520</v>
      </c>
      <c r="G24" s="96"/>
      <c r="H24" s="90">
        <f t="shared" si="1"/>
        <v>19520</v>
      </c>
      <c r="I24" s="90">
        <f t="shared" si="2"/>
        <v>0</v>
      </c>
    </row>
    <row r="25" spans="1:9" ht="13.5" customHeight="1">
      <c r="A25" s="27"/>
      <c r="B25" s="27"/>
      <c r="C25" s="9" t="s">
        <v>79</v>
      </c>
      <c r="D25" s="6" t="s">
        <v>101</v>
      </c>
      <c r="E25" s="104">
        <v>30000</v>
      </c>
      <c r="F25" s="104">
        <f>E25</f>
        <v>30000</v>
      </c>
      <c r="G25" s="96"/>
      <c r="H25" s="90">
        <f t="shared" si="1"/>
        <v>30000</v>
      </c>
      <c r="I25" s="90">
        <f t="shared" si="2"/>
        <v>0</v>
      </c>
    </row>
    <row r="26" spans="1:9" ht="15" customHeight="1">
      <c r="A26" s="57">
        <v>750</v>
      </c>
      <c r="B26" s="58"/>
      <c r="C26" s="57"/>
      <c r="D26" s="59" t="s">
        <v>13</v>
      </c>
      <c r="E26" s="102">
        <f>SUM(E32,E27,E30)</f>
        <v>288960</v>
      </c>
      <c r="F26" s="102">
        <f>SUM(F32,F27,F30)</f>
        <v>288960</v>
      </c>
      <c r="G26" s="102">
        <f>SUM(G32,G27,G30)</f>
        <v>0</v>
      </c>
      <c r="H26" s="90">
        <f t="shared" si="1"/>
        <v>288960</v>
      </c>
      <c r="I26" s="90">
        <f t="shared" si="2"/>
        <v>0</v>
      </c>
    </row>
    <row r="27" spans="1:9" s="11" customFormat="1" ht="14.25" customHeight="1">
      <c r="A27" s="70"/>
      <c r="B27" s="51">
        <v>75011</v>
      </c>
      <c r="C27" s="51"/>
      <c r="D27" s="53" t="s">
        <v>11</v>
      </c>
      <c r="E27" s="103">
        <f>E28+E29</f>
        <v>71958</v>
      </c>
      <c r="F27" s="103">
        <f>F28+F29</f>
        <v>71958</v>
      </c>
      <c r="G27" s="109"/>
      <c r="H27" s="90">
        <f t="shared" si="1"/>
        <v>71958</v>
      </c>
      <c r="I27" s="90">
        <f t="shared" si="2"/>
        <v>0</v>
      </c>
    </row>
    <row r="28" spans="1:9" ht="31.5" customHeight="1">
      <c r="A28" s="34"/>
      <c r="B28" s="34"/>
      <c r="C28" s="35">
        <v>2010</v>
      </c>
      <c r="D28" s="7" t="s">
        <v>14</v>
      </c>
      <c r="E28" s="113">
        <v>70171</v>
      </c>
      <c r="F28" s="113">
        <f>E28</f>
        <v>70171</v>
      </c>
      <c r="G28" s="114"/>
      <c r="H28" s="90">
        <f t="shared" si="1"/>
        <v>70171</v>
      </c>
      <c r="I28" s="90">
        <f t="shared" si="2"/>
        <v>0</v>
      </c>
    </row>
    <row r="29" spans="1:9" ht="31.5" customHeight="1">
      <c r="A29" s="34"/>
      <c r="B29" s="34"/>
      <c r="C29" s="36">
        <v>2360</v>
      </c>
      <c r="D29" s="8" t="s">
        <v>102</v>
      </c>
      <c r="E29" s="97">
        <v>1787</v>
      </c>
      <c r="F29" s="113">
        <f>E29</f>
        <v>1787</v>
      </c>
      <c r="G29" s="98"/>
      <c r="H29" s="90">
        <f t="shared" si="1"/>
        <v>1787</v>
      </c>
      <c r="I29" s="90">
        <f t="shared" si="2"/>
        <v>0</v>
      </c>
    </row>
    <row r="30" spans="1:9" ht="14.25" customHeight="1">
      <c r="A30" s="69"/>
      <c r="B30" s="60">
        <v>75020</v>
      </c>
      <c r="C30" s="60"/>
      <c r="D30" s="61" t="s">
        <v>84</v>
      </c>
      <c r="E30" s="99">
        <f>F30+G30</f>
        <v>33600</v>
      </c>
      <c r="F30" s="99">
        <f>F31</f>
        <v>33600</v>
      </c>
      <c r="G30" s="100"/>
      <c r="H30" s="90">
        <f t="shared" si="1"/>
        <v>33600</v>
      </c>
      <c r="I30" s="90">
        <f t="shared" si="2"/>
        <v>0</v>
      </c>
    </row>
    <row r="31" spans="1:9" ht="21.75" customHeight="1">
      <c r="A31" s="34"/>
      <c r="B31" s="34"/>
      <c r="C31" s="34">
        <v>2320</v>
      </c>
      <c r="D31" s="5" t="s">
        <v>85</v>
      </c>
      <c r="E31" s="111">
        <v>33600</v>
      </c>
      <c r="F31" s="111">
        <f>E31</f>
        <v>33600</v>
      </c>
      <c r="G31" s="112"/>
      <c r="H31" s="90">
        <f t="shared" si="1"/>
        <v>33600</v>
      </c>
      <c r="I31" s="90">
        <f t="shared" si="2"/>
        <v>0</v>
      </c>
    </row>
    <row r="32" spans="1:9" s="11" customFormat="1" ht="14.25" customHeight="1">
      <c r="A32" s="69"/>
      <c r="B32" s="60">
        <v>75023</v>
      </c>
      <c r="C32" s="60"/>
      <c r="D32" s="61" t="s">
        <v>40</v>
      </c>
      <c r="E32" s="99">
        <f>SUM(E33:E36)</f>
        <v>183402</v>
      </c>
      <c r="F32" s="99">
        <f>SUM(F33:F36)</f>
        <v>183402</v>
      </c>
      <c r="G32" s="99"/>
      <c r="H32" s="90">
        <f t="shared" si="1"/>
        <v>183402</v>
      </c>
      <c r="I32" s="90">
        <f t="shared" si="2"/>
        <v>0</v>
      </c>
    </row>
    <row r="33" spans="1:9" ht="13.5" customHeight="1">
      <c r="A33" s="34"/>
      <c r="B33" s="34"/>
      <c r="C33" s="55" t="s">
        <v>62</v>
      </c>
      <c r="D33" s="56" t="s">
        <v>122</v>
      </c>
      <c r="E33" s="101">
        <v>16425</v>
      </c>
      <c r="F33" s="101">
        <f>E33</f>
        <v>16425</v>
      </c>
      <c r="G33" s="115"/>
      <c r="H33" s="90">
        <f t="shared" si="1"/>
        <v>16425</v>
      </c>
      <c r="I33" s="90">
        <f t="shared" si="2"/>
        <v>0</v>
      </c>
    </row>
    <row r="34" spans="1:9" ht="23.25" customHeight="1">
      <c r="A34" s="34"/>
      <c r="B34" s="34"/>
      <c r="C34" s="9" t="s">
        <v>61</v>
      </c>
      <c r="D34" s="6" t="s">
        <v>12</v>
      </c>
      <c r="E34" s="104">
        <v>51977</v>
      </c>
      <c r="F34" s="104">
        <f>E34</f>
        <v>51977</v>
      </c>
      <c r="G34" s="96"/>
      <c r="H34" s="90">
        <f t="shared" si="1"/>
        <v>51977</v>
      </c>
      <c r="I34" s="90">
        <f t="shared" si="2"/>
        <v>0</v>
      </c>
    </row>
    <row r="35" spans="1:9" ht="13.5" customHeight="1">
      <c r="A35" s="27"/>
      <c r="B35" s="27"/>
      <c r="C35" s="9" t="s">
        <v>65</v>
      </c>
      <c r="D35" s="6" t="s">
        <v>80</v>
      </c>
      <c r="E35" s="104">
        <v>100000</v>
      </c>
      <c r="F35" s="104">
        <f>E35</f>
        <v>100000</v>
      </c>
      <c r="G35" s="96"/>
      <c r="H35" s="90">
        <f t="shared" si="1"/>
        <v>100000</v>
      </c>
      <c r="I35" s="90">
        <f t="shared" si="2"/>
        <v>0</v>
      </c>
    </row>
    <row r="36" spans="1:9" ht="13.5" customHeight="1">
      <c r="A36" s="27"/>
      <c r="B36" s="27"/>
      <c r="C36" s="9" t="s">
        <v>79</v>
      </c>
      <c r="D36" s="26" t="s">
        <v>101</v>
      </c>
      <c r="E36" s="107">
        <v>15000</v>
      </c>
      <c r="F36" s="107">
        <f>E36</f>
        <v>15000</v>
      </c>
      <c r="G36" s="122"/>
      <c r="H36" s="90">
        <f t="shared" si="1"/>
        <v>15000</v>
      </c>
      <c r="I36" s="90">
        <f t="shared" si="2"/>
        <v>0</v>
      </c>
    </row>
    <row r="37" spans="1:9" ht="22.5" customHeight="1">
      <c r="A37" s="57">
        <v>751</v>
      </c>
      <c r="B37" s="58"/>
      <c r="C37" s="57"/>
      <c r="D37" s="59" t="s">
        <v>99</v>
      </c>
      <c r="E37" s="102">
        <f>F37+G37</f>
        <v>2602</v>
      </c>
      <c r="F37" s="102">
        <f>F38</f>
        <v>2602</v>
      </c>
      <c r="G37" s="116"/>
      <c r="H37" s="90">
        <f t="shared" si="1"/>
        <v>2602</v>
      </c>
      <c r="I37" s="90">
        <f t="shared" si="2"/>
        <v>0</v>
      </c>
    </row>
    <row r="38" spans="1:9" ht="22.5" customHeight="1">
      <c r="A38" s="41"/>
      <c r="B38" s="42">
        <v>75101</v>
      </c>
      <c r="C38" s="42"/>
      <c r="D38" s="40" t="s">
        <v>100</v>
      </c>
      <c r="E38" s="103">
        <f>F38+G38</f>
        <v>2602</v>
      </c>
      <c r="F38" s="103">
        <f>F39</f>
        <v>2602</v>
      </c>
      <c r="G38" s="117"/>
      <c r="H38" s="90">
        <f t="shared" si="1"/>
        <v>2602</v>
      </c>
      <c r="I38" s="90">
        <f t="shared" si="2"/>
        <v>0</v>
      </c>
    </row>
    <row r="39" spans="1:9" ht="33" customHeight="1">
      <c r="A39" s="37"/>
      <c r="B39" s="37"/>
      <c r="C39" s="38">
        <v>2010</v>
      </c>
      <c r="D39" s="26" t="s">
        <v>14</v>
      </c>
      <c r="E39" s="110">
        <v>2602</v>
      </c>
      <c r="F39" s="110">
        <f>E39</f>
        <v>2602</v>
      </c>
      <c r="G39" s="118"/>
      <c r="H39" s="90">
        <f t="shared" si="1"/>
        <v>2602</v>
      </c>
      <c r="I39" s="90">
        <f t="shared" si="2"/>
        <v>0</v>
      </c>
    </row>
    <row r="40" spans="1:9" ht="24" customHeight="1">
      <c r="A40" s="57">
        <v>754</v>
      </c>
      <c r="B40" s="58"/>
      <c r="C40" s="57"/>
      <c r="D40" s="59" t="s">
        <v>16</v>
      </c>
      <c r="E40" s="102">
        <f>E41</f>
        <v>400</v>
      </c>
      <c r="F40" s="102">
        <f>F41</f>
        <v>400</v>
      </c>
      <c r="G40" s="102"/>
      <c r="H40" s="90">
        <f t="shared" si="1"/>
        <v>400</v>
      </c>
      <c r="I40" s="90">
        <f t="shared" si="2"/>
        <v>0</v>
      </c>
    </row>
    <row r="41" spans="1:9" ht="15.75" customHeight="1">
      <c r="A41" s="70"/>
      <c r="B41" s="51">
        <v>75414</v>
      </c>
      <c r="C41" s="51"/>
      <c r="D41" s="71" t="s">
        <v>15</v>
      </c>
      <c r="E41" s="103">
        <f>F41+G41</f>
        <v>400</v>
      </c>
      <c r="F41" s="109">
        <f>F42</f>
        <v>400</v>
      </c>
      <c r="G41" s="119"/>
      <c r="H41" s="90">
        <f t="shared" si="1"/>
        <v>400</v>
      </c>
      <c r="I41" s="90">
        <f t="shared" si="2"/>
        <v>0</v>
      </c>
    </row>
    <row r="42" spans="1:9" ht="21" customHeight="1">
      <c r="A42" s="36"/>
      <c r="B42" s="36"/>
      <c r="C42" s="9">
        <v>2010</v>
      </c>
      <c r="D42" s="6" t="s">
        <v>14</v>
      </c>
      <c r="E42" s="104">
        <v>400</v>
      </c>
      <c r="F42" s="104">
        <f>E42</f>
        <v>400</v>
      </c>
      <c r="G42" s="96"/>
      <c r="H42" s="90">
        <f t="shared" si="1"/>
        <v>400</v>
      </c>
      <c r="I42" s="90">
        <f t="shared" si="2"/>
        <v>0</v>
      </c>
    </row>
    <row r="43" spans="1:9" ht="33" customHeight="1">
      <c r="A43" s="62">
        <v>756</v>
      </c>
      <c r="B43" s="58"/>
      <c r="C43" s="57"/>
      <c r="D43" s="59" t="s">
        <v>114</v>
      </c>
      <c r="E43" s="120">
        <f>E44+E50+E57+E67+E73</f>
        <v>75806497</v>
      </c>
      <c r="F43" s="121">
        <f>F44+F50+F57+F67+F73</f>
        <v>75806497</v>
      </c>
      <c r="G43" s="116"/>
      <c r="H43" s="90">
        <f t="shared" si="1"/>
        <v>75806497</v>
      </c>
      <c r="I43" s="90">
        <f t="shared" si="2"/>
        <v>0</v>
      </c>
    </row>
    <row r="44" spans="1:9" ht="16.5" customHeight="1">
      <c r="A44" s="50"/>
      <c r="B44" s="51">
        <v>75601</v>
      </c>
      <c r="C44" s="51"/>
      <c r="D44" s="53" t="s">
        <v>19</v>
      </c>
      <c r="E44" s="103">
        <f>F44+G44</f>
        <v>221500</v>
      </c>
      <c r="F44" s="103">
        <f>SUM(F45:F46)</f>
        <v>221500</v>
      </c>
      <c r="G44" s="109"/>
      <c r="H44" s="90">
        <f t="shared" si="1"/>
        <v>221500</v>
      </c>
      <c r="I44" s="90">
        <f t="shared" si="2"/>
        <v>0</v>
      </c>
    </row>
    <row r="45" spans="1:9" ht="20.25" customHeight="1">
      <c r="A45" s="44"/>
      <c r="B45" s="34"/>
      <c r="C45" s="9" t="s">
        <v>66</v>
      </c>
      <c r="D45" s="6" t="s">
        <v>17</v>
      </c>
      <c r="E45" s="104">
        <v>220000</v>
      </c>
      <c r="F45" s="104">
        <f>E45</f>
        <v>220000</v>
      </c>
      <c r="G45" s="96"/>
      <c r="H45" s="90">
        <f t="shared" si="1"/>
        <v>220000</v>
      </c>
      <c r="I45" s="90">
        <f t="shared" si="2"/>
        <v>0</v>
      </c>
    </row>
    <row r="46" spans="1:9" ht="13.5" customHeight="1">
      <c r="A46" s="45"/>
      <c r="B46" s="27"/>
      <c r="C46" s="36" t="s">
        <v>67</v>
      </c>
      <c r="D46" s="8" t="s">
        <v>18</v>
      </c>
      <c r="E46" s="97">
        <v>1500</v>
      </c>
      <c r="F46" s="97">
        <f>E46</f>
        <v>1500</v>
      </c>
      <c r="G46" s="98"/>
      <c r="H46" s="90">
        <f t="shared" si="1"/>
        <v>1500</v>
      </c>
      <c r="I46" s="90">
        <f t="shared" si="2"/>
        <v>0</v>
      </c>
    </row>
    <row r="47" spans="1:9" ht="13.5" customHeight="1">
      <c r="A47" s="149"/>
      <c r="B47" s="149"/>
      <c r="C47" s="82"/>
      <c r="D47" s="83"/>
      <c r="E47" s="150"/>
      <c r="F47" s="150"/>
      <c r="G47" s="151"/>
      <c r="H47" s="90"/>
      <c r="I47" s="90"/>
    </row>
    <row r="48" spans="1:9" ht="6" customHeight="1">
      <c r="A48" s="152"/>
      <c r="B48" s="152"/>
      <c r="C48" s="93"/>
      <c r="D48" s="94"/>
      <c r="E48" s="153"/>
      <c r="F48" s="153"/>
      <c r="G48" s="154"/>
      <c r="H48" s="90"/>
      <c r="I48" s="90"/>
    </row>
    <row r="49" spans="1:9" ht="9" customHeight="1">
      <c r="A49" s="87">
        <v>1</v>
      </c>
      <c r="B49" s="88">
        <v>2</v>
      </c>
      <c r="C49" s="88">
        <v>3</v>
      </c>
      <c r="D49" s="84">
        <v>4</v>
      </c>
      <c r="E49" s="85">
        <v>5</v>
      </c>
      <c r="F49" s="86">
        <v>6</v>
      </c>
      <c r="G49" s="86">
        <v>7</v>
      </c>
      <c r="H49" s="90"/>
      <c r="I49" s="90"/>
    </row>
    <row r="50" spans="1:9" s="11" customFormat="1" ht="39" customHeight="1">
      <c r="A50" s="50"/>
      <c r="B50" s="51">
        <v>75615</v>
      </c>
      <c r="C50" s="52"/>
      <c r="D50" s="53" t="s">
        <v>83</v>
      </c>
      <c r="E50" s="103">
        <f>SUM(E51:E56)</f>
        <v>16877907</v>
      </c>
      <c r="F50" s="103">
        <f>SUM(F51:F56)</f>
        <v>16877907</v>
      </c>
      <c r="G50" s="103"/>
      <c r="H50" s="90">
        <f t="shared" si="1"/>
        <v>16877907</v>
      </c>
      <c r="I50" s="90">
        <f t="shared" si="2"/>
        <v>0</v>
      </c>
    </row>
    <row r="51" spans="1:9" ht="12.75" customHeight="1">
      <c r="A51" s="44"/>
      <c r="B51" s="34"/>
      <c r="C51" s="35" t="s">
        <v>68</v>
      </c>
      <c r="D51" s="7" t="s">
        <v>20</v>
      </c>
      <c r="E51" s="113">
        <v>14000000</v>
      </c>
      <c r="F51" s="113">
        <f aca="true" t="shared" si="3" ref="F51:F56">E51</f>
        <v>14000000</v>
      </c>
      <c r="G51" s="114"/>
      <c r="H51" s="90">
        <f t="shared" si="1"/>
        <v>14000000</v>
      </c>
      <c r="I51" s="90">
        <f t="shared" si="2"/>
        <v>0</v>
      </c>
    </row>
    <row r="52" spans="1:9" ht="12.75" customHeight="1">
      <c r="A52" s="44"/>
      <c r="B52" s="34"/>
      <c r="C52" s="9" t="s">
        <v>69</v>
      </c>
      <c r="D52" s="6" t="s">
        <v>21</v>
      </c>
      <c r="E52" s="104">
        <v>7807</v>
      </c>
      <c r="F52" s="113">
        <f t="shared" si="3"/>
        <v>7807</v>
      </c>
      <c r="G52" s="96"/>
      <c r="H52" s="90">
        <f t="shared" si="1"/>
        <v>7807</v>
      </c>
      <c r="I52" s="90">
        <f t="shared" si="2"/>
        <v>0</v>
      </c>
    </row>
    <row r="53" spans="1:9" ht="12.75" customHeight="1">
      <c r="A53" s="44"/>
      <c r="B53" s="34"/>
      <c r="C53" s="9" t="s">
        <v>70</v>
      </c>
      <c r="D53" s="6" t="s">
        <v>22</v>
      </c>
      <c r="E53" s="104">
        <v>12000</v>
      </c>
      <c r="F53" s="113">
        <f t="shared" si="3"/>
        <v>12000</v>
      </c>
      <c r="G53" s="96"/>
      <c r="H53" s="90">
        <f t="shared" si="1"/>
        <v>12000</v>
      </c>
      <c r="I53" s="90">
        <f t="shared" si="2"/>
        <v>0</v>
      </c>
    </row>
    <row r="54" spans="1:9" ht="12.75" customHeight="1">
      <c r="A54" s="44"/>
      <c r="B54" s="34"/>
      <c r="C54" s="9" t="s">
        <v>71</v>
      </c>
      <c r="D54" s="6" t="s">
        <v>23</v>
      </c>
      <c r="E54" s="104">
        <v>1818100</v>
      </c>
      <c r="F54" s="113">
        <f t="shared" si="3"/>
        <v>1818100</v>
      </c>
      <c r="G54" s="96"/>
      <c r="H54" s="90">
        <f t="shared" si="1"/>
        <v>1818100</v>
      </c>
      <c r="I54" s="90">
        <f t="shared" si="2"/>
        <v>0</v>
      </c>
    </row>
    <row r="55" spans="1:9" ht="12.75" customHeight="1">
      <c r="A55" s="44"/>
      <c r="B55" s="34"/>
      <c r="C55" s="9" t="s">
        <v>72</v>
      </c>
      <c r="D55" s="6" t="s">
        <v>24</v>
      </c>
      <c r="E55" s="104">
        <v>1000000</v>
      </c>
      <c r="F55" s="113">
        <f t="shared" si="3"/>
        <v>1000000</v>
      </c>
      <c r="G55" s="96"/>
      <c r="H55" s="90">
        <f t="shared" si="1"/>
        <v>1000000</v>
      </c>
      <c r="I55" s="90">
        <f t="shared" si="2"/>
        <v>0</v>
      </c>
    </row>
    <row r="56" spans="1:9" ht="12.75" customHeight="1">
      <c r="A56" s="45"/>
      <c r="B56" s="27"/>
      <c r="C56" s="36" t="s">
        <v>67</v>
      </c>
      <c r="D56" s="8" t="s">
        <v>25</v>
      </c>
      <c r="E56" s="97">
        <v>40000</v>
      </c>
      <c r="F56" s="113">
        <f t="shared" si="3"/>
        <v>40000</v>
      </c>
      <c r="G56" s="98"/>
      <c r="H56" s="90">
        <f t="shared" si="1"/>
        <v>40000</v>
      </c>
      <c r="I56" s="90">
        <f t="shared" si="2"/>
        <v>0</v>
      </c>
    </row>
    <row r="57" spans="1:9" ht="43.5" customHeight="1">
      <c r="A57" s="70"/>
      <c r="B57" s="51">
        <v>75616</v>
      </c>
      <c r="C57" s="51"/>
      <c r="D57" s="53" t="s">
        <v>82</v>
      </c>
      <c r="E57" s="103">
        <f>SUM(E58:E66)</f>
        <v>16456971</v>
      </c>
      <c r="F57" s="103">
        <f>SUM(F58:F66)</f>
        <v>16456971</v>
      </c>
      <c r="G57" s="103"/>
      <c r="H57" s="90">
        <f t="shared" si="1"/>
        <v>16456971</v>
      </c>
      <c r="I57" s="90">
        <f t="shared" si="2"/>
        <v>0</v>
      </c>
    </row>
    <row r="58" spans="1:9" ht="13.5" customHeight="1">
      <c r="A58" s="44"/>
      <c r="B58" s="34"/>
      <c r="C58" s="35" t="s">
        <v>68</v>
      </c>
      <c r="D58" s="7" t="s">
        <v>20</v>
      </c>
      <c r="E58" s="104">
        <v>6246671</v>
      </c>
      <c r="F58" s="104">
        <f>E58</f>
        <v>6246671</v>
      </c>
      <c r="G58" s="96"/>
      <c r="H58" s="90">
        <f t="shared" si="1"/>
        <v>6246671</v>
      </c>
      <c r="I58" s="90">
        <f t="shared" si="2"/>
        <v>0</v>
      </c>
    </row>
    <row r="59" spans="1:9" ht="13.5" customHeight="1">
      <c r="A59" s="44"/>
      <c r="B59" s="34"/>
      <c r="C59" s="9" t="s">
        <v>69</v>
      </c>
      <c r="D59" s="6" t="s">
        <v>21</v>
      </c>
      <c r="E59" s="104">
        <v>345000</v>
      </c>
      <c r="F59" s="104">
        <f aca="true" t="shared" si="4" ref="F59:F65">E59</f>
        <v>345000</v>
      </c>
      <c r="G59" s="96"/>
      <c r="H59" s="90">
        <f t="shared" si="1"/>
        <v>345000</v>
      </c>
      <c r="I59" s="90">
        <f t="shared" si="2"/>
        <v>0</v>
      </c>
    </row>
    <row r="60" spans="1:9" ht="13.5" customHeight="1">
      <c r="A60" s="44"/>
      <c r="B60" s="34"/>
      <c r="C60" s="9" t="s">
        <v>70</v>
      </c>
      <c r="D60" s="6" t="s">
        <v>22</v>
      </c>
      <c r="E60" s="104">
        <v>5000</v>
      </c>
      <c r="F60" s="104">
        <f t="shared" si="4"/>
        <v>5000</v>
      </c>
      <c r="G60" s="96"/>
      <c r="H60" s="90">
        <f t="shared" si="1"/>
        <v>5000</v>
      </c>
      <c r="I60" s="90">
        <f t="shared" si="2"/>
        <v>0</v>
      </c>
    </row>
    <row r="61" spans="1:9" ht="13.5" customHeight="1">
      <c r="A61" s="44"/>
      <c r="B61" s="34"/>
      <c r="C61" s="9" t="s">
        <v>71</v>
      </c>
      <c r="D61" s="6" t="s">
        <v>23</v>
      </c>
      <c r="E61" s="104">
        <v>700000</v>
      </c>
      <c r="F61" s="104">
        <f t="shared" si="4"/>
        <v>700000</v>
      </c>
      <c r="G61" s="96"/>
      <c r="H61" s="90">
        <f t="shared" si="1"/>
        <v>700000</v>
      </c>
      <c r="I61" s="90">
        <f t="shared" si="2"/>
        <v>0</v>
      </c>
    </row>
    <row r="62" spans="1:9" ht="13.5" customHeight="1">
      <c r="A62" s="44"/>
      <c r="B62" s="34"/>
      <c r="C62" s="9" t="s">
        <v>73</v>
      </c>
      <c r="D62" s="6" t="s">
        <v>26</v>
      </c>
      <c r="E62" s="104">
        <v>50000</v>
      </c>
      <c r="F62" s="104">
        <f t="shared" si="4"/>
        <v>50000</v>
      </c>
      <c r="G62" s="96"/>
      <c r="H62" s="90">
        <f t="shared" si="1"/>
        <v>50000</v>
      </c>
      <c r="I62" s="90">
        <f t="shared" si="2"/>
        <v>0</v>
      </c>
    </row>
    <row r="63" spans="1:9" ht="13.5" customHeight="1">
      <c r="A63" s="44"/>
      <c r="B63" s="34"/>
      <c r="C63" s="9" t="s">
        <v>89</v>
      </c>
      <c r="D63" s="6" t="s">
        <v>90</v>
      </c>
      <c r="E63" s="104">
        <v>300</v>
      </c>
      <c r="F63" s="104">
        <f t="shared" si="4"/>
        <v>300</v>
      </c>
      <c r="G63" s="96"/>
      <c r="H63" s="90">
        <f t="shared" si="1"/>
        <v>300</v>
      </c>
      <c r="I63" s="90">
        <f t="shared" si="2"/>
        <v>0</v>
      </c>
    </row>
    <row r="64" spans="1:9" ht="30.75" customHeight="1">
      <c r="A64" s="44"/>
      <c r="B64" s="34"/>
      <c r="C64" s="9" t="s">
        <v>97</v>
      </c>
      <c r="D64" s="6" t="s">
        <v>134</v>
      </c>
      <c r="E64" s="104">
        <v>30000</v>
      </c>
      <c r="F64" s="104">
        <f t="shared" si="4"/>
        <v>30000</v>
      </c>
      <c r="G64" s="96"/>
      <c r="H64" s="90">
        <f t="shared" si="1"/>
        <v>30000</v>
      </c>
      <c r="I64" s="90">
        <f t="shared" si="2"/>
        <v>0</v>
      </c>
    </row>
    <row r="65" spans="1:9" ht="14.25" customHeight="1">
      <c r="A65" s="44"/>
      <c r="B65" s="34"/>
      <c r="C65" s="9" t="s">
        <v>72</v>
      </c>
      <c r="D65" s="6" t="s">
        <v>24</v>
      </c>
      <c r="E65" s="104">
        <v>9000000</v>
      </c>
      <c r="F65" s="104">
        <f t="shared" si="4"/>
        <v>9000000</v>
      </c>
      <c r="G65" s="96"/>
      <c r="H65" s="90">
        <f t="shared" si="1"/>
        <v>9000000</v>
      </c>
      <c r="I65" s="90">
        <f t="shared" si="2"/>
        <v>0</v>
      </c>
    </row>
    <row r="66" spans="1:9" ht="14.25" customHeight="1">
      <c r="A66" s="45"/>
      <c r="B66" s="27"/>
      <c r="C66" s="36" t="s">
        <v>67</v>
      </c>
      <c r="D66" s="8" t="s">
        <v>25</v>
      </c>
      <c r="E66" s="97">
        <v>80000</v>
      </c>
      <c r="F66" s="104">
        <f>E66</f>
        <v>80000</v>
      </c>
      <c r="G66" s="98"/>
      <c r="H66" s="90">
        <f t="shared" si="1"/>
        <v>80000</v>
      </c>
      <c r="I66" s="90">
        <f t="shared" si="2"/>
        <v>0</v>
      </c>
    </row>
    <row r="67" spans="1:9" s="11" customFormat="1" ht="24" customHeight="1">
      <c r="A67" s="70"/>
      <c r="B67" s="51">
        <v>75618</v>
      </c>
      <c r="C67" s="51"/>
      <c r="D67" s="53" t="s">
        <v>87</v>
      </c>
      <c r="E67" s="103">
        <f>SUM(E68:E72)</f>
        <v>601455</v>
      </c>
      <c r="F67" s="103">
        <f>SUM(F68:F72)</f>
        <v>601455</v>
      </c>
      <c r="G67" s="103"/>
      <c r="H67" s="90">
        <f t="shared" si="1"/>
        <v>601455</v>
      </c>
      <c r="I67" s="90">
        <f t="shared" si="2"/>
        <v>0</v>
      </c>
    </row>
    <row r="68" spans="1:9" ht="13.5" customHeight="1">
      <c r="A68" s="44"/>
      <c r="B68" s="34"/>
      <c r="C68" s="9" t="s">
        <v>74</v>
      </c>
      <c r="D68" s="6" t="s">
        <v>27</v>
      </c>
      <c r="E68" s="104">
        <v>100000</v>
      </c>
      <c r="F68" s="104">
        <f>E68</f>
        <v>100000</v>
      </c>
      <c r="G68" s="96"/>
      <c r="H68" s="90">
        <f t="shared" si="1"/>
        <v>100000</v>
      </c>
      <c r="I68" s="90">
        <f t="shared" si="2"/>
        <v>0</v>
      </c>
    </row>
    <row r="69" spans="1:9" ht="13.5" customHeight="1">
      <c r="A69" s="44"/>
      <c r="B69" s="34"/>
      <c r="C69" s="9" t="s">
        <v>75</v>
      </c>
      <c r="D69" s="6" t="s">
        <v>28</v>
      </c>
      <c r="E69" s="104">
        <v>320000</v>
      </c>
      <c r="F69" s="104">
        <f>E69</f>
        <v>320000</v>
      </c>
      <c r="G69" s="96"/>
      <c r="H69" s="90">
        <f t="shared" si="1"/>
        <v>320000</v>
      </c>
      <c r="I69" s="90">
        <f t="shared" si="2"/>
        <v>0</v>
      </c>
    </row>
    <row r="70" spans="1:9" ht="23.25" customHeight="1">
      <c r="A70" s="44"/>
      <c r="B70" s="34"/>
      <c r="C70" s="9" t="s">
        <v>97</v>
      </c>
      <c r="D70" s="6" t="s">
        <v>123</v>
      </c>
      <c r="E70" s="104">
        <v>111682</v>
      </c>
      <c r="F70" s="104">
        <f>E70</f>
        <v>111682</v>
      </c>
      <c r="G70" s="96"/>
      <c r="H70" s="90">
        <f t="shared" si="1"/>
        <v>111682</v>
      </c>
      <c r="I70" s="90">
        <f t="shared" si="2"/>
        <v>0</v>
      </c>
    </row>
    <row r="71" spans="1:9" ht="13.5" customHeight="1">
      <c r="A71" s="44"/>
      <c r="B71" s="34"/>
      <c r="C71" s="9" t="s">
        <v>62</v>
      </c>
      <c r="D71" s="6" t="s">
        <v>119</v>
      </c>
      <c r="E71" s="104">
        <v>50000</v>
      </c>
      <c r="F71" s="104">
        <f>E71</f>
        <v>50000</v>
      </c>
      <c r="G71" s="96"/>
      <c r="H71" s="90"/>
      <c r="I71" s="90"/>
    </row>
    <row r="72" spans="1:9" ht="13.5" customHeight="1">
      <c r="A72" s="44"/>
      <c r="B72" s="34"/>
      <c r="C72" s="36" t="s">
        <v>67</v>
      </c>
      <c r="D72" s="8" t="s">
        <v>25</v>
      </c>
      <c r="E72" s="104">
        <v>19773</v>
      </c>
      <c r="F72" s="104">
        <f>E72</f>
        <v>19773</v>
      </c>
      <c r="G72" s="96"/>
      <c r="H72" s="90">
        <f t="shared" si="1"/>
        <v>19773</v>
      </c>
      <c r="I72" s="90">
        <f t="shared" si="2"/>
        <v>0</v>
      </c>
    </row>
    <row r="73" spans="1:9" s="11" customFormat="1" ht="24">
      <c r="A73" s="70"/>
      <c r="B73" s="51">
        <v>75621</v>
      </c>
      <c r="C73" s="51"/>
      <c r="D73" s="53" t="s">
        <v>29</v>
      </c>
      <c r="E73" s="103">
        <f>SUM(E75,E74)</f>
        <v>41648664</v>
      </c>
      <c r="F73" s="103">
        <f>SUM(F75,F74)</f>
        <v>41648664</v>
      </c>
      <c r="G73" s="103"/>
      <c r="H73" s="90">
        <f aca="true" t="shared" si="5" ref="H73:H118">G73+F73</f>
        <v>41648664</v>
      </c>
      <c r="I73" s="90">
        <f aca="true" t="shared" si="6" ref="I73:I117">H73-E73</f>
        <v>0</v>
      </c>
    </row>
    <row r="74" spans="1:9" ht="13.5" customHeight="1">
      <c r="A74" s="44"/>
      <c r="B74" s="34"/>
      <c r="C74" s="9" t="s">
        <v>76</v>
      </c>
      <c r="D74" s="6" t="s">
        <v>30</v>
      </c>
      <c r="E74" s="104">
        <v>36098664</v>
      </c>
      <c r="F74" s="104">
        <f>E74</f>
        <v>36098664</v>
      </c>
      <c r="G74" s="96"/>
      <c r="H74" s="90">
        <f t="shared" si="5"/>
        <v>36098664</v>
      </c>
      <c r="I74" s="90">
        <f t="shared" si="6"/>
        <v>0</v>
      </c>
    </row>
    <row r="75" spans="1:9" ht="13.5" customHeight="1">
      <c r="A75" s="45"/>
      <c r="B75" s="27"/>
      <c r="C75" s="38" t="s">
        <v>77</v>
      </c>
      <c r="D75" s="26" t="s">
        <v>31</v>
      </c>
      <c r="E75" s="107">
        <v>5550000</v>
      </c>
      <c r="F75" s="107">
        <f>E75</f>
        <v>5550000</v>
      </c>
      <c r="G75" s="122"/>
      <c r="H75" s="90">
        <f t="shared" si="5"/>
        <v>5550000</v>
      </c>
      <c r="I75" s="90">
        <f t="shared" si="6"/>
        <v>0</v>
      </c>
    </row>
    <row r="76" spans="1:9" ht="15" customHeight="1">
      <c r="A76" s="62">
        <v>758</v>
      </c>
      <c r="B76" s="58"/>
      <c r="C76" s="57"/>
      <c r="D76" s="72" t="s">
        <v>32</v>
      </c>
      <c r="E76" s="102">
        <f>E77</f>
        <v>12547243</v>
      </c>
      <c r="F76" s="121">
        <f>F77</f>
        <v>12547243</v>
      </c>
      <c r="G76" s="116"/>
      <c r="H76" s="90">
        <f t="shared" si="5"/>
        <v>12547243</v>
      </c>
      <c r="I76" s="90">
        <f t="shared" si="6"/>
        <v>0</v>
      </c>
    </row>
    <row r="77" spans="1:9" ht="22.5" customHeight="1">
      <c r="A77" s="50"/>
      <c r="B77" s="51">
        <v>75801</v>
      </c>
      <c r="C77" s="51"/>
      <c r="D77" s="76" t="s">
        <v>35</v>
      </c>
      <c r="E77" s="103">
        <f>E78</f>
        <v>12547243</v>
      </c>
      <c r="F77" s="123">
        <f>F78</f>
        <v>12547243</v>
      </c>
      <c r="G77" s="117"/>
      <c r="H77" s="90">
        <f t="shared" si="5"/>
        <v>12547243</v>
      </c>
      <c r="I77" s="90">
        <f t="shared" si="6"/>
        <v>0</v>
      </c>
    </row>
    <row r="78" spans="1:9" ht="15.75" customHeight="1">
      <c r="A78" s="48"/>
      <c r="B78" s="36"/>
      <c r="C78" s="36" t="s">
        <v>78</v>
      </c>
      <c r="D78" s="77" t="s">
        <v>33</v>
      </c>
      <c r="E78" s="97">
        <v>12547243</v>
      </c>
      <c r="F78" s="97">
        <f>E78</f>
        <v>12547243</v>
      </c>
      <c r="G78" s="98"/>
      <c r="H78" s="90">
        <f t="shared" si="5"/>
        <v>12547243</v>
      </c>
      <c r="I78" s="90">
        <f t="shared" si="6"/>
        <v>0</v>
      </c>
    </row>
    <row r="79" spans="1:9" s="11" customFormat="1" ht="15" customHeight="1">
      <c r="A79" s="57">
        <v>801</v>
      </c>
      <c r="B79" s="58"/>
      <c r="C79" s="57"/>
      <c r="D79" s="72" t="s">
        <v>36</v>
      </c>
      <c r="E79" s="102">
        <f>E80+E86</f>
        <v>14575500</v>
      </c>
      <c r="F79" s="102">
        <f>F80+F86</f>
        <v>1675500</v>
      </c>
      <c r="G79" s="102">
        <f>G80+G86</f>
        <v>12900000</v>
      </c>
      <c r="H79" s="90">
        <f t="shared" si="5"/>
        <v>14575500</v>
      </c>
      <c r="I79" s="90">
        <f t="shared" si="6"/>
        <v>0</v>
      </c>
    </row>
    <row r="80" spans="1:9" s="12" customFormat="1" ht="13.5" customHeight="1">
      <c r="A80" s="43"/>
      <c r="B80" s="42">
        <v>80101</v>
      </c>
      <c r="C80" s="42"/>
      <c r="D80" s="73" t="s">
        <v>37</v>
      </c>
      <c r="E80" s="124">
        <f>SUM(E81:E85)</f>
        <v>12925500</v>
      </c>
      <c r="F80" s="124">
        <f>SUM(F81:F85)</f>
        <v>25500</v>
      </c>
      <c r="G80" s="124">
        <f>SUM(G81:G85)</f>
        <v>12900000</v>
      </c>
      <c r="H80" s="90">
        <f t="shared" si="5"/>
        <v>12925500</v>
      </c>
      <c r="I80" s="90">
        <f t="shared" si="6"/>
        <v>0</v>
      </c>
    </row>
    <row r="81" spans="1:9" ht="12.75">
      <c r="A81" s="44"/>
      <c r="B81" s="34"/>
      <c r="C81" s="9" t="s">
        <v>64</v>
      </c>
      <c r="D81" s="75" t="s">
        <v>103</v>
      </c>
      <c r="E81" s="104">
        <v>20000</v>
      </c>
      <c r="F81" s="104">
        <f>E81</f>
        <v>20000</v>
      </c>
      <c r="G81" s="96"/>
      <c r="H81" s="90">
        <f t="shared" si="5"/>
        <v>20000</v>
      </c>
      <c r="I81" s="90">
        <f t="shared" si="6"/>
        <v>0</v>
      </c>
    </row>
    <row r="82" spans="1:9" ht="12.75">
      <c r="A82" s="44"/>
      <c r="B82" s="34"/>
      <c r="C82" s="35" t="s">
        <v>65</v>
      </c>
      <c r="D82" s="75" t="s">
        <v>80</v>
      </c>
      <c r="E82" s="104">
        <v>3000</v>
      </c>
      <c r="F82" s="104">
        <f>E82</f>
        <v>3000</v>
      </c>
      <c r="G82" s="96"/>
      <c r="H82" s="90">
        <f t="shared" si="5"/>
        <v>3000</v>
      </c>
      <c r="I82" s="90">
        <f t="shared" si="6"/>
        <v>0</v>
      </c>
    </row>
    <row r="83" spans="1:9" ht="12.75">
      <c r="A83" s="44"/>
      <c r="B83" s="34"/>
      <c r="C83" s="35" t="s">
        <v>79</v>
      </c>
      <c r="D83" s="75" t="s">
        <v>34</v>
      </c>
      <c r="E83" s="104">
        <v>2500</v>
      </c>
      <c r="F83" s="104">
        <f>E83</f>
        <v>2500</v>
      </c>
      <c r="G83" s="96"/>
      <c r="H83" s="90">
        <f t="shared" si="5"/>
        <v>2500</v>
      </c>
      <c r="I83" s="90">
        <f t="shared" si="6"/>
        <v>0</v>
      </c>
    </row>
    <row r="84" spans="1:9" ht="22.5">
      <c r="A84" s="44"/>
      <c r="B84" s="34"/>
      <c r="C84" s="9">
        <v>6290</v>
      </c>
      <c r="D84" s="6" t="s">
        <v>135</v>
      </c>
      <c r="E84" s="104">
        <v>7900000</v>
      </c>
      <c r="F84" s="104"/>
      <c r="G84" s="104">
        <f>E84</f>
        <v>7900000</v>
      </c>
      <c r="H84" s="90"/>
      <c r="I84" s="90"/>
    </row>
    <row r="85" spans="1:9" ht="21.75" customHeight="1">
      <c r="A85" s="81"/>
      <c r="B85" s="37"/>
      <c r="C85" s="38">
        <v>6298</v>
      </c>
      <c r="D85" s="26" t="s">
        <v>133</v>
      </c>
      <c r="E85" s="125">
        <v>5000000</v>
      </c>
      <c r="F85" s="107"/>
      <c r="G85" s="107">
        <f>E85</f>
        <v>5000000</v>
      </c>
      <c r="H85" s="90">
        <f t="shared" si="5"/>
        <v>5000000</v>
      </c>
      <c r="I85" s="90">
        <f t="shared" si="6"/>
        <v>0</v>
      </c>
    </row>
    <row r="86" spans="1:9" ht="13.5" customHeight="1">
      <c r="A86" s="50"/>
      <c r="B86" s="51">
        <v>80104</v>
      </c>
      <c r="C86" s="51"/>
      <c r="D86" s="76" t="s">
        <v>91</v>
      </c>
      <c r="E86" s="103">
        <f>SUM(E87:E88)</f>
        <v>1650000</v>
      </c>
      <c r="F86" s="103">
        <f>SUM(F87:F88)</f>
        <v>1650000</v>
      </c>
      <c r="G86" s="119"/>
      <c r="H86" s="90">
        <f t="shared" si="5"/>
        <v>1650000</v>
      </c>
      <c r="I86" s="90">
        <f t="shared" si="6"/>
        <v>0</v>
      </c>
    </row>
    <row r="87" spans="1:9" ht="12.75">
      <c r="A87" s="44"/>
      <c r="B87" s="34"/>
      <c r="C87" s="9" t="s">
        <v>64</v>
      </c>
      <c r="D87" s="75" t="s">
        <v>103</v>
      </c>
      <c r="E87" s="104">
        <v>350000</v>
      </c>
      <c r="F87" s="104">
        <f>E87</f>
        <v>350000</v>
      </c>
      <c r="G87" s="96"/>
      <c r="H87" s="90">
        <f t="shared" si="5"/>
        <v>350000</v>
      </c>
      <c r="I87" s="90">
        <f t="shared" si="6"/>
        <v>0</v>
      </c>
    </row>
    <row r="88" spans="1:9" ht="22.5">
      <c r="A88" s="44"/>
      <c r="B88" s="34"/>
      <c r="C88" s="9">
        <v>2310</v>
      </c>
      <c r="D88" s="75" t="s">
        <v>124</v>
      </c>
      <c r="E88" s="104">
        <v>1300000</v>
      </c>
      <c r="F88" s="104">
        <f>E88</f>
        <v>1300000</v>
      </c>
      <c r="G88" s="96"/>
      <c r="H88" s="90">
        <f t="shared" si="5"/>
        <v>1300000</v>
      </c>
      <c r="I88" s="90">
        <f t="shared" si="6"/>
        <v>0</v>
      </c>
    </row>
    <row r="89" spans="1:9" ht="15" customHeight="1">
      <c r="A89" s="62">
        <v>852</v>
      </c>
      <c r="B89" s="58"/>
      <c r="C89" s="57"/>
      <c r="D89" s="72" t="s">
        <v>51</v>
      </c>
      <c r="E89" s="102">
        <f>E90+E97+E99+E102+E106</f>
        <v>2523500</v>
      </c>
      <c r="F89" s="102">
        <f>F90+F97+F99+F102+F106</f>
        <v>2523500</v>
      </c>
      <c r="G89" s="102"/>
      <c r="H89" s="90">
        <f t="shared" si="5"/>
        <v>2523500</v>
      </c>
      <c r="I89" s="90">
        <f t="shared" si="6"/>
        <v>0</v>
      </c>
    </row>
    <row r="90" spans="1:9" ht="25.5" customHeight="1">
      <c r="A90" s="43"/>
      <c r="B90" s="42">
        <v>85212</v>
      </c>
      <c r="C90" s="42"/>
      <c r="D90" s="73" t="s">
        <v>94</v>
      </c>
      <c r="E90" s="124">
        <f>E91+E92</f>
        <v>2192000</v>
      </c>
      <c r="F90" s="124">
        <f>F91+F92</f>
        <v>2192000</v>
      </c>
      <c r="G90" s="124"/>
      <c r="H90" s="90">
        <f t="shared" si="5"/>
        <v>2192000</v>
      </c>
      <c r="I90" s="90">
        <f t="shared" si="6"/>
        <v>0</v>
      </c>
    </row>
    <row r="91" spans="1:9" ht="34.5" customHeight="1">
      <c r="A91" s="44"/>
      <c r="B91" s="34"/>
      <c r="C91" s="9">
        <v>2010</v>
      </c>
      <c r="D91" s="75" t="s">
        <v>52</v>
      </c>
      <c r="E91" s="104">
        <v>2190000</v>
      </c>
      <c r="F91" s="104">
        <f>E91</f>
        <v>2190000</v>
      </c>
      <c r="G91" s="96"/>
      <c r="H91" s="90">
        <f t="shared" si="5"/>
        <v>2190000</v>
      </c>
      <c r="I91" s="90">
        <f t="shared" si="6"/>
        <v>0</v>
      </c>
    </row>
    <row r="92" spans="1:9" ht="22.5" customHeight="1">
      <c r="A92" s="81"/>
      <c r="B92" s="37"/>
      <c r="C92" s="38">
        <v>2360</v>
      </c>
      <c r="D92" s="89" t="s">
        <v>98</v>
      </c>
      <c r="E92" s="107">
        <v>2000</v>
      </c>
      <c r="F92" s="107">
        <f>E92</f>
        <v>2000</v>
      </c>
      <c r="G92" s="122"/>
      <c r="H92" s="90">
        <f t="shared" si="5"/>
        <v>2000</v>
      </c>
      <c r="I92" s="90">
        <f t="shared" si="6"/>
        <v>0</v>
      </c>
    </row>
    <row r="93" spans="1:9" ht="8.25" customHeight="1">
      <c r="A93" s="82"/>
      <c r="B93" s="82"/>
      <c r="C93" s="82"/>
      <c r="D93" s="83"/>
      <c r="E93" s="150"/>
      <c r="F93" s="150"/>
      <c r="G93" s="151"/>
      <c r="H93" s="90"/>
      <c r="I93" s="90"/>
    </row>
    <row r="94" spans="1:9" ht="8.25" customHeight="1">
      <c r="A94" s="93"/>
      <c r="B94" s="93"/>
      <c r="C94" s="93"/>
      <c r="D94" s="94"/>
      <c r="E94" s="153"/>
      <c r="F94" s="153"/>
      <c r="G94" s="154"/>
      <c r="H94" s="90"/>
      <c r="I94" s="90"/>
    </row>
    <row r="95" spans="1:9" ht="8.25" customHeight="1">
      <c r="A95" s="147"/>
      <c r="B95" s="147"/>
      <c r="C95" s="147"/>
      <c r="D95" s="148"/>
      <c r="E95" s="155"/>
      <c r="F95" s="155"/>
      <c r="G95" s="156"/>
      <c r="H95" s="90"/>
      <c r="I95" s="90"/>
    </row>
    <row r="96" spans="1:9" ht="12.75" customHeight="1">
      <c r="A96" s="87">
        <v>1</v>
      </c>
      <c r="B96" s="88">
        <v>2</v>
      </c>
      <c r="C96" s="88">
        <v>3</v>
      </c>
      <c r="D96" s="84">
        <v>4</v>
      </c>
      <c r="E96" s="85">
        <v>5</v>
      </c>
      <c r="F96" s="86">
        <v>6</v>
      </c>
      <c r="G96" s="86">
        <v>7</v>
      </c>
      <c r="H96" s="90"/>
      <c r="I96" s="90"/>
    </row>
    <row r="97" spans="1:9" ht="33" customHeight="1">
      <c r="A97" s="70"/>
      <c r="B97" s="51">
        <v>85213</v>
      </c>
      <c r="C97" s="51"/>
      <c r="D97" s="76" t="s">
        <v>88</v>
      </c>
      <c r="E97" s="103">
        <f>E98</f>
        <v>13300</v>
      </c>
      <c r="F97" s="103">
        <f>F98</f>
        <v>13300</v>
      </c>
      <c r="G97" s="103"/>
      <c r="H97" s="90">
        <f t="shared" si="5"/>
        <v>13300</v>
      </c>
      <c r="I97" s="90">
        <f t="shared" si="6"/>
        <v>0</v>
      </c>
    </row>
    <row r="98" spans="1:9" ht="30.75" customHeight="1">
      <c r="A98" s="44"/>
      <c r="B98" s="34"/>
      <c r="C98" s="34">
        <v>2010</v>
      </c>
      <c r="D98" s="74" t="s">
        <v>52</v>
      </c>
      <c r="E98" s="111">
        <v>13300</v>
      </c>
      <c r="F98" s="111">
        <f>E98</f>
        <v>13300</v>
      </c>
      <c r="G98" s="112"/>
      <c r="H98" s="90">
        <f t="shared" si="5"/>
        <v>13300</v>
      </c>
      <c r="I98" s="90">
        <f t="shared" si="6"/>
        <v>0</v>
      </c>
    </row>
    <row r="99" spans="1:9" s="11" customFormat="1" ht="19.5" customHeight="1">
      <c r="A99" s="50"/>
      <c r="B99" s="51">
        <v>85214</v>
      </c>
      <c r="C99" s="52"/>
      <c r="D99" s="76" t="s">
        <v>92</v>
      </c>
      <c r="E99" s="103">
        <f>E100+E101</f>
        <v>167900</v>
      </c>
      <c r="F99" s="103">
        <f>F100+F101</f>
        <v>167900</v>
      </c>
      <c r="G99" s="103"/>
      <c r="H99" s="90">
        <f t="shared" si="5"/>
        <v>167900</v>
      </c>
      <c r="I99" s="90">
        <f t="shared" si="6"/>
        <v>0</v>
      </c>
    </row>
    <row r="100" spans="1:9" s="11" customFormat="1" ht="30.75" customHeight="1">
      <c r="A100" s="44"/>
      <c r="B100" s="34"/>
      <c r="C100" s="35">
        <v>2010</v>
      </c>
      <c r="D100" s="80" t="s">
        <v>53</v>
      </c>
      <c r="E100" s="113">
        <v>93000</v>
      </c>
      <c r="F100" s="126">
        <f>E100</f>
        <v>93000</v>
      </c>
      <c r="G100" s="127"/>
      <c r="H100" s="90">
        <f t="shared" si="5"/>
        <v>93000</v>
      </c>
      <c r="I100" s="90">
        <f t="shared" si="6"/>
        <v>0</v>
      </c>
    </row>
    <row r="101" spans="1:9" ht="19.5" customHeight="1">
      <c r="A101" s="44"/>
      <c r="B101" s="34"/>
      <c r="C101" s="36">
        <v>2030</v>
      </c>
      <c r="D101" s="74" t="s">
        <v>95</v>
      </c>
      <c r="E101" s="97">
        <v>74900</v>
      </c>
      <c r="F101" s="126">
        <f>E101</f>
        <v>74900</v>
      </c>
      <c r="G101" s="98"/>
      <c r="H101" s="90">
        <f t="shared" si="5"/>
        <v>74900</v>
      </c>
      <c r="I101" s="90">
        <f t="shared" si="6"/>
        <v>0</v>
      </c>
    </row>
    <row r="102" spans="1:9" s="11" customFormat="1" ht="17.25" customHeight="1">
      <c r="A102" s="50"/>
      <c r="B102" s="51">
        <v>85219</v>
      </c>
      <c r="C102" s="52"/>
      <c r="D102" s="76" t="s">
        <v>38</v>
      </c>
      <c r="E102" s="103">
        <f>SUM(E103:E105)</f>
        <v>70300</v>
      </c>
      <c r="F102" s="103">
        <f>SUM(F103:F105)</f>
        <v>70300</v>
      </c>
      <c r="G102" s="103"/>
      <c r="H102" s="90">
        <f t="shared" si="5"/>
        <v>70300</v>
      </c>
      <c r="I102" s="90">
        <f t="shared" si="6"/>
        <v>0</v>
      </c>
    </row>
    <row r="103" spans="1:9" s="11" customFormat="1" ht="12.75">
      <c r="A103" s="44"/>
      <c r="B103" s="34"/>
      <c r="C103" s="35" t="s">
        <v>65</v>
      </c>
      <c r="D103" s="80" t="s">
        <v>80</v>
      </c>
      <c r="E103" s="113">
        <v>2000</v>
      </c>
      <c r="F103" s="126">
        <f>E103</f>
        <v>2000</v>
      </c>
      <c r="G103" s="127"/>
      <c r="H103" s="90">
        <f t="shared" si="5"/>
        <v>2000</v>
      </c>
      <c r="I103" s="90">
        <f t="shared" si="6"/>
        <v>0</v>
      </c>
    </row>
    <row r="104" spans="1:9" s="11" customFormat="1" ht="12.75">
      <c r="A104" s="44"/>
      <c r="B104" s="34"/>
      <c r="C104" s="35" t="s">
        <v>79</v>
      </c>
      <c r="D104" s="75" t="s">
        <v>34</v>
      </c>
      <c r="E104" s="104">
        <v>300</v>
      </c>
      <c r="F104" s="126">
        <f>E104</f>
        <v>300</v>
      </c>
      <c r="G104" s="128"/>
      <c r="H104" s="90">
        <f t="shared" si="5"/>
        <v>300</v>
      </c>
      <c r="I104" s="90">
        <f t="shared" si="6"/>
        <v>0</v>
      </c>
    </row>
    <row r="105" spans="1:9" ht="21.75" customHeight="1">
      <c r="A105" s="44"/>
      <c r="B105" s="34"/>
      <c r="C105" s="34">
        <v>2030</v>
      </c>
      <c r="D105" s="74" t="s">
        <v>96</v>
      </c>
      <c r="E105" s="97">
        <v>68000</v>
      </c>
      <c r="F105" s="97">
        <f>E105</f>
        <v>68000</v>
      </c>
      <c r="G105" s="98"/>
      <c r="H105" s="90">
        <f t="shared" si="5"/>
        <v>68000</v>
      </c>
      <c r="I105" s="90">
        <f t="shared" si="6"/>
        <v>0</v>
      </c>
    </row>
    <row r="106" spans="1:9" ht="18" customHeight="1">
      <c r="A106" s="50"/>
      <c r="B106" s="51">
        <v>85295</v>
      </c>
      <c r="C106" s="52"/>
      <c r="D106" s="76" t="s">
        <v>6</v>
      </c>
      <c r="E106" s="103">
        <f>E107</f>
        <v>80000</v>
      </c>
      <c r="F106" s="103">
        <f>F107</f>
        <v>80000</v>
      </c>
      <c r="G106" s="103"/>
      <c r="H106" s="90">
        <f t="shared" si="5"/>
        <v>80000</v>
      </c>
      <c r="I106" s="90">
        <f t="shared" si="6"/>
        <v>0</v>
      </c>
    </row>
    <row r="107" spans="1:9" ht="22.5">
      <c r="A107" s="44"/>
      <c r="B107" s="34"/>
      <c r="C107" s="34">
        <v>2030</v>
      </c>
      <c r="D107" s="74" t="s">
        <v>95</v>
      </c>
      <c r="E107" s="111">
        <v>80000</v>
      </c>
      <c r="F107" s="111">
        <f>E107</f>
        <v>80000</v>
      </c>
      <c r="G107" s="112"/>
      <c r="H107" s="90">
        <f t="shared" si="5"/>
        <v>80000</v>
      </c>
      <c r="I107" s="90">
        <f t="shared" si="6"/>
        <v>0</v>
      </c>
    </row>
    <row r="108" spans="1:9" ht="15" customHeight="1">
      <c r="A108" s="62">
        <v>921</v>
      </c>
      <c r="B108" s="58"/>
      <c r="C108" s="57"/>
      <c r="D108" s="72" t="s">
        <v>129</v>
      </c>
      <c r="E108" s="102">
        <f>SUM(E109)</f>
        <v>100000</v>
      </c>
      <c r="F108" s="158">
        <f>SUM(F109)</f>
        <v>100000</v>
      </c>
      <c r="G108" s="116"/>
      <c r="H108" s="90"/>
      <c r="I108" s="90"/>
    </row>
    <row r="109" spans="1:9" ht="15" customHeight="1">
      <c r="A109" s="43"/>
      <c r="B109" s="42">
        <v>92116</v>
      </c>
      <c r="C109" s="42"/>
      <c r="D109" s="73" t="s">
        <v>130</v>
      </c>
      <c r="E109" s="124">
        <f>E110</f>
        <v>100000</v>
      </c>
      <c r="F109" s="119">
        <f>F110</f>
        <v>100000</v>
      </c>
      <c r="G109" s="117"/>
      <c r="H109" s="90"/>
      <c r="I109" s="90"/>
    </row>
    <row r="110" spans="1:9" ht="36.75" customHeight="1">
      <c r="A110" s="95"/>
      <c r="B110" s="38"/>
      <c r="C110" s="34">
        <v>2320</v>
      </c>
      <c r="D110" s="5" t="s">
        <v>85</v>
      </c>
      <c r="E110" s="107">
        <v>100000</v>
      </c>
      <c r="F110" s="110">
        <f>E110</f>
        <v>100000</v>
      </c>
      <c r="G110" s="112"/>
      <c r="H110" s="90"/>
      <c r="I110" s="90"/>
    </row>
    <row r="111" spans="1:9" ht="14.25" customHeight="1">
      <c r="A111" s="62">
        <v>926</v>
      </c>
      <c r="B111" s="58"/>
      <c r="C111" s="57"/>
      <c r="D111" s="72" t="s">
        <v>107</v>
      </c>
      <c r="E111" s="102">
        <f>SUM(E112)</f>
        <v>60000</v>
      </c>
      <c r="F111" s="102">
        <f>SUM(F112)</f>
        <v>60000</v>
      </c>
      <c r="G111" s="102"/>
      <c r="H111" s="90">
        <f t="shared" si="5"/>
        <v>60000</v>
      </c>
      <c r="I111" s="90">
        <f t="shared" si="6"/>
        <v>0</v>
      </c>
    </row>
    <row r="112" spans="1:9" ht="14.25" customHeight="1">
      <c r="A112" s="43"/>
      <c r="B112" s="42">
        <v>92605</v>
      </c>
      <c r="C112" s="42"/>
      <c r="D112" s="73" t="s">
        <v>108</v>
      </c>
      <c r="E112" s="124">
        <f>E113</f>
        <v>60000</v>
      </c>
      <c r="F112" s="129">
        <f>F113</f>
        <v>60000</v>
      </c>
      <c r="G112" s="130"/>
      <c r="H112" s="90">
        <f t="shared" si="5"/>
        <v>60000</v>
      </c>
      <c r="I112" s="90">
        <f t="shared" si="6"/>
        <v>0</v>
      </c>
    </row>
    <row r="113" spans="1:9" ht="24" customHeight="1">
      <c r="A113" s="95"/>
      <c r="B113" s="38"/>
      <c r="C113" s="38" t="s">
        <v>61</v>
      </c>
      <c r="D113" s="89" t="s">
        <v>12</v>
      </c>
      <c r="E113" s="107">
        <v>60000</v>
      </c>
      <c r="F113" s="107">
        <f>E113</f>
        <v>60000</v>
      </c>
      <c r="G113" s="122"/>
      <c r="H113" s="90">
        <f t="shared" si="5"/>
        <v>60000</v>
      </c>
      <c r="I113" s="90">
        <f t="shared" si="6"/>
        <v>0</v>
      </c>
    </row>
    <row r="114" spans="1:10" s="12" customFormat="1" ht="22.5" customHeight="1">
      <c r="A114" s="13"/>
      <c r="B114" s="15"/>
      <c r="C114" s="14"/>
      <c r="D114" s="78" t="s">
        <v>104</v>
      </c>
      <c r="E114" s="102">
        <f>E111+E89+E79+E76+E43+E40+E37+E26+E19+E12+E16+E108</f>
        <v>127560616</v>
      </c>
      <c r="F114" s="102">
        <f>F111+F89+F79+F76+F43+F40+F37+F26+F19+F12+F16+F108</f>
        <v>99551936</v>
      </c>
      <c r="G114" s="102">
        <f>G111+G89+G79+G76+G43+G40+G37+G26+G19+G12+G16+G108</f>
        <v>28008680</v>
      </c>
      <c r="H114" s="90">
        <f>G114+F114</f>
        <v>127560616</v>
      </c>
      <c r="I114" s="170">
        <f t="shared" si="6"/>
        <v>0</v>
      </c>
      <c r="J114" s="170"/>
    </row>
    <row r="115" spans="1:9" ht="24.75" customHeight="1">
      <c r="A115" s="172"/>
      <c r="B115" s="173"/>
      <c r="C115" s="33">
        <v>952</v>
      </c>
      <c r="D115" s="79" t="s">
        <v>93</v>
      </c>
      <c r="E115" s="131">
        <v>18300000</v>
      </c>
      <c r="F115" s="131"/>
      <c r="G115" s="131"/>
      <c r="H115" s="90">
        <f t="shared" si="5"/>
        <v>0</v>
      </c>
      <c r="I115" s="90">
        <f t="shared" si="6"/>
        <v>-18300000</v>
      </c>
    </row>
    <row r="116" spans="1:9" ht="38.25" customHeight="1">
      <c r="A116" s="163"/>
      <c r="B116" s="164"/>
      <c r="C116" s="165">
        <v>955</v>
      </c>
      <c r="D116" s="54" t="s">
        <v>136</v>
      </c>
      <c r="E116" s="131">
        <v>3960000</v>
      </c>
      <c r="F116" s="131"/>
      <c r="G116" s="131"/>
      <c r="H116" s="90"/>
      <c r="I116" s="90"/>
    </row>
    <row r="117" spans="1:10" ht="14.25" customHeight="1">
      <c r="A117" s="13"/>
      <c r="B117" s="15"/>
      <c r="C117" s="14"/>
      <c r="D117" s="78" t="s">
        <v>43</v>
      </c>
      <c r="E117" s="102">
        <f>E115+E116</f>
        <v>22260000</v>
      </c>
      <c r="F117" s="102"/>
      <c r="G117" s="132"/>
      <c r="H117" s="90">
        <f t="shared" si="5"/>
        <v>0</v>
      </c>
      <c r="I117" s="170">
        <f t="shared" si="6"/>
        <v>-22260000</v>
      </c>
      <c r="J117" s="170"/>
    </row>
    <row r="118" spans="1:10" s="12" customFormat="1" ht="19.5" customHeight="1">
      <c r="A118" s="13"/>
      <c r="B118" s="15"/>
      <c r="C118" s="14"/>
      <c r="D118" s="78" t="s">
        <v>39</v>
      </c>
      <c r="E118" s="102">
        <f>E114+E117</f>
        <v>149820616</v>
      </c>
      <c r="F118" s="102"/>
      <c r="G118" s="102"/>
      <c r="H118" s="90">
        <f t="shared" si="5"/>
        <v>0</v>
      </c>
      <c r="I118" s="170"/>
      <c r="J118" s="170"/>
    </row>
    <row r="119" ht="12.75">
      <c r="E119" s="28"/>
    </row>
    <row r="120" spans="5:6" ht="12.75">
      <c r="E120" s="171"/>
      <c r="F120" s="171"/>
    </row>
    <row r="121" ht="12.75">
      <c r="E121" s="28"/>
    </row>
    <row r="122" ht="12.75">
      <c r="E122" s="28"/>
    </row>
    <row r="123" ht="12.75">
      <c r="E123" s="28"/>
    </row>
    <row r="124" ht="12.75">
      <c r="E124" s="28"/>
    </row>
    <row r="125" ht="12.75">
      <c r="E125" s="28"/>
    </row>
  </sheetData>
  <mergeCells count="11">
    <mergeCell ref="A115:B115"/>
    <mergeCell ref="A8:C8"/>
    <mergeCell ref="D8:D10"/>
    <mergeCell ref="A6:E6"/>
    <mergeCell ref="E8:G8"/>
    <mergeCell ref="E9:E10"/>
    <mergeCell ref="F9:G9"/>
    <mergeCell ref="I114:J114"/>
    <mergeCell ref="I117:J117"/>
    <mergeCell ref="I118:J118"/>
    <mergeCell ref="E120:F120"/>
  </mergeCells>
  <printOptions horizontalCentered="1"/>
  <pageMargins left="0.4330708661417323" right="0.4724409448818898" top="0.3937007874015748" bottom="0.5511811023622047" header="0.35433070866141736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0">
      <selection activeCell="A6" sqref="A6:E6"/>
    </sheetView>
  </sheetViews>
  <sheetFormatPr defaultColWidth="9.00390625" defaultRowHeight="12.75"/>
  <cols>
    <col min="1" max="1" width="6.875" style="1" customWidth="1"/>
    <col min="2" max="2" width="37.875" style="1" customWidth="1"/>
    <col min="3" max="3" width="14.75390625" style="1" customWidth="1"/>
    <col min="4" max="5" width="9.875" style="1" customWidth="1"/>
    <col min="6" max="6" width="12.00390625" style="1" customWidth="1"/>
    <col min="7" max="7" width="11.875" style="1" customWidth="1"/>
    <col min="8" max="16384" width="9.125" style="1" customWidth="1"/>
  </cols>
  <sheetData>
    <row r="1" ht="15">
      <c r="C1" s="2"/>
    </row>
    <row r="2" ht="12.75">
      <c r="C2" s="3"/>
    </row>
    <row r="3" ht="12.75">
      <c r="C3" s="3"/>
    </row>
    <row r="4" ht="12.75">
      <c r="C4" s="3"/>
    </row>
    <row r="5" spans="1:5" ht="29.25" customHeight="1">
      <c r="A5" s="180" t="s">
        <v>49</v>
      </c>
      <c r="B5" s="180"/>
      <c r="C5" s="180"/>
      <c r="D5" s="180"/>
      <c r="E5" s="180"/>
    </row>
    <row r="6" spans="1:5" ht="20.25">
      <c r="A6" s="178" t="s">
        <v>50</v>
      </c>
      <c r="B6" s="178"/>
      <c r="C6" s="178"/>
      <c r="D6" s="178"/>
      <c r="E6" s="178"/>
    </row>
    <row r="7" spans="1:5" ht="12.75">
      <c r="A7" s="179" t="s">
        <v>132</v>
      </c>
      <c r="B7" s="179"/>
      <c r="C7" s="179"/>
      <c r="D7" s="179"/>
      <c r="E7" s="179"/>
    </row>
    <row r="8" spans="1:5" ht="12.75">
      <c r="A8" s="4"/>
      <c r="B8" s="4"/>
      <c r="C8" s="4"/>
      <c r="D8" s="4"/>
      <c r="E8" s="4"/>
    </row>
    <row r="9" spans="1:5" ht="12.75">
      <c r="A9" s="181" t="s">
        <v>0</v>
      </c>
      <c r="B9" s="181" t="s">
        <v>41</v>
      </c>
      <c r="C9" s="181" t="s">
        <v>138</v>
      </c>
      <c r="D9" s="174" t="s">
        <v>110</v>
      </c>
      <c r="E9" s="174"/>
    </row>
    <row r="10" spans="1:5" ht="26.25" customHeight="1">
      <c r="A10" s="181"/>
      <c r="B10" s="181"/>
      <c r="C10" s="181"/>
      <c r="D10" s="137" t="s">
        <v>115</v>
      </c>
      <c r="E10" s="137" t="s">
        <v>116</v>
      </c>
    </row>
    <row r="11" spans="1:5" ht="10.5" customHeight="1" thickBot="1">
      <c r="A11" s="24">
        <v>1</v>
      </c>
      <c r="B11" s="24">
        <v>2</v>
      </c>
      <c r="C11" s="24">
        <v>3</v>
      </c>
      <c r="D11" s="24">
        <v>4</v>
      </c>
      <c r="E11" s="24">
        <v>5</v>
      </c>
    </row>
    <row r="12" spans="1:7" ht="21" customHeight="1" thickTop="1">
      <c r="A12" s="16" t="s">
        <v>1</v>
      </c>
      <c r="B12" s="17" t="s">
        <v>5</v>
      </c>
      <c r="C12" s="138">
        <f>Dochody!E12</f>
        <v>6908680</v>
      </c>
      <c r="D12" s="133">
        <f>Dochody!F12</f>
        <v>6000000</v>
      </c>
      <c r="E12" s="133">
        <f>Dochody!G12</f>
        <v>908680</v>
      </c>
      <c r="F12" s="28">
        <f>D12+E12</f>
        <v>6908680</v>
      </c>
      <c r="G12" s="28">
        <f>F12-C12</f>
        <v>0</v>
      </c>
    </row>
    <row r="13" spans="1:7" ht="21" customHeight="1">
      <c r="A13" s="35">
        <v>600</v>
      </c>
      <c r="B13" s="157" t="s">
        <v>128</v>
      </c>
      <c r="C13" s="138">
        <f>Dochody!E16</f>
        <v>3200000</v>
      </c>
      <c r="D13" s="133"/>
      <c r="E13" s="133">
        <f>Dochody!G16</f>
        <v>3200000</v>
      </c>
      <c r="F13" s="28"/>
      <c r="G13" s="28"/>
    </row>
    <row r="14" spans="1:7" ht="21" customHeight="1">
      <c r="A14" s="9">
        <v>700</v>
      </c>
      <c r="B14" s="10" t="s">
        <v>44</v>
      </c>
      <c r="C14" s="29">
        <f>Dochody!E19</f>
        <v>11547234</v>
      </c>
      <c r="D14" s="140">
        <f>Dochody!F19</f>
        <v>547234</v>
      </c>
      <c r="E14" s="140">
        <f>Dochody!G19</f>
        <v>11000000</v>
      </c>
      <c r="F14" s="28">
        <f aca="true" t="shared" si="0" ref="F14:F28">D14+E14</f>
        <v>11547234</v>
      </c>
      <c r="G14" s="28">
        <f aca="true" t="shared" si="1" ref="G14:G24">F14-C14</f>
        <v>0</v>
      </c>
    </row>
    <row r="15" spans="1:7" ht="21.75" customHeight="1">
      <c r="A15" s="36">
        <v>750</v>
      </c>
      <c r="B15" s="49" t="s">
        <v>45</v>
      </c>
      <c r="C15" s="29">
        <f>Dochody!E26</f>
        <v>288960</v>
      </c>
      <c r="D15" s="140">
        <f>Dochody!F26</f>
        <v>288960</v>
      </c>
      <c r="E15" s="140">
        <f>Dochody!G26</f>
        <v>0</v>
      </c>
      <c r="F15" s="28">
        <f t="shared" si="0"/>
        <v>288960</v>
      </c>
      <c r="G15" s="28">
        <f t="shared" si="1"/>
        <v>0</v>
      </c>
    </row>
    <row r="16" spans="1:7" ht="26.25" customHeight="1">
      <c r="A16" s="36">
        <v>751</v>
      </c>
      <c r="B16" s="65" t="s">
        <v>106</v>
      </c>
      <c r="C16" s="29">
        <f>Dochody!E37</f>
        <v>2602</v>
      </c>
      <c r="D16" s="140">
        <f>Dochody!F37</f>
        <v>2602</v>
      </c>
      <c r="E16" s="134"/>
      <c r="F16" s="28">
        <f t="shared" si="0"/>
        <v>2602</v>
      </c>
      <c r="G16" s="28">
        <f t="shared" si="1"/>
        <v>0</v>
      </c>
    </row>
    <row r="17" spans="1:7" ht="21.75" customHeight="1">
      <c r="A17" s="9">
        <v>754</v>
      </c>
      <c r="B17" s="10" t="s">
        <v>46</v>
      </c>
      <c r="C17" s="29">
        <f>Dochody!E40</f>
        <v>400</v>
      </c>
      <c r="D17" s="140">
        <f>Dochody!F40</f>
        <v>400</v>
      </c>
      <c r="E17" s="134"/>
      <c r="F17" s="28">
        <f t="shared" si="0"/>
        <v>400</v>
      </c>
      <c r="G17" s="28">
        <f t="shared" si="1"/>
        <v>0</v>
      </c>
    </row>
    <row r="18" spans="1:7" ht="39" customHeight="1">
      <c r="A18" s="9">
        <v>756</v>
      </c>
      <c r="B18" s="10" t="s">
        <v>81</v>
      </c>
      <c r="C18" s="29">
        <f>Dochody!E43</f>
        <v>75806497</v>
      </c>
      <c r="D18" s="140">
        <f>Dochody!F43</f>
        <v>75806497</v>
      </c>
      <c r="E18" s="134"/>
      <c r="F18" s="28">
        <f t="shared" si="0"/>
        <v>75806497</v>
      </c>
      <c r="G18" s="28">
        <f t="shared" si="1"/>
        <v>0</v>
      </c>
    </row>
    <row r="19" spans="1:7" ht="21" customHeight="1">
      <c r="A19" s="9">
        <v>758</v>
      </c>
      <c r="B19" s="10" t="s">
        <v>47</v>
      </c>
      <c r="C19" s="29">
        <f>Dochody!E76</f>
        <v>12547243</v>
      </c>
      <c r="D19" s="140">
        <f>Dochody!F76</f>
        <v>12547243</v>
      </c>
      <c r="E19" s="134"/>
      <c r="F19" s="28">
        <f t="shared" si="0"/>
        <v>12547243</v>
      </c>
      <c r="G19" s="28">
        <f t="shared" si="1"/>
        <v>0</v>
      </c>
    </row>
    <row r="20" spans="1:7" ht="21" customHeight="1">
      <c r="A20" s="9">
        <v>801</v>
      </c>
      <c r="B20" s="10" t="s">
        <v>48</v>
      </c>
      <c r="C20" s="29">
        <f>Dochody!E79</f>
        <v>14575500</v>
      </c>
      <c r="D20" s="140">
        <f>Dochody!F79</f>
        <v>1675500</v>
      </c>
      <c r="E20" s="140">
        <f>Dochody!G79</f>
        <v>12900000</v>
      </c>
      <c r="F20" s="28">
        <f t="shared" si="0"/>
        <v>14575500</v>
      </c>
      <c r="G20" s="28">
        <f t="shared" si="1"/>
        <v>0</v>
      </c>
    </row>
    <row r="21" spans="1:7" ht="21" customHeight="1">
      <c r="A21" s="9">
        <v>852</v>
      </c>
      <c r="B21" s="10" t="s">
        <v>54</v>
      </c>
      <c r="C21" s="29">
        <f>Dochody!E89</f>
        <v>2523500</v>
      </c>
      <c r="D21" s="140">
        <f>Dochody!F89</f>
        <v>2523500</v>
      </c>
      <c r="E21" s="134"/>
      <c r="F21" s="28">
        <f t="shared" si="0"/>
        <v>2523500</v>
      </c>
      <c r="G21" s="28">
        <f t="shared" si="1"/>
        <v>0</v>
      </c>
    </row>
    <row r="22" spans="1:7" ht="21" customHeight="1">
      <c r="A22" s="36">
        <v>921</v>
      </c>
      <c r="B22" s="49" t="s">
        <v>131</v>
      </c>
      <c r="C22" s="159">
        <f>Dochody!E108</f>
        <v>100000</v>
      </c>
      <c r="D22" s="160">
        <f>Dochody!F108</f>
        <v>100000</v>
      </c>
      <c r="E22" s="161"/>
      <c r="F22" s="28"/>
      <c r="G22" s="28"/>
    </row>
    <row r="23" spans="1:7" ht="21.75" customHeight="1">
      <c r="A23" s="38">
        <v>926</v>
      </c>
      <c r="B23" s="91" t="s">
        <v>105</v>
      </c>
      <c r="C23" s="92">
        <f>Dochody!E111</f>
        <v>60000</v>
      </c>
      <c r="D23" s="141">
        <f>Dochody!F111</f>
        <v>60000</v>
      </c>
      <c r="E23" s="135"/>
      <c r="F23" s="28">
        <f t="shared" si="0"/>
        <v>60000</v>
      </c>
      <c r="G23" s="28">
        <f t="shared" si="1"/>
        <v>0</v>
      </c>
    </row>
    <row r="24" spans="1:8" s="12" customFormat="1" ht="26.25" customHeight="1">
      <c r="A24" s="20"/>
      <c r="B24" s="21" t="s">
        <v>42</v>
      </c>
      <c r="C24" s="30">
        <f>SUM(C12:C23)</f>
        <v>127560616</v>
      </c>
      <c r="D24" s="142">
        <f>Dochody!F114</f>
        <v>99551936</v>
      </c>
      <c r="E24" s="142">
        <f>Dochody!G114</f>
        <v>28008680</v>
      </c>
      <c r="F24" s="28">
        <f t="shared" si="0"/>
        <v>127560616</v>
      </c>
      <c r="G24" s="28">
        <f t="shared" si="1"/>
        <v>0</v>
      </c>
      <c r="H24" s="90">
        <f>C24-Dochody!E114</f>
        <v>0</v>
      </c>
    </row>
    <row r="25" spans="1:7" s="12" customFormat="1" ht="26.25" customHeight="1">
      <c r="A25" s="33">
        <v>952</v>
      </c>
      <c r="B25" s="54" t="s">
        <v>93</v>
      </c>
      <c r="C25" s="139">
        <f>Dochody!E115</f>
        <v>18300000</v>
      </c>
      <c r="D25" s="144"/>
      <c r="E25" s="145"/>
      <c r="F25" s="28">
        <f>D25+E25</f>
        <v>0</v>
      </c>
      <c r="G25" s="28"/>
    </row>
    <row r="26" spans="1:7" s="12" customFormat="1" ht="50.25" customHeight="1">
      <c r="A26" s="162">
        <f>Dochody!C116</f>
        <v>955</v>
      </c>
      <c r="B26" s="166" t="str">
        <f>Dochody!D116</f>
        <v>Wolne środki jako nadwyżka środków pieniężnych na rachunku bieżącym budżetu gminy wynikających z rozliczeń kredytów i pożyczek z lat ubiegłych</v>
      </c>
      <c r="C26" s="167">
        <f>Dochody!E116</f>
        <v>3960000</v>
      </c>
      <c r="D26" s="168"/>
      <c r="E26" s="169"/>
      <c r="F26" s="28"/>
      <c r="G26" s="28"/>
    </row>
    <row r="27" spans="1:7" s="12" customFormat="1" ht="26.25" customHeight="1" thickBot="1">
      <c r="A27" s="22"/>
      <c r="B27" s="23" t="s">
        <v>43</v>
      </c>
      <c r="C27" s="31">
        <f>Dochody!E117</f>
        <v>22260000</v>
      </c>
      <c r="D27" s="143"/>
      <c r="E27" s="143"/>
      <c r="F27" s="28">
        <f t="shared" si="0"/>
        <v>0</v>
      </c>
      <c r="G27" s="28"/>
    </row>
    <row r="28" spans="1:8" s="12" customFormat="1" ht="26.25" customHeight="1" thickTop="1">
      <c r="A28" s="18"/>
      <c r="B28" s="19" t="s">
        <v>39</v>
      </c>
      <c r="C28" s="32">
        <f>SUM(C24,C27)</f>
        <v>149820616</v>
      </c>
      <c r="D28" s="146"/>
      <c r="E28" s="146"/>
      <c r="F28" s="28">
        <f t="shared" si="0"/>
        <v>0</v>
      </c>
      <c r="G28" s="28">
        <f>C28-Dochody!E118</f>
        <v>0</v>
      </c>
      <c r="H28" s="90">
        <f>C28-Dochody!E118</f>
        <v>0</v>
      </c>
    </row>
  </sheetData>
  <mergeCells count="7">
    <mergeCell ref="A6:E6"/>
    <mergeCell ref="A7:E7"/>
    <mergeCell ref="A5:E5"/>
    <mergeCell ref="D9:E9"/>
    <mergeCell ref="C9:C10"/>
    <mergeCell ref="B9:B10"/>
    <mergeCell ref="A9:A10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&amp;C&amp;8Strona 4 z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2008-12-12T06:49:55Z</cp:lastPrinted>
  <dcterms:created xsi:type="dcterms:W3CDTF">2002-11-06T08:41:21Z</dcterms:created>
  <dcterms:modified xsi:type="dcterms:W3CDTF">2008-12-16T14:19:56Z</dcterms:modified>
  <cp:category/>
  <cp:version/>
  <cp:contentType/>
  <cp:contentStatus/>
</cp:coreProperties>
</file>