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Dochody" sheetId="1" r:id="rId1"/>
    <sheet name="ZEST_DZIALOW" sheetId="2" r:id="rId2"/>
  </sheets>
  <definedNames>
    <definedName name="_xlnm.Print_Area" localSheetId="0">'Dochody'!$A$1:$G$154</definedName>
  </definedNames>
  <calcPr fullCalcOnLoad="1"/>
</workbook>
</file>

<file path=xl/sharedStrings.xml><?xml version="1.0" encoding="utf-8"?>
<sst xmlns="http://schemas.openxmlformats.org/spreadsheetml/2006/main" count="246" uniqueCount="156">
  <si>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</si>
  <si>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</si>
  <si>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</si>
  <si>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</si>
  <si>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</si>
  <si>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</si>
  <si>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</si>
  <si>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Otrzymane spadki, zapisy i darowizny w postaci pieniężnej </t>
  </si>
  <si>
    <t xml:space="preserve">Gospodarka gruntami i nieruchomościami </t>
  </si>
  <si>
    <t xml:space="preserve">GOSPODARKA MIESZKANIOWA </t>
  </si>
  <si>
    <t xml:space="preserve">Urzędy wojewódzkie </t>
  </si>
  <si>
    <t>Wpływy z różnych opłat - reklamy, koszty upomnień</t>
  </si>
  <si>
    <t>Dochody z najmu i dzierżawy składników majątkowych Skarbu Państwa lub j.s.t.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</si>
  <si>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</si>
  <si>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</si>
  <si>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Obrona cywilna </t>
  </si>
  <si>
    <t>BEZPIECZEŃSTWO PUBLICZNE I OCHRONA PRZECIWPOŻAROWA</t>
  </si>
  <si>
    <t xml:space="preserve">Podatek od działalności gospodarczej osób fizycznych, opłacanych w formie karty podatkowej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</si>
  <si>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</si>
  <si>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</si>
  <si>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</si>
  <si>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</si>
  <si>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</si>
  <si>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Podatek od czynności cywilnoprawnych </t>
  </si>
  <si>
    <t xml:space="preserve">Odsetki od nieterminowych wpłat z tytułu podatków i opłat </t>
  </si>
  <si>
    <t>Podatek od spadków i darowizn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</si>
  <si>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</si>
  <si>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</si>
  <si>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</si>
  <si>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Podatek dochodowy od osób fizycznych </t>
  </si>
  <si>
    <t xml:space="preserve">Podatek dochodowy od osób prawnych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</si>
  <si>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</si>
  <si>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</si>
  <si>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</si>
  <si>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</si>
  <si>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</si>
  <si>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</si>
  <si>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</si>
  <si>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</si>
  <si>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</si>
  <si>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</si>
  <si>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</si>
  <si>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</si>
  <si>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</si>
  <si>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</si>
  <si>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</si>
  <si>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Gospodarka komunalna i ochrona środowiska 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</si>
  <si>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</si>
  <si>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</si>
  <si>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</si>
  <si>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</si>
  <si>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</si>
  <si>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</si>
  <si>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 xml:space="preserve"> §</t>
  </si>
  <si>
    <t>Nazwa działu, rozdziału i paragrafu</t>
  </si>
  <si>
    <t>0960</t>
  </si>
  <si>
    <t>0750</t>
  </si>
  <si>
    <t>0690</t>
  </si>
  <si>
    <t>0470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</si>
  <si>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</si>
  <si>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</si>
  <si>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</si>
  <si>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</si>
  <si>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</si>
  <si>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</si>
  <si>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</si>
  <si>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</si>
  <si>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</si>
  <si>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</si>
  <si>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</si>
  <si>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</si>
  <si>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</si>
  <si>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</si>
  <si>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</si>
  <si>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</si>
  <si>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 xml:space="preserve">Pozostałe odsetki 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</si>
  <si>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</si>
  <si>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</si>
  <si>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</si>
  <si>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Starostwa powiatowe</t>
  </si>
  <si>
    <t xml:space="preserve">Dotacje celowe otrzymane z powiatu na  zadania bieżące realizowane na podstawie porozumień między jednostkami samorządu terytorialnego </t>
  </si>
  <si>
    <t>Dochody jednostek samorządu terytorialnego związane z realizacją zadań z zakresu administracji rządowej oraz innych zadań zleconych ustawami</t>
  </si>
  <si>
    <t xml:space="preserve">Wpływy z opłat za zarząd, użytkowanie i użytkowanie wieczyste nieruchomości </t>
  </si>
  <si>
    <t>DOCHODY OD OSÓB PRAWNYCH, OSÓB FIZYCZNYCH 
I OD INNYCH JEDNOSTEK NIEPOSIADAJĄCYCH OSOBOWOŚCI PRAWNEJ ORAZ WYDATKI ZWIĄZANE Z ICH POBOREM</t>
  </si>
  <si>
    <t>Wpływy z innych opłat stanowiących dochody j.s.t. na podstawie ustaw</t>
  </si>
  <si>
    <t>Składki na ubezpieczenie zdrowotne opłacane za osoby pobierające niektóre świadczenia z pomocy społecznej oraz niektóre świadczenia rodzinne</t>
  </si>
  <si>
    <t>0430</t>
  </si>
  <si>
    <t>Wpływy z opłaty targowej</t>
  </si>
  <si>
    <t>Przedszkola</t>
  </si>
  <si>
    <t xml:space="preserve">Wpływy z usług </t>
  </si>
  <si>
    <t xml:space="preserve">Dotacje celowe otrzymywane z gminy na zadania bieżące realizowane na podstawie porozumień między jst </t>
  </si>
  <si>
    <t>Zasiłki i pomoc w naturze oraz składki na ubezpieczenie emerytalne i rentowe</t>
  </si>
  <si>
    <t xml:space="preserve">OGÓŁEM DOCHODY </t>
  </si>
  <si>
    <t>Świadczenia rodzinne oraz składki na ubezpieczenia emerytalne i rentowe z ubezpieczenia społecznego</t>
  </si>
  <si>
    <t>Dotacje celowe otrzymane z budżetu państwa na realizację własnych zadań bieżących gmin</t>
  </si>
  <si>
    <t>Dotacje celowe otrzymane z budżetu państwana realizację własnych zadań bieżących gmin</t>
  </si>
  <si>
    <t>0490</t>
  </si>
  <si>
    <t>Wykonanie</t>
  </si>
  <si>
    <t>%</t>
  </si>
  <si>
    <t>Plan po zmianach</t>
  </si>
  <si>
    <t>Wójta Gminy Lesznowola</t>
  </si>
  <si>
    <t>Rozdz</t>
  </si>
  <si>
    <t>TRANSPORT I ŁĄCZNOŚĆ</t>
  </si>
  <si>
    <t>Drogi publiczne gminne</t>
  </si>
  <si>
    <t>Pozostałe odsetki</t>
  </si>
  <si>
    <t>Urzędy naczelnych organów wladzy państwowej, kontroli i ochrony prawa</t>
  </si>
  <si>
    <t xml:space="preserve">Wpływy z innych lokalnych opłat pobieranych przez  j.s.t. na podstawie odrębnych ustaw </t>
  </si>
  <si>
    <t>EDUKACYJNA OPIEKA WYCHOWAWCZA</t>
  </si>
  <si>
    <t>Pomoc materialna dla uczniów</t>
  </si>
  <si>
    <t>Zadania z zakresu kultury fizycznej i sportu</t>
  </si>
  <si>
    <t>Kultura fizyczna i sport</t>
  </si>
  <si>
    <t>Urzędy naczelnych organów władzy państwowej, kontroli i ochrony prawa i sadownictwa</t>
  </si>
  <si>
    <t>Transport i łączność</t>
  </si>
  <si>
    <t>Edukacyjna opieka wychowawcza</t>
  </si>
  <si>
    <t>W Y K O N A N I E   D O C H O D Ó W</t>
  </si>
  <si>
    <t>01095</t>
  </si>
  <si>
    <t>Zespoły obsługi ekonomiczno-administracyjne szkół</t>
  </si>
  <si>
    <t>Wpływy z tytułu pomocy finansowej udzielanej między jednostkami samorządu terytorialnego na dofinansowanie własnych zadań inwestycyjnych i zakupów inwestycyjnych</t>
  </si>
  <si>
    <t>Komendy wojewódzki policji</t>
  </si>
  <si>
    <t>Ochotnicze straże pożarne</t>
  </si>
  <si>
    <t xml:space="preserve">Wpływy z różnych opłat </t>
  </si>
  <si>
    <t xml:space="preserve">Dochody z najmu i dzierżawy składników majątkowych jednostek samorządu terytorialnego </t>
  </si>
  <si>
    <t xml:space="preserve">Promocja jednostek samorządu terytorialnego </t>
  </si>
  <si>
    <t>Wpływy z tytułu pomocy finansowej udzielanej między jednostkami samorządu terytorialnego na dofinansowanie własnych zadań bieżących</t>
  </si>
  <si>
    <t>Wpływy z różnych rozliczeń</t>
  </si>
  <si>
    <t>Środki na dofinansowanie własnych zadań bieżących gmin, powiatów, samorządów województw pozyskane z innych źródeł</t>
  </si>
  <si>
    <t>KULTURA FIZYCZNA I SPORT</t>
  </si>
  <si>
    <t>W tym:</t>
  </si>
  <si>
    <r>
      <t>ZESTAWIENIE DZIAŁÓW</t>
    </r>
    <r>
      <rPr>
        <b/>
        <sz val="9"/>
        <rFont val="Arial CE"/>
        <family val="2"/>
      </rPr>
      <t xml:space="preserve"> </t>
    </r>
  </si>
  <si>
    <t>Dochody bieżące</t>
  </si>
  <si>
    <t>wykonanie</t>
  </si>
  <si>
    <t>Dochody majątkowe</t>
  </si>
  <si>
    <t>WYTWARZANIE I ZAOPATRYWANIE W ENERGIĘ ELEKTRYCZNĄ, GAZ I WODĘ</t>
  </si>
  <si>
    <t>Dostarczanie wody</t>
  </si>
  <si>
    <t>0770</t>
  </si>
  <si>
    <t>Wpływy z tytułu odpłatnego nabycia prawa własności oraz prawa użytkowania wieczystego nieruchomości</t>
  </si>
  <si>
    <t>Wybory do Parlamentu Europejskiego</t>
  </si>
  <si>
    <t>Wpwy ze zwrotu dotacji wykorzystanych niezgodnie z przeznaczeniem lub pobranych w nadmiernej wysokości</t>
  </si>
  <si>
    <t>Środki przekazane przez pozostałe jednostki zaliczane do sektora finansów publicznych na finansowanie lub dofiansowanie kosztów realizacji inwestycji i zakupów inwestycyjnych jednostek niezaliczanych do sektora finansów publicznych</t>
  </si>
  <si>
    <t>Dotacje rozwojowe oraz środki na finansowanie Wspólnej Polityki Rolnej</t>
  </si>
  <si>
    <t>Zakłady gospodarki komunalnej</t>
  </si>
  <si>
    <t>Wpływy do budżetu nadwyżki srodków obrotowych zakładu budżetowego</t>
  </si>
  <si>
    <t>KULTURA I OCHRONA DZIEDZICTWA NARODOWEGO</t>
  </si>
  <si>
    <t xml:space="preserve">Domy i ośrodki kultury, świetlice i kluby </t>
  </si>
  <si>
    <t>Obiekty sportowe</t>
  </si>
  <si>
    <t>Wpływy z tytułu pomocy finansowej udzielanej miedzy jst na dofinansowanie własnych zadań inwestycyjnych i zakupów inwestycyjnych</t>
  </si>
  <si>
    <t>Dotacje celowe otrzymane z budzetu państwa  na realizację  inwestycji i zakupów inwestycyjnych własnych gmin</t>
  </si>
  <si>
    <t>Wytwarzanie i zaopatrywanie w energię elektryczną, gaz i wodę</t>
  </si>
  <si>
    <t>Kultura i ochrona dziedzictwa narodowego</t>
  </si>
  <si>
    <t>Budżetu Gminy za  2009r.</t>
  </si>
  <si>
    <t>Załącznik Nr 2</t>
  </si>
  <si>
    <t>URZĘDY NACZELNYCH ORGANÓW WŁADZY PAŃSTWOWEJ, KONTROLI I OCHRONY PRAWA ORAZ SADOWNICTWA</t>
  </si>
  <si>
    <t>Wpływy z innych lokalnych opłat pobieranych przez  j.s.t. na podstawie odrębnych ustaw  (renta planistyczna0</t>
  </si>
  <si>
    <t>do Zarządzenia Nr 22/2010</t>
  </si>
  <si>
    <t>z dnia  18 marca 2010r.</t>
  </si>
  <si>
    <t>WYKONANIE DOCHODÓW  BUDŻETU GMINY ZA   2009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</si>
</sst>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0000"/>
    <numFmt numFmtId="171" formatCode="0.0"/>
    <numFmt numFmtId="172" formatCode="#,##0.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u val="single"/>
      <sz val="12"/>
      <name val="Arial CE"/>
      <family val="2"/>
    </font>
    <font>
      <b/>
      <sz val="8"/>
      <color indexed="8"/>
      <name val="Arial CE"/>
      <family val="2"/>
    </font>
    <font>
      <b/>
      <u val="single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13" xfId="0" applyFont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33" borderId="2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 vertical="center" wrapText="1"/>
    </xf>
    <xf numFmtId="3" fontId="4" fillId="35" borderId="13" xfId="0" applyNumberFormat="1" applyFont="1" applyFill="1" applyBorder="1" applyAlignment="1">
      <alignment vertical="center" wrapText="1"/>
    </xf>
    <xf numFmtId="0" fontId="9" fillId="33" borderId="21" xfId="0" applyFont="1" applyFill="1" applyBorder="1" applyAlignment="1" quotePrefix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 quotePrefix="1">
      <alignment horizontal="center" vertical="center"/>
    </xf>
    <xf numFmtId="0" fontId="4" fillId="35" borderId="19" xfId="0" applyFont="1" applyFill="1" applyBorder="1" applyAlignment="1">
      <alignment vertical="center" wrapText="1"/>
    </xf>
    <xf numFmtId="4" fontId="7" fillId="33" borderId="21" xfId="0" applyNumberFormat="1" applyFont="1" applyFill="1" applyBorder="1" applyAlignment="1">
      <alignment vertical="center"/>
    </xf>
    <xf numFmtId="4" fontId="7" fillId="34" borderId="25" xfId="0" applyNumberFormat="1" applyFont="1" applyFill="1" applyBorder="1" applyAlignment="1">
      <alignment vertical="center"/>
    </xf>
    <xf numFmtId="4" fontId="7" fillId="34" borderId="21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" fontId="6" fillId="35" borderId="19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vertical="center"/>
    </xf>
    <xf numFmtId="0" fontId="6" fillId="0" borderId="28" xfId="0" applyFont="1" applyBorder="1" applyAlignment="1" quotePrefix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11" fillId="34" borderId="20" xfId="0" applyNumberFormat="1" applyFont="1" applyFill="1" applyBorder="1" applyAlignment="1">
      <alignment vertical="center"/>
    </xf>
    <xf numFmtId="2" fontId="7" fillId="34" borderId="17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2" fontId="7" fillId="33" borderId="21" xfId="0" applyNumberFormat="1" applyFont="1" applyFill="1" applyBorder="1" applyAlignment="1">
      <alignment vertical="center"/>
    </xf>
    <xf numFmtId="2" fontId="7" fillId="34" borderId="25" xfId="0" applyNumberFormat="1" applyFont="1" applyFill="1" applyBorder="1" applyAlignment="1">
      <alignment vertical="center"/>
    </xf>
    <xf numFmtId="2" fontId="6" fillId="35" borderId="12" xfId="0" applyNumberFormat="1" applyFont="1" applyFill="1" applyBorder="1" applyAlignment="1">
      <alignment vertical="center"/>
    </xf>
    <xf numFmtId="2" fontId="6" fillId="35" borderId="19" xfId="0" applyNumberFormat="1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vertical="center"/>
    </xf>
    <xf numFmtId="2" fontId="7" fillId="34" borderId="1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6" fillId="35" borderId="11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13" fillId="34" borderId="20" xfId="0" applyNumberFormat="1" applyFont="1" applyFill="1" applyBorder="1" applyAlignment="1">
      <alignment vertical="center"/>
    </xf>
    <xf numFmtId="2" fontId="7" fillId="33" borderId="17" xfId="0" applyNumberFormat="1" applyFont="1" applyFill="1" applyBorder="1" applyAlignment="1">
      <alignment vertical="center"/>
    </xf>
    <xf numFmtId="2" fontId="6" fillId="35" borderId="11" xfId="0" applyNumberFormat="1" applyFont="1" applyFill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0" fontId="4" fillId="0" borderId="30" xfId="0" applyFont="1" applyBorder="1" applyAlignment="1">
      <alignment vertical="center" wrapText="1"/>
    </xf>
    <xf numFmtId="4" fontId="6" fillId="0" borderId="30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7" fillId="34" borderId="25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7" fillId="34" borderId="25" xfId="0" applyNumberFormat="1" applyFont="1" applyFill="1" applyBorder="1" applyAlignment="1">
      <alignment vertical="center"/>
    </xf>
    <xf numFmtId="2" fontId="7" fillId="34" borderId="11" xfId="0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6" fillId="0" borderId="33" xfId="0" applyFont="1" applyBorder="1" applyAlignment="1" quotePrefix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 quotePrefix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4" fontId="7" fillId="35" borderId="12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4" fontId="7" fillId="33" borderId="17" xfId="0" applyNumberFormat="1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36">
      <selection activeCell="F79" sqref="F79"/>
    </sheetView>
  </sheetViews>
  <sheetFormatPr defaultColWidth="9.00390625" defaultRowHeight="12.75"/>
  <cols>
    <col min="1" max="1" width="5.625" style="1" customWidth="1"/>
    <col min="2" max="2" width="6.00390625" style="1" customWidth="1"/>
    <col min="3" max="3" width="5.00390625" style="1" customWidth="1"/>
    <col min="4" max="4" width="45.125" style="1" customWidth="1"/>
    <col min="5" max="5" width="13.125" style="1" customWidth="1"/>
    <col min="6" max="6" width="13.75390625" style="1" customWidth="1"/>
    <col min="7" max="7" width="7.25390625" style="1" customWidth="1"/>
    <col min="8" max="8" width="12.75390625" style="1" bestFit="1" customWidth="1"/>
    <col min="9" max="16384" width="9.125" style="1" customWidth="1"/>
  </cols>
  <sheetData>
    <row r="1" spans="4:7" ht="12.75" customHeight="1">
      <c r="D1" s="38"/>
      <c r="E1" s="152" t="s">
        <v>150</v>
      </c>
      <c r="F1" s="152"/>
      <c r="G1" s="152"/>
    </row>
    <row r="2" spans="4:6" ht="5.25" customHeight="1">
      <c r="D2" s="38"/>
      <c r="E2" s="39"/>
      <c r="F2" s="9"/>
    </row>
    <row r="3" spans="4:7" ht="12.75">
      <c r="D3" s="9"/>
      <c r="E3" s="153" t="s">
        <v>153</v>
      </c>
      <c r="F3" s="153"/>
      <c r="G3" s="153"/>
    </row>
    <row r="4" spans="4:7" ht="12.75">
      <c r="D4" s="46"/>
      <c r="E4" s="154" t="s">
        <v>100</v>
      </c>
      <c r="F4" s="154"/>
      <c r="G4" s="154"/>
    </row>
    <row r="5" spans="4:7" ht="12.75">
      <c r="D5" s="46"/>
      <c r="E5" s="154" t="s">
        <v>154</v>
      </c>
      <c r="F5" s="154"/>
      <c r="G5" s="154"/>
    </row>
    <row r="6" spans="4:7" ht="3" customHeight="1">
      <c r="D6" s="46"/>
      <c r="E6" s="46"/>
      <c r="F6" s="46"/>
      <c r="G6" s="46"/>
    </row>
    <row r="7" spans="1:7" ht="23.25" customHeight="1">
      <c r="A7" s="146" t="s">
        <v>155</v>
      </c>
      <c r="B7" s="146"/>
      <c r="C7" s="146"/>
      <c r="D7" s="146"/>
      <c r="E7" s="146"/>
      <c r="F7" s="146"/>
      <c r="G7" s="146"/>
    </row>
    <row r="8" spans="1:5" ht="3.75" customHeight="1">
      <c r="A8" s="20"/>
      <c r="B8" s="20"/>
      <c r="C8" s="20"/>
      <c r="D8" s="20"/>
      <c r="E8" s="20"/>
    </row>
    <row r="9" spans="1:7" ht="12" customHeight="1">
      <c r="A9" s="149" t="s">
        <v>51</v>
      </c>
      <c r="B9" s="149"/>
      <c r="C9" s="149"/>
      <c r="D9" s="150" t="s">
        <v>54</v>
      </c>
      <c r="E9" s="144" t="s">
        <v>99</v>
      </c>
      <c r="F9" s="147" t="s">
        <v>97</v>
      </c>
      <c r="G9" s="147" t="s">
        <v>98</v>
      </c>
    </row>
    <row r="10" spans="1:7" ht="16.5" customHeight="1">
      <c r="A10" s="25" t="s">
        <v>52</v>
      </c>
      <c r="B10" s="25" t="s">
        <v>101</v>
      </c>
      <c r="C10" s="25" t="s">
        <v>53</v>
      </c>
      <c r="D10" s="151"/>
      <c r="E10" s="145"/>
      <c r="F10" s="148"/>
      <c r="G10" s="148"/>
    </row>
    <row r="11" spans="1:7" ht="9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70">
        <v>6</v>
      </c>
      <c r="G11" s="70">
        <v>7</v>
      </c>
    </row>
    <row r="12" spans="1:7" s="10" customFormat="1" ht="15.75" customHeight="1">
      <c r="A12" s="52" t="s">
        <v>1</v>
      </c>
      <c r="B12" s="48"/>
      <c r="C12" s="52"/>
      <c r="D12" s="50" t="s">
        <v>4</v>
      </c>
      <c r="E12" s="60">
        <f>E13+E15</f>
        <v>2145139</v>
      </c>
      <c r="F12" s="60">
        <f>F13+F15</f>
        <v>2146641.3200000003</v>
      </c>
      <c r="G12" s="92">
        <f>F12/E12*100</f>
        <v>100.07003369012453</v>
      </c>
    </row>
    <row r="13" spans="1:7" s="10" customFormat="1" ht="12" customHeight="1">
      <c r="A13" s="53"/>
      <c r="B13" s="54" t="s">
        <v>2</v>
      </c>
      <c r="C13" s="54"/>
      <c r="D13" s="45" t="s">
        <v>3</v>
      </c>
      <c r="E13" s="61">
        <f>E14</f>
        <v>2106277</v>
      </c>
      <c r="F13" s="61">
        <f>F14</f>
        <v>2107860.97</v>
      </c>
      <c r="G13" s="93">
        <f>F13/E13*100</f>
        <v>100.07520235942377</v>
      </c>
    </row>
    <row r="14" spans="1:7" s="10" customFormat="1" ht="13.5" customHeight="1">
      <c r="A14" s="26"/>
      <c r="B14" s="26"/>
      <c r="C14" s="27" t="s">
        <v>55</v>
      </c>
      <c r="D14" s="5" t="s">
        <v>7</v>
      </c>
      <c r="E14" s="64">
        <v>2106277</v>
      </c>
      <c r="F14" s="64">
        <v>2107860.97</v>
      </c>
      <c r="G14" s="94">
        <f>F14/E14*100</f>
        <v>100.07520235942377</v>
      </c>
    </row>
    <row r="15" spans="1:7" s="10" customFormat="1" ht="15" customHeight="1">
      <c r="A15" s="53"/>
      <c r="B15" s="54" t="s">
        <v>115</v>
      </c>
      <c r="C15" s="43"/>
      <c r="D15" s="45" t="s">
        <v>6</v>
      </c>
      <c r="E15" s="61">
        <f>SUM(E16:E17)</f>
        <v>38862</v>
      </c>
      <c r="F15" s="61">
        <f>SUM(F16:F17)</f>
        <v>38780.35</v>
      </c>
      <c r="G15" s="61">
        <f>G17</f>
        <v>99.99630220803405</v>
      </c>
    </row>
    <row r="16" spans="1:7" s="10" customFormat="1" ht="24.75" customHeight="1">
      <c r="A16" s="26"/>
      <c r="B16" s="26"/>
      <c r="C16" s="7" t="s">
        <v>56</v>
      </c>
      <c r="D16" s="4" t="s">
        <v>121</v>
      </c>
      <c r="E16" s="65">
        <v>1272</v>
      </c>
      <c r="F16" s="65">
        <v>1191.74</v>
      </c>
      <c r="G16" s="82">
        <f>F16/E16*100</f>
        <v>93.69025157232704</v>
      </c>
    </row>
    <row r="17" spans="1:7" s="10" customFormat="1" ht="33.75" customHeight="1">
      <c r="A17" s="23"/>
      <c r="B17" s="23"/>
      <c r="C17" s="37">
        <v>2010</v>
      </c>
      <c r="D17" s="3" t="s">
        <v>14</v>
      </c>
      <c r="E17" s="69">
        <v>37590</v>
      </c>
      <c r="F17" s="116">
        <v>37588.61</v>
      </c>
      <c r="G17" s="95">
        <f>F17/E17*100</f>
        <v>99.99630220803405</v>
      </c>
    </row>
    <row r="18" spans="1:7" s="10" customFormat="1" ht="25.5" customHeight="1">
      <c r="A18" s="49">
        <v>400</v>
      </c>
      <c r="B18" s="48"/>
      <c r="C18" s="49"/>
      <c r="D18" s="50" t="s">
        <v>132</v>
      </c>
      <c r="E18" s="60">
        <f>E19</f>
        <v>30</v>
      </c>
      <c r="F18" s="60">
        <f>F19</f>
        <v>58.519999999999996</v>
      </c>
      <c r="G18" s="60">
        <f>G19</f>
        <v>195.06666666666666</v>
      </c>
    </row>
    <row r="19" spans="1:7" s="10" customFormat="1" ht="15" customHeight="1">
      <c r="A19" s="53"/>
      <c r="B19" s="43">
        <v>40002</v>
      </c>
      <c r="C19" s="43"/>
      <c r="D19" s="45" t="s">
        <v>133</v>
      </c>
      <c r="E19" s="61">
        <f>SUM(E20:E21)</f>
        <v>30</v>
      </c>
      <c r="F19" s="61">
        <f>SUM(F20:F21)</f>
        <v>58.519999999999996</v>
      </c>
      <c r="G19" s="61">
        <f>F19/E19*100</f>
        <v>195.06666666666666</v>
      </c>
    </row>
    <row r="20" spans="1:7" s="10" customFormat="1" ht="15.75" customHeight="1">
      <c r="A20" s="26"/>
      <c r="B20" s="26"/>
      <c r="C20" s="27" t="s">
        <v>57</v>
      </c>
      <c r="D20" s="5" t="s">
        <v>120</v>
      </c>
      <c r="E20" s="64">
        <v>30</v>
      </c>
      <c r="F20" s="64">
        <v>29.8</v>
      </c>
      <c r="G20" s="82">
        <f>F20/E20*100</f>
        <v>99.33333333333334</v>
      </c>
    </row>
    <row r="21" spans="1:7" s="10" customFormat="1" ht="13.5" customHeight="1">
      <c r="A21" s="26"/>
      <c r="B21" s="26"/>
      <c r="C21" s="7" t="s">
        <v>60</v>
      </c>
      <c r="D21" s="4" t="s">
        <v>104</v>
      </c>
      <c r="E21" s="65"/>
      <c r="F21" s="65">
        <v>28.72</v>
      </c>
      <c r="G21" s="82"/>
    </row>
    <row r="22" spans="1:7" ht="15.75" customHeight="1">
      <c r="A22" s="49">
        <v>600</v>
      </c>
      <c r="B22" s="48"/>
      <c r="C22" s="49"/>
      <c r="D22" s="50" t="s">
        <v>102</v>
      </c>
      <c r="E22" s="60">
        <f aca="true" t="shared" si="0" ref="E22:G23">E23</f>
        <v>103000</v>
      </c>
      <c r="F22" s="60">
        <f t="shared" si="0"/>
        <v>103000</v>
      </c>
      <c r="G22" s="60">
        <f t="shared" si="0"/>
        <v>100</v>
      </c>
    </row>
    <row r="23" spans="1:7" ht="15" customHeight="1">
      <c r="A23" s="53"/>
      <c r="B23" s="43">
        <v>60016</v>
      </c>
      <c r="C23" s="43"/>
      <c r="D23" s="45" t="s">
        <v>103</v>
      </c>
      <c r="E23" s="61">
        <f>E24</f>
        <v>103000</v>
      </c>
      <c r="F23" s="61">
        <f t="shared" si="0"/>
        <v>103000</v>
      </c>
      <c r="G23" s="61">
        <f t="shared" si="0"/>
        <v>100</v>
      </c>
    </row>
    <row r="24" spans="1:7" ht="14.25" customHeight="1">
      <c r="A24" s="26"/>
      <c r="B24" s="26"/>
      <c r="C24" s="30" t="s">
        <v>55</v>
      </c>
      <c r="D24" s="5" t="s">
        <v>7</v>
      </c>
      <c r="E24" s="84">
        <v>103000</v>
      </c>
      <c r="F24" s="84">
        <v>103000</v>
      </c>
      <c r="G24" s="71">
        <f>F24*100/E24</f>
        <v>100</v>
      </c>
    </row>
    <row r="25" spans="1:7" s="10" customFormat="1" ht="15.75" customHeight="1">
      <c r="A25" s="49">
        <v>700</v>
      </c>
      <c r="B25" s="48"/>
      <c r="C25" s="49"/>
      <c r="D25" s="50" t="s">
        <v>9</v>
      </c>
      <c r="E25" s="60">
        <f>E26</f>
        <v>772889</v>
      </c>
      <c r="F25" s="60">
        <f>F26</f>
        <v>770758.74</v>
      </c>
      <c r="G25" s="60">
        <f>G26</f>
        <v>99.72437698039434</v>
      </c>
    </row>
    <row r="26" spans="1:7" s="10" customFormat="1" ht="14.25" customHeight="1">
      <c r="A26" s="53"/>
      <c r="B26" s="43">
        <v>70005</v>
      </c>
      <c r="C26" s="43"/>
      <c r="D26" s="45" t="s">
        <v>8</v>
      </c>
      <c r="E26" s="61">
        <f>SUM(E27:E32)</f>
        <v>772889</v>
      </c>
      <c r="F26" s="61">
        <f>SUM(F27:F32)</f>
        <v>770758.74</v>
      </c>
      <c r="G26" s="61">
        <f aca="true" t="shared" si="1" ref="G26:G36">F26/E26*100</f>
        <v>99.72437698039434</v>
      </c>
    </row>
    <row r="27" spans="1:7" ht="22.5">
      <c r="A27" s="26"/>
      <c r="B27" s="26"/>
      <c r="C27" s="27" t="s">
        <v>58</v>
      </c>
      <c r="D27" s="5" t="s">
        <v>82</v>
      </c>
      <c r="E27" s="64">
        <v>252768</v>
      </c>
      <c r="F27" s="64">
        <v>252767.82</v>
      </c>
      <c r="G27" s="82">
        <f t="shared" si="1"/>
        <v>99.99992878845424</v>
      </c>
    </row>
    <row r="28" spans="1:7" ht="22.5">
      <c r="A28" s="26"/>
      <c r="B28" s="26"/>
      <c r="C28" s="7" t="s">
        <v>56</v>
      </c>
      <c r="D28" s="4" t="s">
        <v>121</v>
      </c>
      <c r="E28" s="65">
        <v>249919</v>
      </c>
      <c r="F28" s="65">
        <v>249908.83</v>
      </c>
      <c r="G28" s="82">
        <f t="shared" si="1"/>
        <v>99.99593068154081</v>
      </c>
    </row>
    <row r="29" spans="1:7" ht="22.5">
      <c r="A29" s="26"/>
      <c r="B29" s="26"/>
      <c r="C29" s="26" t="s">
        <v>134</v>
      </c>
      <c r="D29" s="4" t="s">
        <v>135</v>
      </c>
      <c r="E29" s="63">
        <v>197354</v>
      </c>
      <c r="F29" s="65">
        <v>197354</v>
      </c>
      <c r="G29" s="82">
        <f t="shared" si="1"/>
        <v>100</v>
      </c>
    </row>
    <row r="30" spans="1:7" ht="13.5" customHeight="1">
      <c r="A30" s="26"/>
      <c r="B30" s="26"/>
      <c r="C30" s="26" t="s">
        <v>59</v>
      </c>
      <c r="D30" s="3" t="s">
        <v>89</v>
      </c>
      <c r="E30" s="63">
        <v>17848</v>
      </c>
      <c r="F30" s="65">
        <v>17071.58</v>
      </c>
      <c r="G30" s="82">
        <f t="shared" si="1"/>
        <v>95.64982070820261</v>
      </c>
    </row>
    <row r="31" spans="1:7" ht="13.5" customHeight="1">
      <c r="A31" s="26"/>
      <c r="B31" s="26"/>
      <c r="C31" s="7" t="s">
        <v>60</v>
      </c>
      <c r="D31" s="4" t="s">
        <v>104</v>
      </c>
      <c r="E31" s="63"/>
      <c r="F31" s="65">
        <v>2122.25</v>
      </c>
      <c r="G31" s="82"/>
    </row>
    <row r="32" spans="1:7" ht="13.5" customHeight="1">
      <c r="A32" s="23"/>
      <c r="B32" s="23"/>
      <c r="C32" s="7" t="s">
        <v>74</v>
      </c>
      <c r="D32" s="4" t="s">
        <v>33</v>
      </c>
      <c r="E32" s="65">
        <v>55000</v>
      </c>
      <c r="F32" s="65">
        <v>51534.26</v>
      </c>
      <c r="G32" s="82">
        <f t="shared" si="1"/>
        <v>93.69865454545454</v>
      </c>
    </row>
    <row r="33" spans="1:7" ht="15.75" customHeight="1">
      <c r="A33" s="49">
        <v>750</v>
      </c>
      <c r="B33" s="48"/>
      <c r="C33" s="49"/>
      <c r="D33" s="50" t="s">
        <v>13</v>
      </c>
      <c r="E33" s="60">
        <f>SUM(E39,E34,E37,E45)</f>
        <v>293424</v>
      </c>
      <c r="F33" s="60">
        <f>SUM(F39,F34,F37,F45)</f>
        <v>334045.18000000005</v>
      </c>
      <c r="G33" s="60">
        <f t="shared" si="1"/>
        <v>113.84385053710673</v>
      </c>
    </row>
    <row r="34" spans="1:7" s="9" customFormat="1" ht="15" customHeight="1">
      <c r="A34" s="53"/>
      <c r="B34" s="43">
        <v>75011</v>
      </c>
      <c r="C34" s="43"/>
      <c r="D34" s="45" t="s">
        <v>10</v>
      </c>
      <c r="E34" s="61">
        <f>E35+E36</f>
        <v>71958</v>
      </c>
      <c r="F34" s="61">
        <f>F35+F36</f>
        <v>72148.72</v>
      </c>
      <c r="G34" s="62">
        <f t="shared" si="1"/>
        <v>100.26504349759581</v>
      </c>
    </row>
    <row r="35" spans="1:7" ht="33.75">
      <c r="A35" s="26"/>
      <c r="B35" s="26"/>
      <c r="C35" s="7">
        <v>2010</v>
      </c>
      <c r="D35" s="4" t="s">
        <v>14</v>
      </c>
      <c r="E35" s="65">
        <v>70171</v>
      </c>
      <c r="F35" s="104">
        <v>70171</v>
      </c>
      <c r="G35" s="68">
        <f t="shared" si="1"/>
        <v>100</v>
      </c>
    </row>
    <row r="36" spans="1:7" ht="33.75">
      <c r="A36" s="26"/>
      <c r="B36" s="26"/>
      <c r="C36" s="30">
        <v>2360</v>
      </c>
      <c r="D36" s="4" t="s">
        <v>81</v>
      </c>
      <c r="E36" s="84">
        <v>1787</v>
      </c>
      <c r="F36" s="67">
        <v>1977.72</v>
      </c>
      <c r="G36" s="68">
        <f t="shared" si="1"/>
        <v>110.67263570229436</v>
      </c>
    </row>
    <row r="37" spans="1:7" ht="15" customHeight="1">
      <c r="A37" s="55"/>
      <c r="B37" s="56">
        <v>75020</v>
      </c>
      <c r="C37" s="56"/>
      <c r="D37" s="57" t="s">
        <v>79</v>
      </c>
      <c r="E37" s="62">
        <f>E38</f>
        <v>33600</v>
      </c>
      <c r="F37" s="62">
        <f>F38</f>
        <v>33600</v>
      </c>
      <c r="G37" s="62">
        <f>G38</f>
        <v>100</v>
      </c>
    </row>
    <row r="38" spans="1:7" ht="33.75">
      <c r="A38" s="58"/>
      <c r="B38" s="58"/>
      <c r="C38" s="58">
        <v>2320</v>
      </c>
      <c r="D38" s="59" t="s">
        <v>80</v>
      </c>
      <c r="E38" s="67">
        <v>33600</v>
      </c>
      <c r="F38" s="67">
        <v>33600</v>
      </c>
      <c r="G38" s="95">
        <f>F38/E38*100</f>
        <v>100</v>
      </c>
    </row>
    <row r="39" spans="1:7" s="9" customFormat="1" ht="15" customHeight="1">
      <c r="A39" s="33"/>
      <c r="B39" s="34">
        <v>75023</v>
      </c>
      <c r="C39" s="34"/>
      <c r="D39" s="32" t="s">
        <v>38</v>
      </c>
      <c r="E39" s="74">
        <f>SUM(E40:E44)</f>
        <v>182866</v>
      </c>
      <c r="F39" s="74">
        <f>SUM(F40:F44)</f>
        <v>223296.46000000002</v>
      </c>
      <c r="G39" s="93">
        <f>F39/E39*100</f>
        <v>122.10933689149432</v>
      </c>
    </row>
    <row r="40" spans="1:7" ht="13.5" customHeight="1">
      <c r="A40" s="26"/>
      <c r="B40" s="26"/>
      <c r="C40" s="27" t="s">
        <v>57</v>
      </c>
      <c r="D40" s="5" t="s">
        <v>11</v>
      </c>
      <c r="E40" s="64">
        <v>20704</v>
      </c>
      <c r="F40" s="64">
        <v>22726.84</v>
      </c>
      <c r="G40" s="82">
        <f>F40/E40*100</f>
        <v>109.770285935085</v>
      </c>
    </row>
    <row r="41" spans="1:7" ht="22.5" customHeight="1">
      <c r="A41" s="26"/>
      <c r="B41" s="26"/>
      <c r="C41" s="7" t="s">
        <v>56</v>
      </c>
      <c r="D41" s="4" t="s">
        <v>12</v>
      </c>
      <c r="E41" s="65">
        <v>51977</v>
      </c>
      <c r="F41" s="65">
        <v>55397.46</v>
      </c>
      <c r="G41" s="82">
        <f aca="true" t="shared" si="2" ref="G41:G124">F41/E41*100</f>
        <v>106.58071839467456</v>
      </c>
    </row>
    <row r="42" spans="1:7" ht="13.5" customHeight="1">
      <c r="A42" s="26"/>
      <c r="B42" s="26"/>
      <c r="C42" s="26" t="s">
        <v>59</v>
      </c>
      <c r="D42" s="3" t="s">
        <v>89</v>
      </c>
      <c r="E42" s="63">
        <v>185</v>
      </c>
      <c r="F42" s="65">
        <v>368.44</v>
      </c>
      <c r="G42" s="82">
        <f t="shared" si="2"/>
        <v>199.15675675675675</v>
      </c>
    </row>
    <row r="43" spans="1:7" ht="13.5" customHeight="1">
      <c r="A43" s="26"/>
      <c r="B43" s="26"/>
      <c r="C43" s="7" t="s">
        <v>60</v>
      </c>
      <c r="D43" s="4" t="s">
        <v>104</v>
      </c>
      <c r="E43" s="65">
        <v>90000</v>
      </c>
      <c r="F43" s="65">
        <v>109428.8</v>
      </c>
      <c r="G43" s="82">
        <f t="shared" si="2"/>
        <v>121.58755555555555</v>
      </c>
    </row>
    <row r="44" spans="1:7" ht="13.5" customHeight="1">
      <c r="A44" s="23"/>
      <c r="B44" s="23"/>
      <c r="C44" s="28" t="s">
        <v>74</v>
      </c>
      <c r="D44" s="6" t="s">
        <v>33</v>
      </c>
      <c r="E44" s="69">
        <v>20000</v>
      </c>
      <c r="F44" s="69">
        <v>35374.92</v>
      </c>
      <c r="G44" s="66">
        <f t="shared" si="2"/>
        <v>176.8746</v>
      </c>
    </row>
    <row r="45" spans="1:7" ht="15" customHeight="1">
      <c r="A45" s="53"/>
      <c r="B45" s="43">
        <v>75075</v>
      </c>
      <c r="C45" s="43"/>
      <c r="D45" s="45" t="s">
        <v>122</v>
      </c>
      <c r="E45" s="61">
        <f>E46+E47</f>
        <v>5000</v>
      </c>
      <c r="F45" s="61">
        <f>F46+F47</f>
        <v>5000</v>
      </c>
      <c r="G45" s="93">
        <f>F45/E45*100</f>
        <v>100</v>
      </c>
    </row>
    <row r="46" spans="1:7" ht="15" customHeight="1">
      <c r="A46" s="28"/>
      <c r="B46" s="28"/>
      <c r="C46" s="7" t="s">
        <v>55</v>
      </c>
      <c r="D46" s="4" t="s">
        <v>7</v>
      </c>
      <c r="E46" s="65">
        <v>3000</v>
      </c>
      <c r="F46" s="65">
        <v>3000</v>
      </c>
      <c r="G46" s="68">
        <f>F46/E46*100</f>
        <v>100</v>
      </c>
    </row>
    <row r="47" spans="1:7" ht="15" customHeight="1">
      <c r="A47" s="26"/>
      <c r="B47" s="26"/>
      <c r="C47" s="28" t="s">
        <v>74</v>
      </c>
      <c r="D47" s="6" t="s">
        <v>33</v>
      </c>
      <c r="E47" s="69">
        <v>2000</v>
      </c>
      <c r="F47" s="69">
        <v>2000</v>
      </c>
      <c r="G47" s="118">
        <f>F47/E47*100</f>
        <v>100</v>
      </c>
    </row>
    <row r="48" spans="1:7" ht="15" customHeight="1">
      <c r="A48" s="111"/>
      <c r="B48" s="111"/>
      <c r="C48" s="111"/>
      <c r="D48" s="112"/>
      <c r="E48" s="113"/>
      <c r="F48" s="113"/>
      <c r="G48" s="114"/>
    </row>
    <row r="49" spans="1:7" ht="11.25" customHeight="1">
      <c r="A49" s="80">
        <v>1</v>
      </c>
      <c r="B49" s="80">
        <v>2</v>
      </c>
      <c r="C49" s="80">
        <v>3</v>
      </c>
      <c r="D49" s="80">
        <v>4</v>
      </c>
      <c r="E49" s="98">
        <v>5</v>
      </c>
      <c r="F49" s="99">
        <v>6</v>
      </c>
      <c r="G49" s="99">
        <v>7</v>
      </c>
    </row>
    <row r="50" spans="1:7" ht="33.75" customHeight="1">
      <c r="A50" s="49">
        <v>751</v>
      </c>
      <c r="B50" s="48"/>
      <c r="C50" s="49"/>
      <c r="D50" s="50" t="s">
        <v>151</v>
      </c>
      <c r="E50" s="60">
        <f>E51+E53</f>
        <v>27663</v>
      </c>
      <c r="F50" s="60">
        <f>F51+F53</f>
        <v>27527.72</v>
      </c>
      <c r="G50" s="60">
        <f aca="true" t="shared" si="3" ref="E50:G53">G51</f>
        <v>99.98923904688701</v>
      </c>
    </row>
    <row r="51" spans="1:7" ht="23.25" customHeight="1">
      <c r="A51" s="53"/>
      <c r="B51" s="43">
        <v>75101</v>
      </c>
      <c r="C51" s="43"/>
      <c r="D51" s="45" t="s">
        <v>105</v>
      </c>
      <c r="E51" s="61">
        <f t="shared" si="3"/>
        <v>2602</v>
      </c>
      <c r="F51" s="61">
        <f t="shared" si="3"/>
        <v>2601.72</v>
      </c>
      <c r="G51" s="61">
        <f t="shared" si="3"/>
        <v>99.98923904688701</v>
      </c>
    </row>
    <row r="52" spans="1:7" ht="32.25" customHeight="1">
      <c r="A52" s="30"/>
      <c r="B52" s="30"/>
      <c r="C52" s="30">
        <v>2010</v>
      </c>
      <c r="D52" s="21" t="s">
        <v>14</v>
      </c>
      <c r="E52" s="84">
        <v>2602</v>
      </c>
      <c r="F52" s="84">
        <v>2601.72</v>
      </c>
      <c r="G52" s="71">
        <f>F52/E52*100</f>
        <v>99.98923904688701</v>
      </c>
    </row>
    <row r="53" spans="1:7" ht="15" customHeight="1">
      <c r="A53" s="53"/>
      <c r="B53" s="43">
        <v>75113</v>
      </c>
      <c r="C53" s="43"/>
      <c r="D53" s="45" t="s">
        <v>136</v>
      </c>
      <c r="E53" s="61">
        <f t="shared" si="3"/>
        <v>25061</v>
      </c>
      <c r="F53" s="61">
        <f t="shared" si="3"/>
        <v>24926</v>
      </c>
      <c r="G53" s="61">
        <f t="shared" si="3"/>
        <v>99.46131439288138</v>
      </c>
    </row>
    <row r="54" spans="1:7" ht="32.25" customHeight="1">
      <c r="A54" s="30"/>
      <c r="B54" s="30"/>
      <c r="C54" s="30">
        <v>2010</v>
      </c>
      <c r="D54" s="21" t="s">
        <v>14</v>
      </c>
      <c r="E54" s="84">
        <v>25061</v>
      </c>
      <c r="F54" s="84">
        <v>24926</v>
      </c>
      <c r="G54" s="71">
        <f>F54/E54*100</f>
        <v>99.46131439288138</v>
      </c>
    </row>
    <row r="55" spans="1:7" ht="21.75" customHeight="1">
      <c r="A55" s="76">
        <v>754</v>
      </c>
      <c r="B55" s="77"/>
      <c r="C55" s="76"/>
      <c r="D55" s="78" t="s">
        <v>16</v>
      </c>
      <c r="E55" s="79">
        <f>E60+E56+E58</f>
        <v>23180</v>
      </c>
      <c r="F55" s="79">
        <f>F60+F56+F58</f>
        <v>23180.42</v>
      </c>
      <c r="G55" s="117">
        <f t="shared" si="2"/>
        <v>100.0018119068162</v>
      </c>
    </row>
    <row r="56" spans="1:7" ht="15" customHeight="1">
      <c r="A56" s="53"/>
      <c r="B56" s="43">
        <v>75404</v>
      </c>
      <c r="C56" s="43"/>
      <c r="D56" s="45" t="s">
        <v>118</v>
      </c>
      <c r="E56" s="61">
        <f>E57</f>
        <v>1880</v>
      </c>
      <c r="F56" s="61">
        <f>F57</f>
        <v>1880.42</v>
      </c>
      <c r="G56" s="97">
        <f>F56/E56*100</f>
        <v>100.02234042553191</v>
      </c>
    </row>
    <row r="57" spans="1:7" ht="23.25" customHeight="1">
      <c r="A57" s="26"/>
      <c r="B57" s="26"/>
      <c r="C57" s="7">
        <v>2910</v>
      </c>
      <c r="D57" s="4" t="s">
        <v>137</v>
      </c>
      <c r="E57" s="63">
        <v>1880</v>
      </c>
      <c r="F57" s="63">
        <v>1880.42</v>
      </c>
      <c r="G57" s="66">
        <f>F57/E57*100</f>
        <v>100.02234042553191</v>
      </c>
    </row>
    <row r="58" spans="1:7" ht="14.25" customHeight="1">
      <c r="A58" s="53"/>
      <c r="B58" s="43">
        <v>75412</v>
      </c>
      <c r="C58" s="43"/>
      <c r="D58" s="45" t="s">
        <v>119</v>
      </c>
      <c r="E58" s="61">
        <f>E59</f>
        <v>20900</v>
      </c>
      <c r="F58" s="61">
        <f>F59</f>
        <v>20900</v>
      </c>
      <c r="G58" s="93">
        <f>F58/E58*100</f>
        <v>100</v>
      </c>
    </row>
    <row r="59" spans="1:7" ht="33.75" customHeight="1">
      <c r="A59" s="26"/>
      <c r="B59" s="26"/>
      <c r="C59" s="30">
        <v>6300</v>
      </c>
      <c r="D59" s="21" t="s">
        <v>117</v>
      </c>
      <c r="E59" s="65">
        <v>20900</v>
      </c>
      <c r="F59" s="65">
        <v>20900</v>
      </c>
      <c r="G59" s="68">
        <f>F59/E59*100</f>
        <v>100</v>
      </c>
    </row>
    <row r="60" spans="1:7" ht="15" customHeight="1">
      <c r="A60" s="53"/>
      <c r="B60" s="43">
        <v>75414</v>
      </c>
      <c r="C60" s="43"/>
      <c r="D60" s="45" t="s">
        <v>15</v>
      </c>
      <c r="E60" s="61">
        <f>E61</f>
        <v>400</v>
      </c>
      <c r="F60" s="61">
        <f>F61</f>
        <v>400</v>
      </c>
      <c r="G60" s="93">
        <f t="shared" si="2"/>
        <v>100</v>
      </c>
    </row>
    <row r="61" spans="1:7" ht="32.25" customHeight="1">
      <c r="A61" s="26"/>
      <c r="B61" s="26"/>
      <c r="C61" s="26">
        <v>2010</v>
      </c>
      <c r="D61" s="3" t="s">
        <v>14</v>
      </c>
      <c r="E61" s="63">
        <v>400</v>
      </c>
      <c r="F61" s="63">
        <v>400</v>
      </c>
      <c r="G61" s="66">
        <f t="shared" si="2"/>
        <v>100</v>
      </c>
    </row>
    <row r="62" spans="1:8" ht="45.75" customHeight="1">
      <c r="A62" s="47">
        <v>756</v>
      </c>
      <c r="B62" s="48"/>
      <c r="C62" s="49"/>
      <c r="D62" s="50" t="s">
        <v>83</v>
      </c>
      <c r="E62" s="60">
        <f>SUM(E63,E66,E73,E83,E91)</f>
        <v>58684985</v>
      </c>
      <c r="F62" s="60">
        <f>SUM(F63,F66,F73,F83,F91)</f>
        <v>59025620.8</v>
      </c>
      <c r="G62" s="96">
        <f t="shared" si="2"/>
        <v>100.58044796296701</v>
      </c>
      <c r="H62" s="115">
        <f>F63+F73+F83+F92</f>
        <v>42053722.54</v>
      </c>
    </row>
    <row r="63" spans="1:8" ht="15" customHeight="1">
      <c r="A63" s="42"/>
      <c r="B63" s="43">
        <v>75601</v>
      </c>
      <c r="C63" s="43"/>
      <c r="D63" s="45" t="s">
        <v>18</v>
      </c>
      <c r="E63" s="61">
        <f>SUM(E64:E65)</f>
        <v>80140</v>
      </c>
      <c r="F63" s="61">
        <f>SUM(F64:F65)</f>
        <v>110870.46</v>
      </c>
      <c r="G63" s="97">
        <f>F63/E63*100</f>
        <v>138.34596955328175</v>
      </c>
      <c r="H63" s="115">
        <f>F66+F93</f>
        <v>16971898.259999998</v>
      </c>
    </row>
    <row r="64" spans="1:8" ht="19.5" customHeight="1">
      <c r="A64" s="35"/>
      <c r="B64" s="26"/>
      <c r="C64" s="27" t="s">
        <v>61</v>
      </c>
      <c r="D64" s="5" t="s">
        <v>17</v>
      </c>
      <c r="E64" s="64">
        <v>80000</v>
      </c>
      <c r="F64" s="64">
        <v>110458.46</v>
      </c>
      <c r="G64" s="82">
        <f t="shared" si="2"/>
        <v>138.07307500000002</v>
      </c>
      <c r="H64" s="115">
        <f>H62+H63</f>
        <v>59025620.8</v>
      </c>
    </row>
    <row r="65" spans="1:7" ht="12" customHeight="1">
      <c r="A65" s="35"/>
      <c r="B65" s="26"/>
      <c r="C65" s="72" t="s">
        <v>62</v>
      </c>
      <c r="D65" s="6" t="s">
        <v>24</v>
      </c>
      <c r="E65" s="64">
        <v>140</v>
      </c>
      <c r="F65" s="63">
        <v>412</v>
      </c>
      <c r="G65" s="66">
        <f t="shared" si="2"/>
        <v>294.28571428571433</v>
      </c>
    </row>
    <row r="66" spans="1:7" s="9" customFormat="1" ht="48">
      <c r="A66" s="42"/>
      <c r="B66" s="43">
        <v>75615</v>
      </c>
      <c r="C66" s="44"/>
      <c r="D66" s="45" t="s">
        <v>78</v>
      </c>
      <c r="E66" s="61">
        <f>SUM(E67:E72)</f>
        <v>14024816</v>
      </c>
      <c r="F66" s="61">
        <f>SUM(F67:F72)</f>
        <v>13965149.299999999</v>
      </c>
      <c r="G66" s="93">
        <f t="shared" si="2"/>
        <v>99.57456340247172</v>
      </c>
    </row>
    <row r="67" spans="1:7" ht="12" customHeight="1">
      <c r="A67" s="35"/>
      <c r="B67" s="26"/>
      <c r="C67" s="27" t="s">
        <v>63</v>
      </c>
      <c r="D67" s="5" t="s">
        <v>19</v>
      </c>
      <c r="E67" s="64">
        <v>12510000</v>
      </c>
      <c r="F67" s="65">
        <v>12452584.34</v>
      </c>
      <c r="G67" s="82">
        <f t="shared" si="2"/>
        <v>99.54104188649082</v>
      </c>
    </row>
    <row r="68" spans="1:7" ht="12" customHeight="1">
      <c r="A68" s="35"/>
      <c r="B68" s="26"/>
      <c r="C68" s="7" t="s">
        <v>64</v>
      </c>
      <c r="D68" s="4" t="s">
        <v>20</v>
      </c>
      <c r="E68" s="65">
        <v>6487</v>
      </c>
      <c r="F68" s="65">
        <v>6482.42</v>
      </c>
      <c r="G68" s="82">
        <f t="shared" si="2"/>
        <v>99.92939725605056</v>
      </c>
    </row>
    <row r="69" spans="1:7" ht="12" customHeight="1">
      <c r="A69" s="35"/>
      <c r="B69" s="26"/>
      <c r="C69" s="7" t="s">
        <v>65</v>
      </c>
      <c r="D69" s="4" t="s">
        <v>21</v>
      </c>
      <c r="E69" s="65">
        <v>12000</v>
      </c>
      <c r="F69" s="65">
        <v>11777.36</v>
      </c>
      <c r="G69" s="82">
        <f t="shared" si="2"/>
        <v>98.14466666666667</v>
      </c>
    </row>
    <row r="70" spans="1:8" ht="12" customHeight="1">
      <c r="A70" s="35"/>
      <c r="B70" s="26"/>
      <c r="C70" s="7" t="s">
        <v>66</v>
      </c>
      <c r="D70" s="4" t="s">
        <v>22</v>
      </c>
      <c r="E70" s="65">
        <v>1227805</v>
      </c>
      <c r="F70" s="65">
        <v>1228379.96</v>
      </c>
      <c r="G70" s="82">
        <f t="shared" si="2"/>
        <v>100.04682828299283</v>
      </c>
      <c r="H70" s="115">
        <f>F70+F77</f>
        <v>1666972.3399999999</v>
      </c>
    </row>
    <row r="71" spans="1:7" ht="12" customHeight="1">
      <c r="A71" s="35"/>
      <c r="B71" s="26"/>
      <c r="C71" s="7" t="s">
        <v>67</v>
      </c>
      <c r="D71" s="4" t="s">
        <v>23</v>
      </c>
      <c r="E71" s="65">
        <v>172000</v>
      </c>
      <c r="F71" s="65">
        <v>172530.71</v>
      </c>
      <c r="G71" s="82">
        <f t="shared" si="2"/>
        <v>100.3085523255814</v>
      </c>
    </row>
    <row r="72" spans="1:7" ht="12" customHeight="1">
      <c r="A72" s="36"/>
      <c r="B72" s="23"/>
      <c r="C72" s="28" t="s">
        <v>62</v>
      </c>
      <c r="D72" s="6" t="s">
        <v>24</v>
      </c>
      <c r="E72" s="69">
        <v>96524</v>
      </c>
      <c r="F72" s="69">
        <v>93394.51</v>
      </c>
      <c r="G72" s="66">
        <f t="shared" si="2"/>
        <v>96.75781152873896</v>
      </c>
    </row>
    <row r="73" spans="1:7" ht="45" customHeight="1">
      <c r="A73" s="42"/>
      <c r="B73" s="43">
        <v>75616</v>
      </c>
      <c r="C73" s="44"/>
      <c r="D73" s="45" t="s">
        <v>77</v>
      </c>
      <c r="E73" s="61">
        <f>SUM(E74:E82)</f>
        <v>8431271</v>
      </c>
      <c r="F73" s="61">
        <f>SUM(F74:F82)</f>
        <v>8458022.18</v>
      </c>
      <c r="G73" s="93">
        <f t="shared" si="2"/>
        <v>100.31728525865198</v>
      </c>
    </row>
    <row r="74" spans="1:7" ht="12.75" customHeight="1">
      <c r="A74" s="35"/>
      <c r="B74" s="26"/>
      <c r="C74" s="27" t="s">
        <v>63</v>
      </c>
      <c r="D74" s="5" t="s">
        <v>19</v>
      </c>
      <c r="E74" s="64">
        <v>4826671</v>
      </c>
      <c r="F74" s="65">
        <v>4841600.92</v>
      </c>
      <c r="G74" s="82">
        <f t="shared" si="2"/>
        <v>100.30932126925576</v>
      </c>
    </row>
    <row r="75" spans="1:7" ht="12" customHeight="1">
      <c r="A75" s="35"/>
      <c r="B75" s="26"/>
      <c r="C75" s="7" t="s">
        <v>64</v>
      </c>
      <c r="D75" s="4" t="s">
        <v>20</v>
      </c>
      <c r="E75" s="65">
        <v>337000</v>
      </c>
      <c r="F75" s="65">
        <v>337532.9</v>
      </c>
      <c r="G75" s="82">
        <f t="shared" si="2"/>
        <v>100.15813056379824</v>
      </c>
    </row>
    <row r="76" spans="1:7" ht="12" customHeight="1">
      <c r="A76" s="35"/>
      <c r="B76" s="26"/>
      <c r="C76" s="7" t="s">
        <v>65</v>
      </c>
      <c r="D76" s="4" t="s">
        <v>21</v>
      </c>
      <c r="E76" s="65">
        <v>5000</v>
      </c>
      <c r="F76" s="65">
        <v>5703.31</v>
      </c>
      <c r="G76" s="82">
        <f t="shared" si="2"/>
        <v>114.06620000000001</v>
      </c>
    </row>
    <row r="77" spans="1:7" ht="12" customHeight="1">
      <c r="A77" s="35"/>
      <c r="B77" s="26"/>
      <c r="C77" s="7" t="s">
        <v>66</v>
      </c>
      <c r="D77" s="4" t="s">
        <v>22</v>
      </c>
      <c r="E77" s="65">
        <v>440000</v>
      </c>
      <c r="F77" s="65">
        <v>438592.38</v>
      </c>
      <c r="G77" s="82">
        <f t="shared" si="2"/>
        <v>99.68008636363636</v>
      </c>
    </row>
    <row r="78" spans="1:7" ht="12" customHeight="1">
      <c r="A78" s="35"/>
      <c r="B78" s="26"/>
      <c r="C78" s="7" t="s">
        <v>68</v>
      </c>
      <c r="D78" s="4" t="s">
        <v>25</v>
      </c>
      <c r="E78" s="65">
        <v>150000</v>
      </c>
      <c r="F78" s="65">
        <v>166508.26</v>
      </c>
      <c r="G78" s="82">
        <f t="shared" si="2"/>
        <v>111.00550666666666</v>
      </c>
    </row>
    <row r="79" spans="1:7" ht="12.75" customHeight="1">
      <c r="A79" s="35"/>
      <c r="B79" s="26"/>
      <c r="C79" s="7" t="s">
        <v>86</v>
      </c>
      <c r="D79" s="4" t="s">
        <v>87</v>
      </c>
      <c r="E79" s="65">
        <v>300</v>
      </c>
      <c r="F79" s="65">
        <v>558</v>
      </c>
      <c r="G79" s="82">
        <f t="shared" si="2"/>
        <v>186</v>
      </c>
    </row>
    <row r="80" spans="1:7" ht="21.75" customHeight="1">
      <c r="A80" s="35"/>
      <c r="B80" s="26"/>
      <c r="C80" s="7" t="s">
        <v>96</v>
      </c>
      <c r="D80" s="4" t="s">
        <v>106</v>
      </c>
      <c r="E80" s="65">
        <v>12300</v>
      </c>
      <c r="F80" s="65">
        <v>12300</v>
      </c>
      <c r="G80" s="82">
        <f t="shared" si="2"/>
        <v>100</v>
      </c>
    </row>
    <row r="81" spans="1:7" ht="12" customHeight="1">
      <c r="A81" s="35"/>
      <c r="B81" s="26"/>
      <c r="C81" s="7" t="s">
        <v>67</v>
      </c>
      <c r="D81" s="4" t="s">
        <v>23</v>
      </c>
      <c r="E81" s="65">
        <v>2600000</v>
      </c>
      <c r="F81" s="65">
        <v>2591023.95</v>
      </c>
      <c r="G81" s="82">
        <f t="shared" si="2"/>
        <v>99.65476730769231</v>
      </c>
    </row>
    <row r="82" spans="1:7" ht="12" customHeight="1">
      <c r="A82" s="36"/>
      <c r="B82" s="23"/>
      <c r="C82" s="28" t="s">
        <v>62</v>
      </c>
      <c r="D82" s="6" t="s">
        <v>24</v>
      </c>
      <c r="E82" s="69">
        <v>60000</v>
      </c>
      <c r="F82" s="69">
        <v>64202.46</v>
      </c>
      <c r="G82" s="66">
        <f t="shared" si="2"/>
        <v>107.00410000000001</v>
      </c>
    </row>
    <row r="83" spans="1:7" s="9" customFormat="1" ht="22.5" customHeight="1">
      <c r="A83" s="42"/>
      <c r="B83" s="43">
        <v>75618</v>
      </c>
      <c r="C83" s="44"/>
      <c r="D83" s="45" t="s">
        <v>84</v>
      </c>
      <c r="E83" s="61">
        <f>SUM(E84:E89)</f>
        <v>630094</v>
      </c>
      <c r="F83" s="61">
        <f>SUM(F84:F89)</f>
        <v>672095.9</v>
      </c>
      <c r="G83" s="93">
        <f t="shared" si="2"/>
        <v>106.6659736483763</v>
      </c>
    </row>
    <row r="84" spans="1:7" ht="11.25" customHeight="1">
      <c r="A84" s="35"/>
      <c r="B84" s="26"/>
      <c r="C84" s="27" t="s">
        <v>69</v>
      </c>
      <c r="D84" s="5" t="s">
        <v>26</v>
      </c>
      <c r="E84" s="64">
        <v>110000</v>
      </c>
      <c r="F84" s="64">
        <v>112782</v>
      </c>
      <c r="G84" s="82">
        <f t="shared" si="2"/>
        <v>102.5290909090909</v>
      </c>
    </row>
    <row r="85" spans="1:7" ht="11.25" customHeight="1">
      <c r="A85" s="35"/>
      <c r="B85" s="26"/>
      <c r="C85" s="7" t="s">
        <v>70</v>
      </c>
      <c r="D85" s="4" t="s">
        <v>27</v>
      </c>
      <c r="E85" s="65">
        <v>320000</v>
      </c>
      <c r="F85" s="65">
        <v>353898.34</v>
      </c>
      <c r="G85" s="82">
        <f t="shared" si="2"/>
        <v>110.59323125</v>
      </c>
    </row>
    <row r="86" spans="1:7" ht="24.75" customHeight="1">
      <c r="A86" s="35"/>
      <c r="B86" s="26"/>
      <c r="C86" s="7" t="s">
        <v>96</v>
      </c>
      <c r="D86" s="4" t="s">
        <v>152</v>
      </c>
      <c r="E86" s="65">
        <v>130321</v>
      </c>
      <c r="F86" s="65">
        <v>130320.84</v>
      </c>
      <c r="G86" s="68">
        <f t="shared" si="2"/>
        <v>99.99987722623368</v>
      </c>
    </row>
    <row r="87" spans="1:7" ht="13.5" customHeight="1">
      <c r="A87" s="35"/>
      <c r="B87" s="26"/>
      <c r="C87" s="7" t="s">
        <v>57</v>
      </c>
      <c r="D87" s="4" t="s">
        <v>120</v>
      </c>
      <c r="E87" s="65">
        <v>50000</v>
      </c>
      <c r="F87" s="65">
        <v>55322.22</v>
      </c>
      <c r="G87" s="68">
        <f t="shared" si="2"/>
        <v>110.64444</v>
      </c>
    </row>
    <row r="88" spans="1:7" ht="13.5" customHeight="1">
      <c r="A88" s="35"/>
      <c r="B88" s="26"/>
      <c r="C88" s="7" t="s">
        <v>62</v>
      </c>
      <c r="D88" s="4" t="s">
        <v>24</v>
      </c>
      <c r="E88" s="65">
        <v>19773</v>
      </c>
      <c r="F88" s="65"/>
      <c r="G88" s="68"/>
    </row>
    <row r="89" spans="1:7" ht="11.25" customHeight="1">
      <c r="A89" s="107"/>
      <c r="B89" s="105"/>
      <c r="C89" s="30" t="s">
        <v>60</v>
      </c>
      <c r="D89" s="21" t="s">
        <v>104</v>
      </c>
      <c r="E89" s="84"/>
      <c r="F89" s="84">
        <v>19772.5</v>
      </c>
      <c r="G89" s="71"/>
    </row>
    <row r="90" spans="1:7" ht="11.25" customHeight="1">
      <c r="A90" s="120">
        <v>1</v>
      </c>
      <c r="B90" s="120">
        <v>2</v>
      </c>
      <c r="C90" s="120">
        <v>3</v>
      </c>
      <c r="D90" s="119">
        <v>4</v>
      </c>
      <c r="E90" s="121">
        <v>5</v>
      </c>
      <c r="F90" s="121">
        <v>6</v>
      </c>
      <c r="G90" s="121">
        <v>7</v>
      </c>
    </row>
    <row r="91" spans="1:7" s="9" customFormat="1" ht="24">
      <c r="A91" s="42"/>
      <c r="B91" s="43">
        <v>75621</v>
      </c>
      <c r="C91" s="44"/>
      <c r="D91" s="45" t="s">
        <v>28</v>
      </c>
      <c r="E91" s="61">
        <f>SUM(E93,E92)</f>
        <v>35518664</v>
      </c>
      <c r="F91" s="61">
        <f>SUM(F93,F92)</f>
        <v>35819482.96</v>
      </c>
      <c r="G91" s="93">
        <f t="shared" si="2"/>
        <v>100.84693208055349</v>
      </c>
    </row>
    <row r="92" spans="1:7" ht="11.25" customHeight="1">
      <c r="A92" s="106"/>
      <c r="B92" s="28"/>
      <c r="C92" s="7" t="s">
        <v>71</v>
      </c>
      <c r="D92" s="4" t="s">
        <v>29</v>
      </c>
      <c r="E92" s="65">
        <v>32498664</v>
      </c>
      <c r="F92" s="64">
        <v>32812734</v>
      </c>
      <c r="G92" s="68">
        <f t="shared" si="2"/>
        <v>100.9664089576113</v>
      </c>
    </row>
    <row r="93" spans="1:7" ht="11.25" customHeight="1">
      <c r="A93" s="107"/>
      <c r="B93" s="105"/>
      <c r="C93" s="30" t="s">
        <v>72</v>
      </c>
      <c r="D93" s="21" t="s">
        <v>30</v>
      </c>
      <c r="E93" s="84">
        <v>3020000</v>
      </c>
      <c r="F93" s="64">
        <v>3006748.96</v>
      </c>
      <c r="G93" s="83">
        <f t="shared" si="2"/>
        <v>99.5612238410596</v>
      </c>
    </row>
    <row r="94" spans="1:7" ht="14.25" customHeight="1">
      <c r="A94" s="47">
        <v>758</v>
      </c>
      <c r="B94" s="48"/>
      <c r="C94" s="49"/>
      <c r="D94" s="50" t="s">
        <v>31</v>
      </c>
      <c r="E94" s="85">
        <f>E95</f>
        <v>13274890</v>
      </c>
      <c r="F94" s="85">
        <f>F95</f>
        <v>13274890</v>
      </c>
      <c r="G94" s="96">
        <f t="shared" si="2"/>
        <v>100</v>
      </c>
    </row>
    <row r="95" spans="1:7" ht="23.25" customHeight="1">
      <c r="A95" s="42"/>
      <c r="B95" s="43">
        <v>75801</v>
      </c>
      <c r="C95" s="43"/>
      <c r="D95" s="45" t="s">
        <v>34</v>
      </c>
      <c r="E95" s="61">
        <f>E96</f>
        <v>13274890</v>
      </c>
      <c r="F95" s="61">
        <f>F96</f>
        <v>13274890</v>
      </c>
      <c r="G95" s="93">
        <f t="shared" si="2"/>
        <v>100</v>
      </c>
    </row>
    <row r="96" spans="1:7" ht="12" customHeight="1">
      <c r="A96" s="40"/>
      <c r="B96" s="29"/>
      <c r="C96" s="29" t="s">
        <v>73</v>
      </c>
      <c r="D96" s="22" t="s">
        <v>32</v>
      </c>
      <c r="E96" s="91">
        <v>13274890</v>
      </c>
      <c r="F96" s="84">
        <v>13274890</v>
      </c>
      <c r="G96" s="83">
        <f t="shared" si="2"/>
        <v>100</v>
      </c>
    </row>
    <row r="97" spans="1:7" s="9" customFormat="1" ht="12" customHeight="1">
      <c r="A97" s="49">
        <v>801</v>
      </c>
      <c r="B97" s="48"/>
      <c r="C97" s="49"/>
      <c r="D97" s="50" t="s">
        <v>35</v>
      </c>
      <c r="E97" s="60">
        <f>E98+E106+E111+E114</f>
        <v>2316468</v>
      </c>
      <c r="F97" s="85">
        <f>F98+F106+F111+F114</f>
        <v>2551337.58</v>
      </c>
      <c r="G97" s="96">
        <f t="shared" si="2"/>
        <v>110.13912473645222</v>
      </c>
    </row>
    <row r="98" spans="1:7" s="10" customFormat="1" ht="12" customHeight="1">
      <c r="A98" s="42"/>
      <c r="B98" s="43">
        <v>80101</v>
      </c>
      <c r="C98" s="43"/>
      <c r="D98" s="45" t="s">
        <v>36</v>
      </c>
      <c r="E98" s="61">
        <f>SUM(E99:E105)</f>
        <v>239787</v>
      </c>
      <c r="F98" s="74">
        <f>SUM(F99:F105)</f>
        <v>240744.77</v>
      </c>
      <c r="G98" s="97">
        <f t="shared" si="2"/>
        <v>100.39942532330777</v>
      </c>
    </row>
    <row r="99" spans="1:7" ht="12" customHeight="1">
      <c r="A99" s="35"/>
      <c r="B99" s="26"/>
      <c r="C99" s="7" t="s">
        <v>59</v>
      </c>
      <c r="D99" s="5" t="s">
        <v>89</v>
      </c>
      <c r="E99" s="65">
        <v>20000</v>
      </c>
      <c r="F99" s="65">
        <v>20450</v>
      </c>
      <c r="G99" s="68">
        <f t="shared" si="2"/>
        <v>102.25</v>
      </c>
    </row>
    <row r="100" spans="1:7" ht="12" customHeight="1">
      <c r="A100" s="35"/>
      <c r="B100" s="26"/>
      <c r="C100" s="7" t="s">
        <v>60</v>
      </c>
      <c r="D100" s="4" t="s">
        <v>75</v>
      </c>
      <c r="E100" s="65">
        <v>3000</v>
      </c>
      <c r="F100" s="65">
        <v>1953.39</v>
      </c>
      <c r="G100" s="68">
        <f t="shared" si="2"/>
        <v>65.113</v>
      </c>
    </row>
    <row r="101" spans="1:7" ht="11.25" customHeight="1">
      <c r="A101" s="35"/>
      <c r="B101" s="26"/>
      <c r="C101" s="7" t="s">
        <v>74</v>
      </c>
      <c r="D101" s="4" t="s">
        <v>33</v>
      </c>
      <c r="E101" s="65">
        <v>2500</v>
      </c>
      <c r="F101" s="65">
        <v>4065.17</v>
      </c>
      <c r="G101" s="68">
        <f t="shared" si="2"/>
        <v>162.60680000000002</v>
      </c>
    </row>
    <row r="102" spans="1:7" ht="19.5" customHeight="1">
      <c r="A102" s="35"/>
      <c r="B102" s="26"/>
      <c r="C102" s="7">
        <v>2030</v>
      </c>
      <c r="D102" s="4" t="s">
        <v>94</v>
      </c>
      <c r="E102" s="65">
        <v>12000</v>
      </c>
      <c r="F102" s="65">
        <v>12000</v>
      </c>
      <c r="G102" s="68">
        <f t="shared" si="2"/>
        <v>100</v>
      </c>
    </row>
    <row r="103" spans="1:7" ht="24" customHeight="1">
      <c r="A103" s="35"/>
      <c r="B103" s="26"/>
      <c r="C103" s="7">
        <v>2700</v>
      </c>
      <c r="D103" s="4" t="s">
        <v>125</v>
      </c>
      <c r="E103" s="65">
        <v>2287</v>
      </c>
      <c r="F103" s="65">
        <v>2276.21</v>
      </c>
      <c r="G103" s="68">
        <f t="shared" si="2"/>
        <v>99.5282028858767</v>
      </c>
    </row>
    <row r="104" spans="1:7" ht="33" customHeight="1">
      <c r="A104" s="35"/>
      <c r="B104" s="26"/>
      <c r="C104" s="7">
        <v>2710</v>
      </c>
      <c r="D104" s="4" t="s">
        <v>123</v>
      </c>
      <c r="E104" s="65">
        <v>50000</v>
      </c>
      <c r="F104" s="65">
        <v>50000</v>
      </c>
      <c r="G104" s="68">
        <f>F104/E104*100</f>
        <v>100</v>
      </c>
    </row>
    <row r="105" spans="1:7" ht="47.25" customHeight="1">
      <c r="A105" s="35"/>
      <c r="B105" s="26"/>
      <c r="C105" s="7">
        <v>6290</v>
      </c>
      <c r="D105" s="4" t="s">
        <v>138</v>
      </c>
      <c r="E105" s="65">
        <v>150000</v>
      </c>
      <c r="F105" s="65">
        <v>150000</v>
      </c>
      <c r="G105" s="68">
        <f t="shared" si="2"/>
        <v>100</v>
      </c>
    </row>
    <row r="106" spans="1:7" ht="12.75">
      <c r="A106" s="42"/>
      <c r="B106" s="43">
        <v>80104</v>
      </c>
      <c r="C106" s="43"/>
      <c r="D106" s="45" t="s">
        <v>88</v>
      </c>
      <c r="E106" s="61">
        <f>SUM(E107:E110)</f>
        <v>2065400</v>
      </c>
      <c r="F106" s="61">
        <f>SUM(F107:F110)</f>
        <v>2299070.64</v>
      </c>
      <c r="G106" s="93">
        <f t="shared" si="2"/>
        <v>111.31357799941901</v>
      </c>
    </row>
    <row r="107" spans="1:7" ht="12.75">
      <c r="A107" s="35"/>
      <c r="B107" s="26"/>
      <c r="C107" s="27" t="s">
        <v>59</v>
      </c>
      <c r="D107" s="5" t="s">
        <v>89</v>
      </c>
      <c r="E107" s="64">
        <v>280000</v>
      </c>
      <c r="F107" s="65">
        <v>313717.6</v>
      </c>
      <c r="G107" s="82">
        <f t="shared" si="2"/>
        <v>112.042</v>
      </c>
    </row>
    <row r="108" spans="1:7" ht="12.75">
      <c r="A108" s="35"/>
      <c r="B108" s="26"/>
      <c r="C108" s="7" t="s">
        <v>60</v>
      </c>
      <c r="D108" s="4" t="s">
        <v>75</v>
      </c>
      <c r="E108" s="63">
        <v>600</v>
      </c>
      <c r="F108" s="65">
        <v>625.49</v>
      </c>
      <c r="G108" s="82">
        <f t="shared" si="2"/>
        <v>104.24833333333335</v>
      </c>
    </row>
    <row r="109" spans="1:7" ht="12" customHeight="1">
      <c r="A109" s="35"/>
      <c r="B109" s="26"/>
      <c r="C109" s="7" t="s">
        <v>74</v>
      </c>
      <c r="D109" s="4" t="s">
        <v>33</v>
      </c>
      <c r="E109" s="63">
        <v>4800</v>
      </c>
      <c r="F109" s="68">
        <v>4696.75</v>
      </c>
      <c r="G109" s="82">
        <f t="shared" si="2"/>
        <v>97.84895833333334</v>
      </c>
    </row>
    <row r="110" spans="1:7" ht="22.5">
      <c r="A110" s="35"/>
      <c r="B110" s="26"/>
      <c r="C110" s="26">
        <v>2310</v>
      </c>
      <c r="D110" s="51" t="s">
        <v>90</v>
      </c>
      <c r="E110" s="69">
        <v>1780000</v>
      </c>
      <c r="F110" s="69">
        <v>1980030.8</v>
      </c>
      <c r="G110" s="66">
        <f t="shared" si="2"/>
        <v>111.23768539325842</v>
      </c>
    </row>
    <row r="111" spans="1:7" ht="13.5" customHeight="1">
      <c r="A111" s="42"/>
      <c r="B111" s="43">
        <v>80114</v>
      </c>
      <c r="C111" s="43"/>
      <c r="D111" s="45" t="s">
        <v>116</v>
      </c>
      <c r="E111" s="61">
        <f>E112+E113</f>
        <v>3200</v>
      </c>
      <c r="F111" s="122">
        <f>F112+F113</f>
        <v>3441.4</v>
      </c>
      <c r="G111" s="126">
        <f t="shared" si="2"/>
        <v>107.54375</v>
      </c>
    </row>
    <row r="112" spans="1:7" ht="12.75" customHeight="1">
      <c r="A112" s="35"/>
      <c r="B112" s="26"/>
      <c r="C112" s="7" t="s">
        <v>60</v>
      </c>
      <c r="D112" s="4" t="s">
        <v>75</v>
      </c>
      <c r="E112" s="65">
        <v>3000</v>
      </c>
      <c r="F112" s="68">
        <v>3198.4</v>
      </c>
      <c r="G112" s="68">
        <f t="shared" si="2"/>
        <v>106.61333333333334</v>
      </c>
    </row>
    <row r="113" spans="1:7" ht="12.75" customHeight="1">
      <c r="A113" s="35"/>
      <c r="B113" s="26"/>
      <c r="C113" s="30" t="s">
        <v>74</v>
      </c>
      <c r="D113" s="21" t="s">
        <v>33</v>
      </c>
      <c r="E113" s="84">
        <v>200</v>
      </c>
      <c r="F113" s="71">
        <v>243</v>
      </c>
      <c r="G113" s="71">
        <f t="shared" si="2"/>
        <v>121.50000000000001</v>
      </c>
    </row>
    <row r="114" spans="1:7" ht="12" customHeight="1">
      <c r="A114" s="42"/>
      <c r="B114" s="43">
        <v>80195</v>
      </c>
      <c r="C114" s="43"/>
      <c r="D114" s="45" t="s">
        <v>6</v>
      </c>
      <c r="E114" s="61">
        <f>E115</f>
        <v>8081</v>
      </c>
      <c r="F114" s="61">
        <f>F115</f>
        <v>8080.77</v>
      </c>
      <c r="G114" s="93">
        <f>F114/E114*100</f>
        <v>99.99715381759684</v>
      </c>
    </row>
    <row r="115" spans="1:7" ht="22.5" customHeight="1">
      <c r="A115" s="35"/>
      <c r="B115" s="26"/>
      <c r="C115" s="27">
        <v>2030</v>
      </c>
      <c r="D115" s="3" t="s">
        <v>94</v>
      </c>
      <c r="E115" s="63">
        <v>8081</v>
      </c>
      <c r="F115" s="68">
        <v>8080.77</v>
      </c>
      <c r="G115" s="66">
        <f t="shared" si="2"/>
        <v>99.99715381759684</v>
      </c>
    </row>
    <row r="116" spans="1:7" ht="14.25" customHeight="1">
      <c r="A116" s="47">
        <v>852</v>
      </c>
      <c r="B116" s="48"/>
      <c r="C116" s="49"/>
      <c r="D116" s="50" t="s">
        <v>48</v>
      </c>
      <c r="E116" s="60">
        <f>E117+E122+E125+E128+E135</f>
        <v>2584684</v>
      </c>
      <c r="F116" s="60">
        <f>F117+F122+F125+F128+F135</f>
        <v>2572566.81</v>
      </c>
      <c r="G116" s="109">
        <f t="shared" si="2"/>
        <v>99.53119259452994</v>
      </c>
    </row>
    <row r="117" spans="1:7" ht="21" customHeight="1">
      <c r="A117" s="42"/>
      <c r="B117" s="43">
        <v>85212</v>
      </c>
      <c r="C117" s="43"/>
      <c r="D117" s="45" t="s">
        <v>93</v>
      </c>
      <c r="E117" s="61">
        <f>SUM(E118:E121)</f>
        <v>2024000</v>
      </c>
      <c r="F117" s="61">
        <f>SUM(F118:F121)</f>
        <v>2036581.71</v>
      </c>
      <c r="G117" s="97">
        <f t="shared" si="2"/>
        <v>100.62162598814228</v>
      </c>
    </row>
    <row r="118" spans="1:7" ht="12.75" customHeight="1">
      <c r="A118" s="35"/>
      <c r="B118" s="26"/>
      <c r="C118" s="7" t="s">
        <v>60</v>
      </c>
      <c r="D118" s="4" t="s">
        <v>75</v>
      </c>
      <c r="E118" s="65"/>
      <c r="F118" s="65">
        <v>60.61</v>
      </c>
      <c r="G118" s="110"/>
    </row>
    <row r="119" spans="1:7" ht="12.75" customHeight="1">
      <c r="A119" s="35"/>
      <c r="B119" s="26"/>
      <c r="C119" s="7" t="s">
        <v>74</v>
      </c>
      <c r="D119" s="4" t="s">
        <v>33</v>
      </c>
      <c r="E119" s="65"/>
      <c r="F119" s="65">
        <v>14524.6</v>
      </c>
      <c r="G119" s="110"/>
    </row>
    <row r="120" spans="1:7" ht="32.25" customHeight="1">
      <c r="A120" s="35"/>
      <c r="B120" s="26"/>
      <c r="C120" s="7">
        <v>2010</v>
      </c>
      <c r="D120" s="4" t="s">
        <v>49</v>
      </c>
      <c r="E120" s="65">
        <v>2022000</v>
      </c>
      <c r="F120" s="65">
        <v>2021996.5</v>
      </c>
      <c r="G120" s="110">
        <f>F120/E120*100</f>
        <v>99.99982690405538</v>
      </c>
    </row>
    <row r="121" spans="1:7" ht="33" customHeight="1">
      <c r="A121" s="35"/>
      <c r="B121" s="26"/>
      <c r="C121" s="7">
        <v>2360</v>
      </c>
      <c r="D121" s="4" t="s">
        <v>81</v>
      </c>
      <c r="E121" s="65">
        <v>2000</v>
      </c>
      <c r="F121" s="65"/>
      <c r="G121" s="110">
        <f>F121/E121*100</f>
        <v>0</v>
      </c>
    </row>
    <row r="122" spans="1:7" ht="34.5" customHeight="1">
      <c r="A122" s="53"/>
      <c r="B122" s="43">
        <v>85213</v>
      </c>
      <c r="C122" s="43"/>
      <c r="D122" s="45" t="s">
        <v>85</v>
      </c>
      <c r="E122" s="61">
        <f>E123+E124</f>
        <v>16960</v>
      </c>
      <c r="F122" s="61">
        <f>F123+F124</f>
        <v>16201.89</v>
      </c>
      <c r="G122" s="127">
        <f>F122/E122*100</f>
        <v>95.53001179245283</v>
      </c>
    </row>
    <row r="123" spans="1:7" ht="32.25" customHeight="1">
      <c r="A123" s="106"/>
      <c r="B123" s="28"/>
      <c r="C123" s="7">
        <v>2010</v>
      </c>
      <c r="D123" s="4" t="s">
        <v>49</v>
      </c>
      <c r="E123" s="65">
        <v>12000</v>
      </c>
      <c r="F123" s="65">
        <v>11537.9</v>
      </c>
      <c r="G123" s="68">
        <f t="shared" si="2"/>
        <v>96.14916666666666</v>
      </c>
    </row>
    <row r="124" spans="1:7" ht="22.5" customHeight="1">
      <c r="A124" s="40"/>
      <c r="B124" s="29"/>
      <c r="C124" s="30">
        <v>2030</v>
      </c>
      <c r="D124" s="21" t="s">
        <v>94</v>
      </c>
      <c r="E124" s="84">
        <v>4960</v>
      </c>
      <c r="F124" s="84">
        <v>4663.99</v>
      </c>
      <c r="G124" s="68">
        <f t="shared" si="2"/>
        <v>94.0320564516129</v>
      </c>
    </row>
    <row r="125" spans="1:7" s="9" customFormat="1" ht="23.25" customHeight="1">
      <c r="A125" s="42"/>
      <c r="B125" s="43">
        <v>85214</v>
      </c>
      <c r="C125" s="44"/>
      <c r="D125" s="45" t="s">
        <v>91</v>
      </c>
      <c r="E125" s="61">
        <f>E126+E127</f>
        <v>219860</v>
      </c>
      <c r="F125" s="61">
        <f>F126+F127</f>
        <v>217729.9</v>
      </c>
      <c r="G125" s="93">
        <f aca="true" t="shared" si="4" ref="G125:G154">F125/E125*100</f>
        <v>99.03115619030291</v>
      </c>
    </row>
    <row r="126" spans="1:7" s="9" customFormat="1" ht="32.25" customHeight="1">
      <c r="A126" s="35"/>
      <c r="B126" s="26"/>
      <c r="C126" s="27">
        <v>2010</v>
      </c>
      <c r="D126" s="5" t="s">
        <v>49</v>
      </c>
      <c r="E126" s="65">
        <v>68360</v>
      </c>
      <c r="F126" s="65">
        <v>68360</v>
      </c>
      <c r="G126" s="68">
        <f t="shared" si="4"/>
        <v>100</v>
      </c>
    </row>
    <row r="127" spans="1:7" ht="23.25" customHeight="1">
      <c r="A127" s="35"/>
      <c r="B127" s="26"/>
      <c r="C127" s="28">
        <v>2030</v>
      </c>
      <c r="D127" s="3" t="s">
        <v>94</v>
      </c>
      <c r="E127" s="84">
        <v>151500</v>
      </c>
      <c r="F127" s="84">
        <v>149369.9</v>
      </c>
      <c r="G127" s="71">
        <f t="shared" si="4"/>
        <v>98.59399339933994</v>
      </c>
    </row>
    <row r="128" spans="1:7" s="9" customFormat="1" ht="15.75" customHeight="1">
      <c r="A128" s="42"/>
      <c r="B128" s="43">
        <v>85219</v>
      </c>
      <c r="C128" s="44"/>
      <c r="D128" s="45" t="s">
        <v>37</v>
      </c>
      <c r="E128" s="61">
        <f>SUM(E129:E131,E133:E134)</f>
        <v>171013</v>
      </c>
      <c r="F128" s="61">
        <f>SUM(F129:F131,F133:F134)</f>
        <v>144567.71000000002</v>
      </c>
      <c r="G128" s="93">
        <f t="shared" si="4"/>
        <v>84.53609374725899</v>
      </c>
    </row>
    <row r="129" spans="1:7" s="9" customFormat="1" ht="12.75" customHeight="1">
      <c r="A129" s="35"/>
      <c r="B129" s="26"/>
      <c r="C129" s="7" t="s">
        <v>60</v>
      </c>
      <c r="D129" s="4" t="s">
        <v>75</v>
      </c>
      <c r="E129" s="65">
        <v>2000</v>
      </c>
      <c r="F129" s="68">
        <v>2725.9</v>
      </c>
      <c r="G129" s="110">
        <f t="shared" si="4"/>
        <v>136.29500000000002</v>
      </c>
    </row>
    <row r="130" spans="1:7" s="9" customFormat="1" ht="12.75" customHeight="1">
      <c r="A130" s="35"/>
      <c r="B130" s="26"/>
      <c r="C130" s="7" t="s">
        <v>74</v>
      </c>
      <c r="D130" s="4" t="s">
        <v>33</v>
      </c>
      <c r="E130" s="65">
        <v>300</v>
      </c>
      <c r="F130" s="65">
        <v>203.8</v>
      </c>
      <c r="G130" s="68">
        <f t="shared" si="4"/>
        <v>67.93333333333334</v>
      </c>
    </row>
    <row r="131" spans="1:7" s="9" customFormat="1" ht="22.5" customHeight="1">
      <c r="A131" s="40"/>
      <c r="B131" s="29"/>
      <c r="C131" s="30">
        <v>2008</v>
      </c>
      <c r="D131" s="141" t="s">
        <v>139</v>
      </c>
      <c r="E131" s="84">
        <v>87444</v>
      </c>
      <c r="F131" s="84">
        <v>61729.91</v>
      </c>
      <c r="G131" s="71">
        <f t="shared" si="4"/>
        <v>70.59364850647272</v>
      </c>
    </row>
    <row r="132" spans="1:7" s="9" customFormat="1" ht="11.25" customHeight="1">
      <c r="A132" s="120">
        <v>1</v>
      </c>
      <c r="B132" s="120">
        <v>2</v>
      </c>
      <c r="C132" s="120">
        <v>3</v>
      </c>
      <c r="D132" s="119">
        <v>4</v>
      </c>
      <c r="E132" s="121">
        <v>5</v>
      </c>
      <c r="F132" s="121">
        <v>6</v>
      </c>
      <c r="G132" s="121">
        <v>7</v>
      </c>
    </row>
    <row r="133" spans="1:7" s="9" customFormat="1" ht="24" customHeight="1">
      <c r="A133" s="35"/>
      <c r="B133" s="26"/>
      <c r="C133" s="7">
        <v>2009</v>
      </c>
      <c r="D133" s="128" t="s">
        <v>139</v>
      </c>
      <c r="E133" s="65">
        <v>4629</v>
      </c>
      <c r="F133" s="65">
        <v>3268.1</v>
      </c>
      <c r="G133" s="68">
        <f t="shared" si="4"/>
        <v>70.60056167638798</v>
      </c>
    </row>
    <row r="134" spans="1:7" ht="21.75" customHeight="1">
      <c r="A134" s="40"/>
      <c r="B134" s="29"/>
      <c r="C134" s="30">
        <v>2030</v>
      </c>
      <c r="D134" s="21" t="s">
        <v>95</v>
      </c>
      <c r="E134" s="84">
        <v>76640</v>
      </c>
      <c r="F134" s="84">
        <v>76640</v>
      </c>
      <c r="G134" s="71">
        <f t="shared" si="4"/>
        <v>100</v>
      </c>
    </row>
    <row r="135" spans="1:7" ht="12" customHeight="1">
      <c r="A135" s="42"/>
      <c r="B135" s="43">
        <v>85295</v>
      </c>
      <c r="C135" s="44"/>
      <c r="D135" s="45" t="s">
        <v>6</v>
      </c>
      <c r="E135" s="61">
        <f>E136+E137</f>
        <v>152851</v>
      </c>
      <c r="F135" s="61">
        <f>F136+F137</f>
        <v>157485.6</v>
      </c>
      <c r="G135" s="93">
        <f t="shared" si="4"/>
        <v>103.03210315928584</v>
      </c>
    </row>
    <row r="136" spans="1:7" ht="22.5">
      <c r="A136" s="35"/>
      <c r="B136" s="26"/>
      <c r="C136" s="26">
        <v>2030</v>
      </c>
      <c r="D136" s="3" t="s">
        <v>94</v>
      </c>
      <c r="E136" s="63">
        <v>135000</v>
      </c>
      <c r="F136" s="69">
        <v>135000</v>
      </c>
      <c r="G136" s="66">
        <f t="shared" si="4"/>
        <v>100</v>
      </c>
    </row>
    <row r="137" spans="1:7" ht="12.75">
      <c r="A137" s="35"/>
      <c r="B137" s="26"/>
      <c r="C137" s="30">
        <v>8510</v>
      </c>
      <c r="D137" s="21" t="s">
        <v>124</v>
      </c>
      <c r="E137" s="84">
        <v>17851</v>
      </c>
      <c r="F137" s="84">
        <v>22485.6</v>
      </c>
      <c r="G137" s="71">
        <f>F137/E137*100</f>
        <v>125.96269116576102</v>
      </c>
    </row>
    <row r="138" spans="1:7" ht="16.5" customHeight="1">
      <c r="A138" s="47">
        <v>854</v>
      </c>
      <c r="B138" s="48"/>
      <c r="C138" s="49"/>
      <c r="D138" s="50" t="s">
        <v>107</v>
      </c>
      <c r="E138" s="60">
        <f>E139</f>
        <v>39395</v>
      </c>
      <c r="F138" s="60">
        <f>F139</f>
        <v>32919</v>
      </c>
      <c r="G138" s="96">
        <f t="shared" si="4"/>
        <v>83.56136565554004</v>
      </c>
    </row>
    <row r="139" spans="1:7" ht="15" customHeight="1">
      <c r="A139" s="42"/>
      <c r="B139" s="43">
        <v>85415</v>
      </c>
      <c r="C139" s="43"/>
      <c r="D139" s="45" t="s">
        <v>108</v>
      </c>
      <c r="E139" s="61">
        <f>E140</f>
        <v>39395</v>
      </c>
      <c r="F139" s="61">
        <f>F140</f>
        <v>32919</v>
      </c>
      <c r="G139" s="93">
        <f t="shared" si="4"/>
        <v>83.56136565554004</v>
      </c>
    </row>
    <row r="140" spans="1:7" ht="22.5" customHeight="1">
      <c r="A140" s="35"/>
      <c r="B140" s="26"/>
      <c r="C140" s="26">
        <v>2030</v>
      </c>
      <c r="D140" s="3" t="s">
        <v>94</v>
      </c>
      <c r="E140" s="64">
        <v>39395</v>
      </c>
      <c r="F140" s="69">
        <v>32919</v>
      </c>
      <c r="G140" s="66">
        <f t="shared" si="4"/>
        <v>83.56136565554004</v>
      </c>
    </row>
    <row r="141" spans="1:7" ht="18.75" customHeight="1">
      <c r="A141" s="47">
        <v>900</v>
      </c>
      <c r="B141" s="48"/>
      <c r="C141" s="49"/>
      <c r="D141" s="50" t="s">
        <v>47</v>
      </c>
      <c r="E141" s="60">
        <f>E142</f>
        <v>69951</v>
      </c>
      <c r="F141" s="60">
        <f>F142</f>
        <v>69951.08</v>
      </c>
      <c r="G141" s="96">
        <f t="shared" si="4"/>
        <v>100.00011436577032</v>
      </c>
    </row>
    <row r="142" spans="1:7" s="9" customFormat="1" ht="15" customHeight="1">
      <c r="A142" s="42"/>
      <c r="B142" s="43">
        <v>90017</v>
      </c>
      <c r="C142" s="43"/>
      <c r="D142" s="45" t="s">
        <v>140</v>
      </c>
      <c r="E142" s="61">
        <f>E143</f>
        <v>69951</v>
      </c>
      <c r="F142" s="61">
        <f>F143</f>
        <v>69951.08</v>
      </c>
      <c r="G142" s="97">
        <f t="shared" si="4"/>
        <v>100.00011436577032</v>
      </c>
    </row>
    <row r="143" spans="1:7" ht="22.5" customHeight="1">
      <c r="A143" s="35"/>
      <c r="B143" s="26"/>
      <c r="C143" s="7">
        <v>2370</v>
      </c>
      <c r="D143" s="4" t="s">
        <v>141</v>
      </c>
      <c r="E143" s="65">
        <v>69951</v>
      </c>
      <c r="F143" s="65">
        <v>69951.08</v>
      </c>
      <c r="G143" s="68">
        <f t="shared" si="4"/>
        <v>100.00011436577032</v>
      </c>
    </row>
    <row r="144" spans="1:7" ht="15.75" customHeight="1">
      <c r="A144" s="47">
        <v>921</v>
      </c>
      <c r="B144" s="48"/>
      <c r="C144" s="49"/>
      <c r="D144" s="129" t="s">
        <v>142</v>
      </c>
      <c r="E144" s="60">
        <f>E145</f>
        <v>56000</v>
      </c>
      <c r="F144" s="60">
        <f>F145</f>
        <v>56000</v>
      </c>
      <c r="G144" s="96">
        <f>F144/E144*100</f>
        <v>100</v>
      </c>
    </row>
    <row r="145" spans="1:7" ht="15" customHeight="1">
      <c r="A145" s="42"/>
      <c r="B145" s="43">
        <v>92109</v>
      </c>
      <c r="C145" s="43"/>
      <c r="D145" s="32" t="s">
        <v>143</v>
      </c>
      <c r="E145" s="61">
        <f>E146</f>
        <v>56000</v>
      </c>
      <c r="F145" s="61">
        <f>F146</f>
        <v>56000</v>
      </c>
      <c r="G145" s="97">
        <f>F145/E145*100</f>
        <v>100</v>
      </c>
    </row>
    <row r="146" spans="1:7" ht="13.5" customHeight="1">
      <c r="A146" s="35"/>
      <c r="B146" s="26"/>
      <c r="C146" s="7" t="s">
        <v>55</v>
      </c>
      <c r="D146" s="4" t="s">
        <v>7</v>
      </c>
      <c r="E146" s="65">
        <v>56000</v>
      </c>
      <c r="F146" s="65">
        <v>56000</v>
      </c>
      <c r="G146" s="68">
        <f>F146/E146*100</f>
        <v>100</v>
      </c>
    </row>
    <row r="147" spans="1:7" ht="14.25" customHeight="1">
      <c r="A147" s="52">
        <v>926</v>
      </c>
      <c r="B147" s="48"/>
      <c r="C147" s="52"/>
      <c r="D147" s="50" t="s">
        <v>126</v>
      </c>
      <c r="E147" s="60">
        <f>E151+E148</f>
        <v>716000</v>
      </c>
      <c r="F147" s="60">
        <f>F151+F148</f>
        <v>711195.41</v>
      </c>
      <c r="G147" s="109">
        <f>F147/E147*100</f>
        <v>99.32896787709498</v>
      </c>
    </row>
    <row r="148" spans="1:7" ht="14.25" customHeight="1">
      <c r="A148" s="53"/>
      <c r="B148" s="54">
        <v>92601</v>
      </c>
      <c r="C148" s="54"/>
      <c r="D148" s="45" t="s">
        <v>144</v>
      </c>
      <c r="E148" s="61">
        <f>E149+E150</f>
        <v>666000</v>
      </c>
      <c r="F148" s="61">
        <f>F149+F150</f>
        <v>666000</v>
      </c>
      <c r="G148" s="61">
        <f>G149</f>
        <v>100</v>
      </c>
    </row>
    <row r="149" spans="1:7" ht="37.5" customHeight="1">
      <c r="A149" s="26"/>
      <c r="B149" s="26"/>
      <c r="C149" s="7">
        <v>6300</v>
      </c>
      <c r="D149" s="4" t="s">
        <v>145</v>
      </c>
      <c r="E149" s="64">
        <v>333000</v>
      </c>
      <c r="F149" s="65">
        <v>333000</v>
      </c>
      <c r="G149" s="82">
        <f>F149/E149*100</f>
        <v>100</v>
      </c>
    </row>
    <row r="150" spans="1:7" ht="23.25" customHeight="1">
      <c r="A150" s="26"/>
      <c r="B150" s="26"/>
      <c r="C150" s="27">
        <v>6330</v>
      </c>
      <c r="D150" s="4" t="s">
        <v>146</v>
      </c>
      <c r="E150" s="64">
        <v>333000</v>
      </c>
      <c r="F150" s="64">
        <v>333000</v>
      </c>
      <c r="G150" s="82">
        <f>F150/E150*100</f>
        <v>100</v>
      </c>
    </row>
    <row r="151" spans="1:7" ht="14.25" customHeight="1">
      <c r="A151" s="53"/>
      <c r="B151" s="54">
        <v>92605</v>
      </c>
      <c r="C151" s="54"/>
      <c r="D151" s="45" t="s">
        <v>109</v>
      </c>
      <c r="E151" s="61">
        <f>SUM(E152:E153)</f>
        <v>50000</v>
      </c>
      <c r="F151" s="61">
        <f>SUM(F152:F153)</f>
        <v>45195.41</v>
      </c>
      <c r="G151" s="61">
        <f>G153</f>
        <v>90.37182</v>
      </c>
    </row>
    <row r="152" spans="1:7" ht="14.25" customHeight="1">
      <c r="A152" s="131"/>
      <c r="B152" s="132"/>
      <c r="C152" s="133" t="s">
        <v>57</v>
      </c>
      <c r="D152" s="134" t="s">
        <v>120</v>
      </c>
      <c r="E152" s="135"/>
      <c r="F152" s="136">
        <v>9.5</v>
      </c>
      <c r="G152" s="135"/>
    </row>
    <row r="153" spans="1:7" ht="22.5" customHeight="1">
      <c r="A153" s="35"/>
      <c r="B153" s="26"/>
      <c r="C153" s="130" t="s">
        <v>56</v>
      </c>
      <c r="D153" s="4" t="s">
        <v>12</v>
      </c>
      <c r="E153" s="64">
        <v>50000</v>
      </c>
      <c r="F153" s="65">
        <v>45185.91</v>
      </c>
      <c r="G153" s="82">
        <f t="shared" si="4"/>
        <v>90.37182</v>
      </c>
    </row>
    <row r="154" spans="1:7" s="10" customFormat="1" ht="22.5" customHeight="1">
      <c r="A154" s="11"/>
      <c r="B154" s="13"/>
      <c r="C154" s="12"/>
      <c r="D154" s="14" t="s">
        <v>92</v>
      </c>
      <c r="E154" s="85">
        <f>E147+E144+E141+E138+E116+E97+E94+E62+E55+E50+E33+E25+E22+E18+E12</f>
        <v>81107698</v>
      </c>
      <c r="F154" s="142">
        <f>F147+F144+F141+F138+F116+F97+F94+F62+F55+F50+F33+F25+F22+F18+F12</f>
        <v>81699692.57999998</v>
      </c>
      <c r="G154" s="143">
        <f t="shared" si="4"/>
        <v>100.72988704475374</v>
      </c>
    </row>
    <row r="155" ht="12.75">
      <c r="E155" s="24"/>
    </row>
    <row r="156" ht="12.75">
      <c r="E156" s="24"/>
    </row>
    <row r="157" ht="12.75">
      <c r="E157" s="24"/>
    </row>
    <row r="158" ht="12.75">
      <c r="E158" s="24"/>
    </row>
    <row r="159" ht="12.75">
      <c r="E159" s="24"/>
    </row>
    <row r="160" ht="12.75">
      <c r="E160" s="24"/>
    </row>
    <row r="161" ht="12.75">
      <c r="E161" s="24"/>
    </row>
  </sheetData>
  <sheetProtection/>
  <mergeCells count="10">
    <mergeCell ref="E1:G1"/>
    <mergeCell ref="E3:G3"/>
    <mergeCell ref="E4:G4"/>
    <mergeCell ref="E5:G5"/>
    <mergeCell ref="E9:E10"/>
    <mergeCell ref="A7:G7"/>
    <mergeCell ref="G9:G10"/>
    <mergeCell ref="F9:F10"/>
    <mergeCell ref="A9:C9"/>
    <mergeCell ref="D9:D10"/>
  </mergeCells>
  <printOptions horizontalCentered="1"/>
  <pageMargins left="0.4330708661417323" right="0.4724409448818898" top="0.3937007874015748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5">
      <selection activeCell="E21" sqref="E21"/>
    </sheetView>
  </sheetViews>
  <sheetFormatPr defaultColWidth="9.00390625" defaultRowHeight="12.75"/>
  <cols>
    <col min="1" max="1" width="5.125" style="1" customWidth="1"/>
    <col min="2" max="2" width="35.375" style="1" customWidth="1"/>
    <col min="3" max="3" width="14.625" style="1" customWidth="1"/>
    <col min="4" max="4" width="14.125" style="1" customWidth="1"/>
    <col min="5" max="5" width="12.75390625" style="1" customWidth="1"/>
    <col min="6" max="7" width="12.625" style="1" customWidth="1"/>
    <col min="8" max="8" width="10.00390625" style="1" customWidth="1"/>
    <col min="9" max="9" width="7.375" style="1" customWidth="1"/>
    <col min="10" max="16384" width="9.125" style="1" customWidth="1"/>
  </cols>
  <sheetData>
    <row r="1" spans="1:7" ht="11.25" customHeight="1">
      <c r="A1" s="155" t="s">
        <v>128</v>
      </c>
      <c r="B1" s="155"/>
      <c r="C1" s="155"/>
      <c r="D1" s="155"/>
      <c r="E1" s="155"/>
      <c r="F1" s="155"/>
      <c r="G1" s="123"/>
    </row>
    <row r="2" spans="1:8" ht="12.75" customHeight="1">
      <c r="A2" s="164" t="s">
        <v>114</v>
      </c>
      <c r="B2" s="164"/>
      <c r="C2" s="164"/>
      <c r="D2" s="164"/>
      <c r="E2" s="164"/>
      <c r="F2" s="164"/>
      <c r="G2" s="20"/>
      <c r="H2" s="103"/>
    </row>
    <row r="3" spans="1:3" ht="3.75" customHeight="1">
      <c r="A3" s="103"/>
      <c r="B3" s="103"/>
      <c r="C3" s="103"/>
    </row>
    <row r="4" spans="1:8" ht="12" customHeight="1">
      <c r="A4" s="165" t="s">
        <v>149</v>
      </c>
      <c r="B4" s="165"/>
      <c r="C4" s="165"/>
      <c r="D4" s="165"/>
      <c r="E4" s="165"/>
      <c r="F4" s="165"/>
      <c r="G4" s="2"/>
      <c r="H4" s="2"/>
    </row>
    <row r="5" spans="1:3" ht="3" customHeight="1">
      <c r="A5" s="2"/>
      <c r="B5" s="2"/>
      <c r="C5" s="2"/>
    </row>
    <row r="6" spans="1:9" ht="12" customHeight="1">
      <c r="A6" s="158" t="s">
        <v>0</v>
      </c>
      <c r="B6" s="158" t="s">
        <v>39</v>
      </c>
      <c r="C6" s="159" t="s">
        <v>99</v>
      </c>
      <c r="D6" s="149" t="s">
        <v>97</v>
      </c>
      <c r="E6" s="160" t="s">
        <v>127</v>
      </c>
      <c r="F6" s="161"/>
      <c r="G6" s="161"/>
      <c r="H6" s="162"/>
      <c r="I6" s="150" t="s">
        <v>98</v>
      </c>
    </row>
    <row r="7" spans="1:9" ht="12" customHeight="1">
      <c r="A7" s="158"/>
      <c r="B7" s="158"/>
      <c r="C7" s="159"/>
      <c r="D7" s="149"/>
      <c r="E7" s="156" t="s">
        <v>129</v>
      </c>
      <c r="F7" s="157"/>
      <c r="G7" s="156" t="s">
        <v>131</v>
      </c>
      <c r="H7" s="157"/>
      <c r="I7" s="163"/>
    </row>
    <row r="8" spans="1:9" ht="12" customHeight="1">
      <c r="A8" s="158"/>
      <c r="B8" s="158"/>
      <c r="C8" s="159"/>
      <c r="D8" s="149"/>
      <c r="E8" s="125" t="s">
        <v>99</v>
      </c>
      <c r="F8" s="125" t="s">
        <v>130</v>
      </c>
      <c r="G8" s="125" t="s">
        <v>99</v>
      </c>
      <c r="H8" s="125" t="s">
        <v>130</v>
      </c>
      <c r="I8" s="151"/>
    </row>
    <row r="9" spans="1:9" ht="6.75" customHeight="1" thickBo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7</v>
      </c>
      <c r="G9" s="124"/>
      <c r="H9" s="124">
        <v>8</v>
      </c>
      <c r="I9" s="124">
        <v>9</v>
      </c>
    </row>
    <row r="10" spans="1:9" ht="12" customHeight="1" thickTop="1">
      <c r="A10" s="15" t="s">
        <v>1</v>
      </c>
      <c r="B10" s="17" t="s">
        <v>5</v>
      </c>
      <c r="C10" s="100">
        <f>Dochody!E12</f>
        <v>2145139</v>
      </c>
      <c r="D10" s="86">
        <f>Dochody!F12</f>
        <v>2146641.3200000003</v>
      </c>
      <c r="E10" s="86">
        <f aca="true" t="shared" si="0" ref="E10:F15">C10</f>
        <v>2145139</v>
      </c>
      <c r="F10" s="86">
        <f t="shared" si="0"/>
        <v>2146641.3200000003</v>
      </c>
      <c r="G10" s="86"/>
      <c r="H10" s="86"/>
      <c r="I10" s="87">
        <f>D10/C10*100</f>
        <v>100.07003369012453</v>
      </c>
    </row>
    <row r="11" spans="1:9" ht="23.25" customHeight="1">
      <c r="A11" s="27">
        <v>400</v>
      </c>
      <c r="B11" s="137" t="s">
        <v>147</v>
      </c>
      <c r="C11" s="138">
        <f>Dochody!E18</f>
        <v>30</v>
      </c>
      <c r="D11" s="138">
        <f>Dochody!F18</f>
        <v>58.519999999999996</v>
      </c>
      <c r="E11" s="138">
        <f>C11</f>
        <v>30</v>
      </c>
      <c r="F11" s="138">
        <f>D11</f>
        <v>58.519999999999996</v>
      </c>
      <c r="G11" s="139"/>
      <c r="H11" s="139"/>
      <c r="I11" s="75">
        <f>D11/C11*100</f>
        <v>195.06666666666666</v>
      </c>
    </row>
    <row r="12" spans="1:9" ht="12" customHeight="1">
      <c r="A12" s="16">
        <v>600</v>
      </c>
      <c r="B12" s="8" t="s">
        <v>112</v>
      </c>
      <c r="C12" s="101">
        <f>Dochody!E22</f>
        <v>103000</v>
      </c>
      <c r="D12" s="73">
        <f>Dochody!F22</f>
        <v>103000</v>
      </c>
      <c r="E12" s="73">
        <f t="shared" si="0"/>
        <v>103000</v>
      </c>
      <c r="F12" s="73">
        <f t="shared" si="0"/>
        <v>103000</v>
      </c>
      <c r="G12" s="73"/>
      <c r="H12" s="73"/>
      <c r="I12" s="75">
        <f aca="true" t="shared" si="1" ref="I12:I25">D12/C12*100</f>
        <v>100</v>
      </c>
    </row>
    <row r="13" spans="1:9" ht="11.25" customHeight="1">
      <c r="A13" s="7">
        <v>700</v>
      </c>
      <c r="B13" s="8" t="s">
        <v>41</v>
      </c>
      <c r="C13" s="101">
        <f>Dochody!E25</f>
        <v>772889</v>
      </c>
      <c r="D13" s="73">
        <f>Dochody!F25</f>
        <v>770758.74</v>
      </c>
      <c r="E13" s="73">
        <f>C13-G13</f>
        <v>575535</v>
      </c>
      <c r="F13" s="73">
        <f>D13-H13</f>
        <v>573404.74</v>
      </c>
      <c r="G13" s="73">
        <f>Dochody!E29</f>
        <v>197354</v>
      </c>
      <c r="H13" s="73">
        <f>Dochody!F29</f>
        <v>197354</v>
      </c>
      <c r="I13" s="75">
        <f t="shared" si="1"/>
        <v>99.72437698039434</v>
      </c>
    </row>
    <row r="14" spans="1:9" ht="12" customHeight="1">
      <c r="A14" s="28">
        <v>750</v>
      </c>
      <c r="B14" s="41" t="s">
        <v>42</v>
      </c>
      <c r="C14" s="101">
        <f>Dochody!E33</f>
        <v>293424</v>
      </c>
      <c r="D14" s="73">
        <f>Dochody!F33</f>
        <v>334045.18000000005</v>
      </c>
      <c r="E14" s="73">
        <f t="shared" si="0"/>
        <v>293424</v>
      </c>
      <c r="F14" s="73">
        <f t="shared" si="0"/>
        <v>334045.18000000005</v>
      </c>
      <c r="G14" s="73"/>
      <c r="H14" s="73"/>
      <c r="I14" s="75">
        <f t="shared" si="1"/>
        <v>113.84385053710673</v>
      </c>
    </row>
    <row r="15" spans="1:9" ht="36" customHeight="1">
      <c r="A15" s="28">
        <v>751</v>
      </c>
      <c r="B15" s="41" t="s">
        <v>111</v>
      </c>
      <c r="C15" s="101">
        <f>Dochody!E50</f>
        <v>27663</v>
      </c>
      <c r="D15" s="73">
        <f>Dochody!F50</f>
        <v>27527.72</v>
      </c>
      <c r="E15" s="73">
        <f t="shared" si="0"/>
        <v>27663</v>
      </c>
      <c r="F15" s="73">
        <f t="shared" si="0"/>
        <v>27527.72</v>
      </c>
      <c r="G15" s="73"/>
      <c r="H15" s="73"/>
      <c r="I15" s="75">
        <f t="shared" si="1"/>
        <v>99.51097133355023</v>
      </c>
    </row>
    <row r="16" spans="1:9" ht="24" customHeight="1">
      <c r="A16" s="7">
        <v>754</v>
      </c>
      <c r="B16" s="8" t="s">
        <v>43</v>
      </c>
      <c r="C16" s="101">
        <f>Dochody!E55</f>
        <v>23180</v>
      </c>
      <c r="D16" s="73">
        <f>Dochody!F55</f>
        <v>23180.42</v>
      </c>
      <c r="E16" s="73">
        <f>Dochody!E56+Dochody!E60</f>
        <v>2280</v>
      </c>
      <c r="F16" s="73">
        <f>Dochody!F56+Dochody!F60</f>
        <v>2280.42</v>
      </c>
      <c r="G16" s="73">
        <f>C16-E16</f>
        <v>20900</v>
      </c>
      <c r="H16" s="73">
        <f>D16-F16</f>
        <v>20900</v>
      </c>
      <c r="I16" s="75">
        <f t="shared" si="1"/>
        <v>100.0018119068162</v>
      </c>
    </row>
    <row r="17" spans="1:9" ht="38.25" customHeight="1">
      <c r="A17" s="7">
        <v>756</v>
      </c>
      <c r="B17" s="8" t="s">
        <v>76</v>
      </c>
      <c r="C17" s="101">
        <f>Dochody!E62</f>
        <v>58684985</v>
      </c>
      <c r="D17" s="73">
        <f>Dochody!F62</f>
        <v>59025620.8</v>
      </c>
      <c r="E17" s="73">
        <f>C17</f>
        <v>58684985</v>
      </c>
      <c r="F17" s="73">
        <f>D17</f>
        <v>59025620.8</v>
      </c>
      <c r="G17" s="73"/>
      <c r="H17" s="73"/>
      <c r="I17" s="75">
        <f t="shared" si="1"/>
        <v>100.58044796296701</v>
      </c>
    </row>
    <row r="18" spans="1:9" ht="12" customHeight="1">
      <c r="A18" s="7">
        <v>758</v>
      </c>
      <c r="B18" s="8" t="s">
        <v>44</v>
      </c>
      <c r="C18" s="101">
        <f>Dochody!E94</f>
        <v>13274890</v>
      </c>
      <c r="D18" s="73">
        <f>Dochody!F94</f>
        <v>13274890</v>
      </c>
      <c r="E18" s="73">
        <f>C18</f>
        <v>13274890</v>
      </c>
      <c r="F18" s="73">
        <f>D18</f>
        <v>13274890</v>
      </c>
      <c r="G18" s="73"/>
      <c r="H18" s="73"/>
      <c r="I18" s="75">
        <f t="shared" si="1"/>
        <v>100</v>
      </c>
    </row>
    <row r="19" spans="1:9" ht="12" customHeight="1">
      <c r="A19" s="7">
        <v>801</v>
      </c>
      <c r="B19" s="8" t="s">
        <v>45</v>
      </c>
      <c r="C19" s="101">
        <f>Dochody!E97</f>
        <v>2316468</v>
      </c>
      <c r="D19" s="73">
        <f>Dochody!F97</f>
        <v>2551337.58</v>
      </c>
      <c r="E19" s="73">
        <f>C19-G19</f>
        <v>2166468</v>
      </c>
      <c r="F19" s="73">
        <f>D19-H19</f>
        <v>2401337.58</v>
      </c>
      <c r="G19" s="73">
        <f>Dochody!E105</f>
        <v>150000</v>
      </c>
      <c r="H19" s="73">
        <f>Dochody!F105</f>
        <v>150000</v>
      </c>
      <c r="I19" s="75">
        <f t="shared" si="1"/>
        <v>110.13912473645222</v>
      </c>
    </row>
    <row r="20" spans="1:9" ht="12" customHeight="1">
      <c r="A20" s="7">
        <v>852</v>
      </c>
      <c r="B20" s="8" t="s">
        <v>50</v>
      </c>
      <c r="C20" s="101">
        <f>Dochody!E116</f>
        <v>2584684</v>
      </c>
      <c r="D20" s="73">
        <f>Dochody!F116</f>
        <v>2572566.81</v>
      </c>
      <c r="E20" s="73">
        <f>C20</f>
        <v>2584684</v>
      </c>
      <c r="F20" s="73">
        <f>Dochody!F116</f>
        <v>2572566.81</v>
      </c>
      <c r="G20" s="73"/>
      <c r="H20" s="73"/>
      <c r="I20" s="75">
        <f t="shared" si="1"/>
        <v>99.53119259452994</v>
      </c>
    </row>
    <row r="21" spans="1:9" ht="12" customHeight="1">
      <c r="A21" s="7">
        <v>854</v>
      </c>
      <c r="B21" s="8" t="s">
        <v>113</v>
      </c>
      <c r="C21" s="101">
        <f>Dochody!E138</f>
        <v>39395</v>
      </c>
      <c r="D21" s="73">
        <f>Dochody!F138</f>
        <v>32919</v>
      </c>
      <c r="E21" s="73">
        <f aca="true" t="shared" si="2" ref="E21:F23">C21</f>
        <v>39395</v>
      </c>
      <c r="F21" s="73">
        <f t="shared" si="2"/>
        <v>32919</v>
      </c>
      <c r="G21" s="73"/>
      <c r="H21" s="73"/>
      <c r="I21" s="75">
        <f t="shared" si="1"/>
        <v>83.56136565554004</v>
      </c>
    </row>
    <row r="22" spans="1:9" ht="12" customHeight="1">
      <c r="A22" s="7">
        <v>900</v>
      </c>
      <c r="B22" s="8" t="s">
        <v>46</v>
      </c>
      <c r="C22" s="101">
        <f>Dochody!E141</f>
        <v>69951</v>
      </c>
      <c r="D22" s="73">
        <f>Dochody!F141</f>
        <v>69951.08</v>
      </c>
      <c r="E22" s="73">
        <f t="shared" si="2"/>
        <v>69951</v>
      </c>
      <c r="F22" s="73">
        <f t="shared" si="2"/>
        <v>69951.08</v>
      </c>
      <c r="G22" s="73"/>
      <c r="H22" s="73"/>
      <c r="I22" s="75">
        <f>D22/C22*100</f>
        <v>100.00011436577032</v>
      </c>
    </row>
    <row r="23" spans="1:9" ht="12" customHeight="1">
      <c r="A23" s="7">
        <v>921</v>
      </c>
      <c r="B23" s="8" t="s">
        <v>148</v>
      </c>
      <c r="C23" s="101">
        <f>Dochody!E144</f>
        <v>56000</v>
      </c>
      <c r="D23" s="73">
        <f>Dochody!F144</f>
        <v>56000</v>
      </c>
      <c r="E23" s="73">
        <f t="shared" si="2"/>
        <v>56000</v>
      </c>
      <c r="F23" s="73">
        <f t="shared" si="2"/>
        <v>56000</v>
      </c>
      <c r="G23" s="73"/>
      <c r="H23" s="73"/>
      <c r="I23" s="75"/>
    </row>
    <row r="24" spans="1:9" ht="12.75" customHeight="1">
      <c r="A24" s="30">
        <v>926</v>
      </c>
      <c r="B24" s="140" t="s">
        <v>110</v>
      </c>
      <c r="C24" s="102">
        <f>Dochody!E147</f>
        <v>716000</v>
      </c>
      <c r="D24" s="88">
        <f>Dochody!F147</f>
        <v>711195.41</v>
      </c>
      <c r="E24" s="88">
        <f>Dochody!E151</f>
        <v>50000</v>
      </c>
      <c r="F24" s="88">
        <f>Dochody!F151</f>
        <v>45195.41</v>
      </c>
      <c r="G24" s="88">
        <f>Dochody!E148</f>
        <v>666000</v>
      </c>
      <c r="H24" s="88">
        <f>Dochody!F148</f>
        <v>666000</v>
      </c>
      <c r="I24" s="81">
        <f>D24*100/C24</f>
        <v>99.32896787709497</v>
      </c>
    </row>
    <row r="25" spans="1:9" s="10" customFormat="1" ht="15.75" customHeight="1">
      <c r="A25" s="18"/>
      <c r="B25" s="19" t="s">
        <v>40</v>
      </c>
      <c r="C25" s="89">
        <f aca="true" t="shared" si="3" ref="C25:H25">SUM(C10:C24)</f>
        <v>81107698</v>
      </c>
      <c r="D25" s="108">
        <f t="shared" si="3"/>
        <v>81699692.57999998</v>
      </c>
      <c r="E25" s="108">
        <f t="shared" si="3"/>
        <v>80073444</v>
      </c>
      <c r="F25" s="108">
        <f t="shared" si="3"/>
        <v>80665438.57999998</v>
      </c>
      <c r="G25" s="108">
        <f t="shared" si="3"/>
        <v>1034254</v>
      </c>
      <c r="H25" s="108">
        <f t="shared" si="3"/>
        <v>1034254</v>
      </c>
      <c r="I25" s="90">
        <f t="shared" si="1"/>
        <v>100.72988704475374</v>
      </c>
    </row>
    <row r="26" ht="12.75">
      <c r="D26" s="115"/>
    </row>
  </sheetData>
  <sheetProtection/>
  <mergeCells count="11">
    <mergeCell ref="I6:I8"/>
    <mergeCell ref="A2:F2"/>
    <mergeCell ref="A4:F4"/>
    <mergeCell ref="A1:F1"/>
    <mergeCell ref="G7:H7"/>
    <mergeCell ref="E7:F7"/>
    <mergeCell ref="A6:A8"/>
    <mergeCell ref="B6:B8"/>
    <mergeCell ref="C6:C8"/>
    <mergeCell ref="D6:D8"/>
    <mergeCell ref="E6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&amp;C&amp;8Strona 4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2010-03-26T13:05:27Z</cp:lastPrinted>
  <dcterms:created xsi:type="dcterms:W3CDTF">2002-11-06T08:41:21Z</dcterms:created>
  <dcterms:modified xsi:type="dcterms:W3CDTF">2013-03-05T12:29:39Z</dcterms:modified>
  <cp:category/>
  <cp:version/>
  <cp:contentType/>
  <cp:contentStatus/>
</cp:coreProperties>
</file>