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520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'szczegolowe'!$A$1:$U$166</definedName>
  </definedNames>
  <calcPr fullCalcOnLoad="1"/>
</workbook>
</file>

<file path=xl/sharedStrings.xml><?xml version="1.0" encoding="utf-8"?>
<sst xmlns="http://schemas.openxmlformats.org/spreadsheetml/2006/main" count="700" uniqueCount="304">
  <si>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</si>
  <si>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</si>
  <si>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</si>
  <si>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</si>
  <si>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</si>
  <si>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</si>
  <si>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</si>
  <si>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</si>
  <si>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</si>
  <si>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</si>
  <si>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</si>
  <si>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</si>
  <si>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</si>
  <si>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</si>
  <si>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</si>
  <si>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</si>
  <si>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</si>
  <si>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</si>
  <si>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</si>
  <si>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</si>
  <si>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</si>
  <si>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</si>
  <si>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</si>
  <si>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</si>
  <si>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</si>
  <si>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</si>
  <si>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</si>
  <si>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</si>
  <si>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</si>
  <si>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</si>
  <si>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</si>
  <si>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</si>
  <si>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</si>
  <si>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</si>
  <si>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</si>
  <si>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</si>
  <si>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</si>
  <si>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</si>
  <si>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</si>
  <si>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</si>
  <si>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</si>
  <si>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</si>
  <si>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</si>
  <si>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</si>
  <si>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</si>
  <si>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</si>
  <si>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</si>
  <si>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</si>
  <si>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</si>
  <si>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</si>
  <si>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</si>
  <si>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</si>
  <si>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</si>
  <si>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</si>
  <si>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</si>
  <si>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</si>
  <si>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</si>
  <si>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</si>
  <si>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</si>
  <si>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</si>
  <si>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</si>
  <si>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</si>
  <si>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</si>
  <si>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</si>
  <si>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</si>
  <si>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</si>
  <si>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</si>
  <si>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</si>
  <si>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</si>
  <si>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</si>
  <si>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</si>
  <si>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</si>
  <si>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</si>
  <si>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</si>
  <si>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</si>
  <si>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</si>
  <si>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</si>
  <si>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</si>
  <si>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</si>
  <si>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</si>
  <si>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</si>
  <si>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</si>
  <si>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</si>
  <si>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</si>
  <si>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</si>
  <si>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</si>
  <si>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</si>
  <si>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</si>
  <si>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</si>
  <si>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</si>
  <si>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</si>
  <si>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</si>
  <si>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</si>
  <si>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</si>
  <si>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</si>
  <si>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</si>
  <si>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</si>
  <si>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</si>
  <si>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</si>
  <si>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</si>
  <si>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</si>
  <si>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</si>
  <si>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</si>
  <si>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</si>
  <si>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</si>
  <si>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</si>
  <si>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</si>
  <si>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</si>
  <si>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</si>
  <si>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</si>
  <si>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</si>
  <si>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</si>
  <si>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</si>
  <si>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</si>
  <si>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</si>
  <si>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</si>
  <si>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</si>
  <si>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</si>
  <si>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</si>
  <si>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</si>
  <si>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</si>
  <si>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</si>
  <si>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</si>
  <si>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</si>
  <si>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</si>
  <si>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</si>
  <si>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</si>
  <si>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</si>
  <si>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</si>
  <si>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</si>
  <si>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</si>
  <si>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</si>
  <si>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</si>
  <si>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</si>
  <si>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</si>
  <si>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</si>
  <si>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</si>
  <si>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</si>
  <si>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</si>
  <si>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</si>
  <si>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</si>
  <si>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</si>
  <si>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</si>
  <si>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</si>
  <si>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</si>
  <si>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</si>
  <si>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</si>
  <si>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</si>
  <si>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</si>
  <si>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</si>
  <si>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</si>
  <si>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</si>
  <si>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</si>
  <si>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</si>
  <si>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</si>
  <si>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</si>
  <si>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</si>
  <si>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</si>
  <si>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</si>
  <si>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</si>
  <si>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</si>
  <si>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</si>
  <si>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</si>
  <si>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</si>
  <si>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</si>
  <si>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</si>
  <si>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</si>
  <si>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</si>
  <si>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</si>
  <si>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</si>
  <si>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</si>
  <si>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</si>
  <si>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</si>
  <si>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</si>
  <si>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</si>
  <si>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</si>
  <si>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</si>
  <si>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</si>
  <si>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</si>
  <si>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</si>
  <si>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</si>
  <si>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</si>
  <si>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</si>
  <si>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</si>
  <si>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</si>
  <si>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Nowa Iwiczna - Zakup gruntów pod SUW</t>
  </si>
  <si>
    <t>Wólka Kosowska -Projekt i  budowa przedszkola</t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</si>
  <si>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</si>
  <si>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</si>
  <si>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</si>
  <si>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</si>
  <si>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</si>
  <si>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</si>
  <si>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</si>
  <si>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 oświetlenia ul. Okrężnej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</si>
  <si>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</si>
  <si>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</si>
  <si>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</si>
  <si>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</si>
  <si>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</si>
  <si>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</si>
  <si>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</si>
  <si>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</si>
  <si>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</si>
  <si>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 xml:space="preserve">Nowa Iwiczna- Zakup gruntów pod drogę ul. Jarzębinowa 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</si>
  <si>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</si>
  <si>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</si>
  <si>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</si>
  <si>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</si>
  <si>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</si>
  <si>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</si>
  <si>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</si>
  <si>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</si>
  <si>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</si>
  <si>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</si>
  <si>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</si>
  <si>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</si>
  <si>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</si>
  <si>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</si>
  <si>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</si>
  <si>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</si>
  <si>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</si>
  <si>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</si>
  <si>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</si>
  <si>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</si>
  <si>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</si>
  <si>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</si>
  <si>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Pożyczki         i kredyty                        </t>
  </si>
  <si>
    <t>Kolonia Warszawska-Zakup gruntów pod drogę ul. Przezorna</t>
  </si>
  <si>
    <t>I</t>
  </si>
  <si>
    <t>Razem wydatki inwestycyjne</t>
  </si>
  <si>
    <t>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</si>
  <si>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</si>
  <si>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</si>
  <si>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</si>
  <si>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Mysiadło - Projekt i przebudowa ul. Polnej wraz z odwodnieniem</t>
  </si>
  <si>
    <t>Łazy - projekt i budowa boiska szkolnego</t>
  </si>
  <si>
    <t>Lesznowola - Projekt budowy  ul. Okrężnej oraz projekty branżowe wraz z wytyczeniem geodezyjnym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</si>
  <si>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</si>
  <si>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</si>
  <si>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</si>
  <si>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Stefanowo-Projekt i budowa oświetlenia ul. Cichej</t>
  </si>
  <si>
    <t>Stefanowo-Projekt i budowa  oświetlenia ul. Polnych Bratków</t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</si>
  <si>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</si>
  <si>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</si>
  <si>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</si>
  <si>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</si>
  <si>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</si>
  <si>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</si>
  <si>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Podolszyn - Nawodnienie boiska</t>
  </si>
  <si>
    <t>Zakup kosiarki samochodowej jezdnej i samochodu dostawczego z przyczepką, zakup kontenera na stadion sportowy</t>
  </si>
  <si>
    <t>Zakup 2-ch wentylatorów dla OSP Nowa Wola i Mroków, narzędzi hydraulicznych dla OSP Zamienie i sprzętu ratownictwa medycznego dla OSP Nowa Wola</t>
  </si>
  <si>
    <t>Zakup komputera - Przedszkole w Zamieniu ora wypażarki</t>
  </si>
  <si>
    <t>Razem dział 720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</si>
  <si>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</si>
  <si>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</si>
  <si>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</si>
  <si>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</si>
  <si>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Obligacje</t>
  </si>
  <si>
    <t>Nowa Iwiczna - Projekt  budowy obiektu integracji społecznej wraz z zagospodarowaniem terenu</t>
  </si>
  <si>
    <t>Mroków - Projekt ul. Karasia od ul. Sadowej z wytyczeniem geodezyjnym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</si>
  <si>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</si>
  <si>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</si>
  <si>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</si>
  <si>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 xml:space="preserve">                                   I etap 35.657.416,-zł </t>
  </si>
  <si>
    <t>Lesznowola - Projekt  przebudowy  ul. GRN wraz z aktualizacją geodezyjną</t>
  </si>
  <si>
    <t>150 000  FRKFiS</t>
  </si>
  <si>
    <r>
      <t xml:space="preserve">666 000 </t>
    </r>
    <r>
      <rPr>
        <vertAlign val="superscript"/>
        <sz val="8"/>
        <rFont val="Arial CE"/>
        <family val="0"/>
      </rPr>
      <t>2)</t>
    </r>
  </si>
  <si>
    <t xml:space="preserve">Mysiadło - Projekt i  budowa ul. Kwiatowej  z odwodnieniem </t>
  </si>
  <si>
    <t>Zakup pieca konwekcyjnego, patelni elektrycznej, obieraka, zmywarki i wypażarki</t>
  </si>
  <si>
    <t>Zakup komputerów, drukarek, faksu, urzadzenia do ochrony  danych</t>
  </si>
  <si>
    <t>Warszawianka - Projekt i budowa oświetlenia ul. Miodowej</t>
  </si>
  <si>
    <t>Lesznowola - Projekt i budowa  ul. Sportowej wraz z wytyczeniem geodezyjnym przebiegu drogi</t>
  </si>
  <si>
    <t>Opracowanie koncepcji budowy sieci szerokopasmowej internetu na terenie Gminy Lesznowola</t>
  </si>
  <si>
    <t>Janczewice-Projekt oraz przebudowa i remont budynku świetlicy gminnej  (Razem - 873.082,-zł)</t>
  </si>
  <si>
    <t>Zgorzała - Projekt i budowa oświetlenia do działki nr ewid 300</t>
  </si>
  <si>
    <t xml:space="preserve">Podolszyn - Budowa odwodnienia w ul. Polnej </t>
  </si>
  <si>
    <t>Wkład do spółki prawa handlowego- kapitał zakładowy</t>
  </si>
  <si>
    <t>Z-zakoń</t>
  </si>
  <si>
    <t>K- kontyn</t>
  </si>
  <si>
    <r>
      <t xml:space="preserve">% </t>
    </r>
    <r>
      <rPr>
        <sz val="6"/>
        <rFont val="Arial CE"/>
        <family val="0"/>
      </rPr>
      <t>wykonania</t>
    </r>
  </si>
  <si>
    <t>WYKONANIE -NAKŁADY</t>
  </si>
  <si>
    <t>Razem</t>
  </si>
  <si>
    <t>W tym:</t>
  </si>
  <si>
    <t>Kolonia Warszawska - Budowa wodociągu  w drodze 46/7 bocznej od ul. Ułanów</t>
  </si>
  <si>
    <t>Łazy - Budowa wodociągu  w ulicy lokalnej nr ew. działki 430/4 od ul. Łączności</t>
  </si>
  <si>
    <t xml:space="preserve">Stara Iwiczna - Budowa wodociągu  i kanalizacji  ulica dojazdowa do ul. Słonecznej  nr. ew.działek 106/13, 106/20 </t>
  </si>
  <si>
    <t>Garbatka - Budowa spinki wod wzdłuż ul.Ogrodowej</t>
  </si>
  <si>
    <t>Wykonanie w 2009</t>
  </si>
  <si>
    <t>Wykonanie do 2009</t>
  </si>
  <si>
    <t>Magdaleka -Projekt ciągu pieszo-rower - III etap</t>
  </si>
  <si>
    <t>Mysiadło - Projekt i rozbudowa drogi dz.nr. 1/229, 1/246, 1/247, 77/2  (ul. Osiedlowej) w rejonie skrzyż</t>
  </si>
  <si>
    <t>Stefanowo - Proj budowy chodnika przy ul. Uroczej</t>
  </si>
  <si>
    <t>Zamienie- Budowa ulic gminnych  wraz z odwodnieniem  ( części ulic Waniliowej  i Arakowej)</t>
  </si>
  <si>
    <t>Planowane nakłady ogółem po zmianach  (7+8+9+10)</t>
  </si>
  <si>
    <t xml:space="preserve">Mysiadło - Projekt i budowa "Centrum Edukacji i Sportu "      (Razem 76.057.416)                                                                                    </t>
  </si>
  <si>
    <t>Stara Iwiczna -Projekt budowy oświetlenia drogi na działkach  nr ewid.160/27; 160/18</t>
  </si>
  <si>
    <t>Magdalenka - Obsługa komunikacyjna Działu VI 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</si>
  <si>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</t>
  </si>
  <si>
    <r>
      <t xml:space="preserve">Kompleksowy program gospodarki ściekowej gminy Lesznowola                                                                            (Razem  35.492.553,-zł)         </t>
    </r>
    <r>
      <rPr>
        <vertAlign val="superscript"/>
        <sz val="7"/>
        <rFont val="Arial CE"/>
        <family val="0"/>
      </rPr>
      <t xml:space="preserve"> </t>
    </r>
  </si>
  <si>
    <t xml:space="preserve">Kompleksowy program gospodarki wodnej  gminy Lesznowola                                                                                 (Razem   29.844.697,-zł)         </t>
  </si>
  <si>
    <t>Liczba zadań kontynuowanych w cyklu wieloletnim    57</t>
  </si>
  <si>
    <t>Liczba  zadań zakończonych   44</t>
  </si>
  <si>
    <t xml:space="preserve">  REALIZACJA  ZADAŃ  INWESTYCYJNYCH   W 2009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</si>
</sst>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53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Dashed"/>
      <bottom style="thin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31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vertical="center"/>
    </xf>
    <xf numFmtId="3" fontId="3" fillId="34" borderId="38" xfId="0" applyNumberFormat="1" applyFont="1" applyFill="1" applyBorder="1" applyAlignment="1">
      <alignment vertical="center"/>
    </xf>
    <xf numFmtId="3" fontId="3" fillId="34" borderId="40" xfId="0" applyNumberFormat="1" applyFont="1" applyFill="1" applyBorder="1" applyAlignment="1">
      <alignment vertical="center"/>
    </xf>
    <xf numFmtId="3" fontId="3" fillId="34" borderId="41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3" fillId="34" borderId="39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vertical="center"/>
    </xf>
    <xf numFmtId="3" fontId="2" fillId="33" borderId="33" xfId="0" applyNumberFormat="1" applyFont="1" applyFill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34" borderId="5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8" fillId="33" borderId="39" xfId="0" applyNumberFormat="1" applyFont="1" applyFill="1" applyBorder="1" applyAlignment="1">
      <alignment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3" fontId="2" fillId="34" borderId="51" xfId="0" applyNumberFormat="1" applyFont="1" applyFill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3" fillId="34" borderId="57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35" borderId="58" xfId="0" applyNumberFormat="1" applyFont="1" applyFill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3" fontId="10" fillId="35" borderId="60" xfId="0" applyNumberFormat="1" applyFont="1" applyFill="1" applyBorder="1" applyAlignment="1">
      <alignment vertical="center"/>
    </xf>
    <xf numFmtId="3" fontId="10" fillId="35" borderId="5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35" borderId="6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vertical="center"/>
    </xf>
    <xf numFmtId="3" fontId="10" fillId="33" borderId="58" xfId="0" applyNumberFormat="1" applyFont="1" applyFill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33" borderId="6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33" borderId="59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3" fontId="10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0" fontId="10" fillId="0" borderId="58" xfId="0" applyFont="1" applyBorder="1" applyAlignment="1" quotePrefix="1">
      <alignment horizontal="center" vertical="center"/>
    </xf>
    <xf numFmtId="0" fontId="10" fillId="0" borderId="60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3" fontId="11" fillId="35" borderId="58" xfId="0" applyNumberFormat="1" applyFont="1" applyFill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10" fillId="35" borderId="13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35" borderId="0" xfId="0" applyNumberFormat="1" applyFont="1" applyFill="1" applyBorder="1" applyAlignment="1">
      <alignment vertical="center"/>
    </xf>
    <xf numFmtId="0" fontId="10" fillId="0" borderId="15" xfId="0" applyFont="1" applyBorder="1" applyAlignment="1" quotePrefix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0" fontId="2" fillId="0" borderId="13" xfId="0" applyFont="1" applyBorder="1" applyAlignment="1">
      <alignment wrapText="1"/>
    </xf>
    <xf numFmtId="3" fontId="11" fillId="0" borderId="59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10" fillId="0" borderId="59" xfId="0" applyNumberFormat="1" applyFont="1" applyFill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35" borderId="10" xfId="0" applyNumberFormat="1" applyFont="1" applyFill="1" applyBorder="1" applyAlignment="1">
      <alignment horizontal="right" vertical="center"/>
    </xf>
    <xf numFmtId="3" fontId="10" fillId="35" borderId="5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35" borderId="18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0" fillId="35" borderId="23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0" fontId="3" fillId="33" borderId="62" xfId="0" applyFont="1" applyFill="1" applyBorder="1" applyAlignment="1">
      <alignment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6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3" fontId="10" fillId="35" borderId="1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3" fontId="10" fillId="0" borderId="63" xfId="0" applyNumberFormat="1" applyFont="1" applyBorder="1" applyAlignment="1">
      <alignment vertical="center"/>
    </xf>
    <xf numFmtId="3" fontId="10" fillId="35" borderId="63" xfId="0" applyNumberFormat="1" applyFont="1" applyFill="1" applyBorder="1" applyAlignment="1">
      <alignment vertical="center"/>
    </xf>
    <xf numFmtId="3" fontId="10" fillId="33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0" fillId="33" borderId="64" xfId="0" applyNumberFormat="1" applyFont="1" applyFill="1" applyBorder="1" applyAlignment="1">
      <alignment vertical="center"/>
    </xf>
    <xf numFmtId="0" fontId="2" fillId="0" borderId="65" xfId="0" applyFont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3" fontId="10" fillId="0" borderId="28" xfId="0" applyNumberFormat="1" applyFont="1" applyBorder="1" applyAlignment="1">
      <alignment vertical="center"/>
    </xf>
    <xf numFmtId="3" fontId="10" fillId="33" borderId="28" xfId="0" applyNumberFormat="1" applyFont="1" applyFill="1" applyBorder="1" applyAlignment="1">
      <alignment vertical="center"/>
    </xf>
    <xf numFmtId="3" fontId="10" fillId="35" borderId="2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Border="1" applyAlignment="1">
      <alignment horizontal="right" vertical="center"/>
    </xf>
    <xf numFmtId="3" fontId="10" fillId="35" borderId="14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vertical="center"/>
    </xf>
    <xf numFmtId="3" fontId="11" fillId="34" borderId="18" xfId="0" applyNumberFormat="1" applyFont="1" applyFill="1" applyBorder="1" applyAlignment="1">
      <alignment vertical="center"/>
    </xf>
    <xf numFmtId="3" fontId="10" fillId="35" borderId="18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3" fontId="10" fillId="0" borderId="66" xfId="0" applyNumberFormat="1" applyFont="1" applyFill="1" applyBorder="1" applyAlignment="1">
      <alignment vertical="center"/>
    </xf>
    <xf numFmtId="0" fontId="6" fillId="35" borderId="0" xfId="0" applyFont="1" applyFill="1" applyAlignment="1">
      <alignment horizontal="center" vertical="top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3" fontId="2" fillId="35" borderId="0" xfId="0" applyNumberFormat="1" applyFont="1" applyFill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right" vertical="center"/>
    </xf>
    <xf numFmtId="3" fontId="10" fillId="35" borderId="0" xfId="0" applyNumberFormat="1" applyFont="1" applyFill="1" applyAlignment="1">
      <alignment horizontal="left" vertical="center"/>
    </xf>
    <xf numFmtId="0" fontId="1" fillId="35" borderId="0" xfId="0" applyFont="1" applyFill="1" applyAlignment="1">
      <alignment vertical="center"/>
    </xf>
    <xf numFmtId="3" fontId="2" fillId="35" borderId="0" xfId="0" applyNumberFormat="1" applyFont="1" applyFill="1" applyAlignment="1">
      <alignment vertical="center"/>
    </xf>
    <xf numFmtId="0" fontId="2" fillId="34" borderId="6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10" fillId="0" borderId="67" xfId="0" applyNumberFormat="1" applyFont="1" applyBorder="1" applyAlignment="1">
      <alignment vertical="center"/>
    </xf>
    <xf numFmtId="3" fontId="10" fillId="33" borderId="67" xfId="0" applyNumberFormat="1" applyFont="1" applyFill="1" applyBorder="1" applyAlignment="1">
      <alignment vertical="center"/>
    </xf>
    <xf numFmtId="3" fontId="10" fillId="35" borderId="67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2" fillId="0" borderId="61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58" xfId="0" applyNumberFormat="1" applyFont="1" applyFill="1" applyBorder="1" applyAlignment="1">
      <alignment vertical="center"/>
    </xf>
    <xf numFmtId="4" fontId="10" fillId="0" borderId="58" xfId="0" applyNumberFormat="1" applyFont="1" applyFill="1" applyBorder="1" applyAlignment="1">
      <alignment horizontal="right" vertical="center"/>
    </xf>
    <xf numFmtId="4" fontId="10" fillId="0" borderId="59" xfId="0" applyNumberFormat="1" applyFont="1" applyFill="1" applyBorder="1" applyAlignment="1">
      <alignment vertical="center"/>
    </xf>
    <xf numFmtId="4" fontId="10" fillId="0" borderId="59" xfId="0" applyNumberFormat="1" applyFont="1" applyFill="1" applyBorder="1" applyAlignment="1">
      <alignment horizontal="right" vertical="center"/>
    </xf>
    <xf numFmtId="4" fontId="10" fillId="0" borderId="60" xfId="0" applyNumberFormat="1" applyFont="1" applyFill="1" applyBorder="1" applyAlignment="1">
      <alignment vertical="center"/>
    </xf>
    <xf numFmtId="4" fontId="10" fillId="0" borderId="6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3" fontId="1" fillId="34" borderId="62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1" fillId="33" borderId="68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" fontId="10" fillId="34" borderId="58" xfId="0" applyNumberFormat="1" applyFont="1" applyFill="1" applyBorder="1" applyAlignment="1">
      <alignment vertical="center"/>
    </xf>
    <xf numFmtId="4" fontId="10" fillId="34" borderId="59" xfId="0" applyNumberFormat="1" applyFont="1" applyFill="1" applyBorder="1" applyAlignment="1">
      <alignment vertical="center"/>
    </xf>
    <xf numFmtId="4" fontId="10" fillId="34" borderId="6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right" vertical="center"/>
    </xf>
    <xf numFmtId="3" fontId="10" fillId="0" borderId="69" xfId="0" applyNumberFormat="1" applyFont="1" applyFill="1" applyBorder="1" applyAlignment="1">
      <alignment horizontal="right" vertical="center"/>
    </xf>
    <xf numFmtId="4" fontId="10" fillId="0" borderId="69" xfId="0" applyNumberFormat="1" applyFont="1" applyFill="1" applyBorder="1" applyAlignment="1">
      <alignment horizontal="right" vertical="center"/>
    </xf>
    <xf numFmtId="4" fontId="10" fillId="35" borderId="58" xfId="0" applyNumberFormat="1" applyFont="1" applyFill="1" applyBorder="1" applyAlignment="1">
      <alignment horizontal="right" vertical="center"/>
    </xf>
    <xf numFmtId="3" fontId="10" fillId="0" borderId="64" xfId="0" applyNumberFormat="1" applyFont="1" applyFill="1" applyBorder="1" applyAlignment="1">
      <alignment horizontal="right" vertical="center"/>
    </xf>
    <xf numFmtId="4" fontId="10" fillId="0" borderId="64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center" vertical="center"/>
    </xf>
    <xf numFmtId="4" fontId="10" fillId="34" borderId="58" xfId="0" applyNumberFormat="1" applyFont="1" applyFill="1" applyBorder="1" applyAlignment="1">
      <alignment horizontal="center" vertical="center"/>
    </xf>
    <xf numFmtId="4" fontId="10" fillId="34" borderId="59" xfId="0" applyNumberFormat="1" applyFont="1" applyFill="1" applyBorder="1" applyAlignment="1">
      <alignment horizontal="center" vertical="center"/>
    </xf>
    <xf numFmtId="4" fontId="10" fillId="34" borderId="64" xfId="0" applyNumberFormat="1" applyFont="1" applyFill="1" applyBorder="1" applyAlignment="1">
      <alignment horizontal="center" vertical="center"/>
    </xf>
    <xf numFmtId="4" fontId="10" fillId="34" borderId="69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0" fillId="0" borderId="66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vertical="center"/>
    </xf>
    <xf numFmtId="4" fontId="10" fillId="34" borderId="10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" fontId="10" fillId="35" borderId="6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1" fillId="33" borderId="68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1" fillId="35" borderId="0" xfId="0" applyNumberFormat="1" applyFont="1" applyFill="1" applyBorder="1" applyAlignment="1">
      <alignment horizontal="left" vertical="center"/>
    </xf>
    <xf numFmtId="4" fontId="11" fillId="35" borderId="0" xfId="0" applyNumberFormat="1" applyFont="1" applyFill="1" applyBorder="1" applyAlignment="1">
      <alignment horizontal="left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10" fillId="35" borderId="58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5" borderId="13" xfId="0" applyNumberFormat="1" applyFont="1" applyFill="1" applyBorder="1" applyAlignment="1">
      <alignment vertical="center"/>
    </xf>
    <xf numFmtId="4" fontId="11" fillId="33" borderId="68" xfId="0" applyNumberFormat="1" applyFont="1" applyFill="1" applyBorder="1" applyAlignment="1">
      <alignment vertical="center"/>
    </xf>
    <xf numFmtId="4" fontId="10" fillId="35" borderId="13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68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0" fillId="35" borderId="58" xfId="0" applyNumberFormat="1" applyFont="1" applyFill="1" applyBorder="1" applyAlignment="1">
      <alignment horizontal="center" vertical="center"/>
    </xf>
    <xf numFmtId="4" fontId="10" fillId="0" borderId="59" xfId="0" applyNumberFormat="1" applyFont="1" applyFill="1" applyBorder="1" applyAlignment="1">
      <alignment horizontal="center" vertical="center"/>
    </xf>
    <xf numFmtId="4" fontId="10" fillId="0" borderId="64" xfId="0" applyNumberFormat="1" applyFont="1" applyFill="1" applyBorder="1" applyAlignment="1">
      <alignment horizontal="center" vertical="center"/>
    </xf>
    <xf numFmtId="4" fontId="10" fillId="0" borderId="69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34" borderId="17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0" fillId="35" borderId="13" xfId="0" applyNumberFormat="1" applyFont="1" applyFill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right" vertical="center" wrapText="1"/>
    </xf>
    <xf numFmtId="4" fontId="10" fillId="35" borderId="14" xfId="0" applyNumberFormat="1" applyFont="1" applyFill="1" applyBorder="1" applyAlignment="1">
      <alignment horizontal="right" vertical="center" wrapText="1"/>
    </xf>
    <xf numFmtId="4" fontId="10" fillId="35" borderId="13" xfId="0" applyNumberFormat="1" applyFont="1" applyFill="1" applyBorder="1" applyAlignment="1">
      <alignment horizontal="right" vertical="center" wrapText="1"/>
    </xf>
    <xf numFmtId="4" fontId="10" fillId="35" borderId="14" xfId="0" applyNumberFormat="1" applyFont="1" applyFill="1" applyBorder="1" applyAlignment="1">
      <alignment horizontal="right" vertic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34" borderId="62" xfId="0" applyFont="1" applyFill="1" applyBorder="1" applyAlignment="1">
      <alignment vertical="center" wrapText="1"/>
    </xf>
    <xf numFmtId="0" fontId="8" fillId="34" borderId="74" xfId="0" applyFont="1" applyFill="1" applyBorder="1" applyAlignment="1">
      <alignment vertical="center" wrapText="1"/>
    </xf>
    <xf numFmtId="0" fontId="8" fillId="34" borderId="66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3" fontId="10" fillId="35" borderId="13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vertical="center"/>
    </xf>
    <xf numFmtId="3" fontId="8" fillId="33" borderId="39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0" fontId="0" fillId="34" borderId="82" xfId="0" applyFill="1" applyBorder="1" applyAlignment="1">
      <alignment vertical="center"/>
    </xf>
    <xf numFmtId="3" fontId="3" fillId="34" borderId="41" xfId="0" applyNumberFormat="1" applyFont="1" applyFill="1" applyBorder="1" applyAlignment="1">
      <alignment vertical="center"/>
    </xf>
    <xf numFmtId="3" fontId="3" fillId="34" borderId="83" xfId="0" applyNumberFormat="1" applyFont="1" applyFill="1" applyBorder="1" applyAlignment="1">
      <alignment vertical="center"/>
    </xf>
    <xf numFmtId="3" fontId="3" fillId="34" borderId="20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vertical="center"/>
    </xf>
    <xf numFmtId="3" fontId="2" fillId="34" borderId="8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34" borderId="96" xfId="0" applyNumberFormat="1" applyFont="1" applyFill="1" applyBorder="1" applyAlignment="1">
      <alignment vertical="center"/>
    </xf>
    <xf numFmtId="0" fontId="0" fillId="34" borderId="97" xfId="0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3" fillId="34" borderId="70" xfId="0" applyNumberFormat="1" applyFont="1" applyFill="1" applyBorder="1" applyAlignment="1">
      <alignment vertical="center"/>
    </xf>
    <xf numFmtId="3" fontId="3" fillId="34" borderId="98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3" fillId="34" borderId="27" xfId="0" applyNumberFormat="1" applyFont="1" applyFill="1" applyBorder="1" applyAlignment="1">
      <alignment vertical="center"/>
    </xf>
    <xf numFmtId="3" fontId="3" fillId="34" borderId="99" xfId="0" applyNumberFormat="1" applyFont="1" applyFill="1" applyBorder="1" applyAlignment="1">
      <alignment vertical="center"/>
    </xf>
    <xf numFmtId="3" fontId="3" fillId="34" borderId="97" xfId="0" applyNumberFormat="1" applyFont="1" applyFill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showZeros="0" tabSelected="1" zoomScaleSheetLayoutView="100" zoomScalePageLayoutView="0" workbookViewId="0" topLeftCell="A137">
      <selection activeCell="D7" sqref="D7:D10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5.125" style="1" customWidth="1"/>
    <col min="4" max="4" width="32.25390625" style="1" customWidth="1"/>
    <col min="5" max="5" width="10.75390625" style="1" customWidth="1"/>
    <col min="6" max="6" width="9.375" style="1" customWidth="1"/>
    <col min="7" max="7" width="8.375" style="1" customWidth="1"/>
    <col min="8" max="8" width="9.375" style="1" customWidth="1"/>
    <col min="9" max="9" width="8.75390625" style="1" customWidth="1"/>
    <col min="10" max="10" width="7.25390625" style="1" customWidth="1"/>
    <col min="11" max="11" width="10.625" style="1" customWidth="1"/>
    <col min="12" max="12" width="10.875" style="1" bestFit="1" customWidth="1"/>
    <col min="13" max="13" width="10.00390625" style="1" customWidth="1"/>
    <col min="14" max="14" width="6.75390625" style="1" customWidth="1"/>
    <col min="15" max="15" width="5.75390625" style="1" customWidth="1"/>
    <col min="16" max="16" width="14.125" style="1" customWidth="1"/>
    <col min="17" max="17" width="9.125" style="1" customWidth="1"/>
    <col min="18" max="18" width="10.125" style="1" bestFit="1" customWidth="1"/>
    <col min="19" max="16384" width="9.125" style="1" customWidth="1"/>
  </cols>
  <sheetData>
    <row r="1" spans="7:17" ht="12.75" customHeight="1"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9:17" ht="3" customHeight="1">
      <c r="I2" s="142"/>
      <c r="J2" s="142"/>
      <c r="L2" s="142"/>
      <c r="M2" s="142"/>
      <c r="N2" s="142"/>
      <c r="O2" s="142"/>
      <c r="P2" s="142"/>
      <c r="Q2" s="142"/>
    </row>
    <row r="3" spans="7:17" ht="12.75" customHeight="1"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4:17" ht="12" customHeight="1">
      <c r="D4" s="149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9" ht="25.5" customHeight="1">
      <c r="A5" s="456" t="s">
        <v>303</v>
      </c>
      <c r="B5" s="456"/>
      <c r="C5" s="457"/>
      <c r="D5" s="457"/>
      <c r="E5" s="457"/>
      <c r="F5" s="457"/>
      <c r="G5" s="457"/>
      <c r="H5" s="457"/>
      <c r="I5" s="457"/>
      <c r="J5" s="457"/>
      <c r="K5" s="121"/>
      <c r="L5" s="121"/>
      <c r="M5" s="121"/>
      <c r="N5" s="121"/>
      <c r="O5" s="121"/>
      <c r="P5" s="297"/>
      <c r="Q5" s="297"/>
      <c r="R5" s="298"/>
      <c r="S5" s="298"/>
    </row>
    <row r="6" spans="1:19" ht="3.75" customHeight="1">
      <c r="A6" s="120"/>
      <c r="B6" s="120"/>
      <c r="C6" s="121"/>
      <c r="D6" s="19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297"/>
      <c r="Q6" s="297"/>
      <c r="R6" s="298"/>
      <c r="S6" s="298"/>
    </row>
    <row r="7" spans="1:19" s="2" customFormat="1" ht="9.75" customHeight="1" thickBot="1">
      <c r="A7" s="450" t="s">
        <v>1</v>
      </c>
      <c r="B7" s="432" t="s">
        <v>158</v>
      </c>
      <c r="C7" s="451" t="s">
        <v>163</v>
      </c>
      <c r="D7" s="432" t="s">
        <v>159</v>
      </c>
      <c r="E7" s="432" t="s">
        <v>160</v>
      </c>
      <c r="F7" s="465" t="s">
        <v>170</v>
      </c>
      <c r="G7" s="466"/>
      <c r="H7" s="466"/>
      <c r="I7" s="466"/>
      <c r="J7" s="467"/>
      <c r="K7" s="418" t="s">
        <v>281</v>
      </c>
      <c r="L7" s="419"/>
      <c r="M7" s="420"/>
      <c r="N7" s="427" t="s">
        <v>280</v>
      </c>
      <c r="O7" s="430" t="s">
        <v>278</v>
      </c>
      <c r="P7" s="294"/>
      <c r="Q7" s="294"/>
      <c r="R7" s="299"/>
      <c r="S7" s="300"/>
    </row>
    <row r="8" spans="1:19" s="2" customFormat="1" ht="8.25" customHeight="1">
      <c r="A8" s="450"/>
      <c r="B8" s="432"/>
      <c r="C8" s="452"/>
      <c r="D8" s="432"/>
      <c r="E8" s="432"/>
      <c r="F8" s="468">
        <v>2009</v>
      </c>
      <c r="G8" s="469"/>
      <c r="H8" s="469"/>
      <c r="I8" s="469"/>
      <c r="J8" s="470"/>
      <c r="K8" s="400"/>
      <c r="L8" s="403" t="s">
        <v>283</v>
      </c>
      <c r="M8" s="404"/>
      <c r="N8" s="428"/>
      <c r="O8" s="431"/>
      <c r="P8" s="294"/>
      <c r="Q8" s="294"/>
      <c r="R8" s="300"/>
      <c r="S8" s="300"/>
    </row>
    <row r="9" spans="1:19" s="2" customFormat="1" ht="9.75" customHeight="1">
      <c r="A9" s="450"/>
      <c r="B9" s="432"/>
      <c r="C9" s="452"/>
      <c r="D9" s="432"/>
      <c r="E9" s="432"/>
      <c r="F9" s="442" t="s">
        <v>294</v>
      </c>
      <c r="G9" s="435" t="s">
        <v>161</v>
      </c>
      <c r="H9" s="458" t="s">
        <v>258</v>
      </c>
      <c r="I9" s="409" t="s">
        <v>227</v>
      </c>
      <c r="J9" s="443" t="s">
        <v>167</v>
      </c>
      <c r="K9" s="405" t="s">
        <v>282</v>
      </c>
      <c r="L9" s="407" t="s">
        <v>288</v>
      </c>
      <c r="M9" s="409" t="s">
        <v>289</v>
      </c>
      <c r="N9" s="428"/>
      <c r="O9" s="431"/>
      <c r="P9" s="294"/>
      <c r="Q9" s="294"/>
      <c r="R9" s="300"/>
      <c r="S9" s="300"/>
    </row>
    <row r="10" spans="1:19" s="2" customFormat="1" ht="26.25" customHeight="1">
      <c r="A10" s="450"/>
      <c r="B10" s="432"/>
      <c r="C10" s="452"/>
      <c r="D10" s="432"/>
      <c r="E10" s="432"/>
      <c r="F10" s="442"/>
      <c r="G10" s="435"/>
      <c r="H10" s="459"/>
      <c r="I10" s="410"/>
      <c r="J10" s="443"/>
      <c r="K10" s="406"/>
      <c r="L10" s="408"/>
      <c r="M10" s="410"/>
      <c r="N10" s="429"/>
      <c r="O10" s="210" t="s">
        <v>279</v>
      </c>
      <c r="P10" s="294"/>
      <c r="Q10" s="294"/>
      <c r="R10" s="301"/>
      <c r="S10" s="300"/>
    </row>
    <row r="11" spans="1:19" s="2" customFormat="1" ht="8.25" customHeight="1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70">
        <v>6</v>
      </c>
      <c r="G11" s="162">
        <v>7</v>
      </c>
      <c r="H11" s="162">
        <v>8</v>
      </c>
      <c r="I11" s="163">
        <v>9</v>
      </c>
      <c r="J11" s="163">
        <v>10</v>
      </c>
      <c r="K11" s="307">
        <v>11</v>
      </c>
      <c r="L11" s="308">
        <v>12</v>
      </c>
      <c r="M11" s="173">
        <v>13</v>
      </c>
      <c r="N11" s="295">
        <v>14</v>
      </c>
      <c r="O11" s="295">
        <v>15</v>
      </c>
      <c r="P11" s="285"/>
      <c r="Q11" s="285"/>
      <c r="R11" s="301"/>
      <c r="S11" s="300"/>
    </row>
    <row r="12" spans="1:19" s="2" customFormat="1" ht="15" customHeight="1">
      <c r="A12" s="237" t="s">
        <v>229</v>
      </c>
      <c r="B12" s="236"/>
      <c r="C12" s="236"/>
      <c r="D12" s="239" t="s">
        <v>230</v>
      </c>
      <c r="E12" s="238">
        <f aca="true" t="shared" si="0" ref="E12:M12">E13+E52+E104+E107+E109+E112+E114+E135+E148+E155</f>
        <v>220217948</v>
      </c>
      <c r="F12" s="238">
        <f t="shared" si="0"/>
        <v>32901789</v>
      </c>
      <c r="G12" s="238">
        <f t="shared" si="0"/>
        <v>3924889</v>
      </c>
      <c r="H12" s="238">
        <f t="shared" si="0"/>
        <v>17000000</v>
      </c>
      <c r="I12" s="238">
        <f t="shared" si="0"/>
        <v>11140000</v>
      </c>
      <c r="J12" s="238">
        <f t="shared" si="0"/>
        <v>686900</v>
      </c>
      <c r="K12" s="317">
        <f t="shared" si="0"/>
        <v>47398106.23999999</v>
      </c>
      <c r="L12" s="317">
        <f t="shared" si="0"/>
        <v>32800581.590000004</v>
      </c>
      <c r="M12" s="238">
        <f t="shared" si="0"/>
        <v>12534222.24</v>
      </c>
      <c r="N12" s="317">
        <f>L12*100/F12</f>
        <v>99.69239541959254</v>
      </c>
      <c r="O12" s="317"/>
      <c r="P12" s="381">
        <f>L12+M12</f>
        <v>45334803.830000006</v>
      </c>
      <c r="Q12" s="302"/>
      <c r="R12" s="301"/>
      <c r="S12" s="301"/>
    </row>
    <row r="13" spans="1:19" s="3" customFormat="1" ht="15" customHeight="1">
      <c r="A13" s="231"/>
      <c r="B13" s="232"/>
      <c r="C13" s="233"/>
      <c r="D13" s="234" t="s">
        <v>164</v>
      </c>
      <c r="E13" s="235">
        <f aca="true" t="shared" si="1" ref="E13:M13">SUM(E14:E31,E38:E51)</f>
        <v>91721159</v>
      </c>
      <c r="F13" s="235">
        <f t="shared" si="1"/>
        <v>16737822</v>
      </c>
      <c r="G13" s="235">
        <f t="shared" si="1"/>
        <v>402059</v>
      </c>
      <c r="H13" s="235">
        <f t="shared" si="1"/>
        <v>5195763</v>
      </c>
      <c r="I13" s="235">
        <f t="shared" si="1"/>
        <v>11140000</v>
      </c>
      <c r="J13" s="235">
        <f t="shared" si="1"/>
        <v>0</v>
      </c>
      <c r="K13" s="340">
        <f t="shared" si="1"/>
        <v>28644703.589999996</v>
      </c>
      <c r="L13" s="318">
        <f t="shared" si="1"/>
        <v>16701101.610000003</v>
      </c>
      <c r="M13" s="379">
        <f t="shared" si="1"/>
        <v>11943601.98</v>
      </c>
      <c r="N13" s="382">
        <f>L13*100/F13</f>
        <v>99.78061428780879</v>
      </c>
      <c r="O13" s="318"/>
      <c r="P13" s="380">
        <f>M13+L13</f>
        <v>28644703.590000004</v>
      </c>
      <c r="Q13" s="303"/>
      <c r="R13" s="304"/>
      <c r="S13" s="305"/>
    </row>
    <row r="14" spans="1:19" ht="12" customHeight="1">
      <c r="A14" s="180">
        <v>1</v>
      </c>
      <c r="B14" s="188" t="s">
        <v>162</v>
      </c>
      <c r="C14" s="180">
        <v>6050</v>
      </c>
      <c r="D14" s="208" t="s">
        <v>287</v>
      </c>
      <c r="E14" s="181">
        <v>45000</v>
      </c>
      <c r="F14" s="183">
        <f>H14</f>
        <v>45000</v>
      </c>
      <c r="G14" s="182"/>
      <c r="H14" s="182">
        <v>45000</v>
      </c>
      <c r="I14" s="184"/>
      <c r="J14" s="184"/>
      <c r="K14" s="341">
        <f>L14+M14</f>
        <v>44673.39</v>
      </c>
      <c r="L14" s="319">
        <v>44673.39</v>
      </c>
      <c r="M14" s="319"/>
      <c r="N14" s="319">
        <f>L14*100/F14</f>
        <v>99.2742</v>
      </c>
      <c r="O14" s="392" t="s">
        <v>298</v>
      </c>
      <c r="P14" s="203"/>
      <c r="Q14" s="203"/>
      <c r="R14" s="306"/>
      <c r="S14" s="306"/>
    </row>
    <row r="15" spans="1:17" ht="20.25" customHeight="1">
      <c r="A15" s="180">
        <v>2</v>
      </c>
      <c r="B15" s="188" t="s">
        <v>162</v>
      </c>
      <c r="C15" s="180">
        <v>6050</v>
      </c>
      <c r="D15" s="174" t="s">
        <v>215</v>
      </c>
      <c r="E15" s="181">
        <v>117250</v>
      </c>
      <c r="F15" s="183">
        <f aca="true" t="shared" si="2" ref="F15:F23">G15+H15+I15+J15</f>
        <v>117250</v>
      </c>
      <c r="G15" s="182">
        <v>4145</v>
      </c>
      <c r="H15" s="182">
        <v>113105</v>
      </c>
      <c r="I15" s="184"/>
      <c r="J15" s="184"/>
      <c r="K15" s="341">
        <f aca="true" t="shared" si="3" ref="K15:K31">L15+M15</f>
        <v>115986.71</v>
      </c>
      <c r="L15" s="319">
        <v>115986.71</v>
      </c>
      <c r="M15" s="319"/>
      <c r="N15" s="319">
        <f aca="true" t="shared" si="4" ref="N15:N31">L15*100/F15</f>
        <v>98.9225671641791</v>
      </c>
      <c r="O15" s="392" t="s">
        <v>298</v>
      </c>
      <c r="P15" s="260"/>
      <c r="Q15" s="260"/>
    </row>
    <row r="16" spans="1:17" ht="20.25" customHeight="1">
      <c r="A16" s="180">
        <v>3</v>
      </c>
      <c r="B16" s="188" t="s">
        <v>162</v>
      </c>
      <c r="C16" s="180">
        <v>6050</v>
      </c>
      <c r="D16" s="174" t="s">
        <v>224</v>
      </c>
      <c r="E16" s="181">
        <v>139996</v>
      </c>
      <c r="F16" s="183">
        <f t="shared" si="2"/>
        <v>18126</v>
      </c>
      <c r="G16" s="182">
        <v>18126</v>
      </c>
      <c r="H16" s="182"/>
      <c r="I16" s="184"/>
      <c r="J16" s="184"/>
      <c r="K16" s="341">
        <f t="shared" si="3"/>
        <v>16104</v>
      </c>
      <c r="L16" s="319">
        <v>16104</v>
      </c>
      <c r="M16" s="319"/>
      <c r="N16" s="319">
        <f t="shared" si="4"/>
        <v>88.84475339291625</v>
      </c>
      <c r="O16" s="392" t="s">
        <v>2</v>
      </c>
      <c r="P16" s="260"/>
      <c r="Q16" s="260"/>
    </row>
    <row r="17" spans="1:17" ht="20.25" customHeight="1">
      <c r="A17" s="180">
        <v>4</v>
      </c>
      <c r="B17" s="188" t="s">
        <v>162</v>
      </c>
      <c r="C17" s="180">
        <v>6050</v>
      </c>
      <c r="D17" s="174" t="s">
        <v>284</v>
      </c>
      <c r="E17" s="181">
        <v>80105</v>
      </c>
      <c r="F17" s="183">
        <f t="shared" si="2"/>
        <v>10124</v>
      </c>
      <c r="G17" s="182">
        <v>10124</v>
      </c>
      <c r="H17" s="182"/>
      <c r="I17" s="184"/>
      <c r="J17" s="184"/>
      <c r="K17" s="341">
        <f t="shared" si="3"/>
        <v>10123.56</v>
      </c>
      <c r="L17" s="319">
        <v>10123.56</v>
      </c>
      <c r="M17" s="319"/>
      <c r="N17" s="319">
        <f t="shared" si="4"/>
        <v>99.99565389174239</v>
      </c>
      <c r="O17" s="392" t="s">
        <v>2</v>
      </c>
      <c r="P17" s="260"/>
      <c r="Q17" s="260"/>
    </row>
    <row r="18" spans="1:17" ht="20.25" customHeight="1">
      <c r="A18" s="180">
        <v>5</v>
      </c>
      <c r="B18" s="188" t="s">
        <v>162</v>
      </c>
      <c r="C18" s="180">
        <v>6050</v>
      </c>
      <c r="D18" s="174" t="s">
        <v>216</v>
      </c>
      <c r="E18" s="181">
        <v>155454</v>
      </c>
      <c r="F18" s="183">
        <f t="shared" si="2"/>
        <v>155454</v>
      </c>
      <c r="G18" s="182"/>
      <c r="H18" s="182">
        <v>155454</v>
      </c>
      <c r="I18" s="184"/>
      <c r="J18" s="184"/>
      <c r="K18" s="341">
        <f t="shared" si="3"/>
        <v>155453.07</v>
      </c>
      <c r="L18" s="319">
        <v>155453.07</v>
      </c>
      <c r="M18" s="319"/>
      <c r="N18" s="319">
        <f t="shared" si="4"/>
        <v>99.99940175228684</v>
      </c>
      <c r="O18" s="392" t="s">
        <v>298</v>
      </c>
      <c r="P18" s="260"/>
      <c r="Q18" s="260"/>
    </row>
    <row r="19" spans="1:17" ht="27" customHeight="1">
      <c r="A19" s="180">
        <v>6</v>
      </c>
      <c r="B19" s="188" t="s">
        <v>162</v>
      </c>
      <c r="C19" s="180">
        <v>6050</v>
      </c>
      <c r="D19" s="174" t="s">
        <v>219</v>
      </c>
      <c r="E19" s="181">
        <v>220000</v>
      </c>
      <c r="F19" s="183">
        <f t="shared" si="2"/>
        <v>217560</v>
      </c>
      <c r="G19" s="182"/>
      <c r="H19" s="182">
        <v>217560</v>
      </c>
      <c r="I19" s="184"/>
      <c r="J19" s="184"/>
      <c r="K19" s="341">
        <f t="shared" si="3"/>
        <v>219982.19</v>
      </c>
      <c r="L19" s="319">
        <v>217542.19</v>
      </c>
      <c r="M19" s="319">
        <v>2440</v>
      </c>
      <c r="N19" s="319">
        <f t="shared" si="4"/>
        <v>99.99181375252803</v>
      </c>
      <c r="O19" s="392" t="s">
        <v>298</v>
      </c>
      <c r="P19" s="260"/>
      <c r="Q19" s="260"/>
    </row>
    <row r="20" spans="1:17" ht="19.5" customHeight="1">
      <c r="A20" s="180">
        <v>7</v>
      </c>
      <c r="B20" s="188" t="s">
        <v>162</v>
      </c>
      <c r="C20" s="180">
        <v>6050</v>
      </c>
      <c r="D20" s="174" t="s">
        <v>220</v>
      </c>
      <c r="E20" s="181">
        <v>63000</v>
      </c>
      <c r="F20" s="183">
        <f t="shared" si="2"/>
        <v>63000</v>
      </c>
      <c r="G20" s="182">
        <v>3000</v>
      </c>
      <c r="H20" s="182">
        <v>60000</v>
      </c>
      <c r="I20" s="184"/>
      <c r="J20" s="184"/>
      <c r="K20" s="341">
        <f t="shared" si="3"/>
        <v>62463.3</v>
      </c>
      <c r="L20" s="319">
        <v>62463.3</v>
      </c>
      <c r="M20" s="319"/>
      <c r="N20" s="319">
        <f t="shared" si="4"/>
        <v>99.14809523809524</v>
      </c>
      <c r="O20" s="392" t="s">
        <v>298</v>
      </c>
      <c r="P20" s="260"/>
      <c r="Q20" s="260"/>
    </row>
    <row r="21" spans="1:17" ht="19.5" customHeight="1">
      <c r="A21" s="180">
        <v>8</v>
      </c>
      <c r="B21" s="188" t="s">
        <v>162</v>
      </c>
      <c r="C21" s="180">
        <v>6050</v>
      </c>
      <c r="D21" s="174" t="s">
        <v>285</v>
      </c>
      <c r="E21" s="181">
        <v>80000</v>
      </c>
      <c r="F21" s="183">
        <f t="shared" si="2"/>
        <v>80000</v>
      </c>
      <c r="G21" s="182">
        <v>2000</v>
      </c>
      <c r="H21" s="182">
        <v>78000</v>
      </c>
      <c r="I21" s="184"/>
      <c r="J21" s="184"/>
      <c r="K21" s="341">
        <f t="shared" si="3"/>
        <v>76474.33</v>
      </c>
      <c r="L21" s="319">
        <v>76474.33</v>
      </c>
      <c r="M21" s="319"/>
      <c r="N21" s="319">
        <f t="shared" si="4"/>
        <v>95.5929125</v>
      </c>
      <c r="O21" s="392" t="s">
        <v>298</v>
      </c>
      <c r="P21" s="260"/>
      <c r="Q21" s="260"/>
    </row>
    <row r="22" spans="1:17" ht="12.75" customHeight="1">
      <c r="A22" s="180">
        <v>9</v>
      </c>
      <c r="B22" s="188" t="s">
        <v>162</v>
      </c>
      <c r="C22" s="180">
        <v>6050</v>
      </c>
      <c r="D22" s="174" t="s">
        <v>225</v>
      </c>
      <c r="E22" s="181">
        <v>130000</v>
      </c>
      <c r="F22" s="183">
        <f t="shared" si="2"/>
        <v>130000</v>
      </c>
      <c r="G22" s="182"/>
      <c r="H22" s="182">
        <v>130000</v>
      </c>
      <c r="I22" s="184"/>
      <c r="J22" s="184"/>
      <c r="K22" s="341">
        <f t="shared" si="3"/>
        <v>128895.88</v>
      </c>
      <c r="L22" s="319">
        <v>128895.88</v>
      </c>
      <c r="M22" s="319"/>
      <c r="N22" s="319">
        <f t="shared" si="4"/>
        <v>99.15067692307693</v>
      </c>
      <c r="O22" s="392" t="s">
        <v>298</v>
      </c>
      <c r="P22" s="260"/>
      <c r="Q22" s="260"/>
    </row>
    <row r="23" spans="1:17" ht="29.25" customHeight="1">
      <c r="A23" s="180">
        <v>10</v>
      </c>
      <c r="B23" s="188" t="s">
        <v>162</v>
      </c>
      <c r="C23" s="180">
        <v>6050</v>
      </c>
      <c r="D23" s="174" t="s">
        <v>243</v>
      </c>
      <c r="E23" s="181">
        <v>62000</v>
      </c>
      <c r="F23" s="183">
        <f t="shared" si="2"/>
        <v>62000</v>
      </c>
      <c r="G23" s="182"/>
      <c r="H23" s="182">
        <v>62000</v>
      </c>
      <c r="I23" s="184"/>
      <c r="J23" s="184"/>
      <c r="K23" s="341">
        <f t="shared" si="3"/>
        <v>61349.09</v>
      </c>
      <c r="L23" s="319">
        <v>61349.09</v>
      </c>
      <c r="M23" s="319"/>
      <c r="N23" s="319">
        <f t="shared" si="4"/>
        <v>98.95014516129032</v>
      </c>
      <c r="O23" s="392" t="s">
        <v>298</v>
      </c>
      <c r="P23" s="260"/>
      <c r="Q23" s="260"/>
    </row>
    <row r="24" spans="1:18" ht="12" customHeight="1">
      <c r="A24" s="180">
        <v>11</v>
      </c>
      <c r="B24" s="188" t="s">
        <v>162</v>
      </c>
      <c r="C24" s="180">
        <v>6050</v>
      </c>
      <c r="D24" s="174" t="s">
        <v>178</v>
      </c>
      <c r="E24" s="181">
        <v>2238603</v>
      </c>
      <c r="F24" s="183">
        <v>2189750</v>
      </c>
      <c r="G24" s="182">
        <v>2750</v>
      </c>
      <c r="H24" s="182">
        <v>777000</v>
      </c>
      <c r="I24" s="257">
        <v>1410000</v>
      </c>
      <c r="J24" s="184"/>
      <c r="K24" s="341">
        <f t="shared" si="3"/>
        <v>2238593.25</v>
      </c>
      <c r="L24" s="319">
        <v>2189740.33</v>
      </c>
      <c r="M24" s="319">
        <v>48852.92</v>
      </c>
      <c r="N24" s="319">
        <f t="shared" si="4"/>
        <v>99.9995583970773</v>
      </c>
      <c r="O24" s="392" t="s">
        <v>2</v>
      </c>
      <c r="P24" s="260"/>
      <c r="Q24" s="260"/>
      <c r="R24" s="172"/>
    </row>
    <row r="25" spans="1:17" ht="20.25" customHeight="1">
      <c r="A25" s="180">
        <v>12</v>
      </c>
      <c r="B25" s="188" t="s">
        <v>162</v>
      </c>
      <c r="C25" s="180">
        <v>6050</v>
      </c>
      <c r="D25" s="174" t="s">
        <v>174</v>
      </c>
      <c r="E25" s="181">
        <v>933262</v>
      </c>
      <c r="F25" s="183">
        <f>G25+H25+I25+J25</f>
        <v>599611</v>
      </c>
      <c r="G25" s="182"/>
      <c r="H25" s="182">
        <v>599611</v>
      </c>
      <c r="I25" s="184"/>
      <c r="J25" s="184"/>
      <c r="K25" s="341">
        <f t="shared" si="3"/>
        <v>933261.33</v>
      </c>
      <c r="L25" s="319">
        <v>599610.45</v>
      </c>
      <c r="M25" s="319">
        <v>333650.88</v>
      </c>
      <c r="N25" s="319">
        <f t="shared" si="4"/>
        <v>99.99990827386421</v>
      </c>
      <c r="O25" s="392" t="s">
        <v>298</v>
      </c>
      <c r="P25" s="260"/>
      <c r="Q25" s="260"/>
    </row>
    <row r="26" spans="1:18" ht="21" customHeight="1">
      <c r="A26" s="180">
        <v>13</v>
      </c>
      <c r="B26" s="188" t="s">
        <v>162</v>
      </c>
      <c r="C26" s="180">
        <v>6050</v>
      </c>
      <c r="D26" s="174" t="s">
        <v>196</v>
      </c>
      <c r="E26" s="181">
        <v>20740</v>
      </c>
      <c r="F26" s="183">
        <f>G26+H26+I26+J26</f>
        <v>20740</v>
      </c>
      <c r="G26" s="182"/>
      <c r="H26" s="182">
        <v>20740</v>
      </c>
      <c r="I26" s="182"/>
      <c r="J26" s="184"/>
      <c r="K26" s="341">
        <f t="shared" si="3"/>
        <v>20740</v>
      </c>
      <c r="L26" s="319">
        <v>20740</v>
      </c>
      <c r="M26" s="319"/>
      <c r="N26" s="319">
        <f t="shared" si="4"/>
        <v>100</v>
      </c>
      <c r="O26" s="392" t="s">
        <v>2</v>
      </c>
      <c r="P26" s="296"/>
      <c r="Q26" s="184"/>
      <c r="R26" s="173" t="s">
        <v>172</v>
      </c>
    </row>
    <row r="27" spans="1:17" ht="12" customHeight="1">
      <c r="A27" s="180">
        <v>14</v>
      </c>
      <c r="B27" s="188" t="s">
        <v>162</v>
      </c>
      <c r="C27" s="180">
        <v>6060</v>
      </c>
      <c r="D27" s="174" t="s">
        <v>185</v>
      </c>
      <c r="E27" s="181">
        <v>452717</v>
      </c>
      <c r="F27" s="183">
        <f>G27+H27+I27+J27</f>
        <v>452717</v>
      </c>
      <c r="G27" s="182"/>
      <c r="H27" s="182">
        <v>452717</v>
      </c>
      <c r="I27" s="184"/>
      <c r="J27" s="184"/>
      <c r="K27" s="341">
        <f t="shared" si="3"/>
        <v>452716.84</v>
      </c>
      <c r="L27" s="319">
        <v>452716.84</v>
      </c>
      <c r="M27" s="319"/>
      <c r="N27" s="319">
        <f t="shared" si="4"/>
        <v>99.99996465783259</v>
      </c>
      <c r="O27" s="392" t="s">
        <v>298</v>
      </c>
      <c r="P27" s="260"/>
      <c r="Q27" s="260"/>
    </row>
    <row r="28" spans="1:17" ht="21.75" customHeight="1">
      <c r="A28" s="180">
        <v>15</v>
      </c>
      <c r="B28" s="188" t="s">
        <v>162</v>
      </c>
      <c r="C28" s="180">
        <v>6050</v>
      </c>
      <c r="D28" s="174" t="s">
        <v>244</v>
      </c>
      <c r="E28" s="181">
        <v>188714</v>
      </c>
      <c r="F28" s="183">
        <f>G28+H28+I28+J28</f>
        <v>188714</v>
      </c>
      <c r="G28" s="182">
        <v>8714</v>
      </c>
      <c r="H28" s="182">
        <v>180000</v>
      </c>
      <c r="I28" s="184"/>
      <c r="J28" s="184"/>
      <c r="K28" s="341">
        <f t="shared" si="3"/>
        <v>177803.78</v>
      </c>
      <c r="L28" s="319">
        <v>177803.78</v>
      </c>
      <c r="M28" s="319"/>
      <c r="N28" s="319">
        <f t="shared" si="4"/>
        <v>94.21864832497855</v>
      </c>
      <c r="O28" s="392" t="s">
        <v>298</v>
      </c>
      <c r="P28" s="260"/>
      <c r="Q28" s="260"/>
    </row>
    <row r="29" spans="1:17" ht="30" customHeight="1">
      <c r="A29" s="180">
        <v>16</v>
      </c>
      <c r="B29" s="188" t="s">
        <v>162</v>
      </c>
      <c r="C29" s="180">
        <v>6050</v>
      </c>
      <c r="D29" s="174" t="s">
        <v>286</v>
      </c>
      <c r="E29" s="181">
        <v>133708</v>
      </c>
      <c r="F29" s="183">
        <f>G29+H29+I29+J29</f>
        <v>133708</v>
      </c>
      <c r="G29" s="182"/>
      <c r="H29" s="182">
        <v>133708</v>
      </c>
      <c r="I29" s="184"/>
      <c r="J29" s="184"/>
      <c r="K29" s="341">
        <f t="shared" si="3"/>
        <v>133707.63</v>
      </c>
      <c r="L29" s="319">
        <v>133707.63</v>
      </c>
      <c r="M29" s="319"/>
      <c r="N29" s="319">
        <f t="shared" si="4"/>
        <v>99.99972327758998</v>
      </c>
      <c r="O29" s="392" t="s">
        <v>298</v>
      </c>
      <c r="P29" s="260"/>
      <c r="Q29" s="260"/>
    </row>
    <row r="30" spans="1:17" ht="12" customHeight="1">
      <c r="A30" s="180">
        <v>17</v>
      </c>
      <c r="B30" s="189" t="s">
        <v>162</v>
      </c>
      <c r="C30" s="180">
        <v>6050</v>
      </c>
      <c r="D30" s="174" t="s">
        <v>173</v>
      </c>
      <c r="E30" s="181">
        <v>15761507</v>
      </c>
      <c r="F30" s="183">
        <v>6420289</v>
      </c>
      <c r="G30" s="182">
        <v>90289</v>
      </c>
      <c r="H30" s="182"/>
      <c r="I30" s="258">
        <v>6330000</v>
      </c>
      <c r="J30" s="184"/>
      <c r="K30" s="341">
        <f t="shared" si="3"/>
        <v>14454046.76</v>
      </c>
      <c r="L30" s="319">
        <v>6418540.14</v>
      </c>
      <c r="M30" s="319">
        <v>8035506.62</v>
      </c>
      <c r="N30" s="319">
        <f t="shared" si="4"/>
        <v>99.97276041623671</v>
      </c>
      <c r="O30" s="392" t="s">
        <v>2</v>
      </c>
      <c r="P30" s="260"/>
      <c r="Q30" s="260"/>
    </row>
    <row r="31" spans="1:17" ht="19.5" customHeight="1">
      <c r="A31" s="180">
        <v>18</v>
      </c>
      <c r="B31" s="188" t="s">
        <v>162</v>
      </c>
      <c r="C31" s="180">
        <v>6050</v>
      </c>
      <c r="D31" s="198" t="s">
        <v>179</v>
      </c>
      <c r="E31" s="181">
        <v>82200</v>
      </c>
      <c r="F31" s="183">
        <f>G31+H31+I31+J31</f>
        <v>70000</v>
      </c>
      <c r="G31" s="196"/>
      <c r="H31" s="196">
        <v>70000</v>
      </c>
      <c r="I31" s="199"/>
      <c r="J31" s="184"/>
      <c r="K31" s="341">
        <f t="shared" si="3"/>
        <v>82197.72</v>
      </c>
      <c r="L31" s="319">
        <v>69997.72</v>
      </c>
      <c r="M31" s="319">
        <v>12200</v>
      </c>
      <c r="N31" s="319">
        <f t="shared" si="4"/>
        <v>99.99674285714286</v>
      </c>
      <c r="O31" s="392" t="s">
        <v>298</v>
      </c>
      <c r="P31" s="260"/>
      <c r="Q31" s="260"/>
    </row>
    <row r="32" spans="1:17" ht="15" customHeight="1">
      <c r="A32" s="227"/>
      <c r="B32" s="259"/>
      <c r="C32" s="227"/>
      <c r="D32" s="226"/>
      <c r="E32" s="228"/>
      <c r="F32" s="229"/>
      <c r="G32" s="229"/>
      <c r="H32" s="229"/>
      <c r="I32" s="230"/>
      <c r="J32" s="260"/>
      <c r="K32" s="320"/>
      <c r="L32" s="320"/>
      <c r="M32" s="320"/>
      <c r="N32" s="320"/>
      <c r="O32" s="320"/>
      <c r="P32" s="260"/>
      <c r="Q32" s="260"/>
    </row>
    <row r="33" spans="1:17" ht="12" customHeight="1" thickBot="1">
      <c r="A33" s="450" t="s">
        <v>1</v>
      </c>
      <c r="B33" s="432" t="s">
        <v>158</v>
      </c>
      <c r="C33" s="451" t="s">
        <v>163</v>
      </c>
      <c r="D33" s="432" t="s">
        <v>159</v>
      </c>
      <c r="E33" s="432" t="s">
        <v>160</v>
      </c>
      <c r="F33" s="465" t="s">
        <v>170</v>
      </c>
      <c r="G33" s="466"/>
      <c r="H33" s="466"/>
      <c r="I33" s="466"/>
      <c r="J33" s="467"/>
      <c r="K33" s="418" t="s">
        <v>281</v>
      </c>
      <c r="L33" s="419"/>
      <c r="M33" s="420"/>
      <c r="N33" s="421" t="s">
        <v>280</v>
      </c>
      <c r="O33" s="423" t="s">
        <v>278</v>
      </c>
      <c r="P33" s="172"/>
      <c r="Q33" s="172"/>
    </row>
    <row r="34" spans="1:17" ht="10.5" customHeight="1">
      <c r="A34" s="450"/>
      <c r="B34" s="432"/>
      <c r="C34" s="452"/>
      <c r="D34" s="432"/>
      <c r="E34" s="432"/>
      <c r="F34" s="468">
        <v>2009</v>
      </c>
      <c r="G34" s="469"/>
      <c r="H34" s="469"/>
      <c r="I34" s="469"/>
      <c r="J34" s="470"/>
      <c r="K34" s="400"/>
      <c r="L34" s="403" t="s">
        <v>283</v>
      </c>
      <c r="M34" s="404"/>
      <c r="N34" s="422"/>
      <c r="O34" s="424"/>
      <c r="P34" s="284"/>
      <c r="Q34" s="284"/>
    </row>
    <row r="35" spans="1:17" ht="8.25" customHeight="1">
      <c r="A35" s="450"/>
      <c r="B35" s="432"/>
      <c r="C35" s="452"/>
      <c r="D35" s="432"/>
      <c r="E35" s="432"/>
      <c r="F35" s="442" t="s">
        <v>294</v>
      </c>
      <c r="G35" s="435" t="s">
        <v>161</v>
      </c>
      <c r="H35" s="458" t="s">
        <v>258</v>
      </c>
      <c r="I35" s="409" t="s">
        <v>227</v>
      </c>
      <c r="J35" s="443" t="s">
        <v>167</v>
      </c>
      <c r="K35" s="405" t="s">
        <v>282</v>
      </c>
      <c r="L35" s="407" t="s">
        <v>288</v>
      </c>
      <c r="M35" s="409" t="s">
        <v>289</v>
      </c>
      <c r="N35" s="422"/>
      <c r="O35" s="424"/>
      <c r="P35" s="172"/>
      <c r="Q35" s="172"/>
    </row>
    <row r="36" spans="1:17" ht="22.5" customHeight="1">
      <c r="A36" s="450"/>
      <c r="B36" s="432"/>
      <c r="C36" s="453"/>
      <c r="D36" s="432"/>
      <c r="E36" s="409"/>
      <c r="F36" s="442"/>
      <c r="G36" s="435"/>
      <c r="H36" s="435"/>
      <c r="I36" s="443"/>
      <c r="J36" s="443"/>
      <c r="K36" s="406"/>
      <c r="L36" s="408"/>
      <c r="M36" s="410"/>
      <c r="N36" s="422"/>
      <c r="O36" s="321" t="s">
        <v>279</v>
      </c>
      <c r="P36" s="172"/>
      <c r="Q36" s="172"/>
    </row>
    <row r="37" spans="1:17" ht="9.75" customHeight="1">
      <c r="A37" s="161">
        <v>1</v>
      </c>
      <c r="B37" s="161">
        <v>2</v>
      </c>
      <c r="C37" s="161">
        <v>3</v>
      </c>
      <c r="D37" s="161">
        <v>4</v>
      </c>
      <c r="E37" s="161">
        <v>5</v>
      </c>
      <c r="F37" s="170">
        <v>6</v>
      </c>
      <c r="G37" s="162">
        <v>7</v>
      </c>
      <c r="H37" s="162">
        <v>8</v>
      </c>
      <c r="I37" s="163">
        <v>9</v>
      </c>
      <c r="J37" s="163">
        <v>10</v>
      </c>
      <c r="K37" s="332">
        <v>11</v>
      </c>
      <c r="L37" s="333">
        <v>12</v>
      </c>
      <c r="M37" s="334">
        <v>13</v>
      </c>
      <c r="N37" s="335">
        <v>14</v>
      </c>
      <c r="O37" s="335">
        <v>15</v>
      </c>
      <c r="P37" s="285"/>
      <c r="Q37" s="285"/>
    </row>
    <row r="38" spans="1:17" ht="18.75" customHeight="1">
      <c r="A38" s="180">
        <v>19</v>
      </c>
      <c r="B38" s="188" t="s">
        <v>162</v>
      </c>
      <c r="C38" s="180">
        <v>6050</v>
      </c>
      <c r="D38" s="174" t="s">
        <v>245</v>
      </c>
      <c r="E38" s="181">
        <v>147395</v>
      </c>
      <c r="F38" s="183">
        <v>10346</v>
      </c>
      <c r="G38" s="182"/>
      <c r="H38" s="182">
        <f>F38</f>
        <v>10346</v>
      </c>
      <c r="I38" s="184"/>
      <c r="J38" s="184"/>
      <c r="K38" s="341">
        <f>L38+M38</f>
        <v>10004</v>
      </c>
      <c r="L38" s="319">
        <v>10004</v>
      </c>
      <c r="M38" s="319"/>
      <c r="N38" s="319">
        <f>L38*100/F38</f>
        <v>96.69437463754107</v>
      </c>
      <c r="O38" s="392" t="s">
        <v>2</v>
      </c>
      <c r="P38" s="260"/>
      <c r="Q38" s="260"/>
    </row>
    <row r="39" spans="1:17" ht="18.75" customHeight="1">
      <c r="A39" s="180">
        <v>20</v>
      </c>
      <c r="B39" s="188" t="s">
        <v>162</v>
      </c>
      <c r="C39" s="180">
        <v>6050</v>
      </c>
      <c r="D39" s="174" t="s">
        <v>226</v>
      </c>
      <c r="E39" s="181">
        <v>80000</v>
      </c>
      <c r="F39" s="183">
        <f>G39+H39+I39+J39</f>
        <v>80000</v>
      </c>
      <c r="G39" s="182">
        <v>3000</v>
      </c>
      <c r="H39" s="182">
        <v>77000</v>
      </c>
      <c r="I39" s="184"/>
      <c r="J39" s="184"/>
      <c r="K39" s="341">
        <f aca="true" t="shared" si="5" ref="K39:K51">L39+M39</f>
        <v>79970.06</v>
      </c>
      <c r="L39" s="319">
        <v>79970.06</v>
      </c>
      <c r="M39" s="319"/>
      <c r="N39" s="319">
        <f aca="true" t="shared" si="6" ref="N39:N52">L39*100/F39</f>
        <v>99.962575</v>
      </c>
      <c r="O39" s="392" t="s">
        <v>298</v>
      </c>
      <c r="P39" s="260"/>
      <c r="Q39" s="260"/>
    </row>
    <row r="40" spans="1:17" ht="21" customHeight="1">
      <c r="A40" s="180">
        <v>21</v>
      </c>
      <c r="B40" s="189" t="s">
        <v>162</v>
      </c>
      <c r="C40" s="180">
        <v>6050</v>
      </c>
      <c r="D40" s="174" t="s">
        <v>181</v>
      </c>
      <c r="E40" s="181">
        <v>212108</v>
      </c>
      <c r="F40" s="183">
        <f>G40+H40+I40+J40</f>
        <v>109546</v>
      </c>
      <c r="G40" s="182"/>
      <c r="H40" s="182">
        <v>109546</v>
      </c>
      <c r="I40" s="184"/>
      <c r="J40" s="184"/>
      <c r="K40" s="341">
        <f t="shared" si="5"/>
        <v>212107.82</v>
      </c>
      <c r="L40" s="319">
        <v>109545.82</v>
      </c>
      <c r="M40" s="319">
        <v>102562</v>
      </c>
      <c r="N40" s="319">
        <f t="shared" si="6"/>
        <v>99.99983568546547</v>
      </c>
      <c r="O40" s="392" t="s">
        <v>298</v>
      </c>
      <c r="P40" s="260"/>
      <c r="Q40" s="260"/>
    </row>
    <row r="41" spans="1:17" ht="31.5" customHeight="1">
      <c r="A41" s="180">
        <v>22</v>
      </c>
      <c r="B41" s="188" t="s">
        <v>162</v>
      </c>
      <c r="C41" s="180">
        <v>6050</v>
      </c>
      <c r="D41" s="206" t="s">
        <v>182</v>
      </c>
      <c r="E41" s="181">
        <v>4147514</v>
      </c>
      <c r="F41" s="183">
        <v>4062305</v>
      </c>
      <c r="G41" s="182"/>
      <c r="H41" s="182">
        <v>662305</v>
      </c>
      <c r="I41" s="258">
        <v>3400000</v>
      </c>
      <c r="J41" s="184"/>
      <c r="K41" s="341">
        <f t="shared" si="5"/>
        <v>4138765.97</v>
      </c>
      <c r="L41" s="319">
        <v>4053557.72</v>
      </c>
      <c r="M41" s="319">
        <v>85208.25</v>
      </c>
      <c r="N41" s="319">
        <f t="shared" si="6"/>
        <v>99.78467200271767</v>
      </c>
      <c r="O41" s="392" t="s">
        <v>2</v>
      </c>
      <c r="P41" s="260"/>
      <c r="Q41" s="260"/>
    </row>
    <row r="42" spans="1:17" ht="17.25" customHeight="1">
      <c r="A42" s="180">
        <v>23</v>
      </c>
      <c r="B42" s="189" t="s">
        <v>162</v>
      </c>
      <c r="C42" s="180">
        <v>6050</v>
      </c>
      <c r="D42" s="174" t="s">
        <v>221</v>
      </c>
      <c r="E42" s="181">
        <v>314401</v>
      </c>
      <c r="F42" s="183">
        <f>G42+H42+I43+J42</f>
        <v>311821</v>
      </c>
      <c r="G42" s="182">
        <v>222842</v>
      </c>
      <c r="H42" s="182">
        <v>88979</v>
      </c>
      <c r="I42" s="313"/>
      <c r="J42" s="184"/>
      <c r="K42" s="341">
        <f t="shared" si="5"/>
        <v>314400.09</v>
      </c>
      <c r="L42" s="319">
        <v>311820.82</v>
      </c>
      <c r="M42" s="319">
        <v>2579.27</v>
      </c>
      <c r="N42" s="319">
        <f t="shared" si="6"/>
        <v>99.9999422745742</v>
      </c>
      <c r="O42" s="392" t="s">
        <v>298</v>
      </c>
      <c r="P42" s="260"/>
      <c r="Q42" s="260"/>
    </row>
    <row r="43" spans="1:17" ht="22.5" customHeight="1">
      <c r="A43" s="180">
        <v>24</v>
      </c>
      <c r="B43" s="189" t="s">
        <v>162</v>
      </c>
      <c r="C43" s="180">
        <v>6050</v>
      </c>
      <c r="D43" s="174" t="s">
        <v>180</v>
      </c>
      <c r="E43" s="181">
        <v>326204</v>
      </c>
      <c r="F43" s="183">
        <f>G43+H43</f>
        <v>323276</v>
      </c>
      <c r="G43" s="182">
        <v>23276</v>
      </c>
      <c r="H43" s="182">
        <v>300000</v>
      </c>
      <c r="I43" s="184"/>
      <c r="J43" s="184"/>
      <c r="K43" s="341">
        <f t="shared" si="5"/>
        <v>326203.21</v>
      </c>
      <c r="L43" s="319">
        <v>323275.71</v>
      </c>
      <c r="M43" s="319">
        <v>2927.5</v>
      </c>
      <c r="N43" s="319">
        <f t="shared" si="6"/>
        <v>99.99991029337161</v>
      </c>
      <c r="O43" s="392" t="s">
        <v>298</v>
      </c>
      <c r="P43" s="260"/>
      <c r="Q43" s="260"/>
    </row>
    <row r="44" spans="1:17" ht="17.25" customHeight="1">
      <c r="A44" s="180">
        <v>25</v>
      </c>
      <c r="B44" s="189" t="s">
        <v>162</v>
      </c>
      <c r="C44" s="180">
        <v>6050</v>
      </c>
      <c r="D44" s="174" t="s">
        <v>217</v>
      </c>
      <c r="E44" s="181">
        <v>147545</v>
      </c>
      <c r="F44" s="183">
        <f aca="true" t="shared" si="7" ref="F44:F51">G44+H44+I44+J44</f>
        <v>147545</v>
      </c>
      <c r="G44" s="182">
        <v>3545</v>
      </c>
      <c r="H44" s="182">
        <v>144000</v>
      </c>
      <c r="I44" s="184"/>
      <c r="J44" s="184"/>
      <c r="K44" s="341">
        <f t="shared" si="5"/>
        <v>147544.12</v>
      </c>
      <c r="L44" s="319">
        <v>147544.12</v>
      </c>
      <c r="M44" s="319"/>
      <c r="N44" s="319">
        <f t="shared" si="6"/>
        <v>99.99940357179166</v>
      </c>
      <c r="O44" s="392" t="s">
        <v>298</v>
      </c>
      <c r="P44" s="260"/>
      <c r="Q44" s="260"/>
    </row>
    <row r="45" spans="1:17" ht="20.25" customHeight="1">
      <c r="A45" s="180">
        <v>26</v>
      </c>
      <c r="B45" s="189" t="s">
        <v>162</v>
      </c>
      <c r="C45" s="180">
        <v>6050</v>
      </c>
      <c r="D45" s="174" t="s">
        <v>218</v>
      </c>
      <c r="E45" s="181">
        <v>104486</v>
      </c>
      <c r="F45" s="183">
        <f t="shared" si="7"/>
        <v>104486</v>
      </c>
      <c r="G45" s="182">
        <v>10248</v>
      </c>
      <c r="H45" s="182">
        <v>94238</v>
      </c>
      <c r="I45" s="184"/>
      <c r="J45" s="184"/>
      <c r="K45" s="341">
        <f t="shared" si="5"/>
        <v>104485.9</v>
      </c>
      <c r="L45" s="323">
        <v>104485.9</v>
      </c>
      <c r="M45" s="323"/>
      <c r="N45" s="319">
        <f t="shared" si="6"/>
        <v>99.99990429339816</v>
      </c>
      <c r="O45" s="392" t="s">
        <v>298</v>
      </c>
      <c r="P45" s="260"/>
      <c r="Q45" s="260"/>
    </row>
    <row r="46" spans="1:18" ht="12.75" customHeight="1">
      <c r="A46" s="463">
        <v>27</v>
      </c>
      <c r="B46" s="186" t="s">
        <v>162</v>
      </c>
      <c r="C46" s="154">
        <v>6050</v>
      </c>
      <c r="D46" s="464" t="s">
        <v>299</v>
      </c>
      <c r="E46" s="309">
        <v>6527553</v>
      </c>
      <c r="F46" s="310">
        <f t="shared" si="7"/>
        <v>95536</v>
      </c>
      <c r="G46" s="311"/>
      <c r="H46" s="311">
        <v>95536</v>
      </c>
      <c r="I46" s="312"/>
      <c r="J46" s="312"/>
      <c r="K46" s="342">
        <f t="shared" si="5"/>
        <v>1710892.28</v>
      </c>
      <c r="L46" s="325">
        <v>92526.49</v>
      </c>
      <c r="M46" s="325">
        <v>1618365.79</v>
      </c>
      <c r="N46" s="324">
        <f t="shared" si="6"/>
        <v>96.84986811254396</v>
      </c>
      <c r="O46" s="481" t="s">
        <v>2</v>
      </c>
      <c r="P46" s="256"/>
      <c r="Q46" s="256"/>
      <c r="R46" s="149">
        <f>E46+E47+E48</f>
        <v>35492553</v>
      </c>
    </row>
    <row r="47" spans="1:17" ht="12.75" customHeight="1">
      <c r="A47" s="463"/>
      <c r="B47" s="204" t="s">
        <v>162</v>
      </c>
      <c r="C47" s="175">
        <v>6058</v>
      </c>
      <c r="D47" s="464"/>
      <c r="E47" s="166">
        <v>21555000</v>
      </c>
      <c r="F47" s="169">
        <f t="shared" si="7"/>
        <v>0</v>
      </c>
      <c r="G47" s="158"/>
      <c r="H47" s="254"/>
      <c r="I47" s="205"/>
      <c r="J47" s="211"/>
      <c r="K47" s="343">
        <f t="shared" si="5"/>
        <v>0</v>
      </c>
      <c r="L47" s="327"/>
      <c r="M47" s="327"/>
      <c r="N47" s="326"/>
      <c r="O47" s="482"/>
      <c r="P47" s="256"/>
      <c r="Q47" s="256"/>
    </row>
    <row r="48" spans="1:17" ht="12.75" customHeight="1">
      <c r="A48" s="463"/>
      <c r="B48" s="187" t="s">
        <v>162</v>
      </c>
      <c r="C48" s="156">
        <v>6059</v>
      </c>
      <c r="D48" s="464"/>
      <c r="E48" s="195">
        <v>7410000</v>
      </c>
      <c r="F48" s="167">
        <f t="shared" si="7"/>
        <v>0</v>
      </c>
      <c r="G48" s="157"/>
      <c r="H48" s="157"/>
      <c r="I48" s="159"/>
      <c r="J48" s="217"/>
      <c r="K48" s="344">
        <f t="shared" si="5"/>
        <v>0</v>
      </c>
      <c r="L48" s="329"/>
      <c r="M48" s="329"/>
      <c r="N48" s="328"/>
      <c r="O48" s="483"/>
      <c r="P48" s="256"/>
      <c r="Q48" s="256"/>
    </row>
    <row r="49" spans="1:17" ht="12.75" customHeight="1">
      <c r="A49" s="463">
        <v>28</v>
      </c>
      <c r="B49" s="186" t="s">
        <v>162</v>
      </c>
      <c r="C49" s="154">
        <v>6050</v>
      </c>
      <c r="D49" s="464" t="s">
        <v>300</v>
      </c>
      <c r="E49" s="164">
        <v>6647097</v>
      </c>
      <c r="F49" s="165">
        <f t="shared" si="7"/>
        <v>518918</v>
      </c>
      <c r="G49" s="153"/>
      <c r="H49" s="153">
        <v>518918</v>
      </c>
      <c r="I49" s="152"/>
      <c r="J49" s="191"/>
      <c r="K49" s="342">
        <f t="shared" si="5"/>
        <v>2215757.31</v>
      </c>
      <c r="L49" s="325">
        <v>516448.56</v>
      </c>
      <c r="M49" s="325">
        <v>1699308.75</v>
      </c>
      <c r="N49" s="324">
        <f t="shared" si="6"/>
        <v>99.52411749062472</v>
      </c>
      <c r="O49" s="481" t="s">
        <v>2</v>
      </c>
      <c r="P49" s="256"/>
      <c r="Q49" s="256"/>
    </row>
    <row r="50" spans="1:17" ht="12.75" customHeight="1">
      <c r="A50" s="463"/>
      <c r="B50" s="204" t="s">
        <v>162</v>
      </c>
      <c r="C50" s="175">
        <v>6058</v>
      </c>
      <c r="D50" s="464"/>
      <c r="E50" s="166">
        <v>19711490</v>
      </c>
      <c r="F50" s="169">
        <f t="shared" si="7"/>
        <v>0</v>
      </c>
      <c r="G50" s="158"/>
      <c r="H50" s="254"/>
      <c r="I50" s="205"/>
      <c r="J50" s="211"/>
      <c r="K50" s="343">
        <f t="shared" si="5"/>
        <v>0</v>
      </c>
      <c r="L50" s="327"/>
      <c r="M50" s="327"/>
      <c r="N50" s="326"/>
      <c r="O50" s="482"/>
      <c r="P50" s="256"/>
      <c r="Q50" s="256"/>
    </row>
    <row r="51" spans="1:17" ht="12.75" customHeight="1">
      <c r="A51" s="463"/>
      <c r="B51" s="187" t="s">
        <v>162</v>
      </c>
      <c r="C51" s="156">
        <v>6059</v>
      </c>
      <c r="D51" s="464"/>
      <c r="E51" s="195">
        <v>3486110</v>
      </c>
      <c r="F51" s="167">
        <f t="shared" si="7"/>
        <v>0</v>
      </c>
      <c r="G51" s="157"/>
      <c r="H51" s="157"/>
      <c r="I51" s="159"/>
      <c r="J51" s="171"/>
      <c r="K51" s="344">
        <f t="shared" si="5"/>
        <v>0</v>
      </c>
      <c r="L51" s="329"/>
      <c r="M51" s="329"/>
      <c r="N51" s="328"/>
      <c r="O51" s="483"/>
      <c r="P51" s="256"/>
      <c r="Q51" s="256"/>
    </row>
    <row r="52" spans="1:19" s="3" customFormat="1" ht="15" customHeight="1">
      <c r="A52" s="251"/>
      <c r="B52" s="250"/>
      <c r="C52" s="252"/>
      <c r="D52" s="253" t="s">
        <v>165</v>
      </c>
      <c r="E52" s="218">
        <f aca="true" t="shared" si="8" ref="E52:M52">SUM(E53:E63,E70:E93,E100:E103)</f>
        <v>19651619</v>
      </c>
      <c r="F52" s="218">
        <f t="shared" si="8"/>
        <v>4351074</v>
      </c>
      <c r="G52" s="218">
        <f t="shared" si="8"/>
        <v>1780875</v>
      </c>
      <c r="H52" s="218">
        <f t="shared" si="8"/>
        <v>2570199</v>
      </c>
      <c r="I52" s="218">
        <f t="shared" si="8"/>
        <v>0</v>
      </c>
      <c r="J52" s="218">
        <f t="shared" si="8"/>
        <v>0</v>
      </c>
      <c r="K52" s="345">
        <f t="shared" si="8"/>
        <v>4600248.369999999</v>
      </c>
      <c r="L52" s="330">
        <f t="shared" si="8"/>
        <v>4329745.449999999</v>
      </c>
      <c r="M52" s="330">
        <f t="shared" si="8"/>
        <v>270502.92</v>
      </c>
      <c r="N52" s="389">
        <f t="shared" si="6"/>
        <v>99.50980953208332</v>
      </c>
      <c r="O52" s="389"/>
      <c r="P52" s="286"/>
      <c r="Q52" s="286"/>
      <c r="R52" s="168">
        <f>J52+G52+H52</f>
        <v>4351074</v>
      </c>
      <c r="S52" s="150"/>
    </row>
    <row r="53" spans="1:19" ht="20.25" customHeight="1">
      <c r="A53" s="185">
        <v>29</v>
      </c>
      <c r="B53" s="180">
        <v>60016</v>
      </c>
      <c r="C53" s="180">
        <v>6050</v>
      </c>
      <c r="D53" s="174" t="s">
        <v>265</v>
      </c>
      <c r="E53" s="181">
        <v>180671</v>
      </c>
      <c r="F53" s="183">
        <f aca="true" t="shared" si="9" ref="F53:F63">G53+H53+I53+J53</f>
        <v>50671</v>
      </c>
      <c r="G53" s="182">
        <v>50671</v>
      </c>
      <c r="H53" s="182"/>
      <c r="I53" s="184"/>
      <c r="J53" s="184"/>
      <c r="K53" s="341">
        <f aca="true" t="shared" si="10" ref="K53:K63">L53+M53</f>
        <v>50670.26</v>
      </c>
      <c r="L53" s="319">
        <v>50670.26</v>
      </c>
      <c r="M53" s="319"/>
      <c r="N53" s="319">
        <f>L53*100/F53</f>
        <v>99.99853959858696</v>
      </c>
      <c r="O53" s="392" t="s">
        <v>2</v>
      </c>
      <c r="P53" s="260"/>
      <c r="Q53" s="260"/>
      <c r="R53" s="149"/>
      <c r="S53" s="149"/>
    </row>
    <row r="54" spans="1:19" ht="20.25" customHeight="1">
      <c r="A54" s="185">
        <v>30</v>
      </c>
      <c r="B54" s="180">
        <v>60016</v>
      </c>
      <c r="C54" s="180">
        <v>6050</v>
      </c>
      <c r="D54" s="174" t="s">
        <v>237</v>
      </c>
      <c r="E54" s="181">
        <v>266811</v>
      </c>
      <c r="F54" s="183">
        <f t="shared" si="9"/>
        <v>71611</v>
      </c>
      <c r="G54" s="182"/>
      <c r="H54" s="182">
        <v>71611</v>
      </c>
      <c r="I54" s="184"/>
      <c r="J54" s="184"/>
      <c r="K54" s="341">
        <f t="shared" si="10"/>
        <v>341913.18</v>
      </c>
      <c r="L54" s="319">
        <v>71410.26</v>
      </c>
      <c r="M54" s="319">
        <v>270502.92</v>
      </c>
      <c r="N54" s="319">
        <f aca="true" t="shared" si="11" ref="N54:N63">L54*100/F54</f>
        <v>99.71967993743976</v>
      </c>
      <c r="O54" s="392" t="s">
        <v>2</v>
      </c>
      <c r="P54" s="260"/>
      <c r="Q54" s="260"/>
      <c r="R54" s="149"/>
      <c r="S54" s="149"/>
    </row>
    <row r="55" spans="1:19" ht="20.25" customHeight="1">
      <c r="A55" s="185">
        <v>31</v>
      </c>
      <c r="B55" s="180">
        <v>60016</v>
      </c>
      <c r="C55" s="180">
        <v>6050</v>
      </c>
      <c r="D55" s="174" t="s">
        <v>272</v>
      </c>
      <c r="E55" s="181">
        <v>471878</v>
      </c>
      <c r="F55" s="183">
        <f t="shared" si="9"/>
        <v>1000</v>
      </c>
      <c r="G55" s="182">
        <v>1000</v>
      </c>
      <c r="H55" s="182"/>
      <c r="I55" s="184"/>
      <c r="J55" s="184"/>
      <c r="K55" s="341">
        <f t="shared" si="10"/>
        <v>0</v>
      </c>
      <c r="L55" s="319"/>
      <c r="M55" s="319"/>
      <c r="N55" s="319">
        <f t="shared" si="11"/>
        <v>0</v>
      </c>
      <c r="O55" s="392" t="s">
        <v>2</v>
      </c>
      <c r="P55" s="260"/>
      <c r="Q55" s="260"/>
      <c r="R55" s="149"/>
      <c r="S55" s="149"/>
    </row>
    <row r="56" spans="1:19" ht="10.5" customHeight="1">
      <c r="A56" s="185">
        <v>32</v>
      </c>
      <c r="B56" s="180">
        <v>60016</v>
      </c>
      <c r="C56" s="180">
        <v>6050</v>
      </c>
      <c r="D56" s="174" t="s">
        <v>189</v>
      </c>
      <c r="E56" s="181">
        <v>43920</v>
      </c>
      <c r="F56" s="183">
        <f t="shared" si="9"/>
        <v>43920</v>
      </c>
      <c r="G56" s="182">
        <v>43920</v>
      </c>
      <c r="H56" s="182"/>
      <c r="I56" s="184"/>
      <c r="J56" s="184"/>
      <c r="K56" s="341">
        <f t="shared" si="10"/>
        <v>43920</v>
      </c>
      <c r="L56" s="319">
        <v>43920</v>
      </c>
      <c r="M56" s="319"/>
      <c r="N56" s="319">
        <f t="shared" si="11"/>
        <v>100</v>
      </c>
      <c r="O56" s="392" t="s">
        <v>2</v>
      </c>
      <c r="P56" s="260"/>
      <c r="Q56" s="260"/>
      <c r="R56" s="149"/>
      <c r="S56" s="149"/>
    </row>
    <row r="57" spans="1:19" ht="11.25" customHeight="1">
      <c r="A57" s="185">
        <v>33</v>
      </c>
      <c r="B57" s="180">
        <v>60016</v>
      </c>
      <c r="C57" s="180">
        <v>6050</v>
      </c>
      <c r="D57" s="174" t="s">
        <v>190</v>
      </c>
      <c r="E57" s="181">
        <v>43920</v>
      </c>
      <c r="F57" s="183">
        <f t="shared" si="9"/>
        <v>43920</v>
      </c>
      <c r="G57" s="182">
        <v>43920</v>
      </c>
      <c r="H57" s="182"/>
      <c r="I57" s="184"/>
      <c r="J57" s="184"/>
      <c r="K57" s="341">
        <f t="shared" si="10"/>
        <v>43920</v>
      </c>
      <c r="L57" s="319">
        <v>43920</v>
      </c>
      <c r="M57" s="319"/>
      <c r="N57" s="319">
        <f t="shared" si="11"/>
        <v>100</v>
      </c>
      <c r="O57" s="392" t="s">
        <v>2</v>
      </c>
      <c r="P57" s="260"/>
      <c r="Q57" s="260"/>
      <c r="R57" s="149"/>
      <c r="S57" s="149"/>
    </row>
    <row r="58" spans="1:19" ht="18.75" customHeight="1">
      <c r="A58" s="185">
        <v>34</v>
      </c>
      <c r="B58" s="180">
        <v>60016</v>
      </c>
      <c r="C58" s="180">
        <v>6050</v>
      </c>
      <c r="D58" s="174" t="s">
        <v>247</v>
      </c>
      <c r="E58" s="181">
        <v>51362</v>
      </c>
      <c r="F58" s="183">
        <f t="shared" si="9"/>
        <v>47092</v>
      </c>
      <c r="G58" s="182">
        <v>47092</v>
      </c>
      <c r="H58" s="182"/>
      <c r="I58" s="184"/>
      <c r="J58" s="184"/>
      <c r="K58" s="341">
        <f t="shared" si="10"/>
        <v>47092</v>
      </c>
      <c r="L58" s="319">
        <v>47092</v>
      </c>
      <c r="M58" s="319"/>
      <c r="N58" s="319">
        <f t="shared" si="11"/>
        <v>100</v>
      </c>
      <c r="O58" s="392" t="s">
        <v>2</v>
      </c>
      <c r="P58" s="260"/>
      <c r="Q58" s="260"/>
      <c r="R58" s="149"/>
      <c r="S58" s="149"/>
    </row>
    <row r="59" spans="1:19" ht="11.25" customHeight="1">
      <c r="A59" s="185">
        <v>35</v>
      </c>
      <c r="B59" s="180">
        <v>60016</v>
      </c>
      <c r="C59" s="180">
        <v>6050</v>
      </c>
      <c r="D59" s="174" t="s">
        <v>197</v>
      </c>
      <c r="E59" s="181">
        <v>48800</v>
      </c>
      <c r="F59" s="183">
        <f t="shared" si="9"/>
        <v>48800</v>
      </c>
      <c r="G59" s="182">
        <v>48800</v>
      </c>
      <c r="H59" s="182"/>
      <c r="I59" s="184"/>
      <c r="J59" s="184"/>
      <c r="K59" s="341">
        <f t="shared" si="10"/>
        <v>48800</v>
      </c>
      <c r="L59" s="319">
        <v>48800</v>
      </c>
      <c r="M59" s="319"/>
      <c r="N59" s="319">
        <f t="shared" si="11"/>
        <v>100</v>
      </c>
      <c r="O59" s="392" t="s">
        <v>2</v>
      </c>
      <c r="P59" s="260"/>
      <c r="Q59" s="260"/>
      <c r="R59" s="149"/>
      <c r="S59" s="149"/>
    </row>
    <row r="60" spans="1:19" ht="12.75" customHeight="1">
      <c r="A60" s="185">
        <v>36</v>
      </c>
      <c r="B60" s="180">
        <v>60016</v>
      </c>
      <c r="C60" s="180">
        <v>6050</v>
      </c>
      <c r="D60" s="174" t="s">
        <v>202</v>
      </c>
      <c r="E60" s="181">
        <v>54900</v>
      </c>
      <c r="F60" s="183">
        <f t="shared" si="9"/>
        <v>54900</v>
      </c>
      <c r="G60" s="182">
        <v>54900</v>
      </c>
      <c r="H60" s="182"/>
      <c r="I60" s="184"/>
      <c r="J60" s="184"/>
      <c r="K60" s="341">
        <f t="shared" si="10"/>
        <v>54900</v>
      </c>
      <c r="L60" s="319">
        <v>54900</v>
      </c>
      <c r="M60" s="319"/>
      <c r="N60" s="319">
        <f t="shared" si="11"/>
        <v>100</v>
      </c>
      <c r="O60" s="392" t="s">
        <v>2</v>
      </c>
      <c r="P60" s="260"/>
      <c r="Q60" s="260"/>
      <c r="R60" s="149"/>
      <c r="S60" s="149"/>
    </row>
    <row r="61" spans="1:19" ht="11.25" customHeight="1">
      <c r="A61" s="185">
        <v>37</v>
      </c>
      <c r="B61" s="180">
        <v>60016</v>
      </c>
      <c r="C61" s="180">
        <v>6050</v>
      </c>
      <c r="D61" s="174" t="s">
        <v>207</v>
      </c>
      <c r="E61" s="181">
        <v>37942</v>
      </c>
      <c r="F61" s="183">
        <f t="shared" si="9"/>
        <v>37942</v>
      </c>
      <c r="G61" s="182">
        <v>37942</v>
      </c>
      <c r="H61" s="182"/>
      <c r="I61" s="184"/>
      <c r="J61" s="184"/>
      <c r="K61" s="341">
        <f t="shared" si="10"/>
        <v>37942</v>
      </c>
      <c r="L61" s="319">
        <v>37942</v>
      </c>
      <c r="M61" s="319"/>
      <c r="N61" s="319">
        <f t="shared" si="11"/>
        <v>100</v>
      </c>
      <c r="O61" s="392" t="s">
        <v>2</v>
      </c>
      <c r="P61" s="260"/>
      <c r="Q61" s="260"/>
      <c r="R61" s="149"/>
      <c r="S61" s="149"/>
    </row>
    <row r="62" spans="1:19" ht="11.25" customHeight="1">
      <c r="A62" s="185">
        <v>38</v>
      </c>
      <c r="B62" s="180">
        <v>60016</v>
      </c>
      <c r="C62" s="180">
        <v>6050</v>
      </c>
      <c r="D62" s="174" t="s">
        <v>208</v>
      </c>
      <c r="E62" s="181">
        <v>37942</v>
      </c>
      <c r="F62" s="183">
        <f t="shared" si="9"/>
        <v>37942</v>
      </c>
      <c r="G62" s="182">
        <v>37942</v>
      </c>
      <c r="H62" s="182"/>
      <c r="I62" s="184"/>
      <c r="J62" s="184"/>
      <c r="K62" s="341">
        <f t="shared" si="10"/>
        <v>37942</v>
      </c>
      <c r="L62" s="319">
        <v>37942</v>
      </c>
      <c r="M62" s="319"/>
      <c r="N62" s="319">
        <f t="shared" si="11"/>
        <v>100</v>
      </c>
      <c r="O62" s="392" t="s">
        <v>2</v>
      </c>
      <c r="P62" s="260"/>
      <c r="Q62" s="260"/>
      <c r="R62" s="149"/>
      <c r="S62" s="149"/>
    </row>
    <row r="63" spans="1:19" ht="57" customHeight="1">
      <c r="A63" s="185">
        <v>39</v>
      </c>
      <c r="B63" s="180">
        <v>60016</v>
      </c>
      <c r="C63" s="180">
        <v>6050</v>
      </c>
      <c r="D63" s="174" t="s">
        <v>297</v>
      </c>
      <c r="E63" s="181">
        <v>2330330</v>
      </c>
      <c r="F63" s="183">
        <f t="shared" si="9"/>
        <v>486545</v>
      </c>
      <c r="G63" s="182">
        <v>420545</v>
      </c>
      <c r="H63" s="182">
        <v>66000</v>
      </c>
      <c r="I63" s="184"/>
      <c r="J63" s="184"/>
      <c r="K63" s="341">
        <f t="shared" si="10"/>
        <v>486544.06</v>
      </c>
      <c r="L63" s="319">
        <v>486544.06</v>
      </c>
      <c r="M63" s="319"/>
      <c r="N63" s="319">
        <f t="shared" si="11"/>
        <v>99.99980680101532</v>
      </c>
      <c r="O63" s="392" t="s">
        <v>2</v>
      </c>
      <c r="P63" s="260"/>
      <c r="Q63" s="260"/>
      <c r="R63" s="149"/>
      <c r="S63" s="149"/>
    </row>
    <row r="64" spans="1:19" ht="4.5" customHeight="1">
      <c r="A64" s="227"/>
      <c r="B64" s="227"/>
      <c r="C64" s="227"/>
      <c r="D64" s="226"/>
      <c r="E64" s="228"/>
      <c r="F64" s="229"/>
      <c r="G64" s="229"/>
      <c r="H64" s="229"/>
      <c r="I64" s="230"/>
      <c r="J64" s="260"/>
      <c r="K64" s="320"/>
      <c r="L64" s="320"/>
      <c r="M64" s="320"/>
      <c r="N64" s="320"/>
      <c r="O64" s="320"/>
      <c r="P64" s="260"/>
      <c r="Q64" s="260"/>
      <c r="R64" s="149"/>
      <c r="S64" s="149"/>
    </row>
    <row r="65" spans="1:19" ht="9.75" customHeight="1" thickBot="1">
      <c r="A65" s="450" t="s">
        <v>1</v>
      </c>
      <c r="B65" s="432" t="s">
        <v>158</v>
      </c>
      <c r="C65" s="451" t="s">
        <v>163</v>
      </c>
      <c r="D65" s="432" t="s">
        <v>159</v>
      </c>
      <c r="E65" s="432" t="s">
        <v>160</v>
      </c>
      <c r="F65" s="436" t="s">
        <v>170</v>
      </c>
      <c r="G65" s="437"/>
      <c r="H65" s="437"/>
      <c r="I65" s="437"/>
      <c r="J65" s="438"/>
      <c r="K65" s="418" t="s">
        <v>281</v>
      </c>
      <c r="L65" s="419"/>
      <c r="M65" s="420"/>
      <c r="N65" s="421" t="s">
        <v>280</v>
      </c>
      <c r="O65" s="423" t="s">
        <v>278</v>
      </c>
      <c r="P65" s="172"/>
      <c r="Q65" s="172"/>
      <c r="R65" s="149"/>
      <c r="S65" s="149"/>
    </row>
    <row r="66" spans="1:19" ht="9" customHeight="1">
      <c r="A66" s="450"/>
      <c r="B66" s="432"/>
      <c r="C66" s="452"/>
      <c r="D66" s="432"/>
      <c r="E66" s="432"/>
      <c r="F66" s="439">
        <v>2009</v>
      </c>
      <c r="G66" s="440"/>
      <c r="H66" s="440"/>
      <c r="I66" s="440"/>
      <c r="J66" s="441"/>
      <c r="K66" s="400"/>
      <c r="L66" s="403" t="s">
        <v>283</v>
      </c>
      <c r="M66" s="404"/>
      <c r="N66" s="422"/>
      <c r="O66" s="424"/>
      <c r="P66" s="284"/>
      <c r="Q66" s="284"/>
      <c r="R66" s="149"/>
      <c r="S66" s="149"/>
    </row>
    <row r="67" spans="1:19" ht="9.75" customHeight="1">
      <c r="A67" s="450"/>
      <c r="B67" s="432"/>
      <c r="C67" s="452"/>
      <c r="D67" s="432"/>
      <c r="E67" s="432"/>
      <c r="F67" s="442" t="s">
        <v>294</v>
      </c>
      <c r="G67" s="435" t="s">
        <v>161</v>
      </c>
      <c r="H67" s="435" t="s">
        <v>258</v>
      </c>
      <c r="I67" s="443" t="s">
        <v>227</v>
      </c>
      <c r="J67" s="443" t="s">
        <v>167</v>
      </c>
      <c r="K67" s="405" t="s">
        <v>282</v>
      </c>
      <c r="L67" s="407" t="s">
        <v>288</v>
      </c>
      <c r="M67" s="409" t="s">
        <v>289</v>
      </c>
      <c r="N67" s="422"/>
      <c r="O67" s="424"/>
      <c r="P67" s="172"/>
      <c r="Q67" s="172"/>
      <c r="R67" s="149"/>
      <c r="S67" s="149"/>
    </row>
    <row r="68" spans="1:19" ht="21.75" customHeight="1">
      <c r="A68" s="450"/>
      <c r="B68" s="432"/>
      <c r="C68" s="453"/>
      <c r="D68" s="432"/>
      <c r="E68" s="432"/>
      <c r="F68" s="442"/>
      <c r="G68" s="435"/>
      <c r="H68" s="435"/>
      <c r="I68" s="443"/>
      <c r="J68" s="443"/>
      <c r="K68" s="406"/>
      <c r="L68" s="408"/>
      <c r="M68" s="410"/>
      <c r="N68" s="422"/>
      <c r="O68" s="321" t="s">
        <v>279</v>
      </c>
      <c r="P68" s="172"/>
      <c r="Q68" s="172"/>
      <c r="R68" s="149"/>
      <c r="S68" s="149"/>
    </row>
    <row r="69" spans="1:19" ht="9.75" customHeight="1">
      <c r="A69" s="161">
        <v>1</v>
      </c>
      <c r="B69" s="161">
        <v>2</v>
      </c>
      <c r="C69" s="161">
        <v>3</v>
      </c>
      <c r="D69" s="161">
        <v>4</v>
      </c>
      <c r="E69" s="161">
        <v>5</v>
      </c>
      <c r="F69" s="170">
        <v>6</v>
      </c>
      <c r="G69" s="162">
        <v>7</v>
      </c>
      <c r="H69" s="162">
        <v>8</v>
      </c>
      <c r="I69" s="163">
        <v>9</v>
      </c>
      <c r="J69" s="366">
        <v>10</v>
      </c>
      <c r="K69" s="401">
        <v>11</v>
      </c>
      <c r="L69" s="308">
        <v>12</v>
      </c>
      <c r="M69" s="173">
        <v>13</v>
      </c>
      <c r="N69" s="335">
        <v>14</v>
      </c>
      <c r="O69" s="335">
        <v>15</v>
      </c>
      <c r="P69" s="287"/>
      <c r="Q69" s="287"/>
      <c r="R69" s="149"/>
      <c r="S69" s="149"/>
    </row>
    <row r="70" spans="1:19" ht="12.75" customHeight="1">
      <c r="A70" s="185">
        <v>40</v>
      </c>
      <c r="B70" s="180">
        <v>60016</v>
      </c>
      <c r="C70" s="180">
        <v>6050</v>
      </c>
      <c r="D70" s="174" t="s">
        <v>290</v>
      </c>
      <c r="E70" s="181">
        <v>60000</v>
      </c>
      <c r="F70" s="183">
        <f>G70+H70+I70+J70</f>
        <v>1000</v>
      </c>
      <c r="G70" s="182">
        <v>1000</v>
      </c>
      <c r="H70" s="182"/>
      <c r="I70" s="184"/>
      <c r="J70" s="184"/>
      <c r="K70" s="341">
        <f>L70+M70</f>
        <v>0</v>
      </c>
      <c r="L70" s="319"/>
      <c r="M70" s="319"/>
      <c r="N70" s="319"/>
      <c r="O70" s="319"/>
      <c r="P70" s="260"/>
      <c r="Q70" s="260"/>
      <c r="R70" s="149"/>
      <c r="S70" s="149"/>
    </row>
    <row r="71" spans="1:19" ht="21" customHeight="1">
      <c r="A71" s="185">
        <v>41</v>
      </c>
      <c r="B71" s="180">
        <v>60016</v>
      </c>
      <c r="C71" s="180">
        <v>6050</v>
      </c>
      <c r="D71" s="174" t="s">
        <v>260</v>
      </c>
      <c r="E71" s="181">
        <v>20000</v>
      </c>
      <c r="F71" s="183">
        <f>G71+H71+I71+J71</f>
        <v>1000</v>
      </c>
      <c r="G71" s="182">
        <v>1000</v>
      </c>
      <c r="H71" s="182"/>
      <c r="I71" s="184"/>
      <c r="J71" s="184"/>
      <c r="K71" s="341"/>
      <c r="L71" s="319"/>
      <c r="M71" s="319"/>
      <c r="N71" s="319"/>
      <c r="O71" s="392" t="s">
        <v>2</v>
      </c>
      <c r="P71" s="260"/>
      <c r="Q71" s="260"/>
      <c r="R71" s="149"/>
      <c r="S71" s="149"/>
    </row>
    <row r="72" spans="1:19" ht="30.75" customHeight="1">
      <c r="A72" s="185">
        <v>42</v>
      </c>
      <c r="B72" s="180">
        <v>60016</v>
      </c>
      <c r="C72" s="180">
        <v>6050</v>
      </c>
      <c r="D72" s="174" t="s">
        <v>248</v>
      </c>
      <c r="E72" s="181">
        <v>130781</v>
      </c>
      <c r="F72" s="183">
        <f aca="true" t="shared" si="12" ref="F72:F93">G72+H72+I72+J72</f>
        <v>57581</v>
      </c>
      <c r="G72" s="182">
        <v>57581</v>
      </c>
      <c r="H72" s="182"/>
      <c r="I72" s="184"/>
      <c r="J72" s="184"/>
      <c r="K72" s="341">
        <f aca="true" t="shared" si="13" ref="K72:K93">L72+M72</f>
        <v>57380.26</v>
      </c>
      <c r="L72" s="319">
        <v>57380.26</v>
      </c>
      <c r="M72" s="319"/>
      <c r="N72" s="319">
        <f>L72*100/F72</f>
        <v>99.65137805873465</v>
      </c>
      <c r="O72" s="392" t="s">
        <v>2</v>
      </c>
      <c r="P72" s="260"/>
      <c r="Q72" s="260"/>
      <c r="R72" s="149"/>
      <c r="S72" s="149"/>
    </row>
    <row r="73" spans="1:19" ht="21" customHeight="1">
      <c r="A73" s="185">
        <v>43</v>
      </c>
      <c r="B73" s="180">
        <v>60016</v>
      </c>
      <c r="C73" s="180">
        <v>6050</v>
      </c>
      <c r="D73" s="174" t="s">
        <v>235</v>
      </c>
      <c r="E73" s="181">
        <v>2300000</v>
      </c>
      <c r="F73" s="183">
        <f t="shared" si="12"/>
        <v>10000</v>
      </c>
      <c r="G73" s="182">
        <v>10000</v>
      </c>
      <c r="H73" s="182"/>
      <c r="I73" s="184"/>
      <c r="J73" s="184"/>
      <c r="K73" s="341">
        <f t="shared" si="13"/>
        <v>0</v>
      </c>
      <c r="L73" s="319"/>
      <c r="M73" s="319"/>
      <c r="N73" s="319"/>
      <c r="O73" s="392" t="s">
        <v>2</v>
      </c>
      <c r="P73" s="260"/>
      <c r="Q73" s="260"/>
      <c r="R73" s="149"/>
      <c r="S73" s="149"/>
    </row>
    <row r="74" spans="1:19" ht="21" customHeight="1">
      <c r="A74" s="185">
        <v>44</v>
      </c>
      <c r="B74" s="180">
        <v>60016</v>
      </c>
      <c r="C74" s="154">
        <v>6050</v>
      </c>
      <c r="D74" s="198" t="s">
        <v>268</v>
      </c>
      <c r="E74" s="164">
        <v>2830223</v>
      </c>
      <c r="F74" s="165">
        <f t="shared" si="12"/>
        <v>223</v>
      </c>
      <c r="G74" s="153"/>
      <c r="H74" s="153">
        <v>223</v>
      </c>
      <c r="I74" s="152"/>
      <c r="J74" s="184"/>
      <c r="K74" s="341">
        <f t="shared" si="13"/>
        <v>0</v>
      </c>
      <c r="L74" s="319"/>
      <c r="M74" s="319"/>
      <c r="N74" s="319"/>
      <c r="O74" s="392" t="s">
        <v>2</v>
      </c>
      <c r="P74" s="260"/>
      <c r="Q74" s="260"/>
      <c r="R74" s="149"/>
      <c r="S74" s="149"/>
    </row>
    <row r="75" spans="1:19" ht="18.75" customHeight="1">
      <c r="A75" s="185">
        <v>45</v>
      </c>
      <c r="B75" s="180">
        <v>60016</v>
      </c>
      <c r="C75" s="180">
        <v>6050</v>
      </c>
      <c r="D75" s="174" t="s">
        <v>254</v>
      </c>
      <c r="E75" s="181">
        <v>49000</v>
      </c>
      <c r="F75" s="183">
        <f t="shared" si="12"/>
        <v>200</v>
      </c>
      <c r="G75" s="182"/>
      <c r="H75" s="182">
        <v>200</v>
      </c>
      <c r="I75" s="184"/>
      <c r="J75" s="184"/>
      <c r="K75" s="341">
        <f t="shared" si="13"/>
        <v>0</v>
      </c>
      <c r="L75" s="319"/>
      <c r="M75" s="319"/>
      <c r="N75" s="319"/>
      <c r="O75" s="392" t="s">
        <v>2</v>
      </c>
      <c r="P75" s="260"/>
      <c r="Q75" s="260"/>
      <c r="R75" s="149"/>
      <c r="S75" s="149"/>
    </row>
    <row r="76" spans="1:19" ht="18.75" customHeight="1">
      <c r="A76" s="185">
        <v>46</v>
      </c>
      <c r="B76" s="180">
        <v>60016</v>
      </c>
      <c r="C76" s="180">
        <v>6050</v>
      </c>
      <c r="D76" s="174" t="s">
        <v>255</v>
      </c>
      <c r="E76" s="181">
        <v>79500</v>
      </c>
      <c r="F76" s="183">
        <f t="shared" si="12"/>
        <v>200</v>
      </c>
      <c r="G76" s="182"/>
      <c r="H76" s="182">
        <v>200</v>
      </c>
      <c r="I76" s="184"/>
      <c r="J76" s="184"/>
      <c r="K76" s="341">
        <f t="shared" si="13"/>
        <v>0</v>
      </c>
      <c r="L76" s="319"/>
      <c r="M76" s="319"/>
      <c r="N76" s="319"/>
      <c r="O76" s="392" t="s">
        <v>2</v>
      </c>
      <c r="P76" s="260"/>
      <c r="Q76" s="260"/>
      <c r="R76" s="149"/>
      <c r="S76" s="149"/>
    </row>
    <row r="77" spans="1:19" ht="20.25" customHeight="1">
      <c r="A77" s="185">
        <v>47</v>
      </c>
      <c r="B77" s="180">
        <v>60016</v>
      </c>
      <c r="C77" s="180">
        <v>6050</v>
      </c>
      <c r="D77" s="174" t="s">
        <v>291</v>
      </c>
      <c r="E77" s="181">
        <v>981000</v>
      </c>
      <c r="F77" s="183">
        <f t="shared" si="12"/>
        <v>981000</v>
      </c>
      <c r="G77" s="182"/>
      <c r="H77" s="182">
        <v>981000</v>
      </c>
      <c r="I77" s="184"/>
      <c r="J77" s="184"/>
      <c r="K77" s="341">
        <f t="shared" si="13"/>
        <v>980602.5</v>
      </c>
      <c r="L77" s="319">
        <v>980602.5</v>
      </c>
      <c r="M77" s="319"/>
      <c r="N77" s="319">
        <f>L77*100/F77</f>
        <v>99.95948012232417</v>
      </c>
      <c r="O77" s="392" t="s">
        <v>298</v>
      </c>
      <c r="P77" s="260"/>
      <c r="Q77" s="260"/>
      <c r="R77" s="149"/>
      <c r="S77" s="149"/>
    </row>
    <row r="78" spans="1:19" ht="21" customHeight="1">
      <c r="A78" s="185">
        <v>48</v>
      </c>
      <c r="B78" s="180">
        <v>60016</v>
      </c>
      <c r="C78" s="180">
        <v>6050</v>
      </c>
      <c r="D78" s="174" t="s">
        <v>213</v>
      </c>
      <c r="E78" s="181">
        <v>66000</v>
      </c>
      <c r="F78" s="183">
        <f t="shared" si="12"/>
        <v>66000</v>
      </c>
      <c r="G78" s="182">
        <v>1000</v>
      </c>
      <c r="H78" s="182">
        <v>65000</v>
      </c>
      <c r="I78" s="184"/>
      <c r="J78" s="184"/>
      <c r="K78" s="341">
        <f t="shared" si="13"/>
        <v>65911.3</v>
      </c>
      <c r="L78" s="319">
        <v>65911.3</v>
      </c>
      <c r="M78" s="319"/>
      <c r="N78" s="319">
        <f aca="true" t="shared" si="14" ref="N78:N93">L78*100/F78</f>
        <v>99.86560606060605</v>
      </c>
      <c r="O78" s="392" t="s">
        <v>2</v>
      </c>
      <c r="P78" s="260"/>
      <c r="Q78" s="260"/>
      <c r="R78" s="149"/>
      <c r="S78" s="149"/>
    </row>
    <row r="79" spans="1:19" ht="12.75" customHeight="1">
      <c r="A79" s="185">
        <v>49</v>
      </c>
      <c r="B79" s="180">
        <v>60016</v>
      </c>
      <c r="C79" s="180">
        <v>6050</v>
      </c>
      <c r="D79" s="174" t="s">
        <v>198</v>
      </c>
      <c r="E79" s="181">
        <v>64660</v>
      </c>
      <c r="F79" s="183">
        <f t="shared" si="12"/>
        <v>64660</v>
      </c>
      <c r="G79" s="182">
        <v>64660</v>
      </c>
      <c r="H79" s="182"/>
      <c r="I79" s="184"/>
      <c r="J79" s="184"/>
      <c r="K79" s="341">
        <f t="shared" si="13"/>
        <v>64660</v>
      </c>
      <c r="L79" s="319">
        <v>64660</v>
      </c>
      <c r="M79" s="319"/>
      <c r="N79" s="319">
        <f t="shared" si="14"/>
        <v>100</v>
      </c>
      <c r="O79" s="392" t="s">
        <v>2</v>
      </c>
      <c r="P79" s="260"/>
      <c r="Q79" s="260"/>
      <c r="R79" s="149"/>
      <c r="S79" s="149"/>
    </row>
    <row r="80" spans="1:19" ht="21" customHeight="1">
      <c r="A80" s="185">
        <v>50</v>
      </c>
      <c r="B80" s="180">
        <v>60016</v>
      </c>
      <c r="C80" s="180">
        <v>6050</v>
      </c>
      <c r="D80" s="174" t="s">
        <v>238</v>
      </c>
      <c r="E80" s="181">
        <v>6000</v>
      </c>
      <c r="F80" s="183">
        <f t="shared" si="12"/>
        <v>388</v>
      </c>
      <c r="G80" s="182"/>
      <c r="H80" s="182">
        <v>388</v>
      </c>
      <c r="I80" s="184"/>
      <c r="J80" s="184"/>
      <c r="K80" s="341">
        <f t="shared" si="13"/>
        <v>0</v>
      </c>
      <c r="L80" s="319"/>
      <c r="M80" s="319"/>
      <c r="N80" s="319">
        <f t="shared" si="14"/>
        <v>0</v>
      </c>
      <c r="O80" s="392" t="s">
        <v>2</v>
      </c>
      <c r="P80" s="260"/>
      <c r="Q80" s="260"/>
      <c r="R80" s="149"/>
      <c r="S80" s="149"/>
    </row>
    <row r="81" spans="1:19" ht="12.75" customHeight="1">
      <c r="A81" s="185">
        <v>51</v>
      </c>
      <c r="B81" s="180">
        <v>60016</v>
      </c>
      <c r="C81" s="180">
        <v>6050</v>
      </c>
      <c r="D81" s="174" t="s">
        <v>199</v>
      </c>
      <c r="E81" s="181">
        <v>47336</v>
      </c>
      <c r="F81" s="183">
        <f t="shared" si="12"/>
        <v>47336</v>
      </c>
      <c r="G81" s="182">
        <v>47336</v>
      </c>
      <c r="H81" s="182"/>
      <c r="I81" s="184"/>
      <c r="J81" s="184"/>
      <c r="K81" s="341">
        <f t="shared" si="13"/>
        <v>47336</v>
      </c>
      <c r="L81" s="319">
        <v>47336</v>
      </c>
      <c r="M81" s="319"/>
      <c r="N81" s="319">
        <f t="shared" si="14"/>
        <v>100</v>
      </c>
      <c r="O81" s="392" t="s">
        <v>2</v>
      </c>
      <c r="P81" s="260"/>
      <c r="Q81" s="260"/>
      <c r="R81" s="149"/>
      <c r="S81" s="149"/>
    </row>
    <row r="82" spans="1:19" ht="20.25" customHeight="1">
      <c r="A82" s="185">
        <v>52</v>
      </c>
      <c r="B82" s="180">
        <v>60016</v>
      </c>
      <c r="C82" s="180">
        <v>6050</v>
      </c>
      <c r="D82" s="174" t="s">
        <v>222</v>
      </c>
      <c r="E82" s="181">
        <f>F82</f>
        <v>65880</v>
      </c>
      <c r="F82" s="183">
        <f t="shared" si="12"/>
        <v>65880</v>
      </c>
      <c r="G82" s="182"/>
      <c r="H82" s="182">
        <v>65880</v>
      </c>
      <c r="I82" s="184"/>
      <c r="J82" s="184"/>
      <c r="K82" s="341">
        <f t="shared" si="13"/>
        <v>65880</v>
      </c>
      <c r="L82" s="319">
        <v>65880</v>
      </c>
      <c r="M82" s="319"/>
      <c r="N82" s="319">
        <f t="shared" si="14"/>
        <v>100</v>
      </c>
      <c r="O82" s="392" t="s">
        <v>2</v>
      </c>
      <c r="P82" s="260"/>
      <c r="Q82" s="260"/>
      <c r="R82" s="149"/>
      <c r="S82" s="149"/>
    </row>
    <row r="83" spans="1:19" ht="21.75" customHeight="1">
      <c r="A83" s="185">
        <v>53</v>
      </c>
      <c r="B83" s="180">
        <v>60016</v>
      </c>
      <c r="C83" s="180">
        <v>6050</v>
      </c>
      <c r="D83" s="174" t="s">
        <v>223</v>
      </c>
      <c r="E83" s="181">
        <v>57950</v>
      </c>
      <c r="F83" s="183">
        <f t="shared" si="12"/>
        <v>57950</v>
      </c>
      <c r="G83" s="182"/>
      <c r="H83" s="182">
        <v>57950</v>
      </c>
      <c r="I83" s="184"/>
      <c r="J83" s="184"/>
      <c r="K83" s="341">
        <f t="shared" si="13"/>
        <v>57950</v>
      </c>
      <c r="L83" s="319">
        <v>57950</v>
      </c>
      <c r="M83" s="319"/>
      <c r="N83" s="319">
        <f t="shared" si="14"/>
        <v>100</v>
      </c>
      <c r="O83" s="392" t="s">
        <v>2</v>
      </c>
      <c r="P83" s="260"/>
      <c r="Q83" s="260"/>
      <c r="R83" s="149"/>
      <c r="S83" s="149"/>
    </row>
    <row r="84" spans="1:19" ht="12.75" customHeight="1">
      <c r="A84" s="185">
        <v>54</v>
      </c>
      <c r="B84" s="180">
        <v>60016</v>
      </c>
      <c r="C84" s="180">
        <v>6050</v>
      </c>
      <c r="D84" s="174" t="s">
        <v>276</v>
      </c>
      <c r="E84" s="181">
        <v>973122</v>
      </c>
      <c r="F84" s="183">
        <f t="shared" si="12"/>
        <v>4122</v>
      </c>
      <c r="G84" s="182">
        <v>345</v>
      </c>
      <c r="H84" s="182">
        <v>3777</v>
      </c>
      <c r="I84" s="184"/>
      <c r="J84" s="184"/>
      <c r="K84" s="341">
        <f t="shared" si="13"/>
        <v>4121.77</v>
      </c>
      <c r="L84" s="319">
        <v>4121.77</v>
      </c>
      <c r="M84" s="319"/>
      <c r="N84" s="319">
        <f t="shared" si="14"/>
        <v>99.99442018437654</v>
      </c>
      <c r="O84" s="392" t="s">
        <v>2</v>
      </c>
      <c r="P84" s="260"/>
      <c r="Q84" s="260"/>
      <c r="R84" s="149"/>
      <c r="S84" s="149"/>
    </row>
    <row r="85" spans="1:19" ht="21" customHeight="1">
      <c r="A85" s="185">
        <v>55</v>
      </c>
      <c r="B85" s="180">
        <v>60016</v>
      </c>
      <c r="C85" s="180">
        <v>6050</v>
      </c>
      <c r="D85" s="174" t="s">
        <v>257</v>
      </c>
      <c r="E85" s="181">
        <v>1301962</v>
      </c>
      <c r="F85" s="183">
        <f t="shared" si="12"/>
        <v>1000</v>
      </c>
      <c r="G85" s="182">
        <v>600</v>
      </c>
      <c r="H85" s="182">
        <v>400</v>
      </c>
      <c r="I85" s="184"/>
      <c r="J85" s="184"/>
      <c r="K85" s="341">
        <f t="shared" si="13"/>
        <v>116.51</v>
      </c>
      <c r="L85" s="319">
        <v>116.51</v>
      </c>
      <c r="M85" s="319"/>
      <c r="N85" s="319">
        <f t="shared" si="14"/>
        <v>11.651</v>
      </c>
      <c r="O85" s="392" t="s">
        <v>2</v>
      </c>
      <c r="P85" s="260"/>
      <c r="Q85" s="260"/>
      <c r="R85" s="149"/>
      <c r="S85" s="149"/>
    </row>
    <row r="86" spans="1:19" ht="21" customHeight="1">
      <c r="A86" s="185">
        <v>56</v>
      </c>
      <c r="B86" s="180">
        <v>60016</v>
      </c>
      <c r="C86" s="180">
        <v>6050</v>
      </c>
      <c r="D86" s="174" t="s">
        <v>200</v>
      </c>
      <c r="E86" s="181">
        <v>23180</v>
      </c>
      <c r="F86" s="183">
        <f t="shared" si="12"/>
        <v>23180</v>
      </c>
      <c r="G86" s="182">
        <v>23180</v>
      </c>
      <c r="H86" s="182"/>
      <c r="I86" s="184"/>
      <c r="J86" s="184"/>
      <c r="K86" s="341">
        <f t="shared" si="13"/>
        <v>23180</v>
      </c>
      <c r="L86" s="319">
        <v>23180</v>
      </c>
      <c r="M86" s="319"/>
      <c r="N86" s="319">
        <f t="shared" si="14"/>
        <v>100</v>
      </c>
      <c r="O86" s="392" t="s">
        <v>2</v>
      </c>
      <c r="P86" s="260"/>
      <c r="Q86" s="260"/>
      <c r="R86" s="149"/>
      <c r="S86" s="149"/>
    </row>
    <row r="87" spans="1:19" ht="12" customHeight="1">
      <c r="A87" s="185">
        <v>57</v>
      </c>
      <c r="B87" s="180">
        <v>60016</v>
      </c>
      <c r="C87" s="180">
        <v>6050</v>
      </c>
      <c r="D87" s="174" t="s">
        <v>292</v>
      </c>
      <c r="E87" s="181">
        <v>29402</v>
      </c>
      <c r="F87" s="183">
        <f t="shared" si="12"/>
        <v>29402</v>
      </c>
      <c r="G87" s="182">
        <v>29402</v>
      </c>
      <c r="H87" s="182"/>
      <c r="I87" s="184"/>
      <c r="J87" s="184"/>
      <c r="K87" s="341">
        <f t="shared" si="13"/>
        <v>29402</v>
      </c>
      <c r="L87" s="319">
        <v>29402</v>
      </c>
      <c r="M87" s="319"/>
      <c r="N87" s="319">
        <f t="shared" si="14"/>
        <v>100</v>
      </c>
      <c r="O87" s="392" t="s">
        <v>2</v>
      </c>
      <c r="P87" s="260"/>
      <c r="Q87" s="260"/>
      <c r="R87" s="149"/>
      <c r="S87" s="149"/>
    </row>
    <row r="88" spans="1:19" ht="21" customHeight="1">
      <c r="A88" s="185">
        <v>58</v>
      </c>
      <c r="B88" s="180">
        <v>60016</v>
      </c>
      <c r="C88" s="180">
        <v>6050</v>
      </c>
      <c r="D88" s="174" t="s">
        <v>193</v>
      </c>
      <c r="E88" s="181">
        <v>100040</v>
      </c>
      <c r="F88" s="183">
        <f t="shared" si="12"/>
        <v>100040</v>
      </c>
      <c r="G88" s="182">
        <v>100040</v>
      </c>
      <c r="H88" s="182"/>
      <c r="I88" s="184"/>
      <c r="J88" s="184"/>
      <c r="K88" s="341">
        <f t="shared" si="13"/>
        <v>100040</v>
      </c>
      <c r="L88" s="319">
        <v>100040</v>
      </c>
      <c r="M88" s="319"/>
      <c r="N88" s="319">
        <f t="shared" si="14"/>
        <v>100</v>
      </c>
      <c r="O88" s="392" t="s">
        <v>2</v>
      </c>
      <c r="P88" s="260"/>
      <c r="Q88" s="260"/>
      <c r="R88" s="149"/>
      <c r="S88" s="149"/>
    </row>
    <row r="89" spans="1:19" ht="21.75" customHeight="1">
      <c r="A89" s="185">
        <v>59</v>
      </c>
      <c r="B89" s="180">
        <v>60016</v>
      </c>
      <c r="C89" s="180">
        <v>6050</v>
      </c>
      <c r="D89" s="174" t="s">
        <v>261</v>
      </c>
      <c r="E89" s="181">
        <v>4860000</v>
      </c>
      <c r="F89" s="183">
        <f t="shared" si="12"/>
        <v>4000</v>
      </c>
      <c r="G89" s="182"/>
      <c r="H89" s="182">
        <v>4000</v>
      </c>
      <c r="I89" s="184"/>
      <c r="J89" s="184"/>
      <c r="K89" s="341">
        <f t="shared" si="13"/>
        <v>0</v>
      </c>
      <c r="L89" s="319"/>
      <c r="M89" s="319"/>
      <c r="N89" s="319">
        <f t="shared" si="14"/>
        <v>0</v>
      </c>
      <c r="O89" s="392" t="s">
        <v>2</v>
      </c>
      <c r="P89" s="260"/>
      <c r="Q89" s="260"/>
      <c r="R89" s="149"/>
      <c r="S89" s="149"/>
    </row>
    <row r="90" spans="1:19" ht="21.75" customHeight="1">
      <c r="A90" s="185">
        <v>60</v>
      </c>
      <c r="B90" s="178">
        <v>60016</v>
      </c>
      <c r="C90" s="178">
        <v>6050</v>
      </c>
      <c r="D90" s="225" t="s">
        <v>293</v>
      </c>
      <c r="E90" s="212">
        <v>1187690</v>
      </c>
      <c r="F90" s="183">
        <f t="shared" si="12"/>
        <v>1187690</v>
      </c>
      <c r="G90" s="177"/>
      <c r="H90" s="177">
        <v>1187690</v>
      </c>
      <c r="I90" s="176"/>
      <c r="J90" s="184"/>
      <c r="K90" s="341">
        <f t="shared" si="13"/>
        <v>1187689.69</v>
      </c>
      <c r="L90" s="319">
        <v>1187689.69</v>
      </c>
      <c r="M90" s="319"/>
      <c r="N90" s="319">
        <f t="shared" si="14"/>
        <v>99.99997389891301</v>
      </c>
      <c r="O90" s="392" t="s">
        <v>298</v>
      </c>
      <c r="P90" s="260"/>
      <c r="Q90" s="260"/>
      <c r="R90" s="149"/>
      <c r="S90" s="149"/>
    </row>
    <row r="91" spans="1:19" ht="22.5" customHeight="1">
      <c r="A91" s="185">
        <v>61</v>
      </c>
      <c r="B91" s="180">
        <v>60016</v>
      </c>
      <c r="C91" s="180">
        <v>6050</v>
      </c>
      <c r="D91" s="174" t="s">
        <v>239</v>
      </c>
      <c r="E91" s="181">
        <v>125738</v>
      </c>
      <c r="F91" s="183">
        <f t="shared" si="12"/>
        <v>200</v>
      </c>
      <c r="G91" s="182">
        <v>200</v>
      </c>
      <c r="H91" s="182"/>
      <c r="I91" s="184"/>
      <c r="J91" s="184"/>
      <c r="K91" s="341">
        <f t="shared" si="13"/>
        <v>0</v>
      </c>
      <c r="L91" s="319"/>
      <c r="M91" s="319"/>
      <c r="N91" s="319">
        <f t="shared" si="14"/>
        <v>0</v>
      </c>
      <c r="O91" s="392" t="s">
        <v>2</v>
      </c>
      <c r="P91" s="260"/>
      <c r="Q91" s="260"/>
      <c r="R91" s="149"/>
      <c r="S91" s="149"/>
    </row>
    <row r="92" spans="1:19" ht="18.75" customHeight="1">
      <c r="A92" s="185">
        <v>62</v>
      </c>
      <c r="B92" s="180">
        <v>60016</v>
      </c>
      <c r="C92" s="180">
        <v>6050</v>
      </c>
      <c r="D92" s="174" t="s">
        <v>240</v>
      </c>
      <c r="E92" s="181">
        <v>65880</v>
      </c>
      <c r="F92" s="183">
        <f t="shared" si="12"/>
        <v>65880</v>
      </c>
      <c r="G92" s="182"/>
      <c r="H92" s="182">
        <v>65880</v>
      </c>
      <c r="I92" s="184"/>
      <c r="J92" s="184"/>
      <c r="K92" s="341">
        <f t="shared" si="13"/>
        <v>65880</v>
      </c>
      <c r="L92" s="319">
        <v>65880</v>
      </c>
      <c r="M92" s="319"/>
      <c r="N92" s="319">
        <f t="shared" si="14"/>
        <v>100</v>
      </c>
      <c r="O92" s="392" t="s">
        <v>2</v>
      </c>
      <c r="P92" s="260"/>
      <c r="Q92" s="260"/>
      <c r="R92" s="149"/>
      <c r="S92" s="149"/>
    </row>
    <row r="93" spans="1:19" ht="21" customHeight="1">
      <c r="A93" s="185">
        <v>63</v>
      </c>
      <c r="B93" s="180">
        <v>60016</v>
      </c>
      <c r="C93" s="180">
        <v>6060</v>
      </c>
      <c r="D93" s="174" t="s">
        <v>228</v>
      </c>
      <c r="E93" s="181">
        <v>130158</v>
      </c>
      <c r="F93" s="183">
        <f t="shared" si="12"/>
        <v>130158</v>
      </c>
      <c r="G93" s="182">
        <v>130158</v>
      </c>
      <c r="H93" s="182"/>
      <c r="I93" s="184"/>
      <c r="J93" s="184"/>
      <c r="K93" s="341">
        <f t="shared" si="13"/>
        <v>130157.04</v>
      </c>
      <c r="L93" s="319">
        <v>130157.04</v>
      </c>
      <c r="M93" s="319"/>
      <c r="N93" s="319">
        <f t="shared" si="14"/>
        <v>99.99926243488683</v>
      </c>
      <c r="O93" s="392" t="s">
        <v>298</v>
      </c>
      <c r="P93" s="260"/>
      <c r="Q93" s="260"/>
      <c r="R93" s="149"/>
      <c r="S93" s="149"/>
    </row>
    <row r="94" spans="1:19" ht="6.75" customHeight="1">
      <c r="A94" s="200"/>
      <c r="B94" s="200"/>
      <c r="C94" s="200"/>
      <c r="D94" s="201"/>
      <c r="E94" s="202"/>
      <c r="F94" s="203"/>
      <c r="G94" s="203"/>
      <c r="H94" s="203"/>
      <c r="I94" s="260"/>
      <c r="J94" s="260"/>
      <c r="K94" s="320"/>
      <c r="L94" s="320"/>
      <c r="M94" s="320"/>
      <c r="N94" s="320"/>
      <c r="O94" s="320"/>
      <c r="P94" s="260"/>
      <c r="Q94" s="260"/>
      <c r="R94" s="20"/>
      <c r="S94" s="149"/>
    </row>
    <row r="95" spans="1:19" ht="12" customHeight="1" thickBot="1">
      <c r="A95" s="450" t="s">
        <v>1</v>
      </c>
      <c r="B95" s="432" t="s">
        <v>158</v>
      </c>
      <c r="C95" s="451" t="s">
        <v>163</v>
      </c>
      <c r="D95" s="432" t="s">
        <v>159</v>
      </c>
      <c r="E95" s="432" t="s">
        <v>160</v>
      </c>
      <c r="F95" s="436" t="s">
        <v>170</v>
      </c>
      <c r="G95" s="437"/>
      <c r="H95" s="437"/>
      <c r="I95" s="437"/>
      <c r="J95" s="438"/>
      <c r="K95" s="418" t="s">
        <v>281</v>
      </c>
      <c r="L95" s="419"/>
      <c r="M95" s="420"/>
      <c r="N95" s="421" t="s">
        <v>280</v>
      </c>
      <c r="O95" s="423" t="s">
        <v>278</v>
      </c>
      <c r="P95" s="172"/>
      <c r="Q95" s="172"/>
      <c r="R95" s="149"/>
      <c r="S95" s="149"/>
    </row>
    <row r="96" spans="1:19" ht="11.25" customHeight="1">
      <c r="A96" s="450"/>
      <c r="B96" s="432"/>
      <c r="C96" s="452"/>
      <c r="D96" s="432"/>
      <c r="E96" s="432"/>
      <c r="F96" s="439">
        <v>2009</v>
      </c>
      <c r="G96" s="440"/>
      <c r="H96" s="440"/>
      <c r="I96" s="440"/>
      <c r="J96" s="441"/>
      <c r="K96" s="400"/>
      <c r="L96" s="403" t="s">
        <v>283</v>
      </c>
      <c r="M96" s="404"/>
      <c r="N96" s="422"/>
      <c r="O96" s="424"/>
      <c r="P96" s="284"/>
      <c r="Q96" s="284"/>
      <c r="R96" s="149"/>
      <c r="S96" s="149"/>
    </row>
    <row r="97" spans="1:19" ht="14.25" customHeight="1">
      <c r="A97" s="450"/>
      <c r="B97" s="432"/>
      <c r="C97" s="452"/>
      <c r="D97" s="432"/>
      <c r="E97" s="432"/>
      <c r="F97" s="442" t="s">
        <v>294</v>
      </c>
      <c r="G97" s="435" t="s">
        <v>161</v>
      </c>
      <c r="H97" s="435" t="s">
        <v>258</v>
      </c>
      <c r="I97" s="443" t="s">
        <v>227</v>
      </c>
      <c r="J97" s="443" t="s">
        <v>167</v>
      </c>
      <c r="K97" s="405" t="s">
        <v>282</v>
      </c>
      <c r="L97" s="407" t="s">
        <v>288</v>
      </c>
      <c r="M97" s="409" t="s">
        <v>289</v>
      </c>
      <c r="N97" s="422"/>
      <c r="O97" s="424"/>
      <c r="P97" s="172"/>
      <c r="Q97" s="172"/>
      <c r="R97" s="149"/>
      <c r="S97" s="149"/>
    </row>
    <row r="98" spans="1:19" ht="17.25" customHeight="1">
      <c r="A98" s="450"/>
      <c r="B98" s="432"/>
      <c r="C98" s="453"/>
      <c r="D98" s="432"/>
      <c r="E98" s="432"/>
      <c r="F98" s="442"/>
      <c r="G98" s="435"/>
      <c r="H98" s="435"/>
      <c r="I98" s="443"/>
      <c r="J98" s="443"/>
      <c r="K98" s="406"/>
      <c r="L98" s="408"/>
      <c r="M98" s="410"/>
      <c r="N98" s="422"/>
      <c r="O98" s="321" t="s">
        <v>279</v>
      </c>
      <c r="P98" s="172"/>
      <c r="Q98" s="172"/>
      <c r="R98" s="149"/>
      <c r="S98" s="149"/>
    </row>
    <row r="99" spans="1:19" ht="9" customHeight="1">
      <c r="A99" s="161">
        <v>1</v>
      </c>
      <c r="B99" s="161">
        <v>2</v>
      </c>
      <c r="C99" s="161">
        <v>3</v>
      </c>
      <c r="D99" s="161">
        <v>4</v>
      </c>
      <c r="E99" s="161">
        <v>5</v>
      </c>
      <c r="F99" s="170">
        <v>6</v>
      </c>
      <c r="G99" s="162">
        <v>7</v>
      </c>
      <c r="H99" s="162">
        <v>8</v>
      </c>
      <c r="I99" s="163">
        <v>9</v>
      </c>
      <c r="J99" s="163">
        <v>10</v>
      </c>
      <c r="K99" s="336">
        <v>11</v>
      </c>
      <c r="L99" s="337">
        <v>12</v>
      </c>
      <c r="M99" s="338">
        <v>13</v>
      </c>
      <c r="N99" s="335">
        <v>14</v>
      </c>
      <c r="O99" s="335">
        <v>15</v>
      </c>
      <c r="P99" s="287"/>
      <c r="Q99" s="287"/>
      <c r="R99" s="149"/>
      <c r="S99" s="149"/>
    </row>
    <row r="100" spans="1:19" ht="12" customHeight="1">
      <c r="A100" s="185">
        <v>64</v>
      </c>
      <c r="B100" s="180">
        <v>60016</v>
      </c>
      <c r="C100" s="180">
        <v>6060</v>
      </c>
      <c r="D100" s="174" t="s">
        <v>210</v>
      </c>
      <c r="E100" s="181">
        <v>91000</v>
      </c>
      <c r="F100" s="183">
        <f>G100+H100+I100+J100</f>
        <v>91000</v>
      </c>
      <c r="G100" s="182">
        <v>91000</v>
      </c>
      <c r="H100" s="349"/>
      <c r="I100" s="162"/>
      <c r="J100" s="295"/>
      <c r="K100" s="357">
        <f>L100+M100</f>
        <v>89775.04</v>
      </c>
      <c r="L100" s="356">
        <v>89775.04</v>
      </c>
      <c r="M100" s="322"/>
      <c r="N100" s="356">
        <f>L100*100/F100</f>
        <v>98.65389010989011</v>
      </c>
      <c r="O100" s="392" t="s">
        <v>298</v>
      </c>
      <c r="P100" s="287"/>
      <c r="Q100" s="287"/>
      <c r="R100" s="149"/>
      <c r="S100" s="149"/>
    </row>
    <row r="101" spans="1:19" ht="12" customHeight="1">
      <c r="A101" s="185">
        <v>65</v>
      </c>
      <c r="B101" s="180">
        <v>60016</v>
      </c>
      <c r="C101" s="180">
        <v>6060</v>
      </c>
      <c r="D101" s="174" t="s">
        <v>201</v>
      </c>
      <c r="E101" s="181">
        <v>70706</v>
      </c>
      <c r="F101" s="183">
        <f>G101+H101+I101+J101</f>
        <v>70706</v>
      </c>
      <c r="G101" s="182">
        <v>70706</v>
      </c>
      <c r="H101" s="349"/>
      <c r="I101" s="162"/>
      <c r="J101" s="295"/>
      <c r="K101" s="357">
        <f aca="true" t="shared" si="15" ref="K101:K127">L101+M101</f>
        <v>70705.12</v>
      </c>
      <c r="L101" s="356">
        <v>70705.12</v>
      </c>
      <c r="M101" s="322"/>
      <c r="N101" s="356">
        <f aca="true" t="shared" si="16" ref="N101:N115">L101*100/F101</f>
        <v>99.99875540972478</v>
      </c>
      <c r="O101" s="392" t="s">
        <v>298</v>
      </c>
      <c r="P101" s="287"/>
      <c r="Q101" s="287"/>
      <c r="R101" s="149"/>
      <c r="S101" s="149"/>
    </row>
    <row r="102" spans="1:19" ht="20.25" customHeight="1">
      <c r="A102" s="185">
        <v>66</v>
      </c>
      <c r="B102" s="180">
        <v>60016</v>
      </c>
      <c r="C102" s="180">
        <v>6060</v>
      </c>
      <c r="D102" s="174" t="s">
        <v>204</v>
      </c>
      <c r="E102" s="181">
        <v>276935</v>
      </c>
      <c r="F102" s="183">
        <f>G102+H102+I102+J102</f>
        <v>276935</v>
      </c>
      <c r="G102" s="182">
        <v>276935</v>
      </c>
      <c r="H102" s="349"/>
      <c r="I102" s="162"/>
      <c r="J102" s="295"/>
      <c r="K102" s="357">
        <f t="shared" si="15"/>
        <v>276934.04</v>
      </c>
      <c r="L102" s="356">
        <v>276934.04</v>
      </c>
      <c r="M102" s="322"/>
      <c r="N102" s="356">
        <f t="shared" si="16"/>
        <v>99.9996533482586</v>
      </c>
      <c r="O102" s="392" t="s">
        <v>298</v>
      </c>
      <c r="P102" s="287"/>
      <c r="Q102" s="287"/>
      <c r="R102" s="149"/>
      <c r="S102" s="149"/>
    </row>
    <row r="103" spans="1:19" ht="12" customHeight="1">
      <c r="A103" s="185">
        <v>67</v>
      </c>
      <c r="B103" s="180">
        <v>60016</v>
      </c>
      <c r="C103" s="180">
        <v>6060</v>
      </c>
      <c r="D103" s="174" t="s">
        <v>234</v>
      </c>
      <c r="E103" s="181">
        <v>89000</v>
      </c>
      <c r="F103" s="183">
        <f>G103+H103+I103+J103</f>
        <v>89000</v>
      </c>
      <c r="G103" s="182">
        <v>89000</v>
      </c>
      <c r="H103" s="349"/>
      <c r="I103" s="162"/>
      <c r="J103" s="295"/>
      <c r="K103" s="357">
        <f t="shared" si="15"/>
        <v>88883.6</v>
      </c>
      <c r="L103" s="356">
        <v>88883.6</v>
      </c>
      <c r="M103" s="322"/>
      <c r="N103" s="356">
        <f t="shared" si="16"/>
        <v>99.86921348314607</v>
      </c>
      <c r="O103" s="392" t="s">
        <v>298</v>
      </c>
      <c r="P103" s="287"/>
      <c r="Q103" s="287"/>
      <c r="R103" s="149"/>
      <c r="S103" s="149"/>
    </row>
    <row r="104" spans="1:18" ht="15" customHeight="1">
      <c r="A104" s="249"/>
      <c r="B104" s="250"/>
      <c r="C104" s="233"/>
      <c r="D104" s="244" t="s">
        <v>169</v>
      </c>
      <c r="E104" s="218">
        <f aca="true" t="shared" si="17" ref="E104:M104">SUM(E105:E106)</f>
        <v>3264000</v>
      </c>
      <c r="F104" s="218">
        <f t="shared" si="17"/>
        <v>709240</v>
      </c>
      <c r="G104" s="218">
        <f t="shared" si="17"/>
        <v>78000</v>
      </c>
      <c r="H104" s="218">
        <f t="shared" si="17"/>
        <v>631240</v>
      </c>
      <c r="I104" s="218">
        <f t="shared" si="17"/>
        <v>0</v>
      </c>
      <c r="J104" s="218">
        <f t="shared" si="17"/>
        <v>0</v>
      </c>
      <c r="K104" s="345">
        <f t="shared" si="17"/>
        <v>704133</v>
      </c>
      <c r="L104" s="330">
        <f t="shared" si="17"/>
        <v>694373</v>
      </c>
      <c r="M104" s="330">
        <f t="shared" si="17"/>
        <v>9760</v>
      </c>
      <c r="N104" s="384">
        <f t="shared" si="16"/>
        <v>97.9038125317241</v>
      </c>
      <c r="O104" s="330"/>
      <c r="P104" s="286"/>
      <c r="Q104" s="286"/>
      <c r="R104" s="149">
        <f>G104+H104</f>
        <v>709240</v>
      </c>
    </row>
    <row r="105" spans="1:17" ht="20.25" customHeight="1">
      <c r="A105" s="180">
        <v>68</v>
      </c>
      <c r="B105" s="180">
        <v>70005</v>
      </c>
      <c r="C105" s="180">
        <v>6050</v>
      </c>
      <c r="D105" s="174" t="s">
        <v>211</v>
      </c>
      <c r="E105" s="181">
        <v>714000</v>
      </c>
      <c r="F105" s="183">
        <f>G105+H105+I105+J105</f>
        <v>704240</v>
      </c>
      <c r="G105" s="182">
        <v>78000</v>
      </c>
      <c r="H105" s="182">
        <v>626240</v>
      </c>
      <c r="I105" s="192"/>
      <c r="J105" s="190"/>
      <c r="K105" s="357">
        <f t="shared" si="15"/>
        <v>704133</v>
      </c>
      <c r="L105" s="347">
        <v>694373</v>
      </c>
      <c r="M105" s="347">
        <v>9760</v>
      </c>
      <c r="N105" s="356">
        <f t="shared" si="16"/>
        <v>98.59891514256503</v>
      </c>
      <c r="O105" s="392" t="s">
        <v>298</v>
      </c>
      <c r="P105" s="256"/>
      <c r="Q105" s="256"/>
    </row>
    <row r="106" spans="1:17" ht="27" customHeight="1">
      <c r="A106" s="180">
        <v>69</v>
      </c>
      <c r="B106" s="180">
        <v>70005</v>
      </c>
      <c r="C106" s="180">
        <v>6050</v>
      </c>
      <c r="D106" s="174" t="s">
        <v>175</v>
      </c>
      <c r="E106" s="181">
        <v>2550000</v>
      </c>
      <c r="F106" s="183">
        <f>G106+H106+I106+J106</f>
        <v>5000</v>
      </c>
      <c r="G106" s="182"/>
      <c r="H106" s="182">
        <v>5000</v>
      </c>
      <c r="I106" s="192"/>
      <c r="J106" s="190"/>
      <c r="K106" s="358">
        <f t="shared" si="15"/>
        <v>0</v>
      </c>
      <c r="L106" s="347"/>
      <c r="M106" s="347"/>
      <c r="N106" s="356">
        <f t="shared" si="16"/>
        <v>0</v>
      </c>
      <c r="O106" s="392" t="s">
        <v>298</v>
      </c>
      <c r="P106" s="256"/>
      <c r="Q106" s="256"/>
    </row>
    <row r="107" spans="1:17" ht="15" customHeight="1">
      <c r="A107" s="245"/>
      <c r="B107" s="246"/>
      <c r="C107" s="247"/>
      <c r="D107" s="248" t="s">
        <v>253</v>
      </c>
      <c r="E107" s="218">
        <f>E108</f>
        <v>23790</v>
      </c>
      <c r="F107" s="218">
        <f>F108</f>
        <v>23790</v>
      </c>
      <c r="G107" s="218">
        <f>G108</f>
        <v>23790</v>
      </c>
      <c r="H107" s="218">
        <f aca="true" t="shared" si="18" ref="H107:M107">H108</f>
        <v>0</v>
      </c>
      <c r="I107" s="218">
        <f t="shared" si="18"/>
        <v>0</v>
      </c>
      <c r="J107" s="218">
        <f t="shared" si="18"/>
        <v>0</v>
      </c>
      <c r="K107" s="345">
        <f t="shared" si="18"/>
        <v>23790</v>
      </c>
      <c r="L107" s="330">
        <f t="shared" si="18"/>
        <v>23790</v>
      </c>
      <c r="M107" s="218">
        <f t="shared" si="18"/>
        <v>0</v>
      </c>
      <c r="N107" s="384">
        <f t="shared" si="16"/>
        <v>100</v>
      </c>
      <c r="O107" s="394"/>
      <c r="P107" s="286"/>
      <c r="Q107" s="286"/>
    </row>
    <row r="108" spans="1:17" ht="24" customHeight="1">
      <c r="A108" s="185">
        <v>70</v>
      </c>
      <c r="B108" s="154">
        <v>72095</v>
      </c>
      <c r="C108" s="154">
        <v>6050</v>
      </c>
      <c r="D108" s="198" t="s">
        <v>273</v>
      </c>
      <c r="E108" s="212">
        <f>F108</f>
        <v>23790</v>
      </c>
      <c r="F108" s="193">
        <f>G108</f>
        <v>23790</v>
      </c>
      <c r="G108" s="177">
        <v>23790</v>
      </c>
      <c r="H108" s="177"/>
      <c r="I108" s="176"/>
      <c r="J108" s="184"/>
      <c r="K108" s="357">
        <f t="shared" si="15"/>
        <v>23790</v>
      </c>
      <c r="L108" s="319">
        <v>23790</v>
      </c>
      <c r="M108" s="319"/>
      <c r="N108" s="356">
        <f t="shared" si="16"/>
        <v>100</v>
      </c>
      <c r="O108" s="392" t="s">
        <v>2</v>
      </c>
      <c r="P108" s="260"/>
      <c r="Q108" s="260"/>
    </row>
    <row r="109" spans="1:18" ht="15" customHeight="1">
      <c r="A109" s="245"/>
      <c r="B109" s="246"/>
      <c r="C109" s="247"/>
      <c r="D109" s="248" t="s">
        <v>168</v>
      </c>
      <c r="E109" s="218">
        <f>SUM(E110:E111)</f>
        <v>7603305</v>
      </c>
      <c r="F109" s="218">
        <f>SUM(F110:F111)</f>
        <v>77570</v>
      </c>
      <c r="G109" s="218">
        <f>SUM(G110:G111)</f>
        <v>77570</v>
      </c>
      <c r="H109" s="218">
        <f aca="true" t="shared" si="19" ref="H109:M109">SUM(H110:H111)</f>
        <v>0</v>
      </c>
      <c r="I109" s="218">
        <f t="shared" si="19"/>
        <v>0</v>
      </c>
      <c r="J109" s="218">
        <f t="shared" si="19"/>
        <v>0</v>
      </c>
      <c r="K109" s="345">
        <f t="shared" si="19"/>
        <v>214499.21</v>
      </c>
      <c r="L109" s="330">
        <f t="shared" si="19"/>
        <v>77569.45999999999</v>
      </c>
      <c r="M109" s="218">
        <f t="shared" si="19"/>
        <v>136929.75</v>
      </c>
      <c r="N109" s="384">
        <f t="shared" si="16"/>
        <v>99.99930385458295</v>
      </c>
      <c r="O109" s="394"/>
      <c r="P109" s="286"/>
      <c r="Q109" s="286"/>
      <c r="R109" s="149" t="e">
        <f>#REF!+#REF!</f>
        <v>#REF!</v>
      </c>
    </row>
    <row r="110" spans="1:17" ht="20.25" customHeight="1">
      <c r="A110" s="185">
        <v>71</v>
      </c>
      <c r="B110" s="154">
        <v>75023</v>
      </c>
      <c r="C110" s="154">
        <v>6050</v>
      </c>
      <c r="D110" s="198" t="s">
        <v>177</v>
      </c>
      <c r="E110" s="212">
        <v>7544074</v>
      </c>
      <c r="F110" s="193">
        <f>G110+H110</f>
        <v>18438</v>
      </c>
      <c r="G110" s="177">
        <v>18438</v>
      </c>
      <c r="H110" s="177"/>
      <c r="I110" s="176"/>
      <c r="J110" s="184"/>
      <c r="K110" s="357">
        <f t="shared" si="15"/>
        <v>155367.61</v>
      </c>
      <c r="L110" s="319">
        <v>18437.86</v>
      </c>
      <c r="M110" s="319">
        <v>136929.75</v>
      </c>
      <c r="N110" s="356">
        <f t="shared" si="16"/>
        <v>99.99924069855733</v>
      </c>
      <c r="O110" s="392" t="s">
        <v>2</v>
      </c>
      <c r="P110" s="260"/>
      <c r="Q110" s="260"/>
    </row>
    <row r="111" spans="1:17" ht="21" customHeight="1">
      <c r="A111" s="185">
        <v>72</v>
      </c>
      <c r="B111" s="179">
        <v>75023</v>
      </c>
      <c r="C111" s="179">
        <v>6060</v>
      </c>
      <c r="D111" s="198" t="s">
        <v>270</v>
      </c>
      <c r="E111" s="181">
        <v>59231</v>
      </c>
      <c r="F111" s="193">
        <f>G111+H111</f>
        <v>59132</v>
      </c>
      <c r="G111" s="177">
        <v>59132</v>
      </c>
      <c r="H111" s="177"/>
      <c r="I111" s="176"/>
      <c r="J111" s="184"/>
      <c r="K111" s="357">
        <f t="shared" si="15"/>
        <v>59131.6</v>
      </c>
      <c r="L111" s="319">
        <v>59131.6</v>
      </c>
      <c r="M111" s="319"/>
      <c r="N111" s="356">
        <f t="shared" si="16"/>
        <v>99.99932354731787</v>
      </c>
      <c r="O111" s="392" t="s">
        <v>298</v>
      </c>
      <c r="P111" s="260"/>
      <c r="Q111" s="260"/>
    </row>
    <row r="112" spans="1:18" ht="14.25" customHeight="1">
      <c r="A112" s="245"/>
      <c r="B112" s="246"/>
      <c r="C112" s="247"/>
      <c r="D112" s="248" t="s">
        <v>214</v>
      </c>
      <c r="E112" s="218">
        <f>SUM(E113:E113)</f>
        <v>35429</v>
      </c>
      <c r="F112" s="218">
        <f>SUM(F113:F113)</f>
        <v>35429</v>
      </c>
      <c r="G112" s="218">
        <f>SUM(G113:G113)</f>
        <v>14529</v>
      </c>
      <c r="H112" s="218"/>
      <c r="I112" s="218"/>
      <c r="J112" s="218">
        <f>J113</f>
        <v>20900</v>
      </c>
      <c r="K112" s="345">
        <f>K113</f>
        <v>35408</v>
      </c>
      <c r="L112" s="330">
        <f>L113</f>
        <v>35408</v>
      </c>
      <c r="M112" s="218">
        <f>M113</f>
        <v>0</v>
      </c>
      <c r="N112" s="384">
        <f t="shared" si="16"/>
        <v>99.94072652346948</v>
      </c>
      <c r="O112" s="394"/>
      <c r="P112" s="286"/>
      <c r="Q112" s="286"/>
      <c r="R112" s="149" t="e">
        <f>#REF!+#REF!</f>
        <v>#REF!</v>
      </c>
    </row>
    <row r="113" spans="1:17" ht="28.5" customHeight="1">
      <c r="A113" s="185">
        <v>73</v>
      </c>
      <c r="B113" s="179">
        <v>75412</v>
      </c>
      <c r="C113" s="179">
        <v>6060</v>
      </c>
      <c r="D113" s="198" t="s">
        <v>251</v>
      </c>
      <c r="E113" s="181">
        <f>F113</f>
        <v>35429</v>
      </c>
      <c r="F113" s="193">
        <f>G113+J113</f>
        <v>35429</v>
      </c>
      <c r="G113" s="177">
        <v>14529</v>
      </c>
      <c r="H113" s="177"/>
      <c r="I113" s="176"/>
      <c r="J113" s="184">
        <v>20900</v>
      </c>
      <c r="K113" s="357">
        <f t="shared" si="15"/>
        <v>35408</v>
      </c>
      <c r="L113" s="319">
        <v>35408</v>
      </c>
      <c r="M113" s="319"/>
      <c r="N113" s="356">
        <f t="shared" si="16"/>
        <v>99.94072652346948</v>
      </c>
      <c r="O113" s="392" t="s">
        <v>298</v>
      </c>
      <c r="P113" s="260"/>
      <c r="Q113" s="260"/>
    </row>
    <row r="114" spans="1:18" ht="15" customHeight="1">
      <c r="A114" s="243"/>
      <c r="B114" s="243"/>
      <c r="C114" s="243"/>
      <c r="D114" s="244" t="s">
        <v>166</v>
      </c>
      <c r="E114" s="218">
        <f>E115+E125</f>
        <v>93247857</v>
      </c>
      <c r="F114" s="218">
        <f aca="true" t="shared" si="20" ref="F114:L114">SUM(F115,F125)</f>
        <v>8384553</v>
      </c>
      <c r="G114" s="218">
        <f t="shared" si="20"/>
        <v>949145</v>
      </c>
      <c r="H114" s="218">
        <f t="shared" si="20"/>
        <v>7285408</v>
      </c>
      <c r="I114" s="218">
        <f t="shared" si="20"/>
        <v>0</v>
      </c>
      <c r="J114" s="218">
        <f t="shared" si="20"/>
        <v>0</v>
      </c>
      <c r="K114" s="345">
        <f t="shared" si="20"/>
        <v>10437453.009999998</v>
      </c>
      <c r="L114" s="330">
        <f t="shared" si="20"/>
        <v>8374150.6</v>
      </c>
      <c r="M114" s="330"/>
      <c r="N114" s="384">
        <f t="shared" si="16"/>
        <v>99.8759337558007</v>
      </c>
      <c r="O114" s="330"/>
      <c r="P114" s="286"/>
      <c r="Q114" s="286"/>
      <c r="R114" s="149">
        <f>G114+H114+J114</f>
        <v>8234553</v>
      </c>
    </row>
    <row r="115" spans="1:18" ht="13.5" customHeight="1">
      <c r="A115" s="219"/>
      <c r="B115" s="220"/>
      <c r="C115" s="221"/>
      <c r="D115" s="222" t="s">
        <v>205</v>
      </c>
      <c r="E115" s="218">
        <f aca="true" t="shared" si="21" ref="E115:M115">SUM(E116:E124)</f>
        <v>91137857</v>
      </c>
      <c r="F115" s="218">
        <f t="shared" si="21"/>
        <v>8373553</v>
      </c>
      <c r="G115" s="218">
        <f t="shared" si="21"/>
        <v>939145</v>
      </c>
      <c r="H115" s="218">
        <f t="shared" si="21"/>
        <v>7284408</v>
      </c>
      <c r="I115" s="218">
        <f t="shared" si="21"/>
        <v>0</v>
      </c>
      <c r="J115" s="218">
        <f t="shared" si="21"/>
        <v>0</v>
      </c>
      <c r="K115" s="345">
        <f t="shared" si="21"/>
        <v>10427453.009999998</v>
      </c>
      <c r="L115" s="330">
        <f t="shared" si="21"/>
        <v>8364150.6</v>
      </c>
      <c r="M115" s="218">
        <f t="shared" si="21"/>
        <v>2063302.4100000001</v>
      </c>
      <c r="N115" s="384">
        <f t="shared" si="16"/>
        <v>99.88771313682496</v>
      </c>
      <c r="O115" s="394"/>
      <c r="P115" s="286"/>
      <c r="Q115" s="286"/>
      <c r="R115" s="149" t="e">
        <f>#REF!+#REF!</f>
        <v>#REF!</v>
      </c>
    </row>
    <row r="116" spans="1:18" ht="10.5" customHeight="1">
      <c r="A116" s="447">
        <v>74</v>
      </c>
      <c r="B116" s="447">
        <v>80101</v>
      </c>
      <c r="C116" s="447">
        <v>6050</v>
      </c>
      <c r="D116" s="433" t="s">
        <v>176</v>
      </c>
      <c r="E116" s="479">
        <v>10842902</v>
      </c>
      <c r="F116" s="472">
        <v>7105000</v>
      </c>
      <c r="G116" s="474">
        <v>330491</v>
      </c>
      <c r="H116" s="474">
        <v>6624509</v>
      </c>
      <c r="I116" s="476"/>
      <c r="J116" s="471" t="s">
        <v>266</v>
      </c>
      <c r="K116" s="425">
        <f t="shared" si="15"/>
        <v>8034997.33</v>
      </c>
      <c r="L116" s="416">
        <v>7097095.16</v>
      </c>
      <c r="M116" s="416">
        <v>937902.17</v>
      </c>
      <c r="N116" s="414">
        <f>L116*100/F116</f>
        <v>99.88874257565095</v>
      </c>
      <c r="O116" s="412" t="s">
        <v>2</v>
      </c>
      <c r="P116" s="288"/>
      <c r="Q116" s="288"/>
      <c r="R116" s="149"/>
    </row>
    <row r="117" spans="1:18" ht="11.25" customHeight="1">
      <c r="A117" s="449"/>
      <c r="B117" s="449"/>
      <c r="C117" s="449"/>
      <c r="D117" s="434"/>
      <c r="E117" s="480"/>
      <c r="F117" s="473"/>
      <c r="G117" s="475"/>
      <c r="H117" s="475"/>
      <c r="I117" s="477"/>
      <c r="J117" s="471"/>
      <c r="K117" s="426"/>
      <c r="L117" s="417"/>
      <c r="M117" s="417"/>
      <c r="N117" s="415"/>
      <c r="O117" s="413"/>
      <c r="P117" s="288"/>
      <c r="Q117" s="288"/>
      <c r="R117" s="149"/>
    </row>
    <row r="118" spans="1:17" ht="12.75" customHeight="1">
      <c r="A118" s="447">
        <v>75</v>
      </c>
      <c r="B118" s="447">
        <v>80101</v>
      </c>
      <c r="C118" s="154">
        <v>6050</v>
      </c>
      <c r="D118" s="433" t="s">
        <v>295</v>
      </c>
      <c r="E118" s="164">
        <v>3057416</v>
      </c>
      <c r="F118" s="165">
        <f>G118+H118</f>
        <v>1189000</v>
      </c>
      <c r="G118" s="153">
        <v>529101</v>
      </c>
      <c r="H118" s="153">
        <v>659899</v>
      </c>
      <c r="I118" s="194"/>
      <c r="J118" s="214"/>
      <c r="K118" s="361">
        <f t="shared" si="15"/>
        <v>2244987.6399999997</v>
      </c>
      <c r="L118" s="353">
        <v>1187572.44</v>
      </c>
      <c r="M118" s="353">
        <v>1057415.2</v>
      </c>
      <c r="N118" s="383">
        <f>L118*100/F118</f>
        <v>99.87993608074012</v>
      </c>
      <c r="O118" s="395" t="s">
        <v>2</v>
      </c>
      <c r="P118" s="289"/>
      <c r="Q118" s="289"/>
    </row>
    <row r="119" spans="1:17" ht="12.75" customHeight="1">
      <c r="A119" s="448"/>
      <c r="B119" s="448"/>
      <c r="C119" s="155">
        <v>6058</v>
      </c>
      <c r="D119" s="478"/>
      <c r="E119" s="166">
        <v>10000000</v>
      </c>
      <c r="F119" s="169"/>
      <c r="G119" s="158"/>
      <c r="H119" s="158"/>
      <c r="I119" s="207"/>
      <c r="J119" s="211"/>
      <c r="K119" s="362">
        <f t="shared" si="15"/>
        <v>0</v>
      </c>
      <c r="L119" s="327"/>
      <c r="M119" s="327"/>
      <c r="N119" s="327"/>
      <c r="O119" s="396"/>
      <c r="P119" s="256"/>
      <c r="Q119" s="256"/>
    </row>
    <row r="120" spans="1:17" ht="12.75" customHeight="1" thickBot="1">
      <c r="A120" s="448"/>
      <c r="B120" s="448"/>
      <c r="C120" s="241">
        <v>6059</v>
      </c>
      <c r="D120" s="269" t="s">
        <v>264</v>
      </c>
      <c r="E120" s="242">
        <v>22600000</v>
      </c>
      <c r="F120" s="268">
        <f>G120+H120</f>
        <v>0</v>
      </c>
      <c r="G120" s="160"/>
      <c r="H120" s="160"/>
      <c r="I120" s="261"/>
      <c r="J120" s="354"/>
      <c r="K120" s="363">
        <f t="shared" si="15"/>
        <v>0</v>
      </c>
      <c r="L120" s="355"/>
      <c r="M120" s="355"/>
      <c r="N120" s="355"/>
      <c r="O120" s="397"/>
      <c r="P120" s="256"/>
      <c r="Q120" s="256"/>
    </row>
    <row r="121" spans="1:17" ht="12.75" customHeight="1" thickBot="1">
      <c r="A121" s="448"/>
      <c r="B121" s="448"/>
      <c r="C121" s="262">
        <v>6059</v>
      </c>
      <c r="D121" s="263" t="s">
        <v>262</v>
      </c>
      <c r="E121" s="264">
        <v>20400000</v>
      </c>
      <c r="F121" s="266"/>
      <c r="G121" s="265"/>
      <c r="H121" s="265"/>
      <c r="I121" s="267"/>
      <c r="J121" s="351"/>
      <c r="K121" s="364">
        <f t="shared" si="15"/>
        <v>0</v>
      </c>
      <c r="L121" s="352"/>
      <c r="M121" s="352"/>
      <c r="N121" s="352"/>
      <c r="O121" s="398"/>
      <c r="P121" s="256"/>
      <c r="Q121" s="256"/>
    </row>
    <row r="122" spans="1:17" ht="12.75" customHeight="1">
      <c r="A122" s="449"/>
      <c r="B122" s="449"/>
      <c r="C122" s="262">
        <v>6059</v>
      </c>
      <c r="D122" s="263" t="s">
        <v>263</v>
      </c>
      <c r="E122" s="264">
        <v>20000000</v>
      </c>
      <c r="F122" s="266"/>
      <c r="G122" s="265"/>
      <c r="H122" s="265"/>
      <c r="I122" s="267"/>
      <c r="J122" s="315"/>
      <c r="K122" s="360">
        <f t="shared" si="15"/>
        <v>0</v>
      </c>
      <c r="L122" s="350"/>
      <c r="M122" s="350"/>
      <c r="N122" s="350"/>
      <c r="O122" s="393"/>
      <c r="P122" s="256"/>
      <c r="Q122" s="256"/>
    </row>
    <row r="123" spans="1:18" ht="11.25" customHeight="1">
      <c r="A123" s="178">
        <v>76</v>
      </c>
      <c r="B123" s="178">
        <v>80101</v>
      </c>
      <c r="C123" s="178">
        <v>6050</v>
      </c>
      <c r="D123" s="174" t="s">
        <v>203</v>
      </c>
      <c r="E123" s="212">
        <v>4167986</v>
      </c>
      <c r="F123" s="183">
        <f>G123</f>
        <v>10000</v>
      </c>
      <c r="G123" s="177">
        <v>10000</v>
      </c>
      <c r="H123" s="177"/>
      <c r="I123" s="177"/>
      <c r="J123" s="213"/>
      <c r="K123" s="357">
        <f t="shared" si="15"/>
        <v>77915.84</v>
      </c>
      <c r="L123" s="348">
        <v>9930.8</v>
      </c>
      <c r="M123" s="348">
        <v>67985.04</v>
      </c>
      <c r="N123" s="348">
        <f>L123*100/F123</f>
        <v>99.30799999999999</v>
      </c>
      <c r="O123" s="399" t="s">
        <v>2</v>
      </c>
      <c r="P123" s="346"/>
      <c r="Q123" s="290"/>
      <c r="R123" s="210"/>
    </row>
    <row r="124" spans="1:18" ht="19.5" customHeight="1">
      <c r="A124" s="178">
        <v>77</v>
      </c>
      <c r="B124" s="178">
        <v>80101</v>
      </c>
      <c r="C124" s="178">
        <v>6060</v>
      </c>
      <c r="D124" s="174" t="s">
        <v>269</v>
      </c>
      <c r="E124" s="212">
        <f>F124</f>
        <v>69553</v>
      </c>
      <c r="F124" s="193">
        <f>G124</f>
        <v>69553</v>
      </c>
      <c r="G124" s="177">
        <v>69553</v>
      </c>
      <c r="H124" s="177"/>
      <c r="I124" s="177"/>
      <c r="J124" s="213"/>
      <c r="K124" s="357">
        <f t="shared" si="15"/>
        <v>69552.2</v>
      </c>
      <c r="L124" s="348">
        <v>69552.2</v>
      </c>
      <c r="M124" s="348"/>
      <c r="N124" s="348">
        <f>L124*100/F124</f>
        <v>99.99884979799577</v>
      </c>
      <c r="O124" s="399" t="s">
        <v>298</v>
      </c>
      <c r="P124" s="289"/>
      <c r="Q124" s="289"/>
      <c r="R124" s="172"/>
    </row>
    <row r="125" spans="1:18" ht="13.5" customHeight="1">
      <c r="A125" s="223"/>
      <c r="B125" s="223"/>
      <c r="C125" s="223"/>
      <c r="D125" s="224" t="s">
        <v>206</v>
      </c>
      <c r="E125" s="218">
        <f aca="true" t="shared" si="22" ref="E125:J125">SUM(E126:E127)</f>
        <v>2110000</v>
      </c>
      <c r="F125" s="218">
        <f t="shared" si="22"/>
        <v>11000</v>
      </c>
      <c r="G125" s="218">
        <f t="shared" si="22"/>
        <v>10000</v>
      </c>
      <c r="H125" s="218">
        <f t="shared" si="22"/>
        <v>1000</v>
      </c>
      <c r="I125" s="218">
        <f t="shared" si="22"/>
        <v>0</v>
      </c>
      <c r="J125" s="218">
        <f t="shared" si="22"/>
        <v>0</v>
      </c>
      <c r="K125" s="359">
        <f>K127</f>
        <v>10000</v>
      </c>
      <c r="L125" s="359">
        <f>L127</f>
        <v>10000</v>
      </c>
      <c r="M125" s="330"/>
      <c r="N125" s="385">
        <f>L125*100/F125</f>
        <v>90.9090909090909</v>
      </c>
      <c r="O125" s="394"/>
      <c r="P125" s="286"/>
      <c r="Q125" s="286"/>
      <c r="R125" s="172"/>
    </row>
    <row r="126" spans="1:17" ht="11.25" customHeight="1">
      <c r="A126" s="178">
        <v>78</v>
      </c>
      <c r="B126" s="180">
        <v>80104</v>
      </c>
      <c r="C126" s="180">
        <v>6050</v>
      </c>
      <c r="D126" s="174" t="s">
        <v>186</v>
      </c>
      <c r="E126" s="181">
        <v>2100000</v>
      </c>
      <c r="F126" s="183">
        <f>H126</f>
        <v>1000</v>
      </c>
      <c r="G126" s="182"/>
      <c r="H126" s="182">
        <v>1000</v>
      </c>
      <c r="I126" s="192"/>
      <c r="J126" s="190"/>
      <c r="K126" s="358">
        <f t="shared" si="15"/>
        <v>0</v>
      </c>
      <c r="L126" s="347"/>
      <c r="M126" s="347"/>
      <c r="N126" s="347"/>
      <c r="O126" s="392" t="s">
        <v>2</v>
      </c>
      <c r="P126" s="256"/>
      <c r="Q126" s="256"/>
    </row>
    <row r="127" spans="1:17" ht="21" customHeight="1">
      <c r="A127" s="178">
        <v>79</v>
      </c>
      <c r="B127" s="180">
        <v>80104</v>
      </c>
      <c r="C127" s="180">
        <v>6060</v>
      </c>
      <c r="D127" s="174" t="s">
        <v>252</v>
      </c>
      <c r="E127" s="181">
        <f>F127</f>
        <v>10000</v>
      </c>
      <c r="F127" s="183">
        <f>J127+I127+G127</f>
        <v>10000</v>
      </c>
      <c r="G127" s="182">
        <v>10000</v>
      </c>
      <c r="H127" s="182"/>
      <c r="I127" s="192"/>
      <c r="J127" s="190"/>
      <c r="K127" s="358">
        <f t="shared" si="15"/>
        <v>10000</v>
      </c>
      <c r="L127" s="347">
        <v>10000</v>
      </c>
      <c r="M127" s="347"/>
      <c r="N127" s="347"/>
      <c r="O127" s="392" t="s">
        <v>298</v>
      </c>
      <c r="P127" s="256"/>
      <c r="Q127" s="256"/>
    </row>
    <row r="128" spans="1:17" ht="13.5" customHeight="1">
      <c r="A128" s="227"/>
      <c r="B128" s="227"/>
      <c r="C128" s="227"/>
      <c r="D128" s="226"/>
      <c r="E128" s="228"/>
      <c r="F128" s="229"/>
      <c r="G128" s="229"/>
      <c r="H128" s="229"/>
      <c r="I128" s="273"/>
      <c r="J128" s="256"/>
      <c r="K128" s="331"/>
      <c r="L128" s="331"/>
      <c r="M128" s="331"/>
      <c r="N128" s="331"/>
      <c r="O128" s="331"/>
      <c r="P128" s="256"/>
      <c r="Q128" s="256"/>
    </row>
    <row r="129" spans="1:17" ht="9" customHeight="1">
      <c r="A129" s="200"/>
      <c r="B129" s="200"/>
      <c r="C129" s="200"/>
      <c r="D129" s="201"/>
      <c r="E129" s="202"/>
      <c r="F129" s="203"/>
      <c r="G129" s="203"/>
      <c r="H129" s="203"/>
      <c r="I129" s="255"/>
      <c r="J129" s="256"/>
      <c r="K129" s="331"/>
      <c r="L129" s="331"/>
      <c r="M129" s="331"/>
      <c r="N129" s="331"/>
      <c r="O129" s="331"/>
      <c r="P129" s="256"/>
      <c r="Q129" s="256"/>
    </row>
    <row r="130" spans="1:17" ht="11.25" customHeight="1" thickBot="1">
      <c r="A130" s="450" t="s">
        <v>1</v>
      </c>
      <c r="B130" s="432" t="s">
        <v>158</v>
      </c>
      <c r="C130" s="451" t="s">
        <v>163</v>
      </c>
      <c r="D130" s="432" t="s">
        <v>159</v>
      </c>
      <c r="E130" s="432" t="s">
        <v>160</v>
      </c>
      <c r="F130" s="436" t="s">
        <v>170</v>
      </c>
      <c r="G130" s="437"/>
      <c r="H130" s="437"/>
      <c r="I130" s="437"/>
      <c r="J130" s="438"/>
      <c r="K130" s="418" t="s">
        <v>281</v>
      </c>
      <c r="L130" s="419"/>
      <c r="M130" s="420"/>
      <c r="N130" s="421" t="s">
        <v>280</v>
      </c>
      <c r="O130" s="423" t="s">
        <v>278</v>
      </c>
      <c r="P130" s="172"/>
      <c r="Q130" s="172"/>
    </row>
    <row r="131" spans="1:17" ht="11.25" customHeight="1">
      <c r="A131" s="450"/>
      <c r="B131" s="432"/>
      <c r="C131" s="452"/>
      <c r="D131" s="432"/>
      <c r="E131" s="432"/>
      <c r="F131" s="439">
        <v>2009</v>
      </c>
      <c r="G131" s="440"/>
      <c r="H131" s="440"/>
      <c r="I131" s="440"/>
      <c r="J131" s="441"/>
      <c r="K131" s="400"/>
      <c r="L131" s="403" t="s">
        <v>283</v>
      </c>
      <c r="M131" s="404"/>
      <c r="N131" s="422"/>
      <c r="O131" s="424"/>
      <c r="P131" s="284"/>
      <c r="Q131" s="284"/>
    </row>
    <row r="132" spans="1:17" ht="11.25" customHeight="1">
      <c r="A132" s="450"/>
      <c r="B132" s="432"/>
      <c r="C132" s="452"/>
      <c r="D132" s="432"/>
      <c r="E132" s="432"/>
      <c r="F132" s="442" t="s">
        <v>294</v>
      </c>
      <c r="G132" s="435" t="s">
        <v>161</v>
      </c>
      <c r="H132" s="435" t="s">
        <v>258</v>
      </c>
      <c r="I132" s="443" t="s">
        <v>227</v>
      </c>
      <c r="J132" s="443" t="s">
        <v>167</v>
      </c>
      <c r="K132" s="405" t="s">
        <v>282</v>
      </c>
      <c r="L132" s="407" t="s">
        <v>288</v>
      </c>
      <c r="M132" s="409" t="s">
        <v>289</v>
      </c>
      <c r="N132" s="422"/>
      <c r="O132" s="424"/>
      <c r="P132" s="172"/>
      <c r="Q132" s="172"/>
    </row>
    <row r="133" spans="1:17" ht="16.5" customHeight="1">
      <c r="A133" s="450"/>
      <c r="B133" s="432"/>
      <c r="C133" s="453"/>
      <c r="D133" s="432"/>
      <c r="E133" s="432"/>
      <c r="F133" s="442"/>
      <c r="G133" s="435"/>
      <c r="H133" s="435"/>
      <c r="I133" s="443"/>
      <c r="J133" s="443"/>
      <c r="K133" s="406"/>
      <c r="L133" s="408"/>
      <c r="M133" s="410"/>
      <c r="N133" s="422"/>
      <c r="O133" s="321" t="s">
        <v>279</v>
      </c>
      <c r="P133" s="172"/>
      <c r="Q133" s="172"/>
    </row>
    <row r="134" spans="1:17" ht="8.25" customHeight="1">
      <c r="A134" s="161">
        <v>1</v>
      </c>
      <c r="B134" s="161">
        <v>2</v>
      </c>
      <c r="C134" s="161">
        <v>3</v>
      </c>
      <c r="D134" s="161">
        <v>4</v>
      </c>
      <c r="E134" s="161">
        <v>5</v>
      </c>
      <c r="F134" s="170">
        <v>6</v>
      </c>
      <c r="G134" s="162">
        <v>7</v>
      </c>
      <c r="H134" s="162">
        <v>8</v>
      </c>
      <c r="I134" s="163">
        <v>9</v>
      </c>
      <c r="J134" s="163">
        <v>10</v>
      </c>
      <c r="K134" s="336">
        <v>11</v>
      </c>
      <c r="L134" s="337">
        <v>12</v>
      </c>
      <c r="M134" s="338">
        <v>13</v>
      </c>
      <c r="N134" s="335">
        <v>14</v>
      </c>
      <c r="O134" s="335">
        <v>15</v>
      </c>
      <c r="P134" s="287"/>
      <c r="Q134" s="287"/>
    </row>
    <row r="135" spans="1:17" ht="15" customHeight="1">
      <c r="A135" s="243"/>
      <c r="B135" s="243"/>
      <c r="C135" s="243"/>
      <c r="D135" s="244" t="s">
        <v>188</v>
      </c>
      <c r="E135" s="218">
        <f>SUM(E136:E147)</f>
        <v>386171</v>
      </c>
      <c r="F135" s="218">
        <f>SUM(F136:F147)</f>
        <v>372141</v>
      </c>
      <c r="G135" s="218">
        <f aca="true" t="shared" si="23" ref="G135:M135">SUM(G136:G147)</f>
        <v>372141</v>
      </c>
      <c r="H135" s="218">
        <f t="shared" si="23"/>
        <v>0</v>
      </c>
      <c r="I135" s="218">
        <f t="shared" si="23"/>
        <v>0</v>
      </c>
      <c r="J135" s="218">
        <f t="shared" si="23"/>
        <v>0</v>
      </c>
      <c r="K135" s="345">
        <f t="shared" si="23"/>
        <v>382853.69</v>
      </c>
      <c r="L135" s="330">
        <f t="shared" si="23"/>
        <v>366472.66</v>
      </c>
      <c r="M135" s="218">
        <f t="shared" si="23"/>
        <v>16381.03</v>
      </c>
      <c r="N135" s="330">
        <f>L135*100/F135</f>
        <v>98.47683001872946</v>
      </c>
      <c r="O135" s="218"/>
      <c r="P135" s="287"/>
      <c r="Q135" s="287"/>
    </row>
    <row r="136" spans="1:17" ht="12.75" customHeight="1">
      <c r="A136" s="180">
        <v>80</v>
      </c>
      <c r="B136" s="180">
        <v>90015</v>
      </c>
      <c r="C136" s="180">
        <v>6050</v>
      </c>
      <c r="D136" s="174" t="s">
        <v>191</v>
      </c>
      <c r="E136" s="181">
        <v>22510</v>
      </c>
      <c r="F136" s="183">
        <f>G136</f>
        <v>22510</v>
      </c>
      <c r="G136" s="182">
        <v>22510</v>
      </c>
      <c r="H136" s="162"/>
      <c r="I136" s="163"/>
      <c r="J136" s="366"/>
      <c r="K136" s="375">
        <f>L136+M136</f>
        <v>22655.77</v>
      </c>
      <c r="L136" s="376">
        <v>22509.37</v>
      </c>
      <c r="M136" s="377">
        <v>146.4</v>
      </c>
      <c r="N136" s="356">
        <f>L136*100/F136</f>
        <v>99.99720124389161</v>
      </c>
      <c r="O136" s="392" t="s">
        <v>2</v>
      </c>
      <c r="P136" s="371"/>
      <c r="Q136" s="371"/>
    </row>
    <row r="137" spans="1:17" ht="12.75" customHeight="1">
      <c r="A137" s="180">
        <v>81</v>
      </c>
      <c r="B137" s="180">
        <v>90015</v>
      </c>
      <c r="C137" s="180">
        <v>6050</v>
      </c>
      <c r="D137" s="174" t="s">
        <v>192</v>
      </c>
      <c r="E137" s="181">
        <v>19544</v>
      </c>
      <c r="F137" s="183">
        <f>G137</f>
        <v>19544</v>
      </c>
      <c r="G137" s="182">
        <v>19544</v>
      </c>
      <c r="H137" s="162"/>
      <c r="I137" s="163"/>
      <c r="J137" s="366"/>
      <c r="K137" s="375">
        <f aca="true" t="shared" si="24" ref="K137:K147">L137+M137</f>
        <v>18871.06</v>
      </c>
      <c r="L137" s="376">
        <v>18544</v>
      </c>
      <c r="M137" s="377">
        <v>327.06</v>
      </c>
      <c r="N137" s="356">
        <f aca="true" t="shared" si="25" ref="N137:N163">L137*100/F137</f>
        <v>94.88334015554646</v>
      </c>
      <c r="O137" s="392" t="s">
        <v>2</v>
      </c>
      <c r="P137" s="371"/>
      <c r="Q137" s="371"/>
    </row>
    <row r="138" spans="1:17" ht="12" customHeight="1">
      <c r="A138" s="180">
        <v>82</v>
      </c>
      <c r="B138" s="180">
        <v>90015</v>
      </c>
      <c r="C138" s="180">
        <v>6050</v>
      </c>
      <c r="D138" s="174" t="s">
        <v>194</v>
      </c>
      <c r="E138" s="181">
        <v>11950</v>
      </c>
      <c r="F138" s="183">
        <f>G138</f>
        <v>11950</v>
      </c>
      <c r="G138" s="182">
        <v>11950</v>
      </c>
      <c r="H138" s="162"/>
      <c r="I138" s="163"/>
      <c r="J138" s="366"/>
      <c r="K138" s="375">
        <f t="shared" si="24"/>
        <v>11930.67</v>
      </c>
      <c r="L138" s="376">
        <v>10949.5</v>
      </c>
      <c r="M138" s="377">
        <v>981.17</v>
      </c>
      <c r="N138" s="356">
        <f t="shared" si="25"/>
        <v>91.6276150627615</v>
      </c>
      <c r="O138" s="392" t="s">
        <v>2</v>
      </c>
      <c r="P138" s="371"/>
      <c r="Q138" s="371"/>
    </row>
    <row r="139" spans="1:17" ht="12.75" customHeight="1">
      <c r="A139" s="180">
        <v>83</v>
      </c>
      <c r="B139" s="180">
        <v>90015</v>
      </c>
      <c r="C139" s="180">
        <v>6050</v>
      </c>
      <c r="D139" s="174" t="s">
        <v>209</v>
      </c>
      <c r="E139" s="181">
        <v>10424</v>
      </c>
      <c r="F139" s="183">
        <f>G139</f>
        <v>10424</v>
      </c>
      <c r="G139" s="182">
        <v>10424</v>
      </c>
      <c r="H139" s="162"/>
      <c r="I139" s="163"/>
      <c r="J139" s="366"/>
      <c r="K139" s="375">
        <f t="shared" si="24"/>
        <v>9570.9</v>
      </c>
      <c r="L139" s="376">
        <v>9424.5</v>
      </c>
      <c r="M139" s="377">
        <v>146.4</v>
      </c>
      <c r="N139" s="356">
        <f t="shared" si="25"/>
        <v>90.4115502686109</v>
      </c>
      <c r="O139" s="392" t="s">
        <v>2</v>
      </c>
      <c r="P139" s="371"/>
      <c r="Q139" s="371"/>
    </row>
    <row r="140" spans="1:17" ht="21.75" customHeight="1">
      <c r="A140" s="180">
        <v>84</v>
      </c>
      <c r="B140" s="180">
        <v>90015</v>
      </c>
      <c r="C140" s="180">
        <v>6050</v>
      </c>
      <c r="D140" s="174" t="s">
        <v>246</v>
      </c>
      <c r="E140" s="181">
        <v>46871</v>
      </c>
      <c r="F140" s="183">
        <f>G140</f>
        <v>46871</v>
      </c>
      <c r="G140" s="182">
        <v>46871</v>
      </c>
      <c r="H140" s="182"/>
      <c r="I140" s="192"/>
      <c r="J140" s="190"/>
      <c r="K140" s="375">
        <f t="shared" si="24"/>
        <v>59214.5</v>
      </c>
      <c r="L140" s="367">
        <v>46870.31</v>
      </c>
      <c r="M140" s="347">
        <v>12344.19</v>
      </c>
      <c r="N140" s="356">
        <f t="shared" si="25"/>
        <v>99.99852787437861</v>
      </c>
      <c r="O140" s="392" t="s">
        <v>298</v>
      </c>
      <c r="P140" s="256"/>
      <c r="Q140" s="256"/>
    </row>
    <row r="141" spans="1:17" ht="18" customHeight="1">
      <c r="A141" s="180">
        <v>85</v>
      </c>
      <c r="B141" s="180">
        <v>90015</v>
      </c>
      <c r="C141" s="180">
        <v>6050</v>
      </c>
      <c r="D141" s="174" t="s">
        <v>296</v>
      </c>
      <c r="E141" s="181">
        <v>9053</v>
      </c>
      <c r="F141" s="183">
        <f aca="true" t="shared" si="26" ref="F141:F147">G141</f>
        <v>9053</v>
      </c>
      <c r="G141" s="182">
        <v>9053</v>
      </c>
      <c r="H141" s="182"/>
      <c r="I141" s="192"/>
      <c r="J141" s="190"/>
      <c r="K141" s="375">
        <f t="shared" si="24"/>
        <v>9199.289999999999</v>
      </c>
      <c r="L141" s="367">
        <v>9052.89</v>
      </c>
      <c r="M141" s="347">
        <v>146.4</v>
      </c>
      <c r="N141" s="356">
        <f>L141*100/F141</f>
        <v>99.99878493317132</v>
      </c>
      <c r="O141" s="392" t="s">
        <v>2</v>
      </c>
      <c r="P141" s="256"/>
      <c r="Q141" s="256"/>
    </row>
    <row r="142" spans="1:17" ht="12.75" customHeight="1">
      <c r="A142" s="180">
        <v>86</v>
      </c>
      <c r="B142" s="180">
        <v>90015</v>
      </c>
      <c r="C142" s="180">
        <v>6050</v>
      </c>
      <c r="D142" s="174" t="s">
        <v>241</v>
      </c>
      <c r="E142" s="181">
        <v>60000</v>
      </c>
      <c r="F142" s="183">
        <f t="shared" si="26"/>
        <v>60000</v>
      </c>
      <c r="G142" s="182">
        <v>60000</v>
      </c>
      <c r="H142" s="182"/>
      <c r="I142" s="192"/>
      <c r="J142" s="190"/>
      <c r="K142" s="375">
        <f t="shared" si="24"/>
        <v>59681.63</v>
      </c>
      <c r="L142" s="367">
        <v>59354.57</v>
      </c>
      <c r="M142" s="347">
        <v>327.06</v>
      </c>
      <c r="N142" s="356">
        <f t="shared" si="25"/>
        <v>98.92428333333334</v>
      </c>
      <c r="O142" s="392" t="s">
        <v>298</v>
      </c>
      <c r="P142" s="256"/>
      <c r="Q142" s="256"/>
    </row>
    <row r="143" spans="1:17" ht="18.75" customHeight="1">
      <c r="A143" s="180">
        <v>87</v>
      </c>
      <c r="B143" s="180">
        <v>90015</v>
      </c>
      <c r="C143" s="180">
        <v>6050</v>
      </c>
      <c r="D143" s="174" t="s">
        <v>242</v>
      </c>
      <c r="E143" s="181">
        <v>35884</v>
      </c>
      <c r="F143" s="183">
        <f t="shared" si="26"/>
        <v>35884</v>
      </c>
      <c r="G143" s="182">
        <v>35884</v>
      </c>
      <c r="H143" s="182"/>
      <c r="I143" s="192"/>
      <c r="J143" s="190"/>
      <c r="K143" s="375">
        <f t="shared" si="24"/>
        <v>35883.76</v>
      </c>
      <c r="L143" s="367">
        <v>35883.76</v>
      </c>
      <c r="M143" s="347"/>
      <c r="N143" s="356">
        <f t="shared" si="25"/>
        <v>99.999331178241</v>
      </c>
      <c r="O143" s="392" t="s">
        <v>298</v>
      </c>
      <c r="P143" s="256"/>
      <c r="Q143" s="256"/>
    </row>
    <row r="144" spans="1:17" ht="21" customHeight="1">
      <c r="A144" s="180">
        <v>88</v>
      </c>
      <c r="B144" s="180">
        <v>90015</v>
      </c>
      <c r="C144" s="180">
        <v>6050</v>
      </c>
      <c r="D144" s="174" t="s">
        <v>271</v>
      </c>
      <c r="E144" s="181">
        <f>F144</f>
        <v>76935</v>
      </c>
      <c r="F144" s="183">
        <f t="shared" si="26"/>
        <v>76935</v>
      </c>
      <c r="G144" s="182">
        <v>76935</v>
      </c>
      <c r="H144" s="182"/>
      <c r="I144" s="192"/>
      <c r="J144" s="190"/>
      <c r="K144" s="375">
        <f t="shared" si="24"/>
        <v>78569.54999999999</v>
      </c>
      <c r="L144" s="367">
        <v>76934.26</v>
      </c>
      <c r="M144" s="347">
        <v>1635.29</v>
      </c>
      <c r="N144" s="356">
        <f t="shared" si="25"/>
        <v>99.99903814908689</v>
      </c>
      <c r="O144" s="392" t="s">
        <v>298</v>
      </c>
      <c r="P144" s="256"/>
      <c r="Q144" s="256"/>
    </row>
    <row r="145" spans="1:17" ht="11.25" customHeight="1">
      <c r="A145" s="180">
        <v>89</v>
      </c>
      <c r="B145" s="180">
        <v>90015</v>
      </c>
      <c r="C145" s="180">
        <v>6050</v>
      </c>
      <c r="D145" s="174" t="s">
        <v>256</v>
      </c>
      <c r="E145" s="181">
        <v>66000</v>
      </c>
      <c r="F145" s="183">
        <f>G145</f>
        <v>66000</v>
      </c>
      <c r="G145" s="182">
        <v>66000</v>
      </c>
      <c r="H145" s="182"/>
      <c r="I145" s="192"/>
      <c r="J145" s="190"/>
      <c r="K145" s="375">
        <f t="shared" si="24"/>
        <v>66000</v>
      </c>
      <c r="L145" s="367">
        <v>66000</v>
      </c>
      <c r="M145" s="347"/>
      <c r="N145" s="356">
        <f t="shared" si="25"/>
        <v>100</v>
      </c>
      <c r="O145" s="392" t="s">
        <v>298</v>
      </c>
      <c r="P145" s="256"/>
      <c r="Q145" s="256"/>
    </row>
    <row r="146" spans="1:17" ht="21.75" customHeight="1">
      <c r="A146" s="180">
        <v>90</v>
      </c>
      <c r="B146" s="180">
        <v>90015</v>
      </c>
      <c r="C146" s="180">
        <v>6050</v>
      </c>
      <c r="D146" s="174" t="s">
        <v>275</v>
      </c>
      <c r="E146" s="181">
        <v>15000</v>
      </c>
      <c r="F146" s="183">
        <f t="shared" si="26"/>
        <v>970</v>
      </c>
      <c r="G146" s="182">
        <v>970</v>
      </c>
      <c r="H146" s="182"/>
      <c r="I146" s="192"/>
      <c r="J146" s="190"/>
      <c r="K146" s="375">
        <f t="shared" si="24"/>
        <v>0</v>
      </c>
      <c r="L146" s="367"/>
      <c r="M146" s="347"/>
      <c r="N146" s="356">
        <f t="shared" si="25"/>
        <v>0</v>
      </c>
      <c r="O146" s="392" t="s">
        <v>2</v>
      </c>
      <c r="P146" s="256"/>
      <c r="Q146" s="256"/>
    </row>
    <row r="147" spans="1:17" ht="9.75" customHeight="1">
      <c r="A147" s="180">
        <v>91</v>
      </c>
      <c r="B147" s="180">
        <v>90015</v>
      </c>
      <c r="C147" s="180">
        <v>6050</v>
      </c>
      <c r="D147" s="174" t="s">
        <v>195</v>
      </c>
      <c r="E147" s="181">
        <v>12000</v>
      </c>
      <c r="F147" s="183">
        <f t="shared" si="26"/>
        <v>12000</v>
      </c>
      <c r="G147" s="182">
        <v>12000</v>
      </c>
      <c r="H147" s="182"/>
      <c r="I147" s="192"/>
      <c r="J147" s="190"/>
      <c r="K147" s="375">
        <f t="shared" si="24"/>
        <v>11276.56</v>
      </c>
      <c r="L147" s="367">
        <v>10949.5</v>
      </c>
      <c r="M147" s="347">
        <v>327.06</v>
      </c>
      <c r="N147" s="356">
        <f t="shared" si="25"/>
        <v>91.24583333333334</v>
      </c>
      <c r="O147" s="392" t="s">
        <v>2</v>
      </c>
      <c r="P147" s="256"/>
      <c r="Q147" s="256"/>
    </row>
    <row r="148" spans="1:18" ht="13.5" customHeight="1">
      <c r="A148" s="243"/>
      <c r="B148" s="243"/>
      <c r="C148" s="243"/>
      <c r="D148" s="244" t="s">
        <v>171</v>
      </c>
      <c r="E148" s="218">
        <f aca="true" t="shared" si="27" ref="E148:M148">SUM(E149:E154)</f>
        <v>2178692</v>
      </c>
      <c r="F148" s="218">
        <f t="shared" si="27"/>
        <v>169154</v>
      </c>
      <c r="G148" s="218">
        <f t="shared" si="27"/>
        <v>59154</v>
      </c>
      <c r="H148" s="218">
        <f t="shared" si="27"/>
        <v>110000</v>
      </c>
      <c r="I148" s="218">
        <f t="shared" si="27"/>
        <v>0</v>
      </c>
      <c r="J148" s="218">
        <f t="shared" si="27"/>
        <v>0</v>
      </c>
      <c r="K148" s="345">
        <f t="shared" si="27"/>
        <v>253610.12</v>
      </c>
      <c r="L148" s="330">
        <f t="shared" si="27"/>
        <v>161473.06</v>
      </c>
      <c r="M148" s="389">
        <f t="shared" si="27"/>
        <v>92137.06</v>
      </c>
      <c r="N148" s="390">
        <f t="shared" si="25"/>
        <v>95.45920285656857</v>
      </c>
      <c r="O148" s="390"/>
      <c r="P148" s="286"/>
      <c r="Q148" s="286"/>
      <c r="R148" s="149" t="e">
        <f>#REF!+#REF!</f>
        <v>#REF!</v>
      </c>
    </row>
    <row r="149" spans="1:18" ht="12" customHeight="1">
      <c r="A149" s="447">
        <v>92</v>
      </c>
      <c r="B149" s="447">
        <v>92109</v>
      </c>
      <c r="C149" s="154">
        <v>6050</v>
      </c>
      <c r="D149" s="433" t="s">
        <v>274</v>
      </c>
      <c r="E149" s="164">
        <v>87082</v>
      </c>
      <c r="F149" s="165">
        <f>H149+G149</f>
        <v>33374</v>
      </c>
      <c r="G149" s="153">
        <v>33374</v>
      </c>
      <c r="H149" s="153"/>
      <c r="I149" s="270"/>
      <c r="J149" s="365"/>
      <c r="K149" s="341">
        <f aca="true" t="shared" si="28" ref="K149:K154">L149+M149</f>
        <v>87080.32</v>
      </c>
      <c r="L149" s="319">
        <v>33373.26</v>
      </c>
      <c r="M149" s="319">
        <v>53707.06</v>
      </c>
      <c r="N149" s="356">
        <f t="shared" si="25"/>
        <v>99.99778270509978</v>
      </c>
      <c r="O149" s="392" t="s">
        <v>2</v>
      </c>
      <c r="P149" s="260"/>
      <c r="Q149" s="260"/>
      <c r="R149" s="149">
        <f>G148+H148</f>
        <v>169154</v>
      </c>
    </row>
    <row r="150" spans="1:18" ht="12" customHeight="1">
      <c r="A150" s="448"/>
      <c r="B150" s="448"/>
      <c r="C150" s="155">
        <v>6058</v>
      </c>
      <c r="D150" s="478"/>
      <c r="E150" s="166">
        <v>296199</v>
      </c>
      <c r="F150" s="169"/>
      <c r="G150" s="158"/>
      <c r="H150" s="158"/>
      <c r="I150" s="207"/>
      <c r="J150" s="271"/>
      <c r="K150" s="341">
        <f t="shared" si="28"/>
        <v>0</v>
      </c>
      <c r="L150" s="319"/>
      <c r="M150" s="319"/>
      <c r="N150" s="356"/>
      <c r="O150" s="392"/>
      <c r="P150" s="260"/>
      <c r="Q150" s="260"/>
      <c r="R150" s="149"/>
    </row>
    <row r="151" spans="1:18" ht="12" customHeight="1">
      <c r="A151" s="449"/>
      <c r="B151" s="449"/>
      <c r="C151" s="156">
        <v>6059</v>
      </c>
      <c r="D151" s="434"/>
      <c r="E151" s="195">
        <v>489801</v>
      </c>
      <c r="F151" s="167"/>
      <c r="G151" s="157"/>
      <c r="H151" s="157"/>
      <c r="I151" s="272"/>
      <c r="J151" s="159"/>
      <c r="K151" s="341">
        <f t="shared" si="28"/>
        <v>0</v>
      </c>
      <c r="L151" s="319"/>
      <c r="M151" s="319"/>
      <c r="N151" s="356"/>
      <c r="O151" s="392"/>
      <c r="P151" s="260"/>
      <c r="Q151" s="260"/>
      <c r="R151" s="149"/>
    </row>
    <row r="152" spans="1:18" ht="18.75" customHeight="1">
      <c r="A152" s="180">
        <v>93</v>
      </c>
      <c r="B152" s="180">
        <v>92109</v>
      </c>
      <c r="C152" s="180">
        <v>6050</v>
      </c>
      <c r="D152" s="174" t="s">
        <v>259</v>
      </c>
      <c r="E152" s="181">
        <v>100000</v>
      </c>
      <c r="F152" s="183">
        <f>H152+G152</f>
        <v>70000</v>
      </c>
      <c r="G152" s="182"/>
      <c r="H152" s="182">
        <v>70000</v>
      </c>
      <c r="I152" s="192"/>
      <c r="J152" s="184"/>
      <c r="K152" s="341">
        <f t="shared" si="28"/>
        <v>68320</v>
      </c>
      <c r="L152" s="319">
        <v>68320</v>
      </c>
      <c r="M152" s="319"/>
      <c r="N152" s="356">
        <f t="shared" si="25"/>
        <v>97.6</v>
      </c>
      <c r="O152" s="392" t="s">
        <v>2</v>
      </c>
      <c r="P152" s="260"/>
      <c r="Q152" s="260"/>
      <c r="R152" s="149"/>
    </row>
    <row r="153" spans="1:18" ht="10.5" customHeight="1">
      <c r="A153" s="180">
        <v>94</v>
      </c>
      <c r="B153" s="180">
        <v>92109</v>
      </c>
      <c r="C153" s="180">
        <v>6050</v>
      </c>
      <c r="D153" s="174" t="s">
        <v>212</v>
      </c>
      <c r="E153" s="181">
        <f>F153</f>
        <v>59780</v>
      </c>
      <c r="F153" s="183">
        <f>H153+G153</f>
        <v>59780</v>
      </c>
      <c r="G153" s="182">
        <v>19780</v>
      </c>
      <c r="H153" s="182">
        <v>40000</v>
      </c>
      <c r="I153" s="192"/>
      <c r="J153" s="184"/>
      <c r="K153" s="341">
        <f t="shared" si="28"/>
        <v>59779.8</v>
      </c>
      <c r="L153" s="319">
        <v>59779.8</v>
      </c>
      <c r="M153" s="319"/>
      <c r="N153" s="356">
        <f t="shared" si="25"/>
        <v>99.99966543994647</v>
      </c>
      <c r="O153" s="392" t="s">
        <v>2</v>
      </c>
      <c r="P153" s="260"/>
      <c r="Q153" s="260"/>
      <c r="R153" s="149"/>
    </row>
    <row r="154" spans="1:18" ht="12" customHeight="1">
      <c r="A154" s="180">
        <v>95</v>
      </c>
      <c r="B154" s="180">
        <v>92109</v>
      </c>
      <c r="C154" s="180">
        <v>6050</v>
      </c>
      <c r="D154" s="174" t="s">
        <v>187</v>
      </c>
      <c r="E154" s="181">
        <v>1145830</v>
      </c>
      <c r="F154" s="183">
        <f>G154</f>
        <v>6000</v>
      </c>
      <c r="G154" s="182">
        <v>6000</v>
      </c>
      <c r="H154" s="182"/>
      <c r="I154" s="192"/>
      <c r="J154" s="190"/>
      <c r="K154" s="341">
        <f t="shared" si="28"/>
        <v>38430</v>
      </c>
      <c r="L154" s="347"/>
      <c r="M154" s="347">
        <v>38430</v>
      </c>
      <c r="N154" s="356">
        <f t="shared" si="25"/>
        <v>0</v>
      </c>
      <c r="O154" s="392" t="s">
        <v>2</v>
      </c>
      <c r="P154" s="256"/>
      <c r="Q154" s="256"/>
      <c r="R154" s="149"/>
    </row>
    <row r="155" spans="1:18" ht="14.25" customHeight="1">
      <c r="A155" s="243"/>
      <c r="B155" s="243"/>
      <c r="C155" s="243"/>
      <c r="D155" s="244" t="s">
        <v>183</v>
      </c>
      <c r="E155" s="218">
        <f>SUM(E156:E159)</f>
        <v>2105926</v>
      </c>
      <c r="F155" s="218">
        <f>SUM(F156:F159)</f>
        <v>2041016</v>
      </c>
      <c r="G155" s="218">
        <f>SUM(G156:G159)</f>
        <v>167626</v>
      </c>
      <c r="H155" s="218">
        <f>SUM(H156:H159)</f>
        <v>1207390</v>
      </c>
      <c r="I155" s="218"/>
      <c r="J155" s="218">
        <v>666000</v>
      </c>
      <c r="K155" s="345">
        <f>SUM(K156:K159)</f>
        <v>2101407.25</v>
      </c>
      <c r="L155" s="330">
        <f>SUM(L156:L159)</f>
        <v>2036497.75</v>
      </c>
      <c r="M155" s="389">
        <f>SUM(M156:M159)</f>
        <v>64909.5</v>
      </c>
      <c r="N155" s="390">
        <f t="shared" si="25"/>
        <v>99.7786274090943</v>
      </c>
      <c r="O155" s="389"/>
      <c r="P155" s="286"/>
      <c r="Q155" s="286"/>
      <c r="R155" s="149">
        <f>J155+H155+G155</f>
        <v>2041016</v>
      </c>
    </row>
    <row r="156" spans="1:18" ht="11.25" customHeight="1">
      <c r="A156" s="179">
        <v>96</v>
      </c>
      <c r="B156" s="179">
        <v>92601</v>
      </c>
      <c r="C156" s="179">
        <v>6050</v>
      </c>
      <c r="D156" s="198" t="s">
        <v>236</v>
      </c>
      <c r="E156" s="283">
        <v>1990550</v>
      </c>
      <c r="F156" s="282">
        <v>1925640</v>
      </c>
      <c r="G156" s="196">
        <v>79640</v>
      </c>
      <c r="H156" s="196">
        <v>1180000</v>
      </c>
      <c r="I156" s="316"/>
      <c r="J156" s="314" t="s">
        <v>267</v>
      </c>
      <c r="K156" s="369">
        <f>L156+M156</f>
        <v>1986031.87</v>
      </c>
      <c r="L156" s="347">
        <v>1921122.37</v>
      </c>
      <c r="M156" s="347">
        <v>64909.5</v>
      </c>
      <c r="N156" s="356">
        <f t="shared" si="25"/>
        <v>99.7653959203174</v>
      </c>
      <c r="O156" s="392" t="s">
        <v>298</v>
      </c>
      <c r="P156" s="256"/>
      <c r="Q156" s="256"/>
      <c r="R156" s="149" t="e">
        <f>#REF!+#REF!</f>
        <v>#REF!</v>
      </c>
    </row>
    <row r="157" spans="1:18" ht="21.75" customHeight="1">
      <c r="A157" s="180">
        <v>97</v>
      </c>
      <c r="B157" s="180">
        <v>92605</v>
      </c>
      <c r="C157" s="180">
        <v>6050</v>
      </c>
      <c r="D157" s="174" t="s">
        <v>184</v>
      </c>
      <c r="E157" s="181">
        <f>F157</f>
        <v>11500</v>
      </c>
      <c r="F157" s="183">
        <f>J157+I157+G157</f>
        <v>11500</v>
      </c>
      <c r="G157" s="182">
        <v>11500</v>
      </c>
      <c r="H157" s="182"/>
      <c r="I157" s="192"/>
      <c r="J157" s="184"/>
      <c r="K157" s="369">
        <f>L157+M157</f>
        <v>11500</v>
      </c>
      <c r="L157" s="319">
        <v>11500</v>
      </c>
      <c r="M157" s="319"/>
      <c r="N157" s="356">
        <f t="shared" si="25"/>
        <v>100</v>
      </c>
      <c r="O157" s="392" t="s">
        <v>298</v>
      </c>
      <c r="P157" s="260"/>
      <c r="Q157" s="260"/>
      <c r="R157" s="149"/>
    </row>
    <row r="158" spans="1:18" ht="11.25" customHeight="1">
      <c r="A158" s="179">
        <v>98</v>
      </c>
      <c r="B158" s="180">
        <v>92605</v>
      </c>
      <c r="C158" s="180">
        <v>6050</v>
      </c>
      <c r="D158" s="174" t="s">
        <v>249</v>
      </c>
      <c r="E158" s="181">
        <v>27390</v>
      </c>
      <c r="F158" s="183">
        <f>H158</f>
        <v>27390</v>
      </c>
      <c r="G158" s="182"/>
      <c r="H158" s="182">
        <v>27390</v>
      </c>
      <c r="I158" s="192"/>
      <c r="J158" s="184"/>
      <c r="K158" s="369">
        <f>L158+M158</f>
        <v>27389.98</v>
      </c>
      <c r="L158" s="319">
        <v>27389.98</v>
      </c>
      <c r="M158" s="319"/>
      <c r="N158" s="356">
        <f t="shared" si="25"/>
        <v>99.99992698064987</v>
      </c>
      <c r="O158" s="392" t="s">
        <v>298</v>
      </c>
      <c r="P158" s="260"/>
      <c r="Q158" s="260"/>
      <c r="R158" s="149"/>
    </row>
    <row r="159" spans="1:20" ht="16.5" customHeight="1">
      <c r="A159" s="179">
        <v>99</v>
      </c>
      <c r="B159" s="180">
        <v>92605</v>
      </c>
      <c r="C159" s="180">
        <v>6060</v>
      </c>
      <c r="D159" s="174" t="s">
        <v>250</v>
      </c>
      <c r="E159" s="181">
        <f>F159</f>
        <v>76486</v>
      </c>
      <c r="F159" s="183">
        <f>J159+I159+G159</f>
        <v>76486</v>
      </c>
      <c r="G159" s="182">
        <v>76486</v>
      </c>
      <c r="H159" s="182"/>
      <c r="I159" s="192"/>
      <c r="J159" s="184"/>
      <c r="K159" s="369">
        <f>L159+M159</f>
        <v>76485.4</v>
      </c>
      <c r="L159" s="319">
        <v>76485.4</v>
      </c>
      <c r="M159" s="319"/>
      <c r="N159" s="356">
        <f t="shared" si="25"/>
        <v>99.99921554271369</v>
      </c>
      <c r="O159" s="392" t="s">
        <v>298</v>
      </c>
      <c r="P159" s="260"/>
      <c r="Q159" s="291"/>
      <c r="R159" s="454"/>
      <c r="S159" s="455"/>
      <c r="T159" s="149" t="e">
        <f>#REF!-R159</f>
        <v>#REF!</v>
      </c>
    </row>
    <row r="160" spans="1:18" ht="22.5" customHeight="1">
      <c r="A160" s="240" t="s">
        <v>231</v>
      </c>
      <c r="B160" s="444" t="s">
        <v>232</v>
      </c>
      <c r="C160" s="445"/>
      <c r="D160" s="446"/>
      <c r="E160" s="151">
        <f>E161+E162</f>
        <v>460000</v>
      </c>
      <c r="F160" s="151">
        <f>F161+F162</f>
        <v>460000</v>
      </c>
      <c r="G160" s="151">
        <f>G161+G162</f>
        <v>460000</v>
      </c>
      <c r="H160" s="151"/>
      <c r="I160" s="151">
        <f>I161</f>
        <v>0</v>
      </c>
      <c r="J160" s="151"/>
      <c r="K160" s="345">
        <f>K161+K162</f>
        <v>460000</v>
      </c>
      <c r="L160" s="345">
        <f>L161+L162</f>
        <v>460000</v>
      </c>
      <c r="M160" s="345"/>
      <c r="N160" s="359">
        <f t="shared" si="25"/>
        <v>100</v>
      </c>
      <c r="O160" s="345"/>
      <c r="P160" s="370"/>
      <c r="Q160" s="292"/>
      <c r="R160" s="209"/>
    </row>
    <row r="161" spans="1:18" ht="21" customHeight="1">
      <c r="A161" s="274">
        <v>100</v>
      </c>
      <c r="B161" s="180">
        <v>71095</v>
      </c>
      <c r="C161" s="180">
        <v>6010</v>
      </c>
      <c r="D161" s="174" t="s">
        <v>233</v>
      </c>
      <c r="E161" s="181">
        <v>10000</v>
      </c>
      <c r="F161" s="183">
        <f>G161</f>
        <v>10000</v>
      </c>
      <c r="G161" s="182">
        <v>10000</v>
      </c>
      <c r="H161" s="182"/>
      <c r="I161" s="181"/>
      <c r="J161" s="182"/>
      <c r="K161" s="341">
        <f>L161</f>
        <v>10000</v>
      </c>
      <c r="L161" s="368">
        <v>10000</v>
      </c>
      <c r="M161" s="368"/>
      <c r="N161" s="356">
        <f t="shared" si="25"/>
        <v>100</v>
      </c>
      <c r="O161" s="356" t="s">
        <v>298</v>
      </c>
      <c r="P161" s="203"/>
      <c r="Q161" s="293"/>
      <c r="R161" s="209"/>
    </row>
    <row r="162" spans="1:18" ht="11.25" customHeight="1" thickBot="1">
      <c r="A162" s="275">
        <v>101</v>
      </c>
      <c r="B162" s="276">
        <v>90001</v>
      </c>
      <c r="C162" s="276">
        <v>6010</v>
      </c>
      <c r="D162" s="277" t="s">
        <v>277</v>
      </c>
      <c r="E162" s="278">
        <v>450000</v>
      </c>
      <c r="F162" s="279">
        <f>G162</f>
        <v>450000</v>
      </c>
      <c r="G162" s="280">
        <v>450000</v>
      </c>
      <c r="H162" s="280"/>
      <c r="I162" s="278"/>
      <c r="J162" s="280"/>
      <c r="K162" s="341">
        <f>L162</f>
        <v>450000</v>
      </c>
      <c r="L162" s="368">
        <v>450000</v>
      </c>
      <c r="M162" s="386"/>
      <c r="N162" s="388">
        <f t="shared" si="25"/>
        <v>100</v>
      </c>
      <c r="O162" s="388" t="s">
        <v>298</v>
      </c>
      <c r="P162" s="203"/>
      <c r="Q162" s="293"/>
      <c r="R162" s="209"/>
    </row>
    <row r="163" spans="1:20" ht="15" customHeight="1" thickBot="1" thickTop="1">
      <c r="A163" s="460" t="s">
        <v>25</v>
      </c>
      <c r="B163" s="461"/>
      <c r="C163" s="461"/>
      <c r="D163" s="462"/>
      <c r="E163" s="339">
        <f aca="true" t="shared" si="29" ref="E163:M163">E160+E12</f>
        <v>220677948</v>
      </c>
      <c r="F163" s="339">
        <f t="shared" si="29"/>
        <v>33361789</v>
      </c>
      <c r="G163" s="339">
        <f t="shared" si="29"/>
        <v>4384889</v>
      </c>
      <c r="H163" s="339">
        <f t="shared" si="29"/>
        <v>17000000</v>
      </c>
      <c r="I163" s="339">
        <f t="shared" si="29"/>
        <v>11140000</v>
      </c>
      <c r="J163" s="339">
        <f t="shared" si="29"/>
        <v>686900</v>
      </c>
      <c r="K163" s="378">
        <f t="shared" si="29"/>
        <v>47858106.23999999</v>
      </c>
      <c r="L163" s="378">
        <f t="shared" si="29"/>
        <v>33260581.590000004</v>
      </c>
      <c r="M163" s="339">
        <f t="shared" si="29"/>
        <v>12534222.24</v>
      </c>
      <c r="N163" s="391">
        <f t="shared" si="25"/>
        <v>99.69663674211237</v>
      </c>
      <c r="O163" s="387"/>
      <c r="P163" s="286"/>
      <c r="Q163" s="372"/>
      <c r="R163" s="216">
        <f>J163+I163+H163+G163</f>
        <v>33211789</v>
      </c>
      <c r="S163" s="149" t="e">
        <f>#REF!+#REF!</f>
        <v>#REF!</v>
      </c>
      <c r="T163" s="149" t="e">
        <f>R163-S163</f>
        <v>#REF!</v>
      </c>
    </row>
    <row r="164" spans="11:17" ht="4.5" customHeight="1" thickTop="1">
      <c r="K164" s="373"/>
      <c r="L164" s="373"/>
      <c r="M164" s="373"/>
      <c r="N164" s="373"/>
      <c r="O164" s="373"/>
      <c r="P164" s="374"/>
      <c r="Q164" s="374"/>
    </row>
    <row r="165" spans="1:18" ht="12">
      <c r="A165" s="215"/>
      <c r="B165" s="411" t="s">
        <v>301</v>
      </c>
      <c r="C165" s="411"/>
      <c r="D165" s="411"/>
      <c r="E165" s="411"/>
      <c r="F165" s="411"/>
      <c r="G165" s="411"/>
      <c r="H165" s="411"/>
      <c r="I165" s="411"/>
      <c r="J165" s="411"/>
      <c r="K165" s="43"/>
      <c r="L165" s="43"/>
      <c r="M165" s="43"/>
      <c r="N165" s="43"/>
      <c r="O165" s="43"/>
      <c r="P165" s="43"/>
      <c r="Q165" s="43"/>
      <c r="R165" s="149" t="e">
        <f>#REF!+#REF!</f>
        <v>#REF!</v>
      </c>
    </row>
    <row r="166" spans="1:17" ht="12">
      <c r="A166" s="215"/>
      <c r="B166" s="411" t="s">
        <v>302</v>
      </c>
      <c r="C166" s="411"/>
      <c r="D166" s="411"/>
      <c r="E166" s="411"/>
      <c r="F166" s="411"/>
      <c r="G166" s="411"/>
      <c r="H166" s="411"/>
      <c r="I166" s="411"/>
      <c r="J166" s="402"/>
      <c r="K166" s="43"/>
      <c r="L166" s="43"/>
      <c r="M166" s="43"/>
      <c r="N166" s="43"/>
      <c r="O166" s="43"/>
      <c r="P166" s="43"/>
      <c r="Q166" s="43"/>
    </row>
  </sheetData>
  <sheetProtection/>
  <mergeCells count="128">
    <mergeCell ref="O49:O51"/>
    <mergeCell ref="O46:O48"/>
    <mergeCell ref="G132:G133"/>
    <mergeCell ref="I132:I133"/>
    <mergeCell ref="O65:O67"/>
    <mergeCell ref="H67:H68"/>
    <mergeCell ref="I67:I68"/>
    <mergeCell ref="F66:J66"/>
    <mergeCell ref="F67:F68"/>
    <mergeCell ref="J67:J68"/>
    <mergeCell ref="D46:D48"/>
    <mergeCell ref="D149:D151"/>
    <mergeCell ref="F130:J130"/>
    <mergeCell ref="K65:M65"/>
    <mergeCell ref="N65:N68"/>
    <mergeCell ref="E65:E68"/>
    <mergeCell ref="G67:G68"/>
    <mergeCell ref="F65:J65"/>
    <mergeCell ref="D118:D119"/>
    <mergeCell ref="E95:E98"/>
    <mergeCell ref="A116:A117"/>
    <mergeCell ref="J116:J117"/>
    <mergeCell ref="F116:F117"/>
    <mergeCell ref="G116:G117"/>
    <mergeCell ref="H116:H117"/>
    <mergeCell ref="I116:I117"/>
    <mergeCell ref="E116:E117"/>
    <mergeCell ref="A33:A36"/>
    <mergeCell ref="B33:B36"/>
    <mergeCell ref="C33:C36"/>
    <mergeCell ref="D33:D36"/>
    <mergeCell ref="I35:I36"/>
    <mergeCell ref="J35:J36"/>
    <mergeCell ref="E33:E36"/>
    <mergeCell ref="F7:J7"/>
    <mergeCell ref="F8:J8"/>
    <mergeCell ref="G9:G10"/>
    <mergeCell ref="F34:J34"/>
    <mergeCell ref="F33:J33"/>
    <mergeCell ref="F35:F36"/>
    <mergeCell ref="G35:G36"/>
    <mergeCell ref="H35:H36"/>
    <mergeCell ref="B165:J165"/>
    <mergeCell ref="A163:D163"/>
    <mergeCell ref="A46:A48"/>
    <mergeCell ref="A65:A68"/>
    <mergeCell ref="A49:A51"/>
    <mergeCell ref="B65:B68"/>
    <mergeCell ref="I97:I98"/>
    <mergeCell ref="D49:D51"/>
    <mergeCell ref="C65:C68"/>
    <mergeCell ref="D65:D68"/>
    <mergeCell ref="A5:J5"/>
    <mergeCell ref="E7:E10"/>
    <mergeCell ref="F9:F10"/>
    <mergeCell ref="I9:I10"/>
    <mergeCell ref="H9:H10"/>
    <mergeCell ref="A7:A10"/>
    <mergeCell ref="B7:B10"/>
    <mergeCell ref="D7:D10"/>
    <mergeCell ref="C7:C10"/>
    <mergeCell ref="J9:J10"/>
    <mergeCell ref="R159:S159"/>
    <mergeCell ref="A130:A133"/>
    <mergeCell ref="B130:B133"/>
    <mergeCell ref="C130:C133"/>
    <mergeCell ref="D130:D133"/>
    <mergeCell ref="E130:E133"/>
    <mergeCell ref="H132:H133"/>
    <mergeCell ref="J132:J133"/>
    <mergeCell ref="F131:J131"/>
    <mergeCell ref="F132:F133"/>
    <mergeCell ref="B160:D160"/>
    <mergeCell ref="B149:B151"/>
    <mergeCell ref="A95:A98"/>
    <mergeCell ref="B95:B98"/>
    <mergeCell ref="C95:C98"/>
    <mergeCell ref="A149:A151"/>
    <mergeCell ref="B118:B122"/>
    <mergeCell ref="A118:A122"/>
    <mergeCell ref="B116:B117"/>
    <mergeCell ref="C116:C117"/>
    <mergeCell ref="D95:D98"/>
    <mergeCell ref="D116:D117"/>
    <mergeCell ref="H97:H98"/>
    <mergeCell ref="F95:J95"/>
    <mergeCell ref="F96:J96"/>
    <mergeCell ref="F97:F98"/>
    <mergeCell ref="G97:G98"/>
    <mergeCell ref="J97:J98"/>
    <mergeCell ref="K9:K10"/>
    <mergeCell ref="N7:N10"/>
    <mergeCell ref="O7:O9"/>
    <mergeCell ref="K7:M7"/>
    <mergeCell ref="L8:M8"/>
    <mergeCell ref="L9:L10"/>
    <mergeCell ref="M9:M10"/>
    <mergeCell ref="K33:M33"/>
    <mergeCell ref="N33:N36"/>
    <mergeCell ref="O33:O35"/>
    <mergeCell ref="K35:K36"/>
    <mergeCell ref="L34:M34"/>
    <mergeCell ref="L35:L36"/>
    <mergeCell ref="M35:M36"/>
    <mergeCell ref="O95:O97"/>
    <mergeCell ref="K97:K98"/>
    <mergeCell ref="K95:M95"/>
    <mergeCell ref="N95:N98"/>
    <mergeCell ref="K116:K117"/>
    <mergeCell ref="L96:M96"/>
    <mergeCell ref="L97:L98"/>
    <mergeCell ref="M97:M98"/>
    <mergeCell ref="N130:N133"/>
    <mergeCell ref="O130:O132"/>
    <mergeCell ref="K132:K133"/>
    <mergeCell ref="L131:M131"/>
    <mergeCell ref="L132:L133"/>
    <mergeCell ref="M132:M133"/>
    <mergeCell ref="L66:M66"/>
    <mergeCell ref="K67:K68"/>
    <mergeCell ref="L67:L68"/>
    <mergeCell ref="M67:M68"/>
    <mergeCell ref="B166:I166"/>
    <mergeCell ref="O116:O117"/>
    <mergeCell ref="N116:N117"/>
    <mergeCell ref="M116:M117"/>
    <mergeCell ref="L116:L117"/>
    <mergeCell ref="K130:M130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582" t="s">
        <v>93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50" t="s">
        <v>1</v>
      </c>
      <c r="B10" s="432" t="s">
        <v>0</v>
      </c>
      <c r="C10" s="432" t="s">
        <v>7</v>
      </c>
      <c r="D10" s="432" t="s">
        <v>8</v>
      </c>
      <c r="E10" s="539" t="s">
        <v>9</v>
      </c>
      <c r="F10" s="409" t="s">
        <v>96</v>
      </c>
      <c r="G10" s="437" t="s">
        <v>98</v>
      </c>
      <c r="H10" s="436" t="s">
        <v>86</v>
      </c>
      <c r="I10" s="437"/>
      <c r="J10" s="437"/>
      <c r="K10" s="437"/>
      <c r="L10" s="437"/>
      <c r="M10" s="437"/>
      <c r="N10" s="437"/>
      <c r="O10" s="437"/>
      <c r="P10" s="438"/>
    </row>
    <row r="11" spans="1:16" s="2" customFormat="1" ht="12.75" customHeight="1" thickBot="1">
      <c r="A11" s="450"/>
      <c r="B11" s="432"/>
      <c r="C11" s="432"/>
      <c r="D11" s="432"/>
      <c r="E11" s="539"/>
      <c r="F11" s="443"/>
      <c r="G11" s="546"/>
      <c r="H11" s="549">
        <v>2003</v>
      </c>
      <c r="I11" s="550"/>
      <c r="J11" s="550"/>
      <c r="K11" s="550"/>
      <c r="L11" s="550"/>
      <c r="M11" s="551"/>
      <c r="N11" s="577">
        <v>2004</v>
      </c>
      <c r="O11" s="553"/>
      <c r="P11" s="5">
        <v>2005</v>
      </c>
    </row>
    <row r="12" spans="1:16" s="2" customFormat="1" ht="9.75" customHeight="1" thickTop="1">
      <c r="A12" s="450"/>
      <c r="B12" s="432"/>
      <c r="C12" s="432"/>
      <c r="D12" s="432"/>
      <c r="E12" s="539"/>
      <c r="F12" s="443"/>
      <c r="G12" s="546"/>
      <c r="H12" s="554" t="s">
        <v>95</v>
      </c>
      <c r="I12" s="545" t="s">
        <v>13</v>
      </c>
      <c r="J12" s="547"/>
      <c r="K12" s="547"/>
      <c r="L12" s="547"/>
      <c r="M12" s="578"/>
      <c r="N12" s="437" t="s">
        <v>16</v>
      </c>
      <c r="O12" s="579"/>
      <c r="P12" s="432" t="s">
        <v>16</v>
      </c>
    </row>
    <row r="13" spans="1:16" s="2" customFormat="1" ht="9.75" customHeight="1">
      <c r="A13" s="450"/>
      <c r="B13" s="432"/>
      <c r="C13" s="432"/>
      <c r="D13" s="432"/>
      <c r="E13" s="539"/>
      <c r="F13" s="443"/>
      <c r="G13" s="546"/>
      <c r="H13" s="555"/>
      <c r="I13" s="537" t="s">
        <v>14</v>
      </c>
      <c r="J13" s="539" t="s">
        <v>12</v>
      </c>
      <c r="K13" s="540"/>
      <c r="L13" s="540"/>
      <c r="M13" s="541"/>
      <c r="N13" s="546"/>
      <c r="O13" s="580"/>
      <c r="P13" s="432"/>
    </row>
    <row r="14" spans="1:16" s="2" customFormat="1" ht="29.25">
      <c r="A14" s="450"/>
      <c r="B14" s="432"/>
      <c r="C14" s="432"/>
      <c r="D14" s="432"/>
      <c r="E14" s="539"/>
      <c r="F14" s="410"/>
      <c r="G14" s="547"/>
      <c r="H14" s="555"/>
      <c r="I14" s="538"/>
      <c r="J14" s="34" t="s">
        <v>10</v>
      </c>
      <c r="K14" s="34" t="s">
        <v>11</v>
      </c>
      <c r="L14" s="539" t="s">
        <v>15</v>
      </c>
      <c r="M14" s="541"/>
      <c r="N14" s="547"/>
      <c r="O14" s="581"/>
      <c r="P14" s="432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542">
        <v>12</v>
      </c>
      <c r="M15" s="543"/>
      <c r="N15" s="535">
        <v>13</v>
      </c>
      <c r="O15" s="536"/>
      <c r="P15" s="48">
        <v>14</v>
      </c>
    </row>
    <row r="16" spans="1:16" ht="10.5" hidden="1" thickTop="1">
      <c r="A16" s="490">
        <v>1</v>
      </c>
      <c r="B16" s="490" t="s">
        <v>26</v>
      </c>
      <c r="C16" s="478" t="s">
        <v>27</v>
      </c>
      <c r="D16" s="49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91"/>
      <c r="B17" s="491"/>
      <c r="C17" s="434"/>
      <c r="D17" s="49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530">
        <v>2</v>
      </c>
      <c r="B18" s="530" t="s">
        <v>6</v>
      </c>
      <c r="C18" s="433" t="s">
        <v>105</v>
      </c>
      <c r="D18" s="53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91"/>
      <c r="B19" s="491"/>
      <c r="C19" s="434"/>
      <c r="D19" s="49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530">
        <v>3</v>
      </c>
      <c r="B20" s="530" t="s">
        <v>81</v>
      </c>
      <c r="C20" s="433" t="s">
        <v>107</v>
      </c>
      <c r="D20" s="53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91"/>
      <c r="B21" s="491"/>
      <c r="C21" s="434"/>
      <c r="D21" s="49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530">
        <v>4</v>
      </c>
      <c r="B22" s="530" t="s">
        <v>26</v>
      </c>
      <c r="C22" s="433" t="s">
        <v>28</v>
      </c>
      <c r="D22" s="53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91"/>
      <c r="B23" s="491"/>
      <c r="C23" s="434"/>
      <c r="D23" s="49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530">
        <v>5</v>
      </c>
      <c r="B24" s="490" t="s">
        <v>26</v>
      </c>
      <c r="C24" s="478" t="s">
        <v>104</v>
      </c>
      <c r="D24" s="49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91"/>
      <c r="B25" s="491"/>
      <c r="C25" s="434"/>
      <c r="D25" s="49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530">
        <v>6</v>
      </c>
      <c r="B26" s="490" t="s">
        <v>26</v>
      </c>
      <c r="C26" s="478" t="s">
        <v>29</v>
      </c>
      <c r="D26" s="49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91"/>
      <c r="B27" s="491"/>
      <c r="C27" s="434"/>
      <c r="D27" s="49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530">
        <v>7</v>
      </c>
      <c r="B28" s="490" t="s">
        <v>6</v>
      </c>
      <c r="C28" s="478" t="s">
        <v>130</v>
      </c>
      <c r="D28" s="49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91"/>
      <c r="B29" s="491"/>
      <c r="C29" s="434"/>
      <c r="D29" s="49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530">
        <v>8</v>
      </c>
      <c r="B30" s="490" t="s">
        <v>26</v>
      </c>
      <c r="C30" s="478" t="s">
        <v>31</v>
      </c>
      <c r="D30" s="49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90"/>
      <c r="B31" s="490"/>
      <c r="C31" s="478"/>
      <c r="D31" s="49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91"/>
      <c r="B32" s="491"/>
      <c r="C32" s="434"/>
      <c r="D32" s="49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530">
        <v>9</v>
      </c>
      <c r="B33" s="530" t="s">
        <v>6</v>
      </c>
      <c r="C33" s="433" t="s">
        <v>30</v>
      </c>
      <c r="D33" s="53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91"/>
      <c r="B34" s="573"/>
      <c r="C34" s="573"/>
      <c r="D34" s="57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530">
        <v>10</v>
      </c>
      <c r="B35" s="490" t="s">
        <v>26</v>
      </c>
      <c r="C35" s="478" t="s">
        <v>33</v>
      </c>
      <c r="D35" s="49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91"/>
      <c r="B36" s="491"/>
      <c r="C36" s="434"/>
      <c r="D36" s="49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530">
        <v>11</v>
      </c>
      <c r="B37" s="490" t="s">
        <v>26</v>
      </c>
      <c r="C37" s="478" t="s">
        <v>88</v>
      </c>
      <c r="D37" s="49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91"/>
      <c r="B38" s="491"/>
      <c r="C38" s="434"/>
      <c r="D38" s="49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530">
        <v>12</v>
      </c>
      <c r="B39" s="490" t="s">
        <v>26</v>
      </c>
      <c r="C39" s="478" t="s">
        <v>3</v>
      </c>
      <c r="D39" s="49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91"/>
      <c r="B40" s="491"/>
      <c r="C40" s="434"/>
      <c r="D40" s="49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530">
        <v>13</v>
      </c>
      <c r="B41" s="490" t="s">
        <v>26</v>
      </c>
      <c r="C41" s="478" t="s">
        <v>34</v>
      </c>
      <c r="D41" s="49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91"/>
      <c r="B42" s="491"/>
      <c r="C42" s="434"/>
      <c r="D42" s="49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530">
        <v>14</v>
      </c>
      <c r="B43" s="490" t="s">
        <v>26</v>
      </c>
      <c r="C43" s="478" t="s">
        <v>62</v>
      </c>
      <c r="D43" s="49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91"/>
      <c r="B44" s="491"/>
      <c r="C44" s="434"/>
      <c r="D44" s="49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530">
        <v>15</v>
      </c>
      <c r="B45" s="490" t="s">
        <v>26</v>
      </c>
      <c r="C45" s="478" t="s">
        <v>35</v>
      </c>
      <c r="D45" s="49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91"/>
      <c r="B46" s="491"/>
      <c r="C46" s="434"/>
      <c r="D46" s="49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530">
        <v>16</v>
      </c>
      <c r="B47" s="490" t="s">
        <v>26</v>
      </c>
      <c r="C47" s="478" t="s">
        <v>4</v>
      </c>
      <c r="D47" s="49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90"/>
      <c r="B48" s="490"/>
      <c r="C48" s="478"/>
      <c r="D48" s="49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90" t="s">
        <v>1</v>
      </c>
      <c r="B52" s="443" t="s">
        <v>0</v>
      </c>
      <c r="C52" s="443" t="s">
        <v>7</v>
      </c>
      <c r="D52" s="443" t="s">
        <v>8</v>
      </c>
      <c r="E52" s="544" t="s">
        <v>9</v>
      </c>
      <c r="F52" s="443" t="s">
        <v>96</v>
      </c>
      <c r="G52" s="546" t="s">
        <v>98</v>
      </c>
      <c r="H52" s="544" t="s">
        <v>86</v>
      </c>
      <c r="I52" s="546"/>
      <c r="J52" s="546"/>
      <c r="K52" s="546"/>
      <c r="L52" s="546"/>
      <c r="M52" s="546"/>
      <c r="N52" s="546"/>
      <c r="O52" s="546"/>
      <c r="P52" s="548"/>
    </row>
    <row r="53" spans="1:16" s="2" customFormat="1" ht="12.75" customHeight="1" hidden="1" thickBot="1">
      <c r="A53" s="490"/>
      <c r="B53" s="443"/>
      <c r="C53" s="443"/>
      <c r="D53" s="443"/>
      <c r="E53" s="544"/>
      <c r="F53" s="443"/>
      <c r="G53" s="546"/>
      <c r="H53" s="549">
        <v>2003</v>
      </c>
      <c r="I53" s="550"/>
      <c r="J53" s="550"/>
      <c r="K53" s="550"/>
      <c r="L53" s="550"/>
      <c r="M53" s="551"/>
      <c r="N53" s="552">
        <v>2004</v>
      </c>
      <c r="O53" s="553"/>
      <c r="P53" s="5">
        <v>2005</v>
      </c>
    </row>
    <row r="54" spans="1:16" s="2" customFormat="1" ht="9.75" customHeight="1" hidden="1" thickTop="1">
      <c r="A54" s="490"/>
      <c r="B54" s="443"/>
      <c r="C54" s="443"/>
      <c r="D54" s="443"/>
      <c r="E54" s="544"/>
      <c r="F54" s="443"/>
      <c r="G54" s="546"/>
      <c r="H54" s="554" t="s">
        <v>95</v>
      </c>
      <c r="I54" s="556" t="s">
        <v>13</v>
      </c>
      <c r="J54" s="557"/>
      <c r="K54" s="557"/>
      <c r="L54" s="557"/>
      <c r="M54" s="558"/>
      <c r="N54" s="559" t="s">
        <v>16</v>
      </c>
      <c r="O54" s="438"/>
      <c r="P54" s="409" t="s">
        <v>16</v>
      </c>
    </row>
    <row r="55" spans="1:16" s="2" customFormat="1" ht="9.75" customHeight="1" hidden="1">
      <c r="A55" s="490"/>
      <c r="B55" s="443"/>
      <c r="C55" s="443"/>
      <c r="D55" s="443"/>
      <c r="E55" s="544"/>
      <c r="F55" s="443"/>
      <c r="G55" s="546"/>
      <c r="H55" s="555"/>
      <c r="I55" s="537" t="s">
        <v>14</v>
      </c>
      <c r="J55" s="539" t="s">
        <v>12</v>
      </c>
      <c r="K55" s="540"/>
      <c r="L55" s="540"/>
      <c r="M55" s="541"/>
      <c r="N55" s="560"/>
      <c r="O55" s="548"/>
      <c r="P55" s="443"/>
    </row>
    <row r="56" spans="1:16" s="2" customFormat="1" ht="29.25" hidden="1">
      <c r="A56" s="491"/>
      <c r="B56" s="410"/>
      <c r="C56" s="410"/>
      <c r="D56" s="410"/>
      <c r="E56" s="545"/>
      <c r="F56" s="410"/>
      <c r="G56" s="547"/>
      <c r="H56" s="555"/>
      <c r="I56" s="538"/>
      <c r="J56" s="34" t="s">
        <v>10</v>
      </c>
      <c r="K56" s="34" t="s">
        <v>11</v>
      </c>
      <c r="L56" s="539" t="s">
        <v>15</v>
      </c>
      <c r="M56" s="541"/>
      <c r="N56" s="561"/>
      <c r="O56" s="562"/>
      <c r="P56" s="41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542">
        <v>12</v>
      </c>
      <c r="M57" s="543"/>
      <c r="N57" s="535">
        <v>13</v>
      </c>
      <c r="O57" s="536"/>
      <c r="P57" s="48">
        <v>14</v>
      </c>
    </row>
    <row r="58" spans="1:16" ht="10.5" hidden="1" thickTop="1">
      <c r="A58" s="490">
        <v>17</v>
      </c>
      <c r="B58" s="490" t="s">
        <v>26</v>
      </c>
      <c r="C58" s="478" t="s">
        <v>5</v>
      </c>
      <c r="D58" s="49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91"/>
      <c r="B59" s="491"/>
      <c r="C59" s="434"/>
      <c r="D59" s="49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530">
        <v>18</v>
      </c>
      <c r="B60" s="530" t="s">
        <v>6</v>
      </c>
      <c r="C60" s="433" t="s">
        <v>36</v>
      </c>
      <c r="D60" s="53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91"/>
      <c r="B61" s="491"/>
      <c r="C61" s="434"/>
      <c r="D61" s="49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90">
        <v>19</v>
      </c>
      <c r="B62" s="490" t="s">
        <v>6</v>
      </c>
      <c r="C62" s="478" t="s">
        <v>91</v>
      </c>
      <c r="D62" s="49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90"/>
      <c r="B63" s="490"/>
      <c r="C63" s="478"/>
      <c r="D63" s="49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98" t="s">
        <v>131</v>
      </c>
      <c r="B64" s="499"/>
      <c r="C64" s="48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500"/>
      <c r="B65" s="501"/>
      <c r="C65" s="486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502" t="s">
        <v>133</v>
      </c>
      <c r="B66" s="503"/>
      <c r="C66" s="506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525">
        <f t="shared" si="0"/>
        <v>1699278</v>
      </c>
      <c r="M66" s="526"/>
      <c r="N66" s="574">
        <f>SUM(N16,N18,N20,N22,N24,N26,N28,N30,N33,N35,N37,N39,N41,N43,N45,N47,N58,N60,N62)</f>
        <v>4004000</v>
      </c>
      <c r="O66" s="569"/>
      <c r="P66" s="148">
        <f>SUM(P16,P18,P20,P22,P24,P26,P28,P30,P33,P35,P37,P39,P41,P43,P45,P47,P58,P60,P62)</f>
        <v>300000</v>
      </c>
    </row>
    <row r="67" spans="1:16" ht="9.75" customHeight="1" thickBot="1">
      <c r="A67" s="504"/>
      <c r="B67" s="505"/>
      <c r="C67" s="497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575">
        <f>SUM(N17,N19,N21,N23,N25,N27,N29,N31,N32,N34,N36,N38,N40,N42,N44,N46,N48,N59,N61,N63)</f>
        <v>10620000</v>
      </c>
      <c r="O67" s="576"/>
      <c r="P67" s="87">
        <f>SUM(P17,P19,P21,P23,P25,P27,P29,P31,P32,P34,P36,P38,P40,P42,P44,P46,P48,P59,P61,P63)</f>
        <v>1400000</v>
      </c>
    </row>
    <row r="68" spans="1:16" ht="9.75" hidden="1">
      <c r="A68" s="530">
        <v>20</v>
      </c>
      <c r="B68" s="530" t="s">
        <v>2</v>
      </c>
      <c r="C68" s="433" t="s">
        <v>37</v>
      </c>
      <c r="D68" s="53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91"/>
      <c r="B69" s="491"/>
      <c r="C69" s="434"/>
      <c r="D69" s="49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530">
        <v>21</v>
      </c>
      <c r="B70" s="530" t="s">
        <v>2</v>
      </c>
      <c r="C70" s="433" t="s">
        <v>38</v>
      </c>
      <c r="D70" s="53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91"/>
      <c r="B71" s="491"/>
      <c r="C71" s="434"/>
      <c r="D71" s="49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530">
        <v>22</v>
      </c>
      <c r="B72" s="490" t="s">
        <v>2</v>
      </c>
      <c r="C72" s="433" t="s">
        <v>39</v>
      </c>
      <c r="D72" s="53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91"/>
      <c r="B73" s="491"/>
      <c r="C73" s="434"/>
      <c r="D73" s="49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530">
        <v>23</v>
      </c>
      <c r="B74" s="490" t="s">
        <v>2</v>
      </c>
      <c r="C74" s="433" t="s">
        <v>19</v>
      </c>
      <c r="D74" s="53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91"/>
      <c r="B75" s="491"/>
      <c r="C75" s="434"/>
      <c r="D75" s="49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530">
        <v>24</v>
      </c>
      <c r="B76" s="490" t="s">
        <v>2</v>
      </c>
      <c r="C76" s="433" t="s">
        <v>40</v>
      </c>
      <c r="D76" s="53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91"/>
      <c r="B77" s="491"/>
      <c r="C77" s="434"/>
      <c r="D77" s="49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530">
        <v>25</v>
      </c>
      <c r="B78" s="490" t="s">
        <v>2</v>
      </c>
      <c r="C78" s="433" t="s">
        <v>63</v>
      </c>
      <c r="D78" s="53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91"/>
      <c r="B79" s="491"/>
      <c r="C79" s="434"/>
      <c r="D79" s="49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530">
        <v>26</v>
      </c>
      <c r="B80" s="490" t="s">
        <v>6</v>
      </c>
      <c r="C80" s="478" t="s">
        <v>41</v>
      </c>
      <c r="D80" s="49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91"/>
      <c r="B81" s="491"/>
      <c r="C81" s="434"/>
      <c r="D81" s="49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530">
        <v>27</v>
      </c>
      <c r="B82" s="490" t="s">
        <v>6</v>
      </c>
      <c r="C82" s="478" t="s">
        <v>42</v>
      </c>
      <c r="D82" s="49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91"/>
      <c r="B83" s="491"/>
      <c r="C83" s="434"/>
      <c r="D83" s="49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530">
        <v>28</v>
      </c>
      <c r="B84" s="490" t="s">
        <v>6</v>
      </c>
      <c r="C84" s="478" t="s">
        <v>43</v>
      </c>
      <c r="D84" s="49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91"/>
      <c r="B85" s="491"/>
      <c r="C85" s="434"/>
      <c r="D85" s="49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530">
        <v>29</v>
      </c>
      <c r="B86" s="490" t="s">
        <v>6</v>
      </c>
      <c r="C86" s="478" t="s">
        <v>109</v>
      </c>
      <c r="D86" s="49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91"/>
      <c r="B87" s="491"/>
      <c r="C87" s="434"/>
      <c r="D87" s="49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530">
        <v>30</v>
      </c>
      <c r="B88" s="530" t="s">
        <v>6</v>
      </c>
      <c r="C88" s="433" t="s">
        <v>44</v>
      </c>
      <c r="D88" s="53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91"/>
      <c r="B89" s="491"/>
      <c r="C89" s="434"/>
      <c r="D89" s="49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530">
        <v>31</v>
      </c>
      <c r="B90" s="530" t="s">
        <v>6</v>
      </c>
      <c r="C90" s="433" t="s">
        <v>46</v>
      </c>
      <c r="D90" s="53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91"/>
      <c r="B91" s="491"/>
      <c r="C91" s="434"/>
      <c r="D91" s="49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530">
        <v>32</v>
      </c>
      <c r="B92" s="530" t="s">
        <v>6</v>
      </c>
      <c r="C92" s="433" t="s">
        <v>64</v>
      </c>
      <c r="D92" s="53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91"/>
      <c r="B93" s="491"/>
      <c r="C93" s="434"/>
      <c r="D93" s="49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530">
        <v>33</v>
      </c>
      <c r="B94" s="530" t="s">
        <v>6</v>
      </c>
      <c r="C94" s="433" t="s">
        <v>65</v>
      </c>
      <c r="D94" s="53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91"/>
      <c r="B95" s="491"/>
      <c r="C95" s="434"/>
      <c r="D95" s="49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530">
        <v>34</v>
      </c>
      <c r="B96" s="490" t="s">
        <v>6</v>
      </c>
      <c r="C96" s="433" t="s">
        <v>49</v>
      </c>
      <c r="D96" s="53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91"/>
      <c r="B97" s="491"/>
      <c r="C97" s="573"/>
      <c r="D97" s="57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530">
        <v>35</v>
      </c>
      <c r="B98" s="490" t="s">
        <v>6</v>
      </c>
      <c r="C98" s="433" t="s">
        <v>51</v>
      </c>
      <c r="D98" s="53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91"/>
      <c r="B99" s="491"/>
      <c r="C99" s="573"/>
      <c r="D99" s="57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530">
        <v>36</v>
      </c>
      <c r="B100" s="530" t="s">
        <v>6</v>
      </c>
      <c r="C100" s="433" t="s">
        <v>66</v>
      </c>
      <c r="D100" s="53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90"/>
      <c r="B101" s="490"/>
      <c r="C101" s="478"/>
      <c r="D101" s="49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90" t="s">
        <v>1</v>
      </c>
      <c r="B105" s="443" t="s">
        <v>0</v>
      </c>
      <c r="C105" s="443" t="s">
        <v>7</v>
      </c>
      <c r="D105" s="443" t="s">
        <v>8</v>
      </c>
      <c r="E105" s="544" t="s">
        <v>9</v>
      </c>
      <c r="F105" s="443" t="s">
        <v>96</v>
      </c>
      <c r="G105" s="546" t="s">
        <v>98</v>
      </c>
      <c r="H105" s="544" t="s">
        <v>86</v>
      </c>
      <c r="I105" s="546"/>
      <c r="J105" s="546"/>
      <c r="K105" s="546"/>
      <c r="L105" s="546"/>
      <c r="M105" s="546"/>
      <c r="N105" s="546"/>
      <c r="O105" s="546"/>
      <c r="P105" s="548"/>
    </row>
    <row r="106" spans="1:16" s="2" customFormat="1" ht="12.75" customHeight="1" hidden="1" thickBot="1">
      <c r="A106" s="490"/>
      <c r="B106" s="443"/>
      <c r="C106" s="443"/>
      <c r="D106" s="443"/>
      <c r="E106" s="544"/>
      <c r="F106" s="443"/>
      <c r="G106" s="546"/>
      <c r="H106" s="549">
        <v>2003</v>
      </c>
      <c r="I106" s="550"/>
      <c r="J106" s="550"/>
      <c r="K106" s="550"/>
      <c r="L106" s="550"/>
      <c r="M106" s="551"/>
      <c r="N106" s="552">
        <v>2004</v>
      </c>
      <c r="O106" s="553"/>
      <c r="P106" s="5">
        <v>2005</v>
      </c>
    </row>
    <row r="107" spans="1:16" s="2" customFormat="1" ht="9.75" customHeight="1" hidden="1" thickTop="1">
      <c r="A107" s="490"/>
      <c r="B107" s="443"/>
      <c r="C107" s="443"/>
      <c r="D107" s="443"/>
      <c r="E107" s="544"/>
      <c r="F107" s="443"/>
      <c r="G107" s="546"/>
      <c r="H107" s="554" t="s">
        <v>95</v>
      </c>
      <c r="I107" s="556" t="s">
        <v>13</v>
      </c>
      <c r="J107" s="557"/>
      <c r="K107" s="557"/>
      <c r="L107" s="557"/>
      <c r="M107" s="558"/>
      <c r="N107" s="559" t="s">
        <v>16</v>
      </c>
      <c r="O107" s="438"/>
      <c r="P107" s="409" t="s">
        <v>16</v>
      </c>
    </row>
    <row r="108" spans="1:16" s="2" customFormat="1" ht="9.75" customHeight="1" hidden="1">
      <c r="A108" s="490"/>
      <c r="B108" s="443"/>
      <c r="C108" s="443"/>
      <c r="D108" s="443"/>
      <c r="E108" s="544"/>
      <c r="F108" s="443"/>
      <c r="G108" s="546"/>
      <c r="H108" s="555"/>
      <c r="I108" s="537" t="s">
        <v>14</v>
      </c>
      <c r="J108" s="539" t="s">
        <v>12</v>
      </c>
      <c r="K108" s="540"/>
      <c r="L108" s="540"/>
      <c r="M108" s="541"/>
      <c r="N108" s="560"/>
      <c r="O108" s="548"/>
      <c r="P108" s="443"/>
    </row>
    <row r="109" spans="1:16" s="2" customFormat="1" ht="29.25" hidden="1">
      <c r="A109" s="491"/>
      <c r="B109" s="410"/>
      <c r="C109" s="410"/>
      <c r="D109" s="410"/>
      <c r="E109" s="545"/>
      <c r="F109" s="410"/>
      <c r="G109" s="547"/>
      <c r="H109" s="555"/>
      <c r="I109" s="538"/>
      <c r="J109" s="34" t="s">
        <v>10</v>
      </c>
      <c r="K109" s="34" t="s">
        <v>11</v>
      </c>
      <c r="L109" s="539" t="s">
        <v>15</v>
      </c>
      <c r="M109" s="541"/>
      <c r="N109" s="561"/>
      <c r="O109" s="562"/>
      <c r="P109" s="41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542">
        <v>12</v>
      </c>
      <c r="M110" s="543"/>
      <c r="N110" s="535">
        <v>13</v>
      </c>
      <c r="O110" s="536"/>
      <c r="P110" s="48">
        <v>14</v>
      </c>
    </row>
    <row r="111" spans="1:16" ht="9.75" customHeight="1" hidden="1" thickTop="1">
      <c r="A111" s="490">
        <v>37</v>
      </c>
      <c r="B111" s="490" t="s">
        <v>6</v>
      </c>
      <c r="C111" s="478" t="s">
        <v>47</v>
      </c>
      <c r="D111" s="49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91"/>
      <c r="B112" s="491"/>
      <c r="C112" s="434"/>
      <c r="D112" s="49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530">
        <v>38</v>
      </c>
      <c r="B113" s="530" t="s">
        <v>6</v>
      </c>
      <c r="C113" s="433" t="s">
        <v>48</v>
      </c>
      <c r="D113" s="53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91"/>
      <c r="B114" s="491"/>
      <c r="C114" s="434"/>
      <c r="D114" s="49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530">
        <v>39</v>
      </c>
      <c r="B115" s="490" t="s">
        <v>6</v>
      </c>
      <c r="C115" s="433" t="s">
        <v>50</v>
      </c>
      <c r="D115" s="53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91"/>
      <c r="B116" s="491"/>
      <c r="C116" s="573"/>
      <c r="D116" s="57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530">
        <v>40</v>
      </c>
      <c r="B117" s="490" t="s">
        <v>6</v>
      </c>
      <c r="C117" s="478" t="s">
        <v>68</v>
      </c>
      <c r="D117" s="49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91"/>
      <c r="B118" s="490"/>
      <c r="C118" s="478"/>
      <c r="D118" s="49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530">
        <v>41</v>
      </c>
      <c r="B119" s="530" t="s">
        <v>81</v>
      </c>
      <c r="C119" s="433" t="s">
        <v>82</v>
      </c>
      <c r="D119" s="53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91"/>
      <c r="B120" s="491"/>
      <c r="C120" s="434"/>
      <c r="D120" s="49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530">
        <v>42</v>
      </c>
      <c r="B121" s="490" t="s">
        <v>6</v>
      </c>
      <c r="C121" s="478" t="s">
        <v>67</v>
      </c>
      <c r="D121" s="49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91"/>
      <c r="B122" s="491"/>
      <c r="C122" s="434"/>
      <c r="D122" s="49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84" t="s">
        <v>135</v>
      </c>
      <c r="B123" s="485"/>
      <c r="C123" s="56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86"/>
      <c r="B124" s="487"/>
      <c r="C124" s="56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92" t="s">
        <v>136</v>
      </c>
      <c r="B125" s="493"/>
      <c r="C125" s="57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525">
        <f t="shared" si="1"/>
        <v>0</v>
      </c>
      <c r="M125" s="526"/>
      <c r="N125" s="569">
        <f>SUM(N68,N70,N72,N74,N76,N78,N80,N82,N84,N86,N88,N90,N92,N94,N96,N98,N100,N111,N113,N115,N117,N119,N121)</f>
        <v>4399000</v>
      </c>
      <c r="O125" s="57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94"/>
      <c r="B126" s="495"/>
      <c r="C126" s="57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563">
        <f>SUM(N69,N71,N73,N75,N77,N79,N81,N83,N85,N87,N89,N91,N93,N95,N97,N99,N101,N112,N114,N116,N118,N120,N122)</f>
        <v>0</v>
      </c>
      <c r="O126" s="564"/>
      <c r="P126" s="119">
        <f>SUM(P69,P71,P73,P75,P77,P79,P81,P83,P85,P87,P89,P91,P93,P95,P97,P99,P101,P112,P114,P116,P118,P120,P122)</f>
        <v>0</v>
      </c>
    </row>
    <row r="127" spans="1:16" ht="9.75" hidden="1">
      <c r="A127" s="490">
        <v>43</v>
      </c>
      <c r="B127" s="490" t="s">
        <v>2</v>
      </c>
      <c r="C127" s="478" t="s">
        <v>89</v>
      </c>
      <c r="D127" s="49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91"/>
      <c r="B128" s="491"/>
      <c r="C128" s="434"/>
      <c r="D128" s="49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90">
        <v>44</v>
      </c>
      <c r="B129" s="490" t="s">
        <v>6</v>
      </c>
      <c r="C129" s="478" t="s">
        <v>75</v>
      </c>
      <c r="D129" s="49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91"/>
      <c r="B130" s="491"/>
      <c r="C130" s="434"/>
      <c r="D130" s="49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84" t="s">
        <v>139</v>
      </c>
      <c r="B131" s="485"/>
      <c r="C131" s="488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86"/>
      <c r="B132" s="487"/>
      <c r="C132" s="489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92" t="s">
        <v>141</v>
      </c>
      <c r="B133" s="493"/>
      <c r="C133" s="496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567">
        <f t="shared" si="2"/>
        <v>0</v>
      </c>
      <c r="M133" s="568"/>
      <c r="N133" s="569">
        <f>SUM(N127,N129)</f>
        <v>429000</v>
      </c>
      <c r="O133" s="570"/>
      <c r="P133" s="148">
        <f>SUM(P127,P129)</f>
        <v>5700000</v>
      </c>
    </row>
    <row r="134" spans="1:16" ht="9.75" customHeight="1" thickBot="1">
      <c r="A134" s="494"/>
      <c r="B134" s="495"/>
      <c r="C134" s="497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534">
        <f>SUM(N128,N130)</f>
        <v>0</v>
      </c>
      <c r="O134" s="533"/>
      <c r="P134" s="87">
        <f>SUM(P128,P130)</f>
        <v>0</v>
      </c>
    </row>
    <row r="135" spans="1:16" ht="9.75" hidden="1">
      <c r="A135" s="490">
        <v>45</v>
      </c>
      <c r="B135" s="490" t="s">
        <v>6</v>
      </c>
      <c r="C135" s="478" t="s">
        <v>99</v>
      </c>
      <c r="D135" s="49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91"/>
      <c r="B136" s="491"/>
      <c r="C136" s="434"/>
      <c r="D136" s="49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90">
        <v>46</v>
      </c>
      <c r="B137" s="490" t="s">
        <v>6</v>
      </c>
      <c r="C137" s="478" t="s">
        <v>77</v>
      </c>
      <c r="D137" s="49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91"/>
      <c r="B138" s="491"/>
      <c r="C138" s="434"/>
      <c r="D138" s="49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84" t="s">
        <v>143</v>
      </c>
      <c r="B139" s="485"/>
      <c r="C139" s="488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86"/>
      <c r="B140" s="487"/>
      <c r="C140" s="489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92" t="s">
        <v>145</v>
      </c>
      <c r="B141" s="493"/>
      <c r="C141" s="496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525">
        <f t="shared" si="3"/>
        <v>0</v>
      </c>
      <c r="M141" s="526"/>
      <c r="N141" s="527">
        <f>SUM(N135,N137)</f>
        <v>100000</v>
      </c>
      <c r="O141" s="528"/>
      <c r="P141" s="78">
        <f>SUM(P135,P137)</f>
        <v>0</v>
      </c>
    </row>
    <row r="142" spans="1:16" ht="9.75" customHeight="1" thickBot="1">
      <c r="A142" s="494"/>
      <c r="B142" s="495"/>
      <c r="C142" s="497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534">
        <f>SUM(N136,N138)</f>
        <v>0</v>
      </c>
      <c r="O142" s="533"/>
      <c r="P142" s="87">
        <f>SUM(P136,P138)</f>
        <v>0</v>
      </c>
    </row>
    <row r="143" spans="1:16" ht="9.75" hidden="1">
      <c r="A143" s="490">
        <v>47</v>
      </c>
      <c r="B143" s="490" t="s">
        <v>6</v>
      </c>
      <c r="C143" s="478" t="s">
        <v>92</v>
      </c>
      <c r="D143" s="49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91"/>
      <c r="B144" s="491"/>
      <c r="C144" s="434"/>
      <c r="D144" s="49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90">
        <v>48</v>
      </c>
      <c r="B145" s="490" t="s">
        <v>6</v>
      </c>
      <c r="C145" s="478" t="s">
        <v>100</v>
      </c>
      <c r="D145" s="49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91"/>
      <c r="B146" s="491"/>
      <c r="C146" s="434"/>
      <c r="D146" s="49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84" t="s">
        <v>147</v>
      </c>
      <c r="B147" s="485"/>
      <c r="C147" s="488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86"/>
      <c r="B148" s="487"/>
      <c r="C148" s="489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92" t="s">
        <v>148</v>
      </c>
      <c r="B149" s="493"/>
      <c r="C149" s="496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525">
        <f t="shared" si="4"/>
        <v>0</v>
      </c>
      <c r="M149" s="526"/>
      <c r="N149" s="527">
        <f>SUM(N143,N145)</f>
        <v>0</v>
      </c>
      <c r="O149" s="528"/>
      <c r="P149" s="78">
        <f>SUM(P143,P145)</f>
        <v>0</v>
      </c>
    </row>
    <row r="150" spans="1:16" ht="9.75" customHeight="1" thickBot="1">
      <c r="A150" s="494"/>
      <c r="B150" s="495"/>
      <c r="C150" s="497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534">
        <f>SUM(N144,N146)</f>
        <v>0</v>
      </c>
      <c r="O150" s="533"/>
      <c r="P150" s="87">
        <f>SUM(P144,P146)</f>
        <v>0</v>
      </c>
    </row>
    <row r="151" spans="1:16" ht="9.75" hidden="1">
      <c r="A151" s="530">
        <v>49</v>
      </c>
      <c r="B151" s="530" t="s">
        <v>6</v>
      </c>
      <c r="C151" s="433" t="s">
        <v>69</v>
      </c>
      <c r="D151" s="53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91"/>
      <c r="B152" s="491"/>
      <c r="C152" s="434"/>
      <c r="D152" s="49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530">
        <v>50</v>
      </c>
      <c r="B153" s="530" t="s">
        <v>2</v>
      </c>
      <c r="C153" s="433" t="s">
        <v>20</v>
      </c>
      <c r="D153" s="53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91"/>
      <c r="B154" s="491"/>
      <c r="C154" s="434"/>
      <c r="D154" s="49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530">
        <v>51</v>
      </c>
      <c r="B155" s="490" t="s">
        <v>2</v>
      </c>
      <c r="C155" s="478" t="s">
        <v>53</v>
      </c>
      <c r="D155" s="49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91"/>
      <c r="B156" s="491"/>
      <c r="C156" s="434"/>
      <c r="D156" s="49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530">
        <v>52</v>
      </c>
      <c r="B157" s="490" t="s">
        <v>2</v>
      </c>
      <c r="C157" s="478" t="s">
        <v>21</v>
      </c>
      <c r="D157" s="49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91"/>
      <c r="B158" s="491"/>
      <c r="C158" s="434"/>
      <c r="D158" s="49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530">
        <v>53</v>
      </c>
      <c r="B159" s="530" t="s">
        <v>2</v>
      </c>
      <c r="C159" s="433" t="s">
        <v>70</v>
      </c>
      <c r="D159" s="53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91"/>
      <c r="B160" s="491"/>
      <c r="C160" s="434"/>
      <c r="D160" s="49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90" t="s">
        <v>1</v>
      </c>
      <c r="B164" s="443" t="s">
        <v>0</v>
      </c>
      <c r="C164" s="443" t="s">
        <v>7</v>
      </c>
      <c r="D164" s="443" t="s">
        <v>8</v>
      </c>
      <c r="E164" s="544" t="s">
        <v>9</v>
      </c>
      <c r="F164" s="443" t="s">
        <v>96</v>
      </c>
      <c r="G164" s="546" t="s">
        <v>98</v>
      </c>
      <c r="H164" s="544" t="s">
        <v>86</v>
      </c>
      <c r="I164" s="546"/>
      <c r="J164" s="546"/>
      <c r="K164" s="546"/>
      <c r="L164" s="546"/>
      <c r="M164" s="546"/>
      <c r="N164" s="546"/>
      <c r="O164" s="546"/>
      <c r="P164" s="548"/>
    </row>
    <row r="165" spans="1:16" s="2" customFormat="1" ht="12.75" customHeight="1" hidden="1" thickBot="1">
      <c r="A165" s="490"/>
      <c r="B165" s="443"/>
      <c r="C165" s="443"/>
      <c r="D165" s="443"/>
      <c r="E165" s="544"/>
      <c r="F165" s="443"/>
      <c r="G165" s="546"/>
      <c r="H165" s="549">
        <v>2003</v>
      </c>
      <c r="I165" s="550"/>
      <c r="J165" s="550"/>
      <c r="K165" s="550"/>
      <c r="L165" s="550"/>
      <c r="M165" s="551"/>
      <c r="N165" s="552">
        <v>2004</v>
      </c>
      <c r="O165" s="553"/>
      <c r="P165" s="5">
        <v>2005</v>
      </c>
    </row>
    <row r="166" spans="1:16" s="2" customFormat="1" ht="9.75" customHeight="1" hidden="1" thickTop="1">
      <c r="A166" s="490"/>
      <c r="B166" s="443"/>
      <c r="C166" s="443"/>
      <c r="D166" s="443"/>
      <c r="E166" s="544"/>
      <c r="F166" s="443"/>
      <c r="G166" s="546"/>
      <c r="H166" s="554" t="s">
        <v>95</v>
      </c>
      <c r="I166" s="556" t="s">
        <v>13</v>
      </c>
      <c r="J166" s="557"/>
      <c r="K166" s="557"/>
      <c r="L166" s="557"/>
      <c r="M166" s="558"/>
      <c r="N166" s="559" t="s">
        <v>16</v>
      </c>
      <c r="O166" s="438"/>
      <c r="P166" s="409" t="s">
        <v>16</v>
      </c>
    </row>
    <row r="167" spans="1:16" s="2" customFormat="1" ht="9.75" customHeight="1" hidden="1">
      <c r="A167" s="490"/>
      <c r="B167" s="443"/>
      <c r="C167" s="443"/>
      <c r="D167" s="443"/>
      <c r="E167" s="544"/>
      <c r="F167" s="443"/>
      <c r="G167" s="546"/>
      <c r="H167" s="555"/>
      <c r="I167" s="537" t="s">
        <v>14</v>
      </c>
      <c r="J167" s="539" t="s">
        <v>12</v>
      </c>
      <c r="K167" s="540"/>
      <c r="L167" s="540"/>
      <c r="M167" s="541"/>
      <c r="N167" s="560"/>
      <c r="O167" s="548"/>
      <c r="P167" s="443"/>
    </row>
    <row r="168" spans="1:16" s="2" customFormat="1" ht="29.25" hidden="1">
      <c r="A168" s="491"/>
      <c r="B168" s="410"/>
      <c r="C168" s="410"/>
      <c r="D168" s="410"/>
      <c r="E168" s="545"/>
      <c r="F168" s="410"/>
      <c r="G168" s="547"/>
      <c r="H168" s="555"/>
      <c r="I168" s="538"/>
      <c r="J168" s="34" t="s">
        <v>10</v>
      </c>
      <c r="K168" s="34" t="s">
        <v>11</v>
      </c>
      <c r="L168" s="539" t="s">
        <v>15</v>
      </c>
      <c r="M168" s="541"/>
      <c r="N168" s="561"/>
      <c r="O168" s="562"/>
      <c r="P168" s="41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542">
        <v>12</v>
      </c>
      <c r="M169" s="543"/>
      <c r="N169" s="535">
        <v>13</v>
      </c>
      <c r="O169" s="536"/>
      <c r="P169" s="48">
        <v>14</v>
      </c>
    </row>
    <row r="170" spans="1:16" ht="10.5" hidden="1" thickTop="1">
      <c r="A170" s="490">
        <v>54</v>
      </c>
      <c r="B170" s="490" t="s">
        <v>2</v>
      </c>
      <c r="C170" s="478" t="s">
        <v>83</v>
      </c>
      <c r="D170" s="49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91"/>
      <c r="B171" s="491"/>
      <c r="C171" s="434"/>
      <c r="D171" s="49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84" t="s">
        <v>150</v>
      </c>
      <c r="B172" s="485"/>
      <c r="C172" s="488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86"/>
      <c r="B173" s="487"/>
      <c r="C173" s="489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92" t="s">
        <v>152</v>
      </c>
      <c r="B174" s="493"/>
      <c r="C174" s="496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525">
        <f t="shared" si="5"/>
        <v>200000</v>
      </c>
      <c r="M174" s="526"/>
      <c r="N174" s="527">
        <f>SUM(N151,N153,N155,N157,N159,N170)</f>
        <v>7000000</v>
      </c>
      <c r="O174" s="528"/>
      <c r="P174" s="78">
        <f>SUM(P151,P153,P155,P157,P159,P170)</f>
        <v>1200000</v>
      </c>
    </row>
    <row r="175" spans="1:16" ht="9.75" customHeight="1" thickBot="1">
      <c r="A175" s="494"/>
      <c r="B175" s="495"/>
      <c r="C175" s="497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534">
        <f>SUM(N152,N154,N156,N158,N160,N171)</f>
        <v>0</v>
      </c>
      <c r="O175" s="533"/>
      <c r="P175" s="87">
        <f>SUM(P152,P154,P156,P158,P160,P171)</f>
        <v>0</v>
      </c>
    </row>
    <row r="176" spans="1:16" ht="9.75" hidden="1">
      <c r="A176" s="530">
        <v>55</v>
      </c>
      <c r="B176" s="490" t="s">
        <v>6</v>
      </c>
      <c r="C176" s="478" t="s">
        <v>102</v>
      </c>
      <c r="D176" s="49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91"/>
      <c r="B177" s="491"/>
      <c r="C177" s="434"/>
      <c r="D177" s="49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92" t="s">
        <v>154</v>
      </c>
      <c r="B178" s="493"/>
      <c r="C178" s="496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525">
        <f t="shared" si="6"/>
        <v>0</v>
      </c>
      <c r="M178" s="526"/>
      <c r="N178" s="527">
        <f>SUM(N176)</f>
        <v>0</v>
      </c>
      <c r="O178" s="528"/>
      <c r="P178" s="78">
        <f>SUM(P176)</f>
        <v>0</v>
      </c>
    </row>
    <row r="179" spans="1:16" ht="9.75" customHeight="1" thickBot="1">
      <c r="A179" s="494"/>
      <c r="B179" s="495"/>
      <c r="C179" s="497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534">
        <f>SUM(N177)</f>
        <v>0</v>
      </c>
      <c r="O179" s="533"/>
      <c r="P179" s="87">
        <f>SUM(P177)</f>
        <v>0</v>
      </c>
    </row>
    <row r="180" spans="1:16" ht="9.75">
      <c r="A180" s="490">
        <v>56</v>
      </c>
      <c r="B180" s="490" t="s">
        <v>2</v>
      </c>
      <c r="C180" s="478" t="s">
        <v>101</v>
      </c>
      <c r="D180" s="49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91"/>
      <c r="B181" s="491"/>
      <c r="C181" s="434"/>
      <c r="D181" s="49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84" t="s">
        <v>156</v>
      </c>
      <c r="B182" s="485"/>
      <c r="C182" s="56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86"/>
      <c r="B183" s="487"/>
      <c r="C183" s="56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525">
        <f t="shared" si="7"/>
        <v>0</v>
      </c>
      <c r="M184" s="526"/>
      <c r="N184" s="527">
        <f>SUM(N180)</f>
        <v>0</v>
      </c>
      <c r="O184" s="52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534">
        <f>SUM(N181)</f>
        <v>0</v>
      </c>
      <c r="O185" s="533"/>
      <c r="P185" s="87">
        <f>SUM(P181)</f>
        <v>0</v>
      </c>
    </row>
    <row r="186" spans="1:16" ht="9.75">
      <c r="A186" s="490">
        <v>57</v>
      </c>
      <c r="B186" s="490" t="s">
        <v>6</v>
      </c>
      <c r="C186" s="478" t="s">
        <v>110</v>
      </c>
      <c r="D186" s="49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91"/>
      <c r="B187" s="491"/>
      <c r="C187" s="434"/>
      <c r="D187" s="49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84" t="s">
        <v>150</v>
      </c>
      <c r="B188" s="485"/>
      <c r="C188" s="488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86"/>
      <c r="B189" s="487"/>
      <c r="C189" s="489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519" t="s">
        <v>111</v>
      </c>
      <c r="B190" s="520"/>
      <c r="C190" s="52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525">
        <f t="shared" si="8"/>
        <v>0</v>
      </c>
      <c r="M190" s="526"/>
      <c r="N190" s="527">
        <f>SUM(N186)</f>
        <v>0</v>
      </c>
      <c r="O190" s="528"/>
      <c r="P190" s="78">
        <f>SUM(P186)</f>
        <v>0</v>
      </c>
    </row>
    <row r="191" spans="1:16" ht="9.75" customHeight="1" thickBot="1">
      <c r="A191" s="531"/>
      <c r="B191" s="532"/>
      <c r="C191" s="53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534">
        <f>SUM(N187)</f>
        <v>0</v>
      </c>
      <c r="O191" s="533"/>
      <c r="P191" s="87">
        <f>SUM(P187)</f>
        <v>0</v>
      </c>
    </row>
    <row r="192" spans="1:16" ht="9.75">
      <c r="A192" s="490">
        <v>58</v>
      </c>
      <c r="B192" s="490" t="s">
        <v>2</v>
      </c>
      <c r="C192" s="478" t="s">
        <v>90</v>
      </c>
      <c r="D192" s="49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91"/>
      <c r="B193" s="491"/>
      <c r="C193" s="434"/>
      <c r="D193" s="49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84" t="s">
        <v>150</v>
      </c>
      <c r="B194" s="485"/>
      <c r="C194" s="488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86"/>
      <c r="B195" s="487"/>
      <c r="C195" s="489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519" t="s">
        <v>22</v>
      </c>
      <c r="B196" s="520"/>
      <c r="C196" s="52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525">
        <v>0</v>
      </c>
      <c r="M196" s="526"/>
      <c r="N196" s="527">
        <f>N192</f>
        <v>3000000</v>
      </c>
      <c r="O196" s="528"/>
      <c r="P196" s="78">
        <f>SUM(P192)</f>
        <v>0</v>
      </c>
    </row>
    <row r="197" spans="1:16" ht="9.75" customHeight="1" thickBot="1">
      <c r="A197" s="531"/>
      <c r="B197" s="532"/>
      <c r="C197" s="53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563">
        <f>N193</f>
        <v>0</v>
      </c>
      <c r="O197" s="564"/>
      <c r="P197" s="119">
        <f>SUM(P193)</f>
        <v>0</v>
      </c>
    </row>
    <row r="198" spans="1:16" ht="9.75">
      <c r="A198" s="490">
        <v>59</v>
      </c>
      <c r="B198" s="490" t="s">
        <v>6</v>
      </c>
      <c r="C198" s="478" t="s">
        <v>71</v>
      </c>
      <c r="D198" s="49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91"/>
      <c r="B199" s="491"/>
      <c r="C199" s="434"/>
      <c r="D199" s="49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530">
        <v>60</v>
      </c>
      <c r="B200" s="490" t="s">
        <v>6</v>
      </c>
      <c r="C200" s="478" t="s">
        <v>57</v>
      </c>
      <c r="D200" s="49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91"/>
      <c r="B201" s="491"/>
      <c r="C201" s="434"/>
      <c r="D201" s="49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90">
        <v>61</v>
      </c>
      <c r="B202" s="490" t="s">
        <v>6</v>
      </c>
      <c r="C202" s="478" t="s">
        <v>72</v>
      </c>
      <c r="D202" s="49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91"/>
      <c r="B203" s="491"/>
      <c r="C203" s="434"/>
      <c r="D203" s="49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530">
        <v>62</v>
      </c>
      <c r="B204" s="490" t="s">
        <v>6</v>
      </c>
      <c r="C204" s="478" t="s">
        <v>58</v>
      </c>
      <c r="D204" s="49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91"/>
      <c r="B205" s="491"/>
      <c r="C205" s="434"/>
      <c r="D205" s="49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90">
        <v>63</v>
      </c>
      <c r="B206" s="490" t="s">
        <v>6</v>
      </c>
      <c r="C206" s="478" t="s">
        <v>59</v>
      </c>
      <c r="D206" s="49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91"/>
      <c r="B207" s="491"/>
      <c r="C207" s="434"/>
      <c r="D207" s="49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530">
        <v>64</v>
      </c>
      <c r="B208" s="530" t="s">
        <v>6</v>
      </c>
      <c r="C208" s="433" t="s">
        <v>87</v>
      </c>
      <c r="D208" s="53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91"/>
      <c r="B209" s="491"/>
      <c r="C209" s="434"/>
      <c r="D209" s="49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90">
        <v>65</v>
      </c>
      <c r="B210" s="490" t="s">
        <v>6</v>
      </c>
      <c r="C210" s="478" t="s">
        <v>73</v>
      </c>
      <c r="D210" s="49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91"/>
      <c r="B211" s="491"/>
      <c r="C211" s="434"/>
      <c r="D211" s="49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530">
        <v>66</v>
      </c>
      <c r="B212" s="490" t="s">
        <v>6</v>
      </c>
      <c r="C212" s="478" t="s">
        <v>74</v>
      </c>
      <c r="D212" s="49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91"/>
      <c r="B213" s="491"/>
      <c r="C213" s="434"/>
      <c r="D213" s="49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90">
        <v>67</v>
      </c>
      <c r="B214" s="490" t="s">
        <v>6</v>
      </c>
      <c r="C214" s="478" t="s">
        <v>60</v>
      </c>
      <c r="D214" s="49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91"/>
      <c r="B215" s="491"/>
      <c r="C215" s="434"/>
      <c r="D215" s="49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530">
        <v>68</v>
      </c>
      <c r="B216" s="490" t="s">
        <v>6</v>
      </c>
      <c r="C216" s="478" t="s">
        <v>61</v>
      </c>
      <c r="D216" s="49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91"/>
      <c r="B217" s="491"/>
      <c r="C217" s="434"/>
      <c r="D217" s="49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90">
        <v>69</v>
      </c>
      <c r="B218" s="490" t="s">
        <v>6</v>
      </c>
      <c r="C218" s="478" t="s">
        <v>55</v>
      </c>
      <c r="D218" s="49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90"/>
      <c r="B219" s="490"/>
      <c r="C219" s="478"/>
      <c r="D219" s="49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90" t="s">
        <v>1</v>
      </c>
      <c r="B223" s="443" t="s">
        <v>0</v>
      </c>
      <c r="C223" s="443" t="s">
        <v>7</v>
      </c>
      <c r="D223" s="443" t="s">
        <v>8</v>
      </c>
      <c r="E223" s="544" t="s">
        <v>9</v>
      </c>
      <c r="F223" s="443" t="s">
        <v>96</v>
      </c>
      <c r="G223" s="546" t="s">
        <v>98</v>
      </c>
      <c r="H223" s="544" t="s">
        <v>86</v>
      </c>
      <c r="I223" s="546"/>
      <c r="J223" s="546"/>
      <c r="K223" s="546"/>
      <c r="L223" s="546"/>
      <c r="M223" s="546"/>
      <c r="N223" s="546"/>
      <c r="O223" s="546"/>
      <c r="P223" s="548"/>
    </row>
    <row r="224" spans="1:16" s="2" customFormat="1" ht="12.75" customHeight="1" thickBot="1">
      <c r="A224" s="490"/>
      <c r="B224" s="443"/>
      <c r="C224" s="443"/>
      <c r="D224" s="443"/>
      <c r="E224" s="544"/>
      <c r="F224" s="443"/>
      <c r="G224" s="546"/>
      <c r="H224" s="549">
        <v>2003</v>
      </c>
      <c r="I224" s="550"/>
      <c r="J224" s="550"/>
      <c r="K224" s="550"/>
      <c r="L224" s="550"/>
      <c r="M224" s="551"/>
      <c r="N224" s="552">
        <v>2004</v>
      </c>
      <c r="O224" s="553"/>
      <c r="P224" s="5">
        <v>2005</v>
      </c>
    </row>
    <row r="225" spans="1:16" s="2" customFormat="1" ht="9.75" customHeight="1" thickTop="1">
      <c r="A225" s="490"/>
      <c r="B225" s="443"/>
      <c r="C225" s="443"/>
      <c r="D225" s="443"/>
      <c r="E225" s="544"/>
      <c r="F225" s="443"/>
      <c r="G225" s="546"/>
      <c r="H225" s="554" t="s">
        <v>95</v>
      </c>
      <c r="I225" s="556" t="s">
        <v>13</v>
      </c>
      <c r="J225" s="557"/>
      <c r="K225" s="557"/>
      <c r="L225" s="557"/>
      <c r="M225" s="558"/>
      <c r="N225" s="559" t="s">
        <v>16</v>
      </c>
      <c r="O225" s="438"/>
      <c r="P225" s="409" t="s">
        <v>16</v>
      </c>
    </row>
    <row r="226" spans="1:16" s="2" customFormat="1" ht="9.75" customHeight="1">
      <c r="A226" s="490"/>
      <c r="B226" s="443"/>
      <c r="C226" s="443"/>
      <c r="D226" s="443"/>
      <c r="E226" s="544"/>
      <c r="F226" s="443"/>
      <c r="G226" s="546"/>
      <c r="H226" s="555"/>
      <c r="I226" s="537" t="s">
        <v>14</v>
      </c>
      <c r="J226" s="539" t="s">
        <v>12</v>
      </c>
      <c r="K226" s="540"/>
      <c r="L226" s="540"/>
      <c r="M226" s="541"/>
      <c r="N226" s="560"/>
      <c r="O226" s="548"/>
      <c r="P226" s="443"/>
    </row>
    <row r="227" spans="1:16" s="2" customFormat="1" ht="29.25">
      <c r="A227" s="491"/>
      <c r="B227" s="410"/>
      <c r="C227" s="410"/>
      <c r="D227" s="410"/>
      <c r="E227" s="545"/>
      <c r="F227" s="410"/>
      <c r="G227" s="547"/>
      <c r="H227" s="555"/>
      <c r="I227" s="538"/>
      <c r="J227" s="34" t="s">
        <v>10</v>
      </c>
      <c r="K227" s="34" t="s">
        <v>11</v>
      </c>
      <c r="L227" s="539" t="s">
        <v>15</v>
      </c>
      <c r="M227" s="541"/>
      <c r="N227" s="561"/>
      <c r="O227" s="562"/>
      <c r="P227" s="41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542">
        <v>12</v>
      </c>
      <c r="M228" s="543"/>
      <c r="N228" s="535">
        <v>13</v>
      </c>
      <c r="O228" s="536"/>
      <c r="P228" s="48">
        <v>14</v>
      </c>
    </row>
    <row r="229" spans="1:16" ht="10.5" thickTop="1">
      <c r="A229" s="490">
        <v>70</v>
      </c>
      <c r="B229" s="490" t="s">
        <v>6</v>
      </c>
      <c r="C229" s="478" t="s">
        <v>56</v>
      </c>
      <c r="D229" s="49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91"/>
      <c r="B230" s="491"/>
      <c r="C230" s="434"/>
      <c r="D230" s="49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90">
        <v>71</v>
      </c>
      <c r="B231" s="490" t="s">
        <v>6</v>
      </c>
      <c r="C231" s="478" t="s">
        <v>103</v>
      </c>
      <c r="D231" s="49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91"/>
      <c r="B232" s="491"/>
      <c r="C232" s="434"/>
      <c r="D232" s="49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519" t="s">
        <v>23</v>
      </c>
      <c r="B233" s="520"/>
      <c r="C233" s="52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525">
        <f t="shared" si="10"/>
        <v>40000</v>
      </c>
      <c r="M233" s="526"/>
      <c r="N233" s="527">
        <f>SUM(N198,N200,N202,N204,N206,N208,N210,N212,N214,N216,N218,N229,N231)</f>
        <v>583000</v>
      </c>
      <c r="O233" s="528"/>
      <c r="P233" s="78">
        <f>SUM(P198,P200,P202,P204,P206,P208,P210,P212,P214,P216,P218,P229,P231)</f>
        <v>0</v>
      </c>
    </row>
    <row r="234" spans="1:16" ht="9.75" customHeight="1" thickBot="1">
      <c r="A234" s="531"/>
      <c r="B234" s="532"/>
      <c r="C234" s="53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534">
        <f>SUM(N199,N201,N203,N205,N207,N209,N211,N213,N215,N217,N219,N230,N232)</f>
        <v>0</v>
      </c>
      <c r="O234" s="533"/>
      <c r="P234" s="87">
        <f>SUM(P199,P201,P203,P205,P207,P209,P211,P213,P215,P217,P219,P230,P232)</f>
        <v>0</v>
      </c>
    </row>
    <row r="235" spans="1:16" ht="9.75">
      <c r="A235" s="530">
        <v>72</v>
      </c>
      <c r="B235" s="490" t="s">
        <v>6</v>
      </c>
      <c r="C235" s="478" t="s">
        <v>84</v>
      </c>
      <c r="D235" s="49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91"/>
      <c r="B236" s="491"/>
      <c r="C236" s="434"/>
      <c r="D236" s="49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90">
        <v>73</v>
      </c>
      <c r="B237" s="490" t="s">
        <v>6</v>
      </c>
      <c r="C237" s="478" t="s">
        <v>106</v>
      </c>
      <c r="D237" s="49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91"/>
      <c r="B238" s="491"/>
      <c r="C238" s="434"/>
      <c r="D238" s="49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519" t="s">
        <v>85</v>
      </c>
      <c r="B239" s="520"/>
      <c r="C239" s="52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525">
        <f t="shared" si="11"/>
        <v>0</v>
      </c>
      <c r="M239" s="526"/>
      <c r="N239" s="527">
        <f>SUM(N235,N237)</f>
        <v>40000</v>
      </c>
      <c r="O239" s="528"/>
      <c r="P239" s="78">
        <f>SUM(P235,P237)</f>
        <v>0</v>
      </c>
    </row>
    <row r="240" spans="1:16" ht="9.75" customHeight="1" thickBot="1">
      <c r="A240" s="522"/>
      <c r="B240" s="523"/>
      <c r="C240" s="52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529">
        <f>SUM(N236,N238)</f>
        <v>0</v>
      </c>
      <c r="O240" s="524"/>
      <c r="P240" s="133">
        <f>SUM(P236,P238)</f>
        <v>0</v>
      </c>
    </row>
    <row r="241" spans="1:16" ht="13.5" customHeight="1" thickTop="1">
      <c r="A241" s="507" t="s">
        <v>25</v>
      </c>
      <c r="B241" s="508"/>
      <c r="C241" s="509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513">
        <f>SUM(L190,L66,L125,L133,L141,L149,L174,L178,L184,L196,L233,L239)</f>
        <v>1939278</v>
      </c>
      <c r="M241" s="514"/>
      <c r="N241" s="515">
        <f>SUM(N190,N66,N125,N133,N141,N149,N174,N178,N184,N196,N233,N239)</f>
        <v>19555000</v>
      </c>
      <c r="O241" s="516"/>
      <c r="P241" s="56">
        <f>SUM(P66,P125,P190,P133,P141,P149,P174,P178,P184,P196,P233,P239)</f>
        <v>8200000</v>
      </c>
    </row>
    <row r="242" spans="1:16" ht="13.5" customHeight="1" thickBot="1">
      <c r="A242" s="510"/>
      <c r="B242" s="511"/>
      <c r="C242" s="512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517">
        <f>SUM(N67,N126,N134,N142,N191,N150,N175,N179,N185,N197,N234,N240)</f>
        <v>10620000</v>
      </c>
      <c r="O242" s="518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P12:P14"/>
    <mergeCell ref="I13:I14"/>
    <mergeCell ref="J13:M13"/>
    <mergeCell ref="L14:M14"/>
    <mergeCell ref="N11:O11"/>
    <mergeCell ref="H12:H14"/>
    <mergeCell ref="I12:M12"/>
    <mergeCell ref="N12:O14"/>
    <mergeCell ref="L15:M15"/>
    <mergeCell ref="N15:O15"/>
    <mergeCell ref="A16:A17"/>
    <mergeCell ref="B16:B17"/>
    <mergeCell ref="C16:C17"/>
    <mergeCell ref="D16:D17"/>
    <mergeCell ref="A20:A21"/>
    <mergeCell ref="B20:B21"/>
    <mergeCell ref="C20:C21"/>
    <mergeCell ref="D20:D21"/>
    <mergeCell ref="A18:A19"/>
    <mergeCell ref="B18:B19"/>
    <mergeCell ref="C18:C19"/>
    <mergeCell ref="D18:D19"/>
    <mergeCell ref="A24:A25"/>
    <mergeCell ref="B24:B25"/>
    <mergeCell ref="C24:C25"/>
    <mergeCell ref="D24:D25"/>
    <mergeCell ref="A22:A23"/>
    <mergeCell ref="B22:B23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A33:A34"/>
    <mergeCell ref="B33:B34"/>
    <mergeCell ref="C33:C34"/>
    <mergeCell ref="D33:D34"/>
    <mergeCell ref="A30:A32"/>
    <mergeCell ref="B30:B32"/>
    <mergeCell ref="C30:C32"/>
    <mergeCell ref="D30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A45:A46"/>
    <mergeCell ref="B45:B46"/>
    <mergeCell ref="C45:C46"/>
    <mergeCell ref="D45:D46"/>
    <mergeCell ref="A43:A44"/>
    <mergeCell ref="B43:B44"/>
    <mergeCell ref="C43:C44"/>
    <mergeCell ref="D43:D44"/>
    <mergeCell ref="A52:A56"/>
    <mergeCell ref="B52:B56"/>
    <mergeCell ref="C52:C56"/>
    <mergeCell ref="D52:D56"/>
    <mergeCell ref="A47:A48"/>
    <mergeCell ref="B47:B48"/>
    <mergeCell ref="C47:C48"/>
    <mergeCell ref="D47:D48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A62:A63"/>
    <mergeCell ref="B62:B63"/>
    <mergeCell ref="C62:C63"/>
    <mergeCell ref="D62:D63"/>
    <mergeCell ref="A60:A61"/>
    <mergeCell ref="B60:B61"/>
    <mergeCell ref="C60:C61"/>
    <mergeCell ref="D60:D6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6:A77"/>
    <mergeCell ref="B76:B77"/>
    <mergeCell ref="C76:C77"/>
    <mergeCell ref="D76:D77"/>
    <mergeCell ref="A74:A75"/>
    <mergeCell ref="B74:B75"/>
    <mergeCell ref="C74:C75"/>
    <mergeCell ref="D74:D75"/>
    <mergeCell ref="A80:A81"/>
    <mergeCell ref="B80:B81"/>
    <mergeCell ref="C80:C81"/>
    <mergeCell ref="D80:D81"/>
    <mergeCell ref="A78:A79"/>
    <mergeCell ref="B78:B79"/>
    <mergeCell ref="C78:C79"/>
    <mergeCell ref="D78:D79"/>
    <mergeCell ref="A84:A85"/>
    <mergeCell ref="B84:B85"/>
    <mergeCell ref="C84:C85"/>
    <mergeCell ref="D84:D85"/>
    <mergeCell ref="A82:A83"/>
    <mergeCell ref="B82:B83"/>
    <mergeCell ref="C82:C83"/>
    <mergeCell ref="D82:D83"/>
    <mergeCell ref="A88:A89"/>
    <mergeCell ref="B88:B89"/>
    <mergeCell ref="C88:C89"/>
    <mergeCell ref="D88:D89"/>
    <mergeCell ref="A86:A87"/>
    <mergeCell ref="B86:B87"/>
    <mergeCell ref="C86:C87"/>
    <mergeCell ref="D86:D87"/>
    <mergeCell ref="A92:A93"/>
    <mergeCell ref="B92:B93"/>
    <mergeCell ref="C92:C93"/>
    <mergeCell ref="D92:D93"/>
    <mergeCell ref="A90:A91"/>
    <mergeCell ref="B90:B91"/>
    <mergeCell ref="C90:C91"/>
    <mergeCell ref="D90:D91"/>
    <mergeCell ref="A96:A97"/>
    <mergeCell ref="B96:B97"/>
    <mergeCell ref="C96:C97"/>
    <mergeCell ref="D96:D97"/>
    <mergeCell ref="A94:A95"/>
    <mergeCell ref="B94:B95"/>
    <mergeCell ref="C94:C95"/>
    <mergeCell ref="D94:D95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D127:D128"/>
    <mergeCell ref="L125:M125"/>
    <mergeCell ref="N125:O125"/>
    <mergeCell ref="N126:O126"/>
    <mergeCell ref="C125:C126"/>
    <mergeCell ref="A125:B126"/>
    <mergeCell ref="A127:A128"/>
    <mergeCell ref="B127:B128"/>
    <mergeCell ref="C127:C128"/>
    <mergeCell ref="A129:A130"/>
    <mergeCell ref="B129:B130"/>
    <mergeCell ref="C129:C130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33:B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C145:C146"/>
    <mergeCell ref="D145:D146"/>
    <mergeCell ref="A143:A144"/>
    <mergeCell ref="B143:B144"/>
    <mergeCell ref="C143:C144"/>
    <mergeCell ref="D143:D144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L184:M184"/>
    <mergeCell ref="N184:O184"/>
    <mergeCell ref="N185:O185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N233:O233"/>
    <mergeCell ref="N234:O234"/>
    <mergeCell ref="A231:A232"/>
    <mergeCell ref="B231:B232"/>
    <mergeCell ref="C231:C232"/>
    <mergeCell ref="D231:D232"/>
    <mergeCell ref="A235:A236"/>
    <mergeCell ref="B235:B236"/>
    <mergeCell ref="C235:C236"/>
    <mergeCell ref="D235:D236"/>
    <mergeCell ref="A233:C234"/>
    <mergeCell ref="L233:M233"/>
    <mergeCell ref="N241:O241"/>
    <mergeCell ref="N242:O242"/>
    <mergeCell ref="A239:C240"/>
    <mergeCell ref="L239:M239"/>
    <mergeCell ref="N239:O239"/>
    <mergeCell ref="N240:O240"/>
    <mergeCell ref="A64:B65"/>
    <mergeCell ref="C64:C65"/>
    <mergeCell ref="A66:B67"/>
    <mergeCell ref="C66:C67"/>
    <mergeCell ref="A241:C242"/>
    <mergeCell ref="L241:M241"/>
    <mergeCell ref="A237:A238"/>
    <mergeCell ref="B237:B238"/>
    <mergeCell ref="C237:C238"/>
    <mergeCell ref="D237:D238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145:A146"/>
    <mergeCell ref="B145:B146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2011-04-13T05:54:05Z</cp:lastPrinted>
  <dcterms:created xsi:type="dcterms:W3CDTF">2002-08-13T10:14:59Z</dcterms:created>
  <dcterms:modified xsi:type="dcterms:W3CDTF">2011-04-13T05:58:32Z</dcterms:modified>
  <cp:category/>
  <cp:version/>
  <cp:contentType/>
  <cp:contentStatus/>
</cp:coreProperties>
</file>