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<sst xmlns="http://schemas.openxmlformats.org/spreadsheetml/2006/main" count="416" uniqueCount="252">
  <si>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</si>
  <si>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</si>
  <si>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</si>
  <si>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</si>
  <si>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</si>
  <si>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</si>
  <si>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</si>
  <si>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</si>
  <si>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</si>
  <si>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</si>
  <si>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</si>
  <si>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</si>
  <si>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</si>
  <si>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</si>
  <si>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</si>
  <si>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</si>
  <si>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</si>
  <si>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</si>
  <si>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</si>
  <si>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</si>
  <si>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</si>
  <si>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</si>
  <si>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</si>
  <si>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</si>
  <si>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</si>
  <si>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</si>
  <si>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</si>
  <si>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</si>
  <si>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</si>
  <si>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</si>
  <si>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</si>
  <si>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</si>
  <si>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</si>
  <si>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</si>
  <si>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</si>
  <si>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</si>
  <si>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</si>
  <si>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</si>
  <si>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</si>
  <si>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</si>
  <si>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</si>
  <si>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</si>
  <si>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</si>
  <si>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</si>
  <si>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</si>
  <si>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</si>
  <si>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</si>
  <si>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</si>
  <si>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</si>
  <si>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</si>
  <si>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</si>
  <si>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</si>
  <si>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</si>
  <si>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</si>
  <si>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</si>
  <si>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</si>
  <si>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</si>
  <si>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</si>
  <si>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</si>
  <si>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</si>
  <si>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</si>
  <si>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</si>
  <si>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</si>
  <si>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</si>
  <si>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</si>
  <si>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</si>
  <si>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</si>
  <si>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</si>
  <si>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</si>
  <si>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</si>
  <si>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</si>
  <si>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</si>
  <si>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</si>
  <si>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</si>
  <si>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</si>
  <si>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</si>
  <si>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</si>
  <si>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</si>
  <si>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</si>
  <si>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</si>
  <si>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</si>
  <si>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</si>
  <si>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</si>
  <si>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</si>
  <si>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</si>
  <si>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</si>
  <si>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</si>
  <si>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</si>
  <si>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</si>
  <si>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</si>
  <si>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</si>
  <si>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</si>
  <si>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</si>
  <si>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</si>
  <si>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</si>
  <si>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</si>
  <si>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</si>
  <si>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</si>
  <si>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</si>
  <si>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</si>
  <si>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</si>
  <si>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</si>
  <si>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</si>
  <si>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</si>
  <si>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</si>
  <si>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</si>
  <si>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</si>
  <si>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</si>
  <si>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</si>
  <si>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</si>
  <si>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</si>
  <si>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</si>
  <si>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</si>
  <si>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</si>
  <si>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</si>
  <si>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</si>
  <si>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</si>
  <si>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t>Dokonuje się zmian w planie DOCHODÓW budżetu gminy na 2013 rok</t>
  </si>
  <si>
    <t>Dokonuje się zmian w planie WYDATKÓW  budżetu gminy na 2013 rok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</si>
  <si>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</si>
  <si>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</si>
  <si>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</si>
  <si>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</si>
  <si>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</si>
  <si>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 xml:space="preserve">   b) z wolnych środków jako nadwyżki środków pieniężnych na rachunku bieżącym budżetu gminy wynikających z rozliczeń                   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</si>
  <si>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</si>
  <si>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</si>
  <si>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</si>
  <si>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Zakup materiałów i wyposażenia </t>
  </si>
  <si>
    <t xml:space="preserve">  </t>
  </si>
  <si>
    <t>Szkoły podstawowe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</si>
  <si>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</si>
  <si>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</si>
  <si>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</si>
  <si>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w ramach programów finansowanych z udziałem środków europejskich oraz środków, o których mowa w art. 5 ust. 1 pkt 3 oraz ust. 3pkt 5 i 6 ustawy, lub płatności w ramach budżetu środków europejskich</t>
  </si>
  <si>
    <t>DOCHODY OD OSÓB PRAWNYCH, OSÓB FIZYCZNYCH I OD INNYCH JEDNOSTEK NIEPOSIADAJĄCYCH OSOBOWOŚCI PRAWNEJ ORAZ WYDATKI ZWIĄZANE Z ICH POBOREM</t>
  </si>
  <si>
    <t>Wpływy z podatku rolnego, podatku leśnego, podatku od czynności cywilnoprawnych , podatków i opłat lokalnych od osób prawnych i innych jednostek organizacyjnych</t>
  </si>
  <si>
    <t>Kary i odszkodowania wypłacane na rzecz osób fizycznych</t>
  </si>
  <si>
    <t xml:space="preserve">Składki na ubezpieczenia społeczne </t>
  </si>
  <si>
    <t xml:space="preserve">Składki na Fundusz Pracy </t>
  </si>
  <si>
    <t>0310</t>
  </si>
  <si>
    <t xml:space="preserve">Podatek od nieruchomości </t>
  </si>
  <si>
    <t xml:space="preserve">ADMINISTRACJA PUBLICZNA </t>
  </si>
  <si>
    <t>Urzędy gmin</t>
  </si>
  <si>
    <t xml:space="preserve">Inne formy wychowania przedszkolnego </t>
  </si>
  <si>
    <t xml:space="preserve">Wynagrodzenia osobowe pracowników </t>
  </si>
  <si>
    <t xml:space="preserve">Wpływy z różnych dochodów </t>
  </si>
  <si>
    <t>0970</t>
  </si>
  <si>
    <t xml:space="preserve">Urzędy gmin </t>
  </si>
  <si>
    <t>0830</t>
  </si>
  <si>
    <t>Przedszkola</t>
  </si>
  <si>
    <t xml:space="preserve">Wpływy z usług </t>
  </si>
  <si>
    <t>Oddziały przedszkolne w szkołach podstawowych</t>
  </si>
  <si>
    <t>TRANSPORT I ŁĄCZNOŚĆ</t>
  </si>
  <si>
    <t>Drogi publiczne gminne</t>
  </si>
  <si>
    <t xml:space="preserve">DZIAŁALNOŚĆ USŁUGOWA </t>
  </si>
  <si>
    <t>Promocja jednostek samorządu terytorialnego</t>
  </si>
  <si>
    <t>Podatek od towarów i usług</t>
  </si>
  <si>
    <t xml:space="preserve">Zakup energii </t>
  </si>
  <si>
    <t xml:space="preserve">Zakup usług remontowych </t>
  </si>
  <si>
    <t>POZOSTAŁE ZADANIA W ZAKRESIE POLITYKI SPOŁECZNEJ</t>
  </si>
  <si>
    <t>Wpływy z innych opłat stanowiących dochody j.s.t. na podstawie ustaw</t>
  </si>
  <si>
    <t>EDUKACYJNA OPIEKA WYCHOWAWCZA</t>
  </si>
  <si>
    <t xml:space="preserve">Świetlice szkolne </t>
  </si>
  <si>
    <t xml:space="preserve">Gimnazja </t>
  </si>
  <si>
    <t>0340</t>
  </si>
  <si>
    <t xml:space="preserve">RÓŻNE ROZLICZENIA </t>
  </si>
  <si>
    <t xml:space="preserve">ROLNICTWO I ŁOWIECTWO </t>
  </si>
  <si>
    <t>Dotacje celowe z budżetu jed samorządu terytorialnego, udzielone w trybie art. 221 ustawy, na finansowanie  lub dofinansowanie  zadań zleconych do realizacji organizacjom prowadzącym działalność pożytku publicznego</t>
  </si>
  <si>
    <t xml:space="preserve">Kultura fizyczna </t>
  </si>
  <si>
    <t xml:space="preserve">KULTURA FIZYCZNA </t>
  </si>
  <si>
    <t xml:space="preserve">Zadania w zakresie kultury fizycznej i sportu </t>
  </si>
  <si>
    <t xml:space="preserve">do Uchwały Nr </t>
  </si>
  <si>
    <t xml:space="preserve">z  dnia </t>
  </si>
  <si>
    <t xml:space="preserve">Część oświatowa subwencji ogólnej dla jednostek samorządu terytorialnego </t>
  </si>
  <si>
    <t>Subwencje ogólne z budżetu państwa</t>
  </si>
  <si>
    <t>01010</t>
  </si>
  <si>
    <t xml:space="preserve">Środki na dofinansowanie własnych inwestycji  gmin pozyskane z innych źródeł </t>
  </si>
  <si>
    <t xml:space="preserve">Infrastruktura wodociągowa i sanitacyjna wsi </t>
  </si>
  <si>
    <t>DZIAŁALNOŚĆ USŁUGOWA</t>
  </si>
  <si>
    <t>0920</t>
  </si>
  <si>
    <t xml:space="preserve">Pozostałe odsetki </t>
  </si>
  <si>
    <t>0690</t>
  </si>
  <si>
    <t>Wpływy z różnych opłat</t>
  </si>
  <si>
    <t>Promocja jst</t>
  </si>
  <si>
    <t>0430</t>
  </si>
  <si>
    <t>Wpływy z opłaty targowej</t>
  </si>
  <si>
    <t>0360</t>
  </si>
  <si>
    <t>0910</t>
  </si>
  <si>
    <t>Podatek od spadków i darowizn</t>
  </si>
  <si>
    <t xml:space="preserve">Odsetki od nieterminowych wpłat z tytułu podatków i opłat </t>
  </si>
  <si>
    <t>0490</t>
  </si>
  <si>
    <t>Wpływy z innych lolalnych opłat pobierane przez jst na podstawie odrębnych ustaw- za zajęcie pasa drogowego</t>
  </si>
  <si>
    <t>0020</t>
  </si>
  <si>
    <t xml:space="preserve">Udziały gmin w podatkach stanowiących dochód budżetu państwa </t>
  </si>
  <si>
    <t xml:space="preserve">Podatek dochodowy od osób prawnych </t>
  </si>
  <si>
    <t>POZOSTAŁE ZADANIA W ZAKRESIE POLITYKI SPOOŁECZNEJ</t>
  </si>
  <si>
    <t>Żłobki</t>
  </si>
  <si>
    <t>0580</t>
  </si>
  <si>
    <t>Grzywny i inne kary pieniężne od osób prawnych i innych jednostek organizacyjnych</t>
  </si>
  <si>
    <t>Gospodarka odpadami</t>
  </si>
  <si>
    <t>GOSPODARKA KOMUNALNA I OCHRONA ŚRODOWISKA</t>
  </si>
  <si>
    <t>Wpływy i wydatki związane z gromadzeniem środków z opłat i kar za korzystanie ze środowiska</t>
  </si>
  <si>
    <t>Oświetlenie ulic, placów i dróg</t>
  </si>
  <si>
    <t xml:space="preserve">Wynagrodzenia bezosobowe </t>
  </si>
  <si>
    <t>Urzędy gmin "Obsługa administracyjna systemu gospodarowania odpadami komunalnymi"</t>
  </si>
  <si>
    <t>Opłaty z tytułu zakupu usług telekomunikacyjnych świadczonych w ruchomej publicznej sieci telefonicznej</t>
  </si>
  <si>
    <t>Opracowania geodezyjne i kartograficzne</t>
  </si>
  <si>
    <t>Dotacje celowe na pomoc finasową udzielaną między jst na dofinansowanie włansych zadań bieżących</t>
  </si>
  <si>
    <t>Gospodarka gruntami i nieruchomościami - projekt unijny  pn. "Koncepcja zagospodarowania dawnego KPGO Mysiadło"</t>
  </si>
  <si>
    <t>Pozostała działalnoiść - projekt unijny pn. "Programowanie rozwoju Obszaru Metropolitalnego Warszawy - PROM"</t>
  </si>
  <si>
    <t xml:space="preserve">Dowożenie uczniów do szkół </t>
  </si>
  <si>
    <t>Zespoły obsługi ekonomiczno - administracyjnej szkół</t>
  </si>
  <si>
    <t>Dotacja celowa z budżetu na finansowanie lub dofinansowanie zadań zleconych do realizacji pozostałym jednostkom niezaliczanym do sektora finansów publicznych</t>
  </si>
  <si>
    <t>Zakup materiałów i wyposażenia</t>
  </si>
  <si>
    <t>Zakup pomocy naukowych, dydaktycznych i książek</t>
  </si>
  <si>
    <t>Wydatki osob nie zaliczone do wynagrodzeń</t>
  </si>
  <si>
    <t>Dotacja podmiotowa z budżetu dla niepublicznej jednostki systemu oświaty</t>
  </si>
  <si>
    <t xml:space="preserve">Dotacja podmiotowa z budżetu dla niepublicznej jednostki systemu oświaty </t>
  </si>
  <si>
    <t>Drogi publiczne wojewódzkie</t>
  </si>
  <si>
    <t>Wydatki inwestycyjne jed budżet (WPF)</t>
  </si>
  <si>
    <t>Nadwyżkę budżetową planuje się w kwocie 17.907.329,-zł,  a wolne środki w kwocie 3.698.430,-zł.</t>
  </si>
  <si>
    <t>Łącznie 21.605.759,-zł - przeznacza się na rozchody</t>
  </si>
  <si>
    <t>Podatek od środów transportowych</t>
  </si>
  <si>
    <t>1. Spłata rat pożyczek w wysokości 2.005.759,-zł następuje z nadwyżki budżetowej</t>
  </si>
  <si>
    <t xml:space="preserve">2. Spłata rat kredytów w wysokości  5.600.000,-zł następuje: </t>
  </si>
  <si>
    <t xml:space="preserve">   a) z nadwyżki budżetowej 1.901.570,-zł</t>
  </si>
  <si>
    <t xml:space="preserve">      wyemitowanych papierów wartościowych, kredytów i pożyczek z lat ubiegłych 3.698.430,-zł</t>
  </si>
  <si>
    <t>3. Wykup papierów wartościowych wyemitowanych przez Gminę  w wysokości 14.000.000,-zł następuje  z nadwyżki budżetowej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</si>
  <si>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</si>
  <si>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</si>
  <si>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</si>
  <si>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</si>
  <si>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</si>
  <si>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Pozostała działalność - projekt unijny pn. "Programowanie rozwoju Obszaru Metropolitalnego Warszawy - PROM"</t>
  </si>
  <si>
    <t>Składki na ubezpieczenie zdrowotne opłacane za osoby pobierające niektóre świadczenia z pomocy społecznej, niektóre świadcz rodzinne oraz za osoby uczęszczające w zajęciach w centrum integracji społecznej</t>
  </si>
  <si>
    <t>Dotacje celowe otrzymane z budżetu państwa na realizację własnych zadań bieżących gmin</t>
  </si>
  <si>
    <t>POMOC SPOŁECZNA</t>
  </si>
  <si>
    <t>Zasiłki i pomoc w naturze oraz składki na ubezpieczenie emerytalne i rentowe</t>
  </si>
  <si>
    <t>Zasiłki stałe</t>
  </si>
  <si>
    <t>Ośrodki pomocy społecznej</t>
  </si>
  <si>
    <t>Zasiłki stłe</t>
  </si>
  <si>
    <t xml:space="preserve">Składki na ubezpieczenie zdrowotne </t>
  </si>
  <si>
    <t xml:space="preserve">Świadczenia społeczne </t>
  </si>
  <si>
    <t>Plan na dzień  9.12.2013r.</t>
  </si>
  <si>
    <t>Dochody  9.12.2013r.</t>
  </si>
  <si>
    <t>Wydatki   9.12.2013r.</t>
  </si>
  <si>
    <t>Dotacja celowa na pomoc finansową udzielaną między j.s.t. na dofinansowanie własnych zadań inwest i zakupów inwestycyj</t>
  </si>
  <si>
    <t>do Uchwały Nr 438/XXXVI/2013</t>
  </si>
  <si>
    <t>z dnia 20 grudnia 2013r.</t>
  </si>
  <si>
    <t>Wpływy z podatku rolnego, podatku leśnego,podatku od spadków i darowizn, podatku od czynności cywilnoprawnych oraz podatków i opłat lokalnych od osób fizycznych</t>
  </si>
  <si>
    <t>Opłaty za admini i czynsz za budynki, pomieszczenia garażowe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</si>
</sst>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thin"/>
      <bottom/>
    </border>
    <border>
      <left style="thin"/>
      <right style="thin"/>
      <top>
        <color indexed="63"/>
      </top>
      <bottom style="hair"/>
    </border>
    <border>
      <left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/>
      <bottom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8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3" fontId="9" fillId="38" borderId="13" xfId="0" applyNumberFormat="1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5" fillId="38" borderId="25" xfId="0" applyNumberFormat="1" applyFont="1" applyFill="1" applyBorder="1" applyAlignment="1">
      <alignment horizontal="right" vertical="center"/>
    </xf>
    <xf numFmtId="0" fontId="36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5" fillId="38" borderId="30" xfId="0" applyNumberFormat="1" applyFont="1" applyFill="1" applyBorder="1" applyAlignment="1">
      <alignment horizontal="right" vertical="center"/>
    </xf>
    <xf numFmtId="3" fontId="35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9" xfId="0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6" xfId="0" applyFont="1" applyBorder="1" applyAlignment="1">
      <alignment horizontal="right" vertical="center"/>
    </xf>
    <xf numFmtId="0" fontId="32" fillId="0" borderId="37" xfId="0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left"/>
    </xf>
    <xf numFmtId="3" fontId="32" fillId="0" borderId="37" xfId="0" applyNumberFormat="1" applyFont="1" applyBorder="1" applyAlignment="1">
      <alignment horizontal="right" vertical="center"/>
    </xf>
    <xf numFmtId="3" fontId="32" fillId="0" borderId="36" xfId="0" applyNumberFormat="1" applyFont="1" applyBorder="1" applyAlignment="1">
      <alignment horizontal="right" vertical="center"/>
    </xf>
    <xf numFmtId="3" fontId="32" fillId="0" borderId="38" xfId="0" applyNumberFormat="1" applyFont="1" applyBorder="1" applyAlignment="1">
      <alignment horizontal="left" vertical="center"/>
    </xf>
    <xf numFmtId="3" fontId="32" fillId="0" borderId="38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3" fontId="32" fillId="0" borderId="37" xfId="0" applyNumberFormat="1" applyFont="1" applyBorder="1" applyAlignment="1">
      <alignment horizontal="left" vertical="center" wrapText="1"/>
    </xf>
    <xf numFmtId="3" fontId="32" fillId="0" borderId="38" xfId="0" applyNumberFormat="1" applyFont="1" applyBorder="1" applyAlignment="1">
      <alignment vertical="center"/>
    </xf>
    <xf numFmtId="3" fontId="32" fillId="0" borderId="36" xfId="0" applyNumberFormat="1" applyFont="1" applyBorder="1" applyAlignment="1">
      <alignment horizontal="right" vertical="center" wrapText="1"/>
    </xf>
    <xf numFmtId="3" fontId="32" fillId="0" borderId="37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42" borderId="23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2" fillId="0" borderId="40" xfId="0" applyNumberFormat="1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3" fontId="32" fillId="0" borderId="41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9" fillId="40" borderId="15" xfId="0" applyFont="1" applyFill="1" applyBorder="1" applyAlignment="1" quotePrefix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9" fillId="40" borderId="13" xfId="0" applyFont="1" applyFill="1" applyBorder="1" applyAlignment="1" quotePrefix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9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0" fontId="32" fillId="41" borderId="14" xfId="0" applyFont="1" applyFill="1" applyBorder="1" applyAlignment="1">
      <alignment horizontal="center"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8" fillId="41" borderId="22" xfId="0" applyFont="1" applyFill="1" applyBorder="1" applyAlignment="1" quotePrefix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6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2" fillId="41" borderId="22" xfId="0" applyNumberFormat="1" applyFont="1" applyFill="1" applyBorder="1" applyAlignment="1">
      <alignment horizontal="right" vertical="center" wrapText="1"/>
    </xf>
    <xf numFmtId="0" fontId="32" fillId="41" borderId="22" xfId="0" applyFont="1" applyFill="1" applyBorder="1" applyAlignment="1">
      <alignment horizontal="center" vertical="center" wrapText="1"/>
    </xf>
    <xf numFmtId="0" fontId="32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3" fontId="9" fillId="44" borderId="10" xfId="0" applyNumberFormat="1" applyFont="1" applyFill="1" applyBorder="1" applyAlignment="1">
      <alignment horizontal="right" vertical="center" wrapText="1"/>
    </xf>
    <xf numFmtId="0" fontId="8" fillId="41" borderId="23" xfId="0" applyFont="1" applyFill="1" applyBorder="1" applyAlignment="1" quotePrefix="1">
      <alignment horizontal="center" vertical="center"/>
    </xf>
    <xf numFmtId="3" fontId="32" fillId="41" borderId="23" xfId="0" applyNumberFormat="1" applyFont="1" applyFill="1" applyBorder="1" applyAlignment="1">
      <alignment horizontal="right" vertical="center" wrapText="1"/>
    </xf>
    <xf numFmtId="0" fontId="32" fillId="41" borderId="23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44" borderId="10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32" fillId="16" borderId="13" xfId="0" applyNumberFormat="1" applyFont="1" applyFill="1" applyBorder="1" applyAlignment="1">
      <alignment horizontal="right" vertical="center" wrapText="1"/>
    </xf>
    <xf numFmtId="0" fontId="32" fillId="16" borderId="13" xfId="0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right" vertical="center" wrapText="1"/>
    </xf>
    <xf numFmtId="3" fontId="31" fillId="10" borderId="10" xfId="0" applyNumberFormat="1" applyFont="1" applyFill="1" applyBorder="1" applyAlignment="1">
      <alignment horizontal="right" vertical="center" wrapText="1"/>
    </xf>
    <xf numFmtId="0" fontId="32" fillId="10" borderId="10" xfId="0" applyFont="1" applyFill="1" applyBorder="1" applyAlignment="1">
      <alignment horizontal="center" vertical="center" wrapText="1"/>
    </xf>
    <xf numFmtId="3" fontId="31" fillId="44" borderId="10" xfId="0" applyNumberFormat="1" applyFont="1" applyFill="1" applyBorder="1" applyAlignment="1">
      <alignment horizontal="right" vertical="center" wrapText="1"/>
    </xf>
    <xf numFmtId="0" fontId="32" fillId="44" borderId="10" xfId="0" applyFont="1" applyFill="1" applyBorder="1" applyAlignment="1">
      <alignment horizontal="center" vertical="center" wrapText="1"/>
    </xf>
    <xf numFmtId="0" fontId="32" fillId="41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32" fillId="41" borderId="17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7" xfId="0" applyFont="1" applyBorder="1" applyAlignment="1" quotePrefix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44" borderId="10" xfId="0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45" borderId="0" xfId="0" applyFont="1" applyFill="1" applyBorder="1" applyAlignment="1">
      <alignment horizontal="left" vertical="center" wrapText="1"/>
    </xf>
    <xf numFmtId="0" fontId="8" fillId="41" borderId="0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/>
    </xf>
    <xf numFmtId="0" fontId="0" fillId="44" borderId="10" xfId="0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3" fontId="3" fillId="46" borderId="45" xfId="0" applyNumberFormat="1" applyFont="1" applyFill="1" applyBorder="1" applyAlignment="1">
      <alignment horizontal="right" vertical="center" wrapText="1"/>
    </xf>
    <xf numFmtId="3" fontId="32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44" borderId="1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46" xfId="0" applyFont="1" applyBorder="1" applyAlignment="1" quotePrefix="1">
      <alignment horizontal="center" vertical="center"/>
    </xf>
    <xf numFmtId="0" fontId="0" fillId="0" borderId="46" xfId="0" applyBorder="1" applyAlignment="1">
      <alignment vertical="center" wrapText="1"/>
    </xf>
    <xf numFmtId="3" fontId="3" fillId="0" borderId="46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0" fillId="44" borderId="10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9" fillId="16" borderId="13" xfId="0" applyFont="1" applyFill="1" applyBorder="1" applyAlignment="1" quotePrefix="1">
      <alignment horizontal="center" vertical="center"/>
    </xf>
    <xf numFmtId="0" fontId="9" fillId="10" borderId="10" xfId="0" applyFont="1" applyFill="1" applyBorder="1" applyAlignment="1" quotePrefix="1">
      <alignment horizontal="center" vertical="center"/>
    </xf>
    <xf numFmtId="0" fontId="8" fillId="41" borderId="17" xfId="0" applyFont="1" applyFill="1" applyBorder="1" applyAlignment="1" quotePrefix="1">
      <alignment horizontal="center" vertical="center"/>
    </xf>
    <xf numFmtId="3" fontId="32" fillId="41" borderId="17" xfId="0" applyNumberFormat="1" applyFont="1" applyFill="1" applyBorder="1" applyAlignment="1">
      <alignment horizontal="right" vertical="center" wrapText="1"/>
    </xf>
    <xf numFmtId="0" fontId="32" fillId="41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2" fillId="41" borderId="46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8" fillId="41" borderId="46" xfId="0" applyFont="1" applyFill="1" applyBorder="1" applyAlignment="1" quotePrefix="1">
      <alignment horizontal="center" vertical="center"/>
    </xf>
    <xf numFmtId="0" fontId="32" fillId="0" borderId="46" xfId="0" applyFont="1" applyBorder="1" applyAlignment="1">
      <alignment vertical="center" wrapText="1"/>
    </xf>
    <xf numFmtId="3" fontId="32" fillId="41" borderId="46" xfId="0" applyNumberFormat="1" applyFont="1" applyFill="1" applyBorder="1" applyAlignment="1">
      <alignment horizontal="right" vertical="center" wrapText="1"/>
    </xf>
    <xf numFmtId="0" fontId="32" fillId="41" borderId="46" xfId="0" applyFont="1" applyFill="1" applyBorder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 quotePrefix="1">
      <alignment horizontal="center" vertical="center"/>
    </xf>
    <xf numFmtId="0" fontId="32" fillId="0" borderId="0" xfId="0" applyFont="1" applyBorder="1" applyAlignment="1">
      <alignment vertical="center" wrapText="1"/>
    </xf>
    <xf numFmtId="3" fontId="32" fillId="41" borderId="0" xfId="0" applyNumberFormat="1" applyFont="1" applyFill="1" applyBorder="1" applyAlignment="1">
      <alignment horizontal="right" vertical="center" wrapText="1"/>
    </xf>
    <xf numFmtId="0" fontId="32" fillId="41" borderId="0" xfId="0" applyFont="1" applyFill="1" applyBorder="1" applyAlignment="1">
      <alignment horizontal="center" vertical="center" wrapText="1"/>
    </xf>
    <xf numFmtId="0" fontId="8" fillId="41" borderId="47" xfId="0" applyFont="1" applyFill="1" applyBorder="1" applyAlignment="1" quotePrefix="1">
      <alignment horizontal="center" vertical="center"/>
    </xf>
    <xf numFmtId="3" fontId="32" fillId="41" borderId="47" xfId="0" applyNumberFormat="1" applyFont="1" applyFill="1" applyBorder="1" applyAlignment="1">
      <alignment horizontal="right" vertical="center" wrapText="1"/>
    </xf>
    <xf numFmtId="0" fontId="32" fillId="41" borderId="4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3" fontId="3" fillId="46" borderId="48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/>
    </xf>
    <xf numFmtId="0" fontId="9" fillId="47" borderId="49" xfId="0" applyFont="1" applyFill="1" applyBorder="1" applyAlignment="1">
      <alignment horizontal="left" vertical="center" wrapText="1"/>
    </xf>
    <xf numFmtId="0" fontId="8" fillId="0" borderId="50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48" borderId="46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4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9" fillId="41" borderId="0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0" fillId="44" borderId="10" xfId="0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0" borderId="5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34" borderId="53" xfId="0" applyFont="1" applyFill="1" applyBorder="1" applyAlignment="1">
      <alignment horizontal="left" vertical="center" wrapText="1"/>
    </xf>
    <xf numFmtId="0" fontId="9" fillId="34" borderId="54" xfId="0" applyFont="1" applyFill="1" applyBorder="1" applyAlignment="1">
      <alignment horizontal="left" vertical="center" wrapText="1"/>
    </xf>
    <xf numFmtId="0" fontId="8" fillId="48" borderId="5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9" fillId="34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9" fillId="49" borderId="65" xfId="0" applyFont="1" applyFill="1" applyBorder="1" applyAlignment="1">
      <alignment vertical="center" wrapText="1"/>
    </xf>
    <xf numFmtId="0" fontId="2" fillId="50" borderId="66" xfId="0" applyFont="1" applyFill="1" applyBorder="1" applyAlignment="1">
      <alignment vertical="center" wrapText="1"/>
    </xf>
    <xf numFmtId="0" fontId="2" fillId="50" borderId="67" xfId="0" applyFont="1" applyFill="1" applyBorder="1" applyAlignment="1">
      <alignment vertical="center" wrapText="1"/>
    </xf>
    <xf numFmtId="0" fontId="9" fillId="49" borderId="16" xfId="0" applyFont="1" applyFill="1" applyBorder="1" applyAlignment="1">
      <alignment vertical="center" wrapText="1"/>
    </xf>
    <xf numFmtId="0" fontId="2" fillId="50" borderId="19" xfId="0" applyFont="1" applyFill="1" applyBorder="1" applyAlignment="1">
      <alignment vertical="center" wrapText="1"/>
    </xf>
    <xf numFmtId="0" fontId="2" fillId="50" borderId="20" xfId="0" applyFont="1" applyFill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9" fillId="49" borderId="66" xfId="0" applyFont="1" applyFill="1" applyBorder="1" applyAlignment="1">
      <alignment vertical="center" wrapText="1"/>
    </xf>
    <xf numFmtId="0" fontId="9" fillId="49" borderId="67" xfId="0" applyFont="1" applyFill="1" applyBorder="1" applyAlignment="1">
      <alignment vertical="center" wrapText="1"/>
    </xf>
    <xf numFmtId="3" fontId="37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6" fillId="42" borderId="71" xfId="0" applyFont="1" applyFill="1" applyBorder="1" applyAlignment="1">
      <alignment horizontal="center" vertical="center" wrapText="1"/>
    </xf>
    <xf numFmtId="0" fontId="36" fillId="42" borderId="72" xfId="0" applyFont="1" applyFill="1" applyBorder="1" applyAlignment="1">
      <alignment horizontal="center" vertical="center" wrapText="1"/>
    </xf>
    <xf numFmtId="0" fontId="32" fillId="42" borderId="22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8" fillId="43" borderId="63" xfId="0" applyFont="1" applyFill="1" applyBorder="1" applyAlignment="1">
      <alignment horizontal="left" vertical="top" wrapText="1"/>
    </xf>
    <xf numFmtId="0" fontId="8" fillId="43" borderId="64" xfId="0" applyFont="1" applyFill="1" applyBorder="1" applyAlignment="1">
      <alignment horizontal="left" vertical="top" wrapText="1"/>
    </xf>
    <xf numFmtId="0" fontId="36" fillId="42" borderId="73" xfId="0" applyFont="1" applyFill="1" applyBorder="1" applyAlignment="1">
      <alignment horizontal="center" vertical="center" wrapText="1"/>
    </xf>
    <xf numFmtId="0" fontId="36" fillId="42" borderId="74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63" xfId="0" applyFont="1" applyFill="1" applyBorder="1" applyAlignment="1">
      <alignment horizontal="left" vertical="center" wrapText="1"/>
    </xf>
    <xf numFmtId="0" fontId="8" fillId="42" borderId="64" xfId="0" applyFont="1" applyFill="1" applyBorder="1" applyAlignment="1">
      <alignment horizontal="left" vertical="center" wrapText="1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42" borderId="75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7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left" vertical="center"/>
    </xf>
    <xf numFmtId="0" fontId="9" fillId="40" borderId="19" xfId="0" applyFont="1" applyFill="1" applyBorder="1" applyAlignment="1">
      <alignment horizontal="left" vertical="center"/>
    </xf>
    <xf numFmtId="0" fontId="9" fillId="40" borderId="20" xfId="0" applyFont="1" applyFill="1" applyBorder="1" applyAlignment="1">
      <alignment horizontal="left" vertical="center"/>
    </xf>
    <xf numFmtId="0" fontId="29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2" fillId="42" borderId="32" xfId="0" applyFont="1" applyFill="1" applyBorder="1" applyAlignment="1">
      <alignment horizontal="center" vertical="center" wrapText="1"/>
    </xf>
    <xf numFmtId="0" fontId="32" fillId="42" borderId="53" xfId="0" applyFont="1" applyFill="1" applyBorder="1" applyAlignment="1">
      <alignment horizontal="center" vertical="center" wrapText="1"/>
    </xf>
    <xf numFmtId="0" fontId="32" fillId="42" borderId="54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19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43" borderId="42" xfId="0" applyFont="1" applyFill="1" applyBorder="1" applyAlignment="1">
      <alignment horizontal="center" vertical="center" wrapText="1"/>
    </xf>
    <xf numFmtId="0" fontId="32" fillId="43" borderId="58" xfId="0" applyFont="1" applyFill="1" applyBorder="1" applyAlignment="1">
      <alignment horizontal="center" vertical="center" wrapText="1"/>
    </xf>
    <xf numFmtId="0" fontId="32" fillId="43" borderId="76" xfId="0" applyFont="1" applyFill="1" applyBorder="1" applyAlignment="1">
      <alignment horizontal="center" vertical="center" wrapText="1"/>
    </xf>
    <xf numFmtId="0" fontId="32" fillId="43" borderId="77" xfId="0" applyFont="1" applyFill="1" applyBorder="1" applyAlignment="1">
      <alignment horizontal="center" vertical="center" wrapText="1"/>
    </xf>
    <xf numFmtId="0" fontId="32" fillId="42" borderId="42" xfId="0" applyFont="1" applyFill="1" applyBorder="1" applyAlignment="1">
      <alignment horizontal="center" vertical="center"/>
    </xf>
    <xf numFmtId="0" fontId="32" fillId="42" borderId="46" xfId="0" applyFont="1" applyFill="1" applyBorder="1" applyAlignment="1">
      <alignment horizontal="center" vertical="center"/>
    </xf>
    <xf numFmtId="0" fontId="32" fillId="42" borderId="58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78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59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8" borderId="16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 vertical="center"/>
    </xf>
    <xf numFmtId="0" fontId="9" fillId="38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6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8" fillId="33" borderId="43" xfId="0" applyFont="1" applyFill="1" applyBorder="1" applyAlignment="1" quotePrefix="1">
      <alignment horizontal="left" vertical="top" indent="1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3" borderId="53" xfId="0" applyFont="1" applyFill="1" applyBorder="1" applyAlignment="1">
      <alignment horizontal="left" vertical="top"/>
    </xf>
    <xf numFmtId="0" fontId="8" fillId="43" borderId="54" xfId="0" applyFont="1" applyFill="1" applyBorder="1" applyAlignment="1">
      <alignment horizontal="left" vertical="top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79" xfId="0" applyFont="1" applyBorder="1" applyAlignment="1">
      <alignment vertical="center" wrapText="1"/>
    </xf>
    <xf numFmtId="0" fontId="8" fillId="42" borderId="68" xfId="0" applyFont="1" applyFill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9" fillId="34" borderId="56" xfId="0" applyFont="1" applyFill="1" applyBorder="1" applyAlignment="1">
      <alignment horizontal="left" vertical="center" wrapText="1"/>
    </xf>
    <xf numFmtId="0" fontId="9" fillId="34" borderId="57" xfId="0" applyFont="1" applyFill="1" applyBorder="1" applyAlignment="1">
      <alignment horizontal="left" vertical="center" wrapText="1"/>
    </xf>
    <xf numFmtId="0" fontId="9" fillId="44" borderId="10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 horizontal="left" vertical="center" wrapText="1"/>
    </xf>
    <xf numFmtId="0" fontId="32" fillId="0" borderId="35" xfId="0" applyFont="1" applyBorder="1" applyAlignment="1">
      <alignment vertical="center" wrapText="1"/>
    </xf>
    <xf numFmtId="0" fontId="9" fillId="16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5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10" borderId="32" xfId="0" applyFont="1" applyFill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left" vertical="center" wrapText="1"/>
    </xf>
    <xf numFmtId="0" fontId="9" fillId="10" borderId="54" xfId="0" applyFont="1" applyFill="1" applyBorder="1" applyAlignment="1">
      <alignment horizontal="left" vertical="center" wrapText="1"/>
    </xf>
    <xf numFmtId="0" fontId="32" fillId="0" borderId="34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0" borderId="53" xfId="0" applyFill="1" applyBorder="1" applyAlignment="1">
      <alignment horizontal="left" vertical="center" wrapText="1"/>
    </xf>
    <xf numFmtId="0" fontId="0" fillId="10" borderId="54" xfId="0" applyFill="1" applyBorder="1" applyAlignment="1">
      <alignment horizontal="left" vertical="center" wrapText="1"/>
    </xf>
    <xf numFmtId="0" fontId="9" fillId="16" borderId="19" xfId="0" applyFont="1" applyFill="1" applyBorder="1" applyAlignment="1">
      <alignment horizontal="left" vertical="center" wrapText="1"/>
    </xf>
    <xf numFmtId="0" fontId="9" fillId="16" borderId="20" xfId="0" applyFont="1" applyFill="1" applyBorder="1" applyAlignment="1">
      <alignment horizontal="left" vertical="center" wrapText="1"/>
    </xf>
    <xf numFmtId="0" fontId="9" fillId="51" borderId="3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2" fillId="42" borderId="18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9" fillId="44" borderId="32" xfId="0" applyFont="1" applyFill="1" applyBorder="1" applyAlignment="1">
      <alignment horizontal="left" vertical="center" wrapText="1"/>
    </xf>
    <xf numFmtId="0" fontId="9" fillId="44" borderId="53" xfId="0" applyFont="1" applyFill="1" applyBorder="1" applyAlignment="1">
      <alignment horizontal="left" vertical="center" wrapText="1"/>
    </xf>
    <xf numFmtId="0" fontId="9" fillId="44" borderId="5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2" fillId="42" borderId="19" xfId="0" applyFont="1" applyFill="1" applyBorder="1" applyAlignment="1">
      <alignment horizontal="center" vertical="center" wrapText="1"/>
    </xf>
    <xf numFmtId="3" fontId="33" fillId="37" borderId="16" xfId="0" applyNumberFormat="1" applyFont="1" applyFill="1" applyBorder="1" applyAlignment="1">
      <alignment horizontal="center" vertical="center"/>
    </xf>
    <xf numFmtId="3" fontId="33" fillId="37" borderId="20" xfId="0" applyNumberFormat="1" applyFont="1" applyFill="1" applyBorder="1" applyAlignment="1">
      <alignment horizontal="center" vertical="center"/>
    </xf>
    <xf numFmtId="3" fontId="33" fillId="36" borderId="16" xfId="0" applyNumberFormat="1" applyFont="1" applyFill="1" applyBorder="1" applyAlignment="1">
      <alignment horizontal="center" vertical="center"/>
    </xf>
    <xf numFmtId="3" fontId="33" fillId="36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76" xfId="0" applyFont="1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3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63" xfId="0" applyFont="1" applyFill="1" applyBorder="1" applyAlignment="1" quotePrefix="1">
      <alignment horizontal="left" vertical="center" wrapText="1" indent="1"/>
    </xf>
    <xf numFmtId="0" fontId="5" fillId="33" borderId="64" xfId="0" applyFont="1" applyFill="1" applyBorder="1" applyAlignment="1" quotePrefix="1">
      <alignment horizontal="lef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showZeros="0" zoomScalePageLayoutView="0" workbookViewId="0" topLeftCell="A77">
      <selection activeCell="N134" sqref="N134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25390625" style="0" customWidth="1"/>
    <col min="15" max="15" width="7.375" style="0" customWidth="1"/>
    <col min="16" max="16" width="8.75390625" style="0" customWidth="1"/>
    <col min="17" max="17" width="11.125" style="0" bestFit="1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248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249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81" t="s">
        <v>118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383" t="s">
        <v>51</v>
      </c>
      <c r="B8" s="384"/>
      <c r="C8" s="385"/>
      <c r="D8" s="314" t="s">
        <v>65</v>
      </c>
      <c r="E8" s="314"/>
      <c r="F8" s="314"/>
      <c r="G8" s="314"/>
      <c r="H8" s="315"/>
      <c r="I8" s="382" t="s">
        <v>66</v>
      </c>
      <c r="J8" s="382"/>
      <c r="K8" s="382" t="s">
        <v>67</v>
      </c>
      <c r="L8" s="382"/>
      <c r="M8" s="4"/>
      <c r="N8" s="4"/>
      <c r="O8" s="4"/>
      <c r="P8" s="4"/>
    </row>
    <row r="9" spans="1:16" ht="13.5" customHeight="1">
      <c r="A9" s="85" t="s">
        <v>24</v>
      </c>
      <c r="B9" s="85" t="s">
        <v>52</v>
      </c>
      <c r="C9" s="85" t="s">
        <v>53</v>
      </c>
      <c r="D9" s="316"/>
      <c r="E9" s="316"/>
      <c r="F9" s="316"/>
      <c r="G9" s="316"/>
      <c r="H9" s="317"/>
      <c r="I9" s="168" t="s">
        <v>54</v>
      </c>
      <c r="J9" s="168" t="s">
        <v>55</v>
      </c>
      <c r="K9" s="168" t="s">
        <v>54</v>
      </c>
      <c r="L9" s="168" t="s">
        <v>55</v>
      </c>
      <c r="M9" s="4"/>
      <c r="N9" s="4"/>
      <c r="O9" s="4"/>
      <c r="P9" s="4"/>
    </row>
    <row r="10" spans="1:16" ht="18.75" customHeight="1">
      <c r="A10" s="160">
        <v>600</v>
      </c>
      <c r="B10" s="161"/>
      <c r="C10" s="161"/>
      <c r="D10" s="332" t="s">
        <v>153</v>
      </c>
      <c r="E10" s="333"/>
      <c r="F10" s="333"/>
      <c r="G10" s="333"/>
      <c r="H10" s="334"/>
      <c r="I10" s="165"/>
      <c r="J10" s="165">
        <f>J11+J13</f>
        <v>769304</v>
      </c>
      <c r="K10" s="165"/>
      <c r="L10" s="165"/>
      <c r="M10" s="195"/>
      <c r="N10" s="195"/>
      <c r="O10" s="195"/>
      <c r="P10" s="195"/>
    </row>
    <row r="11" spans="1:16" ht="14.25" customHeight="1">
      <c r="A11" s="162"/>
      <c r="B11" s="163">
        <v>60013</v>
      </c>
      <c r="C11" s="162"/>
      <c r="D11" s="311" t="s">
        <v>219</v>
      </c>
      <c r="E11" s="312"/>
      <c r="F11" s="312"/>
      <c r="G11" s="312"/>
      <c r="H11" s="313"/>
      <c r="I11" s="13">
        <f>SUM(I12:I12)</f>
        <v>0</v>
      </c>
      <c r="J11" s="13">
        <f>J12</f>
        <v>699304</v>
      </c>
      <c r="K11" s="13"/>
      <c r="L11" s="13"/>
      <c r="M11" s="252"/>
      <c r="N11" s="252"/>
      <c r="O11" s="252"/>
      <c r="P11" s="252"/>
    </row>
    <row r="12" spans="1:16" ht="23.25" customHeight="1">
      <c r="A12" s="164"/>
      <c r="B12" s="79"/>
      <c r="C12" s="177">
        <v>6300</v>
      </c>
      <c r="D12" s="448" t="s">
        <v>247</v>
      </c>
      <c r="E12" s="339"/>
      <c r="F12" s="339"/>
      <c r="G12" s="339"/>
      <c r="H12" s="340"/>
      <c r="I12" s="178"/>
      <c r="J12" s="178">
        <v>699304</v>
      </c>
      <c r="K12" s="178"/>
      <c r="L12" s="178"/>
      <c r="M12" s="252"/>
      <c r="N12" s="252"/>
      <c r="O12" s="252"/>
      <c r="P12" s="252"/>
    </row>
    <row r="13" spans="1:16" ht="15" customHeight="1">
      <c r="A13" s="162"/>
      <c r="B13" s="163">
        <v>60016</v>
      </c>
      <c r="C13" s="162"/>
      <c r="D13" s="311" t="s">
        <v>154</v>
      </c>
      <c r="E13" s="312"/>
      <c r="F13" s="312"/>
      <c r="G13" s="312"/>
      <c r="H13" s="313"/>
      <c r="I13" s="13">
        <f>SUM(I14:I14)</f>
        <v>0</v>
      </c>
      <c r="J13" s="13">
        <f>J14</f>
        <v>70000</v>
      </c>
      <c r="K13" s="13"/>
      <c r="L13" s="13"/>
      <c r="M13" s="261"/>
      <c r="N13" s="261"/>
      <c r="O13" s="261"/>
      <c r="P13" s="261"/>
    </row>
    <row r="14" spans="1:16" ht="12.75" customHeight="1">
      <c r="A14" s="164"/>
      <c r="B14" s="79"/>
      <c r="C14" s="177">
        <v>6050</v>
      </c>
      <c r="D14" s="448" t="s">
        <v>220</v>
      </c>
      <c r="E14" s="339"/>
      <c r="F14" s="339"/>
      <c r="G14" s="339"/>
      <c r="H14" s="340"/>
      <c r="I14" s="178"/>
      <c r="J14" s="178">
        <v>70000</v>
      </c>
      <c r="K14" s="178"/>
      <c r="L14" s="178"/>
      <c r="M14" s="261"/>
      <c r="N14" s="261"/>
      <c r="O14" s="261"/>
      <c r="P14" s="261"/>
    </row>
    <row r="15" spans="1:16" ht="18" customHeight="1">
      <c r="A15" s="160">
        <v>700</v>
      </c>
      <c r="B15" s="161"/>
      <c r="C15" s="161"/>
      <c r="D15" s="332" t="s">
        <v>126</v>
      </c>
      <c r="E15" s="333"/>
      <c r="F15" s="333"/>
      <c r="G15" s="333"/>
      <c r="H15" s="334"/>
      <c r="I15" s="165">
        <f>I20</f>
        <v>558420</v>
      </c>
      <c r="J15" s="165"/>
      <c r="K15" s="165">
        <f>SUM(K16)</f>
        <v>1125757</v>
      </c>
      <c r="L15" s="165">
        <f>SUM(L16)</f>
        <v>0</v>
      </c>
      <c r="M15" s="191"/>
      <c r="N15" s="191"/>
      <c r="O15" s="191"/>
      <c r="P15" s="191"/>
    </row>
    <row r="16" spans="1:16" ht="15" customHeight="1">
      <c r="A16" s="162"/>
      <c r="B16" s="163">
        <v>70005</v>
      </c>
      <c r="C16" s="162"/>
      <c r="D16" s="311" t="s">
        <v>127</v>
      </c>
      <c r="E16" s="312"/>
      <c r="F16" s="312"/>
      <c r="G16" s="312"/>
      <c r="H16" s="313"/>
      <c r="I16" s="13"/>
      <c r="J16" s="13"/>
      <c r="K16" s="13">
        <f>SUM(K17:K19)</f>
        <v>1125757</v>
      </c>
      <c r="L16" s="13">
        <f>L19</f>
        <v>0</v>
      </c>
      <c r="M16" s="191"/>
      <c r="N16" s="191"/>
      <c r="O16" s="191"/>
      <c r="P16" s="191"/>
    </row>
    <row r="17" spans="1:16" ht="15" customHeight="1">
      <c r="A17" s="164"/>
      <c r="B17" s="79"/>
      <c r="C17" s="177">
        <v>4400</v>
      </c>
      <c r="D17" s="310" t="s">
        <v>251</v>
      </c>
      <c r="E17" s="302"/>
      <c r="F17" s="302"/>
      <c r="G17" s="302"/>
      <c r="H17" s="303"/>
      <c r="I17" s="178"/>
      <c r="J17" s="178"/>
      <c r="K17" s="178">
        <v>98000</v>
      </c>
      <c r="L17" s="178"/>
      <c r="M17" s="230"/>
      <c r="N17" s="230"/>
      <c r="O17" s="230"/>
      <c r="P17" s="230"/>
    </row>
    <row r="18" spans="1:16" ht="14.25" customHeight="1">
      <c r="A18" s="164"/>
      <c r="B18" s="79"/>
      <c r="C18" s="177">
        <v>4260</v>
      </c>
      <c r="D18" s="310" t="s">
        <v>158</v>
      </c>
      <c r="E18" s="302"/>
      <c r="F18" s="302"/>
      <c r="G18" s="302"/>
      <c r="H18" s="303"/>
      <c r="I18" s="194"/>
      <c r="J18" s="194"/>
      <c r="K18" s="194">
        <v>26000</v>
      </c>
      <c r="L18" s="194"/>
      <c r="M18" s="300"/>
      <c r="N18" s="300"/>
      <c r="O18" s="300"/>
      <c r="P18" s="300"/>
    </row>
    <row r="19" spans="1:16" ht="14.25" customHeight="1">
      <c r="A19" s="164"/>
      <c r="B19" s="79"/>
      <c r="C19" s="177">
        <v>4590</v>
      </c>
      <c r="D19" s="301" t="s">
        <v>137</v>
      </c>
      <c r="E19" s="302"/>
      <c r="F19" s="302"/>
      <c r="G19" s="302"/>
      <c r="H19" s="303"/>
      <c r="I19" s="194"/>
      <c r="J19" s="194"/>
      <c r="K19" s="194">
        <v>1001757</v>
      </c>
      <c r="L19" s="194"/>
      <c r="M19" s="222"/>
      <c r="N19" s="222"/>
      <c r="O19" s="222"/>
      <c r="P19" s="222"/>
    </row>
    <row r="20" spans="1:16" ht="29.25" customHeight="1">
      <c r="A20" s="162"/>
      <c r="B20" s="163">
        <v>70005</v>
      </c>
      <c r="C20" s="162"/>
      <c r="D20" s="311" t="s">
        <v>209</v>
      </c>
      <c r="E20" s="312"/>
      <c r="F20" s="312"/>
      <c r="G20" s="312"/>
      <c r="H20" s="313"/>
      <c r="I20" s="13">
        <f>I21+I22</f>
        <v>558420</v>
      </c>
      <c r="J20" s="13"/>
      <c r="K20" s="13"/>
      <c r="L20" s="13">
        <f>L22</f>
        <v>0</v>
      </c>
      <c r="M20" s="254"/>
      <c r="N20" s="254"/>
      <c r="O20" s="254"/>
      <c r="P20" s="254"/>
    </row>
    <row r="21" spans="1:16" ht="12.75" customHeight="1">
      <c r="A21" s="164"/>
      <c r="B21" s="79"/>
      <c r="C21" s="177">
        <v>4307</v>
      </c>
      <c r="D21" s="301" t="s">
        <v>115</v>
      </c>
      <c r="E21" s="302"/>
      <c r="F21" s="302"/>
      <c r="G21" s="302"/>
      <c r="H21" s="303"/>
      <c r="I21" s="178">
        <v>385900</v>
      </c>
      <c r="J21" s="178"/>
      <c r="K21" s="178"/>
      <c r="L21" s="178"/>
      <c r="M21" s="254"/>
      <c r="N21" s="254"/>
      <c r="O21" s="254"/>
      <c r="P21" s="254"/>
    </row>
    <row r="22" spans="1:16" ht="12" customHeight="1">
      <c r="A22" s="164"/>
      <c r="B22" s="79"/>
      <c r="C22" s="177">
        <v>4309</v>
      </c>
      <c r="D22" s="301" t="s">
        <v>115</v>
      </c>
      <c r="E22" s="302"/>
      <c r="F22" s="302"/>
      <c r="G22" s="302"/>
      <c r="H22" s="303"/>
      <c r="I22" s="194">
        <v>172520</v>
      </c>
      <c r="J22" s="194"/>
      <c r="K22" s="194"/>
      <c r="L22" s="194"/>
      <c r="M22" s="254"/>
      <c r="N22" s="254"/>
      <c r="O22" s="254"/>
      <c r="P22" s="254"/>
    </row>
    <row r="23" spans="1:16" ht="15" customHeight="1">
      <c r="A23" s="160">
        <v>710</v>
      </c>
      <c r="B23" s="161"/>
      <c r="C23" s="161"/>
      <c r="D23" s="332" t="s">
        <v>155</v>
      </c>
      <c r="E23" s="341"/>
      <c r="F23" s="341"/>
      <c r="G23" s="341"/>
      <c r="H23" s="342"/>
      <c r="I23" s="165">
        <f>I26+I24</f>
        <v>203000</v>
      </c>
      <c r="J23" s="165"/>
      <c r="K23" s="165"/>
      <c r="L23" s="165"/>
      <c r="M23" s="230"/>
      <c r="N23" s="230"/>
      <c r="O23" s="230"/>
      <c r="P23" s="230"/>
    </row>
    <row r="24" spans="1:16" ht="14.25" customHeight="1">
      <c r="A24" s="162"/>
      <c r="B24" s="163">
        <v>71014</v>
      </c>
      <c r="C24" s="162"/>
      <c r="D24" s="311" t="s">
        <v>207</v>
      </c>
      <c r="E24" s="450"/>
      <c r="F24" s="450"/>
      <c r="G24" s="450"/>
      <c r="H24" s="451"/>
      <c r="I24" s="13">
        <f>SUM(I25)</f>
        <v>200000</v>
      </c>
      <c r="J24" s="13">
        <f>SUM(J25)</f>
        <v>0</v>
      </c>
      <c r="K24" s="13">
        <f>K25</f>
        <v>0</v>
      </c>
      <c r="L24" s="13">
        <f>L29</f>
        <v>0</v>
      </c>
      <c r="M24" s="261"/>
      <c r="N24" s="261"/>
      <c r="O24" s="261"/>
      <c r="P24" s="261"/>
    </row>
    <row r="25" spans="1:16" ht="25.5" customHeight="1">
      <c r="A25" s="164"/>
      <c r="B25" s="79"/>
      <c r="C25" s="177">
        <v>2710</v>
      </c>
      <c r="D25" s="301" t="s">
        <v>208</v>
      </c>
      <c r="E25" s="302"/>
      <c r="F25" s="302"/>
      <c r="G25" s="302"/>
      <c r="H25" s="303"/>
      <c r="I25" s="178">
        <v>200000</v>
      </c>
      <c r="J25" s="178"/>
      <c r="K25" s="178"/>
      <c r="L25" s="178"/>
      <c r="M25" s="261"/>
      <c r="N25" s="261"/>
      <c r="O25" s="261"/>
      <c r="P25" s="261"/>
    </row>
    <row r="26" spans="1:16" ht="26.25" customHeight="1">
      <c r="A26" s="162"/>
      <c r="B26" s="163">
        <v>71095</v>
      </c>
      <c r="C26" s="162"/>
      <c r="D26" s="311" t="s">
        <v>210</v>
      </c>
      <c r="E26" s="312"/>
      <c r="F26" s="312"/>
      <c r="G26" s="312"/>
      <c r="H26" s="313"/>
      <c r="I26" s="13">
        <f>SUM(I27:I32)</f>
        <v>3000</v>
      </c>
      <c r="J26" s="13">
        <f>SUM(J27:J32)</f>
        <v>0</v>
      </c>
      <c r="K26" s="13">
        <f>SUM(K27:K32)</f>
        <v>0</v>
      </c>
      <c r="L26" s="13"/>
      <c r="M26" s="210"/>
      <c r="N26" s="210"/>
      <c r="O26" s="210"/>
      <c r="P26" s="210"/>
    </row>
    <row r="27" spans="1:16" ht="14.25" customHeight="1">
      <c r="A27" s="164"/>
      <c r="B27" s="79"/>
      <c r="C27" s="177">
        <v>4017</v>
      </c>
      <c r="D27" s="301" t="s">
        <v>145</v>
      </c>
      <c r="E27" s="302"/>
      <c r="F27" s="302"/>
      <c r="G27" s="302"/>
      <c r="H27" s="303"/>
      <c r="I27" s="178">
        <v>2257</v>
      </c>
      <c r="J27" s="178"/>
      <c r="K27" s="178"/>
      <c r="L27" s="178"/>
      <c r="M27" s="210"/>
      <c r="N27" s="210"/>
      <c r="O27" s="210"/>
      <c r="P27" s="210"/>
    </row>
    <row r="28" spans="1:16" ht="14.25" customHeight="1">
      <c r="A28" s="164"/>
      <c r="B28" s="79"/>
      <c r="C28" s="177">
        <v>4019</v>
      </c>
      <c r="D28" s="301" t="s">
        <v>145</v>
      </c>
      <c r="E28" s="302"/>
      <c r="F28" s="302"/>
      <c r="G28" s="302"/>
      <c r="H28" s="303"/>
      <c r="I28" s="178">
        <v>251</v>
      </c>
      <c r="J28" s="178"/>
      <c r="K28" s="178"/>
      <c r="L28" s="178"/>
      <c r="M28" s="210"/>
      <c r="N28" s="210"/>
      <c r="O28" s="210"/>
      <c r="P28" s="210"/>
    </row>
    <row r="29" spans="1:16" ht="14.25" customHeight="1">
      <c r="A29" s="164"/>
      <c r="B29" s="79"/>
      <c r="C29" s="177">
        <v>4117</v>
      </c>
      <c r="D29" s="310" t="s">
        <v>138</v>
      </c>
      <c r="E29" s="302"/>
      <c r="F29" s="302"/>
      <c r="G29" s="302"/>
      <c r="H29" s="303"/>
      <c r="I29" s="178">
        <v>388</v>
      </c>
      <c r="J29" s="178"/>
      <c r="K29" s="178"/>
      <c r="L29" s="178"/>
      <c r="M29" s="230"/>
      <c r="N29" s="230"/>
      <c r="O29" s="230"/>
      <c r="P29" s="230"/>
    </row>
    <row r="30" spans="1:16" ht="14.25" customHeight="1">
      <c r="A30" s="164"/>
      <c r="B30" s="79"/>
      <c r="C30" s="177">
        <v>4119</v>
      </c>
      <c r="D30" s="310" t="s">
        <v>138</v>
      </c>
      <c r="E30" s="302"/>
      <c r="F30" s="302"/>
      <c r="G30" s="302"/>
      <c r="H30" s="303"/>
      <c r="I30" s="178">
        <v>43</v>
      </c>
      <c r="J30" s="178"/>
      <c r="K30" s="178"/>
      <c r="L30" s="178"/>
      <c r="M30" s="252"/>
      <c r="N30" s="252"/>
      <c r="O30" s="252"/>
      <c r="P30" s="252"/>
    </row>
    <row r="31" spans="1:16" ht="14.25" customHeight="1">
      <c r="A31" s="164"/>
      <c r="B31" s="79"/>
      <c r="C31" s="177">
        <v>4127</v>
      </c>
      <c r="D31" s="310" t="s">
        <v>139</v>
      </c>
      <c r="E31" s="302"/>
      <c r="F31" s="302"/>
      <c r="G31" s="302"/>
      <c r="H31" s="303"/>
      <c r="I31" s="178">
        <v>55</v>
      </c>
      <c r="J31" s="178"/>
      <c r="K31" s="178"/>
      <c r="L31" s="178"/>
      <c r="M31" s="230"/>
      <c r="N31" s="230"/>
      <c r="O31" s="230"/>
      <c r="P31" s="230"/>
    </row>
    <row r="32" spans="1:16" ht="14.25" customHeight="1">
      <c r="A32" s="164"/>
      <c r="B32" s="79"/>
      <c r="C32" s="177">
        <v>4129</v>
      </c>
      <c r="D32" s="310" t="s">
        <v>139</v>
      </c>
      <c r="E32" s="302"/>
      <c r="F32" s="302"/>
      <c r="G32" s="302"/>
      <c r="H32" s="303"/>
      <c r="I32" s="178">
        <v>6</v>
      </c>
      <c r="J32" s="178"/>
      <c r="K32" s="178"/>
      <c r="L32" s="178"/>
      <c r="M32" s="230"/>
      <c r="N32" s="230"/>
      <c r="O32" s="230"/>
      <c r="P32" s="230"/>
    </row>
    <row r="33" spans="1:16" ht="15" customHeight="1">
      <c r="A33" s="160">
        <v>750</v>
      </c>
      <c r="B33" s="161"/>
      <c r="C33" s="161"/>
      <c r="D33" s="332" t="s">
        <v>142</v>
      </c>
      <c r="E33" s="333"/>
      <c r="F33" s="333"/>
      <c r="G33" s="333"/>
      <c r="H33" s="334"/>
      <c r="I33" s="165">
        <f>I34+I42+I47</f>
        <v>110000</v>
      </c>
      <c r="J33" s="165">
        <f>J34+J42+J47</f>
        <v>0</v>
      </c>
      <c r="K33" s="165">
        <f>K34+K42+K47</f>
        <v>4320000</v>
      </c>
      <c r="L33" s="165"/>
      <c r="M33" s="222"/>
      <c r="N33" s="222"/>
      <c r="O33" s="222"/>
      <c r="P33" s="222"/>
    </row>
    <row r="34" spans="1:16" ht="14.25" customHeight="1">
      <c r="A34" s="162"/>
      <c r="B34" s="163">
        <v>75023</v>
      </c>
      <c r="C34" s="162"/>
      <c r="D34" s="311" t="s">
        <v>143</v>
      </c>
      <c r="E34" s="312"/>
      <c r="F34" s="312"/>
      <c r="G34" s="312"/>
      <c r="H34" s="313"/>
      <c r="I34" s="13">
        <f>SUM(I35)</f>
        <v>90000</v>
      </c>
      <c r="J34" s="13"/>
      <c r="K34" s="13">
        <f>SUM(K35:K39)</f>
        <v>4210000</v>
      </c>
      <c r="L34" s="13"/>
      <c r="M34" s="230"/>
      <c r="N34" s="230"/>
      <c r="O34" s="230"/>
      <c r="P34" s="230"/>
    </row>
    <row r="35" spans="1:16" ht="12.75" customHeight="1">
      <c r="A35" s="164"/>
      <c r="B35" s="79"/>
      <c r="C35" s="177">
        <v>4170</v>
      </c>
      <c r="D35" s="301" t="s">
        <v>204</v>
      </c>
      <c r="E35" s="302"/>
      <c r="F35" s="302"/>
      <c r="G35" s="302"/>
      <c r="H35" s="303"/>
      <c r="I35" s="178">
        <v>90000</v>
      </c>
      <c r="J35" s="178"/>
      <c r="K35" s="178"/>
      <c r="L35" s="178"/>
      <c r="M35" s="230"/>
      <c r="N35" s="230"/>
      <c r="O35" s="230"/>
      <c r="P35" s="230"/>
    </row>
    <row r="36" spans="1:16" ht="12.75" customHeight="1">
      <c r="A36" s="164"/>
      <c r="B36" s="79"/>
      <c r="C36" s="177">
        <v>4210</v>
      </c>
      <c r="D36" s="310" t="s">
        <v>128</v>
      </c>
      <c r="E36" s="302"/>
      <c r="F36" s="302"/>
      <c r="G36" s="302"/>
      <c r="H36" s="303"/>
      <c r="I36" s="178"/>
      <c r="J36" s="178"/>
      <c r="K36" s="178">
        <v>15000</v>
      </c>
      <c r="L36" s="178"/>
      <c r="M36" s="297"/>
      <c r="N36" s="297"/>
      <c r="O36" s="297"/>
      <c r="P36" s="297"/>
    </row>
    <row r="37" spans="1:16" ht="12" customHeight="1">
      <c r="A37" s="164"/>
      <c r="B37" s="79"/>
      <c r="C37" s="177">
        <v>4260</v>
      </c>
      <c r="D37" s="338" t="s">
        <v>158</v>
      </c>
      <c r="E37" s="339"/>
      <c r="F37" s="339"/>
      <c r="G37" s="339"/>
      <c r="H37" s="340"/>
      <c r="I37" s="178"/>
      <c r="J37" s="178"/>
      <c r="K37" s="178">
        <v>20000</v>
      </c>
      <c r="L37" s="178"/>
      <c r="M37" s="230"/>
      <c r="N37" s="230"/>
      <c r="O37" s="230"/>
      <c r="P37" s="230"/>
    </row>
    <row r="38" spans="1:16" ht="12" customHeight="1">
      <c r="A38" s="164"/>
      <c r="B38" s="79"/>
      <c r="C38" s="177">
        <v>4270</v>
      </c>
      <c r="D38" s="318" t="s">
        <v>159</v>
      </c>
      <c r="E38" s="319"/>
      <c r="F38" s="319"/>
      <c r="G38" s="319"/>
      <c r="H38" s="320"/>
      <c r="I38" s="178"/>
      <c r="J38" s="178"/>
      <c r="K38" s="178">
        <v>5000</v>
      </c>
      <c r="L38" s="178"/>
      <c r="M38" s="230"/>
      <c r="N38" s="230"/>
      <c r="O38" s="230"/>
      <c r="P38" s="230"/>
    </row>
    <row r="39" spans="1:16" ht="12" customHeight="1">
      <c r="A39" s="251"/>
      <c r="B39" s="223"/>
      <c r="C39" s="120">
        <v>4530</v>
      </c>
      <c r="D39" s="321" t="s">
        <v>157</v>
      </c>
      <c r="E39" s="322"/>
      <c r="F39" s="322"/>
      <c r="G39" s="322"/>
      <c r="H39" s="323"/>
      <c r="I39" s="196"/>
      <c r="J39" s="196"/>
      <c r="K39" s="196">
        <v>4170000</v>
      </c>
      <c r="L39" s="196"/>
      <c r="M39" s="230"/>
      <c r="N39" s="230"/>
      <c r="O39" s="230"/>
      <c r="P39" s="230"/>
    </row>
    <row r="40" spans="1:16" ht="14.25" customHeight="1">
      <c r="A40" s="383" t="s">
        <v>51</v>
      </c>
      <c r="B40" s="384"/>
      <c r="C40" s="385"/>
      <c r="D40" s="314" t="s">
        <v>65</v>
      </c>
      <c r="E40" s="314"/>
      <c r="F40" s="314"/>
      <c r="G40" s="314"/>
      <c r="H40" s="315"/>
      <c r="I40" s="382" t="s">
        <v>66</v>
      </c>
      <c r="J40" s="382"/>
      <c r="K40" s="382" t="s">
        <v>67</v>
      </c>
      <c r="L40" s="382"/>
      <c r="M40" s="261"/>
      <c r="N40" s="261"/>
      <c r="O40" s="261"/>
      <c r="P40" s="261"/>
    </row>
    <row r="41" spans="1:16" ht="14.25" customHeight="1">
      <c r="A41" s="260" t="s">
        <v>24</v>
      </c>
      <c r="B41" s="260" t="s">
        <v>52</v>
      </c>
      <c r="C41" s="260" t="s">
        <v>53</v>
      </c>
      <c r="D41" s="316"/>
      <c r="E41" s="316"/>
      <c r="F41" s="316"/>
      <c r="G41" s="316"/>
      <c r="H41" s="317"/>
      <c r="I41" s="168" t="s">
        <v>54</v>
      </c>
      <c r="J41" s="168" t="s">
        <v>55</v>
      </c>
      <c r="K41" s="168" t="s">
        <v>54</v>
      </c>
      <c r="L41" s="168" t="s">
        <v>55</v>
      </c>
      <c r="M41" s="261"/>
      <c r="N41" s="261"/>
      <c r="O41" s="261"/>
      <c r="P41" s="261"/>
    </row>
    <row r="42" spans="1:16" ht="27" customHeight="1">
      <c r="A42" s="162"/>
      <c r="B42" s="163">
        <v>75023</v>
      </c>
      <c r="C42" s="162"/>
      <c r="D42" s="311" t="s">
        <v>205</v>
      </c>
      <c r="E42" s="312"/>
      <c r="F42" s="312"/>
      <c r="G42" s="312"/>
      <c r="H42" s="313"/>
      <c r="I42" s="13">
        <f>SUM(I43,I46)</f>
        <v>20000</v>
      </c>
      <c r="J42" s="13"/>
      <c r="K42" s="13">
        <f>SUM(K43:K46)</f>
        <v>20000</v>
      </c>
      <c r="L42" s="13"/>
      <c r="M42" s="261"/>
      <c r="N42" s="261"/>
      <c r="O42" s="261"/>
      <c r="P42" s="261"/>
    </row>
    <row r="43" spans="1:16" ht="14.25" customHeight="1">
      <c r="A43" s="164"/>
      <c r="B43" s="79"/>
      <c r="C43" s="177">
        <v>4010</v>
      </c>
      <c r="D43" s="301" t="s">
        <v>145</v>
      </c>
      <c r="E43" s="302"/>
      <c r="F43" s="302"/>
      <c r="G43" s="302"/>
      <c r="H43" s="303"/>
      <c r="I43" s="178">
        <v>8000</v>
      </c>
      <c r="J43" s="178"/>
      <c r="K43" s="178"/>
      <c r="L43" s="178"/>
      <c r="M43" s="261"/>
      <c r="N43" s="261"/>
      <c r="O43" s="261"/>
      <c r="P43" s="261"/>
    </row>
    <row r="44" spans="1:16" ht="14.25" customHeight="1">
      <c r="A44" s="164"/>
      <c r="B44" s="79"/>
      <c r="C44" s="177">
        <v>4110</v>
      </c>
      <c r="D44" s="310" t="s">
        <v>138</v>
      </c>
      <c r="E44" s="302"/>
      <c r="F44" s="302"/>
      <c r="G44" s="302"/>
      <c r="H44" s="303"/>
      <c r="I44" s="178"/>
      <c r="J44" s="178"/>
      <c r="K44" s="178">
        <v>8000</v>
      </c>
      <c r="L44" s="178"/>
      <c r="M44" s="261"/>
      <c r="N44" s="261"/>
      <c r="O44" s="261"/>
      <c r="P44" s="261"/>
    </row>
    <row r="45" spans="1:16" ht="14.25" customHeight="1">
      <c r="A45" s="164"/>
      <c r="B45" s="79"/>
      <c r="C45" s="177">
        <v>4170</v>
      </c>
      <c r="D45" s="301" t="s">
        <v>204</v>
      </c>
      <c r="E45" s="302"/>
      <c r="F45" s="302"/>
      <c r="G45" s="302"/>
      <c r="H45" s="303"/>
      <c r="I45" s="178"/>
      <c r="J45" s="178"/>
      <c r="K45" s="178">
        <v>12000</v>
      </c>
      <c r="L45" s="178"/>
      <c r="M45" s="261"/>
      <c r="N45" s="261"/>
      <c r="O45" s="261"/>
      <c r="P45" s="261"/>
    </row>
    <row r="46" spans="1:16" ht="28.5" customHeight="1">
      <c r="A46" s="164"/>
      <c r="B46" s="79"/>
      <c r="C46" s="177">
        <v>4360</v>
      </c>
      <c r="D46" s="318" t="s">
        <v>206</v>
      </c>
      <c r="E46" s="319"/>
      <c r="F46" s="319"/>
      <c r="G46" s="319"/>
      <c r="H46" s="320"/>
      <c r="I46" s="178">
        <v>12000</v>
      </c>
      <c r="J46" s="178"/>
      <c r="K46" s="178"/>
      <c r="L46" s="178"/>
      <c r="M46" s="261"/>
      <c r="N46" s="261"/>
      <c r="O46" s="261"/>
      <c r="P46" s="261"/>
    </row>
    <row r="47" spans="1:16" ht="15" customHeight="1">
      <c r="A47" s="162"/>
      <c r="B47" s="163">
        <v>75075</v>
      </c>
      <c r="C47" s="162"/>
      <c r="D47" s="311" t="s">
        <v>156</v>
      </c>
      <c r="E47" s="312"/>
      <c r="F47" s="312"/>
      <c r="G47" s="312"/>
      <c r="H47" s="313"/>
      <c r="I47" s="13">
        <f>SUM(I49)</f>
        <v>0</v>
      </c>
      <c r="J47" s="13">
        <f>SUM(J49)</f>
        <v>0</v>
      </c>
      <c r="K47" s="13">
        <f>SUM(K49,K48)</f>
        <v>90000</v>
      </c>
      <c r="L47" s="13"/>
      <c r="M47" s="230"/>
      <c r="N47" s="230"/>
      <c r="O47" s="230"/>
      <c r="P47" s="230"/>
    </row>
    <row r="48" spans="1:16" ht="15.75" customHeight="1">
      <c r="A48" s="164"/>
      <c r="B48" s="79"/>
      <c r="C48" s="177">
        <v>4210</v>
      </c>
      <c r="D48" s="310" t="s">
        <v>128</v>
      </c>
      <c r="E48" s="302"/>
      <c r="F48" s="302"/>
      <c r="G48" s="302"/>
      <c r="H48" s="303"/>
      <c r="I48" s="178"/>
      <c r="J48" s="178"/>
      <c r="K48" s="178">
        <v>10000</v>
      </c>
      <c r="L48" s="178"/>
      <c r="M48" s="261"/>
      <c r="N48" s="261"/>
      <c r="O48" s="261"/>
      <c r="P48" s="261"/>
    </row>
    <row r="49" spans="1:16" ht="14.25" customHeight="1">
      <c r="A49" s="164"/>
      <c r="B49" s="79"/>
      <c r="C49" s="177">
        <v>4300</v>
      </c>
      <c r="D49" s="301" t="s">
        <v>115</v>
      </c>
      <c r="E49" s="302"/>
      <c r="F49" s="302"/>
      <c r="G49" s="302"/>
      <c r="H49" s="303"/>
      <c r="I49" s="224"/>
      <c r="J49" s="224"/>
      <c r="K49" s="224">
        <v>80000</v>
      </c>
      <c r="L49" s="224"/>
      <c r="M49" s="230"/>
      <c r="N49" s="230"/>
      <c r="O49" s="230"/>
      <c r="P49" s="230"/>
    </row>
    <row r="50" spans="1:16" ht="16.5" customHeight="1">
      <c r="A50" s="166">
        <v>801</v>
      </c>
      <c r="B50" s="167"/>
      <c r="C50" s="167"/>
      <c r="D50" s="335" t="s">
        <v>116</v>
      </c>
      <c r="E50" s="336"/>
      <c r="F50" s="336"/>
      <c r="G50" s="336"/>
      <c r="H50" s="337"/>
      <c r="I50" s="72">
        <f>I51+I59+I61+I65+I70+I76</f>
        <v>525000</v>
      </c>
      <c r="J50" s="72">
        <f>J51+J59+J61+J65+J70+J76</f>
        <v>0</v>
      </c>
      <c r="K50" s="72">
        <f>K51+K59+K61+K65+K70+K76+K63</f>
        <v>785000</v>
      </c>
      <c r="L50" s="72">
        <f>L51+L59+L61+L65+L70+L76</f>
        <v>0</v>
      </c>
      <c r="M50" s="190"/>
      <c r="N50" s="190"/>
      <c r="O50" s="190"/>
      <c r="P50" s="190"/>
    </row>
    <row r="51" spans="1:16" ht="15" customHeight="1">
      <c r="A51" s="162"/>
      <c r="B51" s="163">
        <v>80101</v>
      </c>
      <c r="C51" s="162"/>
      <c r="D51" s="304" t="s">
        <v>130</v>
      </c>
      <c r="E51" s="305"/>
      <c r="F51" s="305"/>
      <c r="G51" s="305"/>
      <c r="H51" s="306"/>
      <c r="I51" s="13">
        <f>I52</f>
        <v>180000</v>
      </c>
      <c r="J51" s="13">
        <f>SUM(J52:J58)</f>
        <v>0</v>
      </c>
      <c r="K51" s="13">
        <f>SUM(K52:K58)</f>
        <v>355000</v>
      </c>
      <c r="L51" s="13">
        <f>SUM(L52:L58)</f>
        <v>0</v>
      </c>
      <c r="M51" s="195"/>
      <c r="N51" s="195"/>
      <c r="O51" s="195"/>
      <c r="P51" s="195"/>
    </row>
    <row r="52" spans="1:16" ht="25.5" customHeight="1">
      <c r="A52" s="164"/>
      <c r="B52" s="79"/>
      <c r="C52" s="192">
        <v>2540</v>
      </c>
      <c r="D52" s="301" t="s">
        <v>217</v>
      </c>
      <c r="E52" s="302"/>
      <c r="F52" s="302"/>
      <c r="G52" s="302"/>
      <c r="H52" s="303"/>
      <c r="I52" s="178">
        <v>180000</v>
      </c>
      <c r="J52" s="178"/>
      <c r="K52" s="178"/>
      <c r="L52" s="178"/>
      <c r="M52" s="207"/>
      <c r="N52" s="207"/>
      <c r="O52" s="207"/>
      <c r="P52" s="207"/>
    </row>
    <row r="53" spans="1:16" ht="13.5" customHeight="1">
      <c r="A53" s="164"/>
      <c r="B53" s="79"/>
      <c r="C53" s="240">
        <v>3020</v>
      </c>
      <c r="D53" s="301" t="s">
        <v>216</v>
      </c>
      <c r="E53" s="302"/>
      <c r="F53" s="302"/>
      <c r="G53" s="302"/>
      <c r="H53" s="303"/>
      <c r="I53" s="178"/>
      <c r="J53" s="178"/>
      <c r="K53" s="178">
        <v>50000</v>
      </c>
      <c r="L53" s="178"/>
      <c r="M53" s="261"/>
      <c r="N53" s="261"/>
      <c r="O53" s="261"/>
      <c r="P53" s="261"/>
    </row>
    <row r="54" spans="1:16" ht="13.5" customHeight="1">
      <c r="A54" s="164"/>
      <c r="B54" s="79"/>
      <c r="C54" s="278">
        <v>4010</v>
      </c>
      <c r="D54" s="301" t="s">
        <v>145</v>
      </c>
      <c r="E54" s="302"/>
      <c r="F54" s="302"/>
      <c r="G54" s="302"/>
      <c r="H54" s="303"/>
      <c r="I54" s="178"/>
      <c r="J54" s="178"/>
      <c r="K54" s="178">
        <v>60000</v>
      </c>
      <c r="L54" s="178"/>
      <c r="M54" s="234"/>
      <c r="N54" s="234"/>
      <c r="O54" s="234"/>
      <c r="P54" s="234"/>
    </row>
    <row r="55" spans="1:16" ht="13.5" customHeight="1">
      <c r="A55" s="164"/>
      <c r="B55" s="79"/>
      <c r="C55" s="177">
        <v>4210</v>
      </c>
      <c r="D55" s="310" t="s">
        <v>214</v>
      </c>
      <c r="E55" s="302"/>
      <c r="F55" s="302"/>
      <c r="G55" s="302"/>
      <c r="H55" s="303"/>
      <c r="I55" s="178"/>
      <c r="J55" s="178"/>
      <c r="K55" s="178">
        <v>50000</v>
      </c>
      <c r="L55" s="178"/>
      <c r="M55" s="261"/>
      <c r="N55" s="261"/>
      <c r="O55" s="261"/>
      <c r="P55" s="261"/>
    </row>
    <row r="56" spans="1:16" ht="13.5" customHeight="1">
      <c r="A56" s="164"/>
      <c r="B56" s="79"/>
      <c r="C56" s="177">
        <v>4240</v>
      </c>
      <c r="D56" s="310" t="s">
        <v>215</v>
      </c>
      <c r="E56" s="302"/>
      <c r="F56" s="302"/>
      <c r="G56" s="302"/>
      <c r="H56" s="303"/>
      <c r="I56" s="178"/>
      <c r="J56" s="178"/>
      <c r="K56" s="178">
        <v>25000</v>
      </c>
      <c r="L56" s="178"/>
      <c r="M56" s="234"/>
      <c r="N56" s="234"/>
      <c r="O56" s="234"/>
      <c r="P56" s="234"/>
    </row>
    <row r="57" spans="1:16" ht="13.5" customHeight="1">
      <c r="A57" s="164"/>
      <c r="B57" s="79"/>
      <c r="C57" s="177">
        <v>4260</v>
      </c>
      <c r="D57" s="338" t="s">
        <v>158</v>
      </c>
      <c r="E57" s="339"/>
      <c r="F57" s="339"/>
      <c r="G57" s="339"/>
      <c r="H57" s="340"/>
      <c r="I57" s="178"/>
      <c r="J57" s="178"/>
      <c r="K57" s="178">
        <v>80000</v>
      </c>
      <c r="L57" s="178"/>
      <c r="M57" s="207"/>
      <c r="N57" s="207"/>
      <c r="O57" s="207"/>
      <c r="P57" s="207"/>
    </row>
    <row r="58" spans="1:16" ht="13.5" customHeight="1">
      <c r="A58" s="251"/>
      <c r="B58" s="223"/>
      <c r="C58" s="120">
        <v>4300</v>
      </c>
      <c r="D58" s="301" t="s">
        <v>115</v>
      </c>
      <c r="E58" s="302"/>
      <c r="F58" s="302"/>
      <c r="G58" s="302"/>
      <c r="H58" s="303"/>
      <c r="I58" s="196"/>
      <c r="J58" s="196"/>
      <c r="K58" s="196">
        <v>90000</v>
      </c>
      <c r="L58" s="196"/>
      <c r="M58" s="195"/>
      <c r="N58" s="195"/>
      <c r="O58" s="195"/>
      <c r="P58" s="195"/>
    </row>
    <row r="59" spans="1:16" ht="15" customHeight="1">
      <c r="A59" s="162"/>
      <c r="B59" s="163">
        <v>80103</v>
      </c>
      <c r="C59" s="162"/>
      <c r="D59" s="304" t="s">
        <v>152</v>
      </c>
      <c r="E59" s="305"/>
      <c r="F59" s="305"/>
      <c r="G59" s="305"/>
      <c r="H59" s="306"/>
      <c r="I59" s="13">
        <f>SUM(I60:I60)</f>
        <v>35000</v>
      </c>
      <c r="J59" s="13">
        <f>SUM(J60:J60)</f>
        <v>0</v>
      </c>
      <c r="K59" s="13">
        <f>SUM(K60:K60)</f>
        <v>0</v>
      </c>
      <c r="L59" s="13">
        <f>SUM(L60:L60)</f>
        <v>0</v>
      </c>
      <c r="M59" s="230"/>
      <c r="N59" s="230"/>
      <c r="O59" s="230"/>
      <c r="P59" s="230"/>
    </row>
    <row r="60" spans="1:16" ht="25.5" customHeight="1">
      <c r="A60" s="164"/>
      <c r="B60" s="79"/>
      <c r="C60" s="192">
        <v>2540</v>
      </c>
      <c r="D60" s="301" t="s">
        <v>217</v>
      </c>
      <c r="E60" s="302"/>
      <c r="F60" s="302"/>
      <c r="G60" s="302"/>
      <c r="H60" s="303"/>
      <c r="I60" s="178">
        <v>35000</v>
      </c>
      <c r="J60" s="178"/>
      <c r="K60" s="241"/>
      <c r="L60" s="178"/>
      <c r="M60" s="230"/>
      <c r="N60" s="230"/>
      <c r="O60" s="230"/>
      <c r="P60" s="230"/>
    </row>
    <row r="61" spans="1:16" ht="15.75" customHeight="1">
      <c r="A61" s="162"/>
      <c r="B61" s="163">
        <v>80104</v>
      </c>
      <c r="C61" s="162"/>
      <c r="D61" s="304" t="s">
        <v>150</v>
      </c>
      <c r="E61" s="305"/>
      <c r="F61" s="305"/>
      <c r="G61" s="305"/>
      <c r="H61" s="306"/>
      <c r="I61" s="13">
        <f>I62</f>
        <v>300000</v>
      </c>
      <c r="J61" s="13">
        <f>SUM(J62:J64)</f>
        <v>0</v>
      </c>
      <c r="K61" s="13"/>
      <c r="L61" s="13">
        <f>SUM(L62:L64)</f>
        <v>0</v>
      </c>
      <c r="M61" s="222"/>
      <c r="N61" s="222"/>
      <c r="O61" s="222"/>
      <c r="P61" s="222"/>
    </row>
    <row r="62" spans="1:16" ht="24" customHeight="1">
      <c r="A62" s="164"/>
      <c r="B62" s="79"/>
      <c r="C62" s="192">
        <v>2540</v>
      </c>
      <c r="D62" s="307" t="s">
        <v>218</v>
      </c>
      <c r="E62" s="308"/>
      <c r="F62" s="308"/>
      <c r="G62" s="308"/>
      <c r="H62" s="309"/>
      <c r="I62" s="241">
        <v>300000</v>
      </c>
      <c r="J62" s="178"/>
      <c r="K62" s="178"/>
      <c r="L62" s="178"/>
      <c r="M62" s="222"/>
      <c r="N62" s="233"/>
      <c r="O62" s="222"/>
      <c r="P62" s="222"/>
    </row>
    <row r="63" spans="1:16" ht="15" customHeight="1">
      <c r="A63" s="162"/>
      <c r="B63" s="163">
        <v>80106</v>
      </c>
      <c r="C63" s="162"/>
      <c r="D63" s="304" t="s">
        <v>144</v>
      </c>
      <c r="E63" s="305"/>
      <c r="F63" s="305"/>
      <c r="G63" s="305"/>
      <c r="H63" s="306"/>
      <c r="I63" s="13"/>
      <c r="J63" s="13"/>
      <c r="K63" s="13">
        <f>K64</f>
        <v>25000</v>
      </c>
      <c r="L63" s="13">
        <f>SUM(L64:L78)</f>
        <v>0</v>
      </c>
      <c r="M63" s="222"/>
      <c r="N63" s="222"/>
      <c r="O63" s="222"/>
      <c r="P63" s="222"/>
    </row>
    <row r="64" spans="1:16" ht="24" customHeight="1">
      <c r="A64" s="164"/>
      <c r="B64" s="79"/>
      <c r="C64" s="192">
        <v>2540</v>
      </c>
      <c r="D64" s="307" t="s">
        <v>217</v>
      </c>
      <c r="E64" s="308"/>
      <c r="F64" s="308"/>
      <c r="G64" s="308"/>
      <c r="H64" s="309"/>
      <c r="I64" s="178"/>
      <c r="J64" s="178"/>
      <c r="K64" s="178">
        <v>25000</v>
      </c>
      <c r="L64" s="178"/>
      <c r="M64" s="222"/>
      <c r="N64" s="222"/>
      <c r="O64" s="222"/>
      <c r="P64" s="222"/>
    </row>
    <row r="65" spans="1:16" ht="15" customHeight="1">
      <c r="A65" s="162"/>
      <c r="B65" s="163">
        <v>80110</v>
      </c>
      <c r="C65" s="162"/>
      <c r="D65" s="304" t="s">
        <v>164</v>
      </c>
      <c r="E65" s="305"/>
      <c r="F65" s="305"/>
      <c r="G65" s="305"/>
      <c r="H65" s="306"/>
      <c r="I65" s="13">
        <f>I66</f>
        <v>10000</v>
      </c>
      <c r="J65" s="13">
        <f>J69</f>
        <v>0</v>
      </c>
      <c r="K65" s="13">
        <f>SUM(K66:K69)</f>
        <v>205000</v>
      </c>
      <c r="L65" s="13">
        <f>SUM(L66:L78)</f>
        <v>0</v>
      </c>
      <c r="M65" s="234"/>
      <c r="N65" s="234"/>
      <c r="O65" s="234"/>
      <c r="P65" s="234"/>
    </row>
    <row r="66" spans="1:16" ht="24" customHeight="1">
      <c r="A66" s="164"/>
      <c r="B66" s="79"/>
      <c r="C66" s="192">
        <v>2540</v>
      </c>
      <c r="D66" s="307" t="s">
        <v>217</v>
      </c>
      <c r="E66" s="308"/>
      <c r="F66" s="308"/>
      <c r="G66" s="308"/>
      <c r="H66" s="309"/>
      <c r="I66" s="178">
        <v>10000</v>
      </c>
      <c r="J66" s="178"/>
      <c r="K66" s="241"/>
      <c r="L66" s="178"/>
      <c r="M66" s="234"/>
      <c r="N66" s="234"/>
      <c r="O66" s="234"/>
      <c r="P66" s="234"/>
    </row>
    <row r="67" spans="1:16" ht="12.75" customHeight="1">
      <c r="A67" s="164"/>
      <c r="B67" s="79"/>
      <c r="C67" s="278">
        <v>4010</v>
      </c>
      <c r="D67" s="301" t="s">
        <v>145</v>
      </c>
      <c r="E67" s="302"/>
      <c r="F67" s="302"/>
      <c r="G67" s="302"/>
      <c r="H67" s="303"/>
      <c r="I67" s="194"/>
      <c r="J67" s="194"/>
      <c r="K67" s="279">
        <v>160000</v>
      </c>
      <c r="L67" s="194"/>
      <c r="M67" s="261"/>
      <c r="N67" s="261"/>
      <c r="O67" s="261"/>
      <c r="P67" s="261"/>
    </row>
    <row r="68" spans="1:17" ht="12.75" customHeight="1">
      <c r="A68" s="164"/>
      <c r="B68" s="79"/>
      <c r="C68" s="278">
        <v>4240</v>
      </c>
      <c r="D68" s="310" t="s">
        <v>215</v>
      </c>
      <c r="E68" s="302"/>
      <c r="F68" s="302"/>
      <c r="G68" s="302"/>
      <c r="H68" s="303"/>
      <c r="I68" s="194"/>
      <c r="J68" s="194"/>
      <c r="K68" s="279">
        <v>20000</v>
      </c>
      <c r="L68" s="194"/>
      <c r="M68" s="261"/>
      <c r="N68" s="261"/>
      <c r="O68" s="261"/>
      <c r="P68" s="261"/>
      <c r="Q68" s="281"/>
    </row>
    <row r="69" spans="1:17" ht="12.75" customHeight="1">
      <c r="A69" s="164"/>
      <c r="B69" s="79"/>
      <c r="C69" s="193">
        <v>4300</v>
      </c>
      <c r="D69" s="301" t="s">
        <v>115</v>
      </c>
      <c r="E69" s="302"/>
      <c r="F69" s="302"/>
      <c r="G69" s="302"/>
      <c r="H69" s="303"/>
      <c r="I69" s="194"/>
      <c r="J69" s="194"/>
      <c r="K69" s="194">
        <v>25000</v>
      </c>
      <c r="L69" s="194"/>
      <c r="M69" s="243"/>
      <c r="N69" s="243"/>
      <c r="O69" s="243"/>
      <c r="P69" s="243"/>
      <c r="Q69" s="282"/>
    </row>
    <row r="70" spans="1:16" ht="12.75" customHeight="1">
      <c r="A70" s="162"/>
      <c r="B70" s="163">
        <v>80113</v>
      </c>
      <c r="C70" s="162"/>
      <c r="D70" s="304" t="s">
        <v>211</v>
      </c>
      <c r="E70" s="305"/>
      <c r="F70" s="305"/>
      <c r="G70" s="305"/>
      <c r="H70" s="306"/>
      <c r="I70" s="13"/>
      <c r="J70" s="13"/>
      <c r="K70" s="13">
        <f>K71</f>
        <v>160000</v>
      </c>
      <c r="L70" s="13">
        <f>SUM(L71:L78)</f>
        <v>0</v>
      </c>
      <c r="M70" s="261"/>
      <c r="N70" s="261"/>
      <c r="O70" s="261"/>
      <c r="P70" s="261"/>
    </row>
    <row r="71" spans="1:16" ht="15.75" customHeight="1">
      <c r="A71" s="164"/>
      <c r="B71" s="79"/>
      <c r="C71" s="283">
        <v>4300</v>
      </c>
      <c r="D71" s="301" t="s">
        <v>115</v>
      </c>
      <c r="E71" s="302"/>
      <c r="F71" s="302"/>
      <c r="G71" s="302"/>
      <c r="H71" s="303"/>
      <c r="I71" s="194"/>
      <c r="J71" s="194"/>
      <c r="K71" s="194">
        <v>160000</v>
      </c>
      <c r="L71" s="194"/>
      <c r="M71" s="261"/>
      <c r="N71" s="261"/>
      <c r="O71" s="261"/>
      <c r="P71" s="261"/>
    </row>
    <row r="72" spans="1:16" ht="26.25" customHeight="1">
      <c r="A72" s="246"/>
      <c r="B72" s="246"/>
      <c r="C72" s="284"/>
      <c r="D72" s="285"/>
      <c r="E72" s="286"/>
      <c r="F72" s="286"/>
      <c r="G72" s="286"/>
      <c r="H72" s="286"/>
      <c r="I72" s="248"/>
      <c r="J72" s="248"/>
      <c r="K72" s="248"/>
      <c r="L72" s="248"/>
      <c r="M72" s="261"/>
      <c r="N72" s="261"/>
      <c r="O72" s="261"/>
      <c r="P72" s="261"/>
    </row>
    <row r="73" spans="1:16" ht="10.5" customHeight="1">
      <c r="A73" s="249"/>
      <c r="B73" s="249"/>
      <c r="C73" s="287"/>
      <c r="D73" s="288"/>
      <c r="E73" s="289"/>
      <c r="F73" s="289"/>
      <c r="G73" s="289"/>
      <c r="H73" s="289"/>
      <c r="I73" s="250"/>
      <c r="J73" s="250"/>
      <c r="K73" s="250"/>
      <c r="L73" s="250"/>
      <c r="M73" s="261"/>
      <c r="N73" s="261"/>
      <c r="O73" s="261"/>
      <c r="P73" s="261"/>
    </row>
    <row r="74" spans="1:16" ht="14.25" customHeight="1">
      <c r="A74" s="383" t="s">
        <v>51</v>
      </c>
      <c r="B74" s="384"/>
      <c r="C74" s="385"/>
      <c r="D74" s="314" t="s">
        <v>65</v>
      </c>
      <c r="E74" s="314"/>
      <c r="F74" s="314"/>
      <c r="G74" s="314"/>
      <c r="H74" s="315"/>
      <c r="I74" s="382" t="s">
        <v>66</v>
      </c>
      <c r="J74" s="382"/>
      <c r="K74" s="382" t="s">
        <v>67</v>
      </c>
      <c r="L74" s="382"/>
      <c r="M74" s="261"/>
      <c r="N74" s="261"/>
      <c r="O74" s="261"/>
      <c r="P74" s="261"/>
    </row>
    <row r="75" spans="1:16" ht="15" customHeight="1">
      <c r="A75" s="260" t="s">
        <v>24</v>
      </c>
      <c r="B75" s="260" t="s">
        <v>52</v>
      </c>
      <c r="C75" s="260" t="s">
        <v>53</v>
      </c>
      <c r="D75" s="316"/>
      <c r="E75" s="316"/>
      <c r="F75" s="316"/>
      <c r="G75" s="316"/>
      <c r="H75" s="317"/>
      <c r="I75" s="168" t="s">
        <v>54</v>
      </c>
      <c r="J75" s="168" t="s">
        <v>55</v>
      </c>
      <c r="K75" s="168" t="s">
        <v>54</v>
      </c>
      <c r="L75" s="168" t="s">
        <v>55</v>
      </c>
      <c r="M75" s="261"/>
      <c r="N75" s="261"/>
      <c r="O75" s="261"/>
      <c r="P75" s="261"/>
    </row>
    <row r="76" spans="1:16" ht="17.25" customHeight="1">
      <c r="A76" s="162"/>
      <c r="B76" s="163">
        <v>80114</v>
      </c>
      <c r="C76" s="162"/>
      <c r="D76" s="304" t="s">
        <v>212</v>
      </c>
      <c r="E76" s="305"/>
      <c r="F76" s="305"/>
      <c r="G76" s="305"/>
      <c r="H76" s="306"/>
      <c r="I76" s="13"/>
      <c r="J76" s="13">
        <f>SUM(J77:J78)</f>
        <v>0</v>
      </c>
      <c r="K76" s="13">
        <f>K77+K78</f>
        <v>40000</v>
      </c>
      <c r="L76" s="13">
        <f>SUM(L77:L78)</f>
        <v>0</v>
      </c>
      <c r="M76" s="243"/>
      <c r="N76" s="243"/>
      <c r="O76" s="243"/>
      <c r="P76" s="243"/>
    </row>
    <row r="77" spans="1:16" ht="12.75" customHeight="1">
      <c r="A77" s="164"/>
      <c r="B77" s="79"/>
      <c r="C77" s="177">
        <v>4210</v>
      </c>
      <c r="D77" s="310" t="s">
        <v>214</v>
      </c>
      <c r="E77" s="302"/>
      <c r="F77" s="302"/>
      <c r="G77" s="302"/>
      <c r="H77" s="303"/>
      <c r="I77" s="178"/>
      <c r="J77" s="178"/>
      <c r="K77" s="178">
        <v>15000</v>
      </c>
      <c r="L77" s="178"/>
      <c r="M77" s="243"/>
      <c r="N77" s="243"/>
      <c r="O77" s="243"/>
      <c r="P77" s="243"/>
    </row>
    <row r="78" spans="1:16" ht="12.75" customHeight="1">
      <c r="A78" s="164"/>
      <c r="B78" s="79"/>
      <c r="C78" s="120">
        <v>4300</v>
      </c>
      <c r="D78" s="447" t="s">
        <v>115</v>
      </c>
      <c r="E78" s="322"/>
      <c r="F78" s="322"/>
      <c r="G78" s="322"/>
      <c r="H78" s="323"/>
      <c r="I78" s="196"/>
      <c r="J78" s="196"/>
      <c r="K78" s="196">
        <v>25000</v>
      </c>
      <c r="L78" s="196"/>
      <c r="M78" s="261"/>
      <c r="N78" s="261"/>
      <c r="O78" s="261"/>
      <c r="P78" s="261"/>
    </row>
    <row r="79" spans="1:16" ht="14.25" customHeight="1">
      <c r="A79" s="166">
        <v>852</v>
      </c>
      <c r="B79" s="167"/>
      <c r="C79" s="167"/>
      <c r="D79" s="335" t="s">
        <v>237</v>
      </c>
      <c r="E79" s="336"/>
      <c r="F79" s="336"/>
      <c r="G79" s="336"/>
      <c r="H79" s="337"/>
      <c r="I79" s="72"/>
      <c r="J79" s="72"/>
      <c r="K79" s="72">
        <f>K80+K82+K84+K86</f>
        <v>41336</v>
      </c>
      <c r="L79" s="72"/>
      <c r="M79" s="293"/>
      <c r="N79" s="293"/>
      <c r="O79" s="293"/>
      <c r="P79" s="293"/>
    </row>
    <row r="80" spans="1:16" ht="51" customHeight="1">
      <c r="A80" s="162"/>
      <c r="B80" s="163">
        <v>85213</v>
      </c>
      <c r="C80" s="162"/>
      <c r="D80" s="304" t="s">
        <v>235</v>
      </c>
      <c r="E80" s="305"/>
      <c r="F80" s="305"/>
      <c r="G80" s="305"/>
      <c r="H80" s="306"/>
      <c r="I80" s="13"/>
      <c r="J80" s="13"/>
      <c r="K80" s="13">
        <f>K81</f>
        <v>289</v>
      </c>
      <c r="L80" s="13">
        <f>SUM(L81:L81)</f>
        <v>0</v>
      </c>
      <c r="M80" s="293"/>
      <c r="N80" s="293"/>
      <c r="O80" s="293"/>
      <c r="P80" s="293"/>
    </row>
    <row r="81" spans="1:16" ht="12.75" customHeight="1">
      <c r="A81" s="164"/>
      <c r="B81" s="79"/>
      <c r="C81" s="192">
        <v>4130</v>
      </c>
      <c r="D81" s="301" t="s">
        <v>242</v>
      </c>
      <c r="E81" s="302"/>
      <c r="F81" s="302"/>
      <c r="G81" s="302"/>
      <c r="H81" s="303"/>
      <c r="I81" s="178"/>
      <c r="J81" s="178"/>
      <c r="K81" s="178">
        <v>289</v>
      </c>
      <c r="L81" s="178"/>
      <c r="M81" s="293"/>
      <c r="N81" s="293"/>
      <c r="O81" s="293"/>
      <c r="P81" s="293"/>
    </row>
    <row r="82" spans="1:16" ht="27" customHeight="1">
      <c r="A82" s="162"/>
      <c r="B82" s="163">
        <v>85214</v>
      </c>
      <c r="C82" s="162"/>
      <c r="D82" s="304" t="s">
        <v>238</v>
      </c>
      <c r="E82" s="305"/>
      <c r="F82" s="305"/>
      <c r="G82" s="305"/>
      <c r="H82" s="306"/>
      <c r="I82" s="13"/>
      <c r="J82" s="13"/>
      <c r="K82" s="13">
        <f>K83</f>
        <v>36600</v>
      </c>
      <c r="L82" s="13">
        <f>SUM(L83:L83)</f>
        <v>0</v>
      </c>
      <c r="M82" s="293"/>
      <c r="N82" s="293"/>
      <c r="O82" s="293"/>
      <c r="P82" s="293"/>
    </row>
    <row r="83" spans="1:16" ht="12.75" customHeight="1">
      <c r="A83" s="164"/>
      <c r="B83" s="79"/>
      <c r="C83" s="192">
        <v>3110</v>
      </c>
      <c r="D83" s="447" t="s">
        <v>243</v>
      </c>
      <c r="E83" s="322"/>
      <c r="F83" s="322"/>
      <c r="G83" s="322"/>
      <c r="H83" s="323"/>
      <c r="I83" s="178"/>
      <c r="J83" s="178"/>
      <c r="K83" s="241">
        <v>36600</v>
      </c>
      <c r="L83" s="178"/>
      <c r="M83" s="293"/>
      <c r="N83" s="293"/>
      <c r="O83" s="293"/>
      <c r="P83" s="293"/>
    </row>
    <row r="84" spans="1:18" ht="12.75" customHeight="1">
      <c r="A84" s="162"/>
      <c r="B84" s="163">
        <v>85216</v>
      </c>
      <c r="C84" s="162"/>
      <c r="D84" s="304" t="s">
        <v>241</v>
      </c>
      <c r="E84" s="305"/>
      <c r="F84" s="305"/>
      <c r="G84" s="305"/>
      <c r="H84" s="306"/>
      <c r="I84" s="13"/>
      <c r="J84" s="13"/>
      <c r="K84" s="13">
        <f>K85</f>
        <v>1500</v>
      </c>
      <c r="L84" s="13">
        <f>SUM(L85:L87)</f>
        <v>0</v>
      </c>
      <c r="M84" s="293"/>
      <c r="N84" s="293"/>
      <c r="O84" s="293"/>
      <c r="P84" s="291"/>
      <c r="Q84" s="291"/>
      <c r="R84" s="291"/>
    </row>
    <row r="85" spans="1:16" ht="12.75" customHeight="1">
      <c r="A85" s="164"/>
      <c r="B85" s="79"/>
      <c r="C85" s="192">
        <v>3110</v>
      </c>
      <c r="D85" s="447" t="s">
        <v>243</v>
      </c>
      <c r="E85" s="322"/>
      <c r="F85" s="322"/>
      <c r="G85" s="322"/>
      <c r="H85" s="449"/>
      <c r="I85" s="241"/>
      <c r="J85" s="178"/>
      <c r="K85" s="178">
        <v>1500</v>
      </c>
      <c r="L85" s="178"/>
      <c r="M85" s="293"/>
      <c r="N85" s="293"/>
      <c r="O85" s="293"/>
      <c r="P85" s="293"/>
    </row>
    <row r="86" spans="1:16" ht="12.75" customHeight="1">
      <c r="A86" s="162"/>
      <c r="B86" s="163">
        <v>85219</v>
      </c>
      <c r="C86" s="162"/>
      <c r="D86" s="304" t="s">
        <v>240</v>
      </c>
      <c r="E86" s="305"/>
      <c r="F86" s="305"/>
      <c r="G86" s="305"/>
      <c r="H86" s="306"/>
      <c r="I86" s="13"/>
      <c r="J86" s="13"/>
      <c r="K86" s="13">
        <f>K87</f>
        <v>2947</v>
      </c>
      <c r="L86" s="13">
        <f>SUM(L87:L99)</f>
        <v>0</v>
      </c>
      <c r="M86" s="293"/>
      <c r="N86" s="293"/>
      <c r="O86" s="293"/>
      <c r="P86" s="293"/>
    </row>
    <row r="87" spans="1:16" ht="12.75" customHeight="1">
      <c r="A87" s="164"/>
      <c r="B87" s="79"/>
      <c r="C87" s="192">
        <v>4010</v>
      </c>
      <c r="D87" s="301" t="s">
        <v>145</v>
      </c>
      <c r="E87" s="302"/>
      <c r="F87" s="302"/>
      <c r="G87" s="302"/>
      <c r="H87" s="303"/>
      <c r="I87" s="178"/>
      <c r="J87" s="178"/>
      <c r="K87" s="178">
        <v>2947</v>
      </c>
      <c r="L87" s="178"/>
      <c r="M87" s="293"/>
      <c r="N87" s="293"/>
      <c r="O87" s="293"/>
      <c r="P87" s="293"/>
    </row>
    <row r="88" spans="1:16" s="3" customFormat="1" ht="13.5" customHeight="1">
      <c r="A88" s="160">
        <v>853</v>
      </c>
      <c r="B88" s="161"/>
      <c r="C88" s="161"/>
      <c r="D88" s="332" t="s">
        <v>160</v>
      </c>
      <c r="E88" s="341"/>
      <c r="F88" s="341"/>
      <c r="G88" s="341"/>
      <c r="H88" s="342"/>
      <c r="I88" s="165">
        <f>I89</f>
        <v>50000</v>
      </c>
      <c r="J88" s="165"/>
      <c r="K88" s="165">
        <f>K89</f>
        <v>0</v>
      </c>
      <c r="L88" s="165"/>
      <c r="M88" s="8"/>
      <c r="N88" s="261"/>
      <c r="O88" s="261"/>
      <c r="P88" s="261"/>
    </row>
    <row r="89" spans="1:16" s="3" customFormat="1" ht="13.5" customHeight="1">
      <c r="A89" s="162"/>
      <c r="B89" s="163">
        <v>85305</v>
      </c>
      <c r="C89" s="162"/>
      <c r="D89" s="311" t="s">
        <v>197</v>
      </c>
      <c r="E89" s="312"/>
      <c r="F89" s="312"/>
      <c r="G89" s="312"/>
      <c r="H89" s="313"/>
      <c r="I89" s="13">
        <f>SUM(I90:I94)</f>
        <v>50000</v>
      </c>
      <c r="J89" s="13"/>
      <c r="K89" s="13">
        <f>K90</f>
        <v>0</v>
      </c>
      <c r="L89" s="13"/>
      <c r="M89" s="8"/>
      <c r="N89" s="261"/>
      <c r="O89" s="261"/>
      <c r="P89" s="261"/>
    </row>
    <row r="90" spans="1:16" s="3" customFormat="1" ht="42" customHeight="1">
      <c r="A90" s="164"/>
      <c r="B90" s="79"/>
      <c r="C90" s="177">
        <v>2830</v>
      </c>
      <c r="D90" s="301" t="s">
        <v>213</v>
      </c>
      <c r="E90" s="302"/>
      <c r="F90" s="302"/>
      <c r="G90" s="302"/>
      <c r="H90" s="303"/>
      <c r="I90" s="178">
        <v>50000</v>
      </c>
      <c r="J90" s="178"/>
      <c r="K90" s="178"/>
      <c r="L90" s="178"/>
      <c r="M90" s="8"/>
      <c r="N90" s="261"/>
      <c r="O90" s="261"/>
      <c r="P90" s="261"/>
    </row>
    <row r="91" spans="1:16" s="3" customFormat="1" ht="18" customHeight="1">
      <c r="A91" s="160">
        <v>854</v>
      </c>
      <c r="B91" s="161"/>
      <c r="C91" s="161"/>
      <c r="D91" s="332" t="s">
        <v>162</v>
      </c>
      <c r="E91" s="341"/>
      <c r="F91" s="341"/>
      <c r="G91" s="341"/>
      <c r="H91" s="342"/>
      <c r="I91" s="165">
        <f>I92</f>
        <v>0</v>
      </c>
      <c r="J91" s="165"/>
      <c r="K91" s="165">
        <f>K92</f>
        <v>30000</v>
      </c>
      <c r="L91" s="165"/>
      <c r="M91" s="8"/>
      <c r="N91" s="231"/>
      <c r="O91" s="231"/>
      <c r="P91" s="231"/>
    </row>
    <row r="92" spans="1:16" s="3" customFormat="1" ht="15.75" customHeight="1">
      <c r="A92" s="162"/>
      <c r="B92" s="163">
        <v>85401</v>
      </c>
      <c r="C92" s="162"/>
      <c r="D92" s="311" t="s">
        <v>163</v>
      </c>
      <c r="E92" s="312"/>
      <c r="F92" s="312"/>
      <c r="G92" s="312"/>
      <c r="H92" s="313"/>
      <c r="I92" s="13">
        <f>SUM(I93:I94)</f>
        <v>0</v>
      </c>
      <c r="J92" s="13"/>
      <c r="K92" s="13">
        <f>K93+K94</f>
        <v>30000</v>
      </c>
      <c r="L92" s="13"/>
      <c r="M92" s="8"/>
      <c r="N92" s="231"/>
      <c r="O92" s="231"/>
      <c r="P92" s="231"/>
    </row>
    <row r="93" spans="1:16" s="3" customFormat="1" ht="13.5" customHeight="1">
      <c r="A93" s="164"/>
      <c r="B93" s="79"/>
      <c r="C93" s="177">
        <v>4010</v>
      </c>
      <c r="D93" s="301" t="s">
        <v>145</v>
      </c>
      <c r="E93" s="302"/>
      <c r="F93" s="302"/>
      <c r="G93" s="302"/>
      <c r="H93" s="303"/>
      <c r="I93" s="178"/>
      <c r="J93" s="178"/>
      <c r="K93" s="178">
        <v>25000</v>
      </c>
      <c r="L93" s="178"/>
      <c r="M93" s="8"/>
      <c r="N93" s="231"/>
      <c r="O93" s="231"/>
      <c r="P93" s="231"/>
    </row>
    <row r="94" spans="1:16" s="3" customFormat="1" ht="13.5" customHeight="1">
      <c r="A94" s="164"/>
      <c r="B94" s="79"/>
      <c r="C94" s="280">
        <v>4110</v>
      </c>
      <c r="D94" s="310" t="s">
        <v>138</v>
      </c>
      <c r="E94" s="302"/>
      <c r="F94" s="302"/>
      <c r="G94" s="302"/>
      <c r="H94" s="303"/>
      <c r="I94" s="224"/>
      <c r="J94" s="224"/>
      <c r="K94" s="224">
        <v>5000</v>
      </c>
      <c r="L94" s="224"/>
      <c r="M94" s="8"/>
      <c r="N94" s="261"/>
      <c r="O94" s="261"/>
      <c r="P94" s="261"/>
    </row>
    <row r="95" spans="1:16" s="3" customFormat="1" ht="17.25" customHeight="1">
      <c r="A95" s="160">
        <v>926</v>
      </c>
      <c r="B95" s="161"/>
      <c r="C95" s="161"/>
      <c r="D95" s="332" t="s">
        <v>170</v>
      </c>
      <c r="E95" s="341"/>
      <c r="F95" s="341"/>
      <c r="G95" s="341"/>
      <c r="H95" s="342"/>
      <c r="I95" s="165">
        <f>I96</f>
        <v>45500</v>
      </c>
      <c r="J95" s="165"/>
      <c r="K95" s="165">
        <f>K96</f>
        <v>55000</v>
      </c>
      <c r="L95" s="165">
        <f>SUM(L102)</f>
        <v>0</v>
      </c>
      <c r="M95" s="8"/>
      <c r="N95" s="231"/>
      <c r="O95" s="236"/>
      <c r="P95" s="231"/>
    </row>
    <row r="96" spans="1:16" s="3" customFormat="1" ht="15.75" customHeight="1">
      <c r="A96" s="162"/>
      <c r="B96" s="163">
        <v>92605</v>
      </c>
      <c r="C96" s="162"/>
      <c r="D96" s="311" t="s">
        <v>171</v>
      </c>
      <c r="E96" s="312"/>
      <c r="F96" s="312"/>
      <c r="G96" s="312"/>
      <c r="H96" s="313"/>
      <c r="I96" s="13">
        <f>SUM(I97:I100)</f>
        <v>45500</v>
      </c>
      <c r="J96" s="13"/>
      <c r="K96" s="13">
        <f>K97+K99+K100+K98</f>
        <v>55000</v>
      </c>
      <c r="L96" s="13"/>
      <c r="M96" s="8"/>
      <c r="N96" s="231"/>
      <c r="O96" s="237"/>
      <c r="P96" s="231"/>
    </row>
    <row r="97" spans="1:16" s="3" customFormat="1" ht="49.5" customHeight="1">
      <c r="A97" s="164"/>
      <c r="B97" s="79"/>
      <c r="C97" s="177">
        <v>2360</v>
      </c>
      <c r="D97" s="301" t="s">
        <v>168</v>
      </c>
      <c r="E97" s="302"/>
      <c r="F97" s="302"/>
      <c r="G97" s="302"/>
      <c r="H97" s="303"/>
      <c r="I97" s="178">
        <v>25500</v>
      </c>
      <c r="J97" s="178"/>
      <c r="K97" s="178"/>
      <c r="L97" s="178"/>
      <c r="M97" s="8"/>
      <c r="N97" s="231"/>
      <c r="O97" s="238"/>
      <c r="P97" s="231"/>
    </row>
    <row r="98" spans="1:16" s="3" customFormat="1" ht="15" customHeight="1">
      <c r="A98" s="164"/>
      <c r="B98" s="79"/>
      <c r="C98" s="177">
        <v>4170</v>
      </c>
      <c r="D98" s="301" t="s">
        <v>204</v>
      </c>
      <c r="E98" s="302"/>
      <c r="F98" s="302"/>
      <c r="G98" s="302"/>
      <c r="H98" s="303"/>
      <c r="I98" s="178">
        <v>20000</v>
      </c>
      <c r="J98" s="178"/>
      <c r="K98" s="178"/>
      <c r="L98" s="178"/>
      <c r="M98" s="8"/>
      <c r="N98" s="243"/>
      <c r="O98" s="238"/>
      <c r="P98" s="243"/>
    </row>
    <row r="99" spans="1:16" s="3" customFormat="1" ht="15" customHeight="1">
      <c r="A99" s="164"/>
      <c r="B99" s="79"/>
      <c r="C99" s="177">
        <v>4210</v>
      </c>
      <c r="D99" s="310" t="s">
        <v>214</v>
      </c>
      <c r="E99" s="302"/>
      <c r="F99" s="302"/>
      <c r="G99" s="302"/>
      <c r="H99" s="303"/>
      <c r="I99" s="178"/>
      <c r="J99" s="178"/>
      <c r="K99" s="178">
        <v>20000</v>
      </c>
      <c r="L99" s="178"/>
      <c r="M99" s="8"/>
      <c r="N99" s="231"/>
      <c r="O99" s="231"/>
      <c r="P99" s="231"/>
    </row>
    <row r="100" spans="1:16" s="3" customFormat="1" ht="15" customHeight="1">
      <c r="A100" s="164"/>
      <c r="B100" s="79"/>
      <c r="C100" s="177">
        <v>4300</v>
      </c>
      <c r="D100" s="301" t="s">
        <v>115</v>
      </c>
      <c r="E100" s="302"/>
      <c r="F100" s="302"/>
      <c r="G100" s="302"/>
      <c r="H100" s="303"/>
      <c r="I100" s="178"/>
      <c r="J100" s="178"/>
      <c r="K100" s="178">
        <v>35000</v>
      </c>
      <c r="L100" s="178"/>
      <c r="M100" s="8"/>
      <c r="N100" s="231"/>
      <c r="O100" s="231"/>
      <c r="P100" s="231"/>
    </row>
    <row r="101" spans="1:16" ht="18.75" customHeight="1">
      <c r="A101" s="378" t="s">
        <v>68</v>
      </c>
      <c r="B101" s="379"/>
      <c r="C101" s="379"/>
      <c r="D101" s="379"/>
      <c r="E101" s="379"/>
      <c r="F101" s="379"/>
      <c r="G101" s="379"/>
      <c r="H101" s="380"/>
      <c r="I101" s="72">
        <f>I95+I91+I88+I50+I33+I23+I15+I10</f>
        <v>1491920</v>
      </c>
      <c r="J101" s="72">
        <f>J95+J91+J88+J50+J33+J23+J15+J10</f>
        <v>769304</v>
      </c>
      <c r="K101" s="72">
        <f>K95+K91+K88+K50+K33+K23+K15+K10+K79</f>
        <v>6357093</v>
      </c>
      <c r="L101" s="72">
        <f>L95+L91+L88+L50+L33+L23+L15+L10</f>
        <v>0</v>
      </c>
      <c r="M101" s="389"/>
      <c r="N101" s="390"/>
      <c r="O101" s="371"/>
      <c r="P101" s="371"/>
    </row>
    <row r="102" spans="1:16" ht="15" customHeight="1">
      <c r="A102" s="67"/>
      <c r="B102" s="67"/>
      <c r="C102" s="67"/>
      <c r="D102" s="67"/>
      <c r="E102" s="67"/>
      <c r="F102" s="67"/>
      <c r="G102" s="67"/>
      <c r="H102" s="67"/>
      <c r="I102" s="68"/>
      <c r="J102" s="68"/>
      <c r="K102" s="68"/>
      <c r="L102" s="68"/>
      <c r="M102" s="69"/>
      <c r="N102" s="70"/>
      <c r="O102" s="70"/>
      <c r="P102" s="186"/>
    </row>
    <row r="103" spans="1:16" ht="11.25" customHeight="1">
      <c r="A103" s="67"/>
      <c r="B103" s="67"/>
      <c r="C103" s="67"/>
      <c r="D103" s="67"/>
      <c r="E103" s="67"/>
      <c r="F103" s="67"/>
      <c r="G103" s="67"/>
      <c r="H103" s="67"/>
      <c r="I103" s="68"/>
      <c r="J103" s="68"/>
      <c r="K103" s="68"/>
      <c r="L103" s="68"/>
      <c r="M103" s="69"/>
      <c r="N103" s="70"/>
      <c r="O103" s="70"/>
      <c r="P103" s="197"/>
    </row>
    <row r="104" ht="16.5" customHeight="1"/>
    <row r="105" spans="1:16" ht="13.5" customHeight="1">
      <c r="A105" s="67"/>
      <c r="B105" s="67"/>
      <c r="C105" s="67"/>
      <c r="D105" s="67"/>
      <c r="E105" s="67"/>
      <c r="F105" s="67"/>
      <c r="G105" s="67"/>
      <c r="H105" s="67"/>
      <c r="I105" s="68"/>
      <c r="J105" s="68"/>
      <c r="K105" s="68"/>
      <c r="L105" s="68"/>
      <c r="M105" s="69"/>
      <c r="N105" s="70"/>
      <c r="O105" s="70"/>
      <c r="P105" s="208"/>
    </row>
    <row r="106" spans="1:16" ht="1.5" customHeight="1">
      <c r="A106" s="67"/>
      <c r="B106" s="67"/>
      <c r="C106" s="67"/>
      <c r="D106" s="67"/>
      <c r="E106" s="67"/>
      <c r="F106" s="67"/>
      <c r="G106" s="67"/>
      <c r="H106" s="67"/>
      <c r="I106" s="68"/>
      <c r="J106" s="68"/>
      <c r="K106" s="68"/>
      <c r="L106" s="68"/>
      <c r="M106" s="69"/>
      <c r="N106" s="70"/>
      <c r="O106" s="70"/>
      <c r="P106" s="206"/>
    </row>
    <row r="107" spans="1:16" ht="12.75" customHeight="1">
      <c r="A107" s="372" t="s">
        <v>122</v>
      </c>
      <c r="B107" s="372"/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</row>
    <row r="108" spans="1:16" ht="6" customHeight="1">
      <c r="A108" s="67"/>
      <c r="B108" s="67"/>
      <c r="C108" s="67"/>
      <c r="D108" s="67"/>
      <c r="E108" s="67"/>
      <c r="F108" s="67"/>
      <c r="G108" s="67"/>
      <c r="H108" s="67"/>
      <c r="I108" s="68"/>
      <c r="J108" s="68"/>
      <c r="K108" s="68"/>
      <c r="L108" s="68"/>
      <c r="M108" s="69"/>
      <c r="N108" s="70"/>
      <c r="O108" s="70"/>
      <c r="P108" s="182"/>
    </row>
    <row r="109" spans="1:16" ht="11.25" customHeight="1">
      <c r="A109" s="375" t="s">
        <v>24</v>
      </c>
      <c r="B109" s="411" t="s">
        <v>0</v>
      </c>
      <c r="C109" s="412"/>
      <c r="D109" s="413"/>
      <c r="E109" s="349" t="s">
        <v>244</v>
      </c>
      <c r="F109" s="407" t="s">
        <v>16</v>
      </c>
      <c r="G109" s="408"/>
      <c r="H109" s="349" t="s">
        <v>62</v>
      </c>
      <c r="I109" s="351" t="s">
        <v>25</v>
      </c>
      <c r="J109" s="352"/>
      <c r="K109" s="352"/>
      <c r="L109" s="352"/>
      <c r="M109" s="352"/>
      <c r="N109" s="352"/>
      <c r="O109" s="352"/>
      <c r="P109" s="353"/>
    </row>
    <row r="110" spans="1:16" ht="11.25" customHeight="1">
      <c r="A110" s="375"/>
      <c r="B110" s="414"/>
      <c r="C110" s="415"/>
      <c r="D110" s="416"/>
      <c r="E110" s="350"/>
      <c r="F110" s="409"/>
      <c r="G110" s="410"/>
      <c r="H110" s="350"/>
      <c r="I110" s="349" t="s">
        <v>27</v>
      </c>
      <c r="J110" s="386" t="s">
        <v>33</v>
      </c>
      <c r="K110" s="387"/>
      <c r="L110" s="387"/>
      <c r="M110" s="387"/>
      <c r="N110" s="387"/>
      <c r="O110" s="388"/>
      <c r="P110" s="349" t="s">
        <v>30</v>
      </c>
    </row>
    <row r="111" spans="1:16" ht="12" customHeight="1">
      <c r="A111" s="376"/>
      <c r="B111" s="414"/>
      <c r="C111" s="415"/>
      <c r="D111" s="416"/>
      <c r="E111" s="350"/>
      <c r="F111" s="347" t="s">
        <v>99</v>
      </c>
      <c r="G111" s="347" t="s">
        <v>100</v>
      </c>
      <c r="H111" s="350"/>
      <c r="I111" s="350"/>
      <c r="J111" s="360" t="s">
        <v>94</v>
      </c>
      <c r="K111" s="345" t="s">
        <v>28</v>
      </c>
      <c r="L111" s="345" t="s">
        <v>34</v>
      </c>
      <c r="M111" s="345" t="s">
        <v>29</v>
      </c>
      <c r="N111" s="373" t="s">
        <v>33</v>
      </c>
      <c r="O111" s="374"/>
      <c r="P111" s="350"/>
    </row>
    <row r="112" spans="1:16" ht="65.25" customHeight="1">
      <c r="A112" s="377"/>
      <c r="B112" s="417"/>
      <c r="C112" s="418"/>
      <c r="D112" s="419"/>
      <c r="E112" s="348"/>
      <c r="F112" s="348"/>
      <c r="G112" s="348"/>
      <c r="H112" s="348"/>
      <c r="I112" s="348"/>
      <c r="J112" s="361"/>
      <c r="K112" s="346"/>
      <c r="L112" s="346"/>
      <c r="M112" s="346"/>
      <c r="N112" s="188" t="s">
        <v>123</v>
      </c>
      <c r="O112" s="114" t="s">
        <v>91</v>
      </c>
      <c r="P112" s="348"/>
    </row>
    <row r="113" spans="1:16" ht="13.5" customHeight="1">
      <c r="A113" s="118" t="s">
        <v>1</v>
      </c>
      <c r="B113" s="117" t="s">
        <v>3</v>
      </c>
      <c r="C113" s="115"/>
      <c r="D113" s="116"/>
      <c r="E113" s="99">
        <v>1857708</v>
      </c>
      <c r="F113" s="98"/>
      <c r="G113" s="98"/>
      <c r="H113" s="99">
        <f aca="true" t="shared" si="0" ref="H113:H118">E113-F113+G113</f>
        <v>1857708</v>
      </c>
      <c r="I113" s="98">
        <f>H113-P113</f>
        <v>172282</v>
      </c>
      <c r="J113" s="131"/>
      <c r="K113" s="132">
        <v>110000</v>
      </c>
      <c r="L113" s="132"/>
      <c r="M113" s="133"/>
      <c r="N113" s="132">
        <v>46118</v>
      </c>
      <c r="O113" s="134"/>
      <c r="P113" s="98">
        <v>1685426</v>
      </c>
    </row>
    <row r="114" spans="1:16" ht="13.5" customHeight="1">
      <c r="A114" s="33" t="s">
        <v>2</v>
      </c>
      <c r="B114" s="329" t="s">
        <v>6</v>
      </c>
      <c r="C114" s="330"/>
      <c r="D114" s="331"/>
      <c r="E114" s="135">
        <v>144065</v>
      </c>
      <c r="F114" s="136"/>
      <c r="G114" s="136"/>
      <c r="H114" s="135">
        <f t="shared" si="0"/>
        <v>144065</v>
      </c>
      <c r="I114" s="136">
        <f>H114-P114</f>
        <v>144065</v>
      </c>
      <c r="J114" s="137"/>
      <c r="K114" s="138"/>
      <c r="L114" s="138"/>
      <c r="M114" s="138"/>
      <c r="N114" s="138"/>
      <c r="O114" s="139"/>
      <c r="P114" s="136"/>
    </row>
    <row r="115" spans="1:16" ht="13.5" customHeight="1">
      <c r="A115" s="33">
        <v>150</v>
      </c>
      <c r="B115" s="326" t="s">
        <v>92</v>
      </c>
      <c r="C115" s="327"/>
      <c r="D115" s="328"/>
      <c r="E115" s="135">
        <v>2480</v>
      </c>
      <c r="F115" s="136"/>
      <c r="G115" s="136"/>
      <c r="H115" s="135">
        <f t="shared" si="0"/>
        <v>2480</v>
      </c>
      <c r="I115" s="136"/>
      <c r="J115" s="137"/>
      <c r="K115" s="140"/>
      <c r="L115" s="138"/>
      <c r="M115" s="138"/>
      <c r="N115" s="138"/>
      <c r="O115" s="139"/>
      <c r="P115" s="136">
        <f>H115</f>
        <v>2480</v>
      </c>
    </row>
    <row r="116" spans="1:16" ht="13.5" customHeight="1">
      <c r="A116" s="119">
        <v>600</v>
      </c>
      <c r="B116" s="329" t="s">
        <v>7</v>
      </c>
      <c r="C116" s="330"/>
      <c r="D116" s="331"/>
      <c r="E116" s="135">
        <v>12077650</v>
      </c>
      <c r="F116" s="136">
        <f>I10+J10</f>
        <v>769304</v>
      </c>
      <c r="G116" s="136">
        <f>L10+K10</f>
        <v>0</v>
      </c>
      <c r="H116" s="135">
        <f t="shared" si="0"/>
        <v>11308346</v>
      </c>
      <c r="I116" s="136">
        <f aca="true" t="shared" si="1" ref="I116:I133">H116-P116</f>
        <v>7266172</v>
      </c>
      <c r="J116" s="141"/>
      <c r="K116" s="140">
        <v>2010000</v>
      </c>
      <c r="L116" s="140"/>
      <c r="M116" s="138"/>
      <c r="N116" s="138"/>
      <c r="O116" s="139">
        <v>2010000</v>
      </c>
      <c r="P116" s="136">
        <v>4042174</v>
      </c>
    </row>
    <row r="117" spans="1:16" ht="13.5" customHeight="1">
      <c r="A117" s="119">
        <v>630</v>
      </c>
      <c r="B117" s="329" t="s">
        <v>32</v>
      </c>
      <c r="C117" s="330"/>
      <c r="D117" s="331"/>
      <c r="E117" s="135">
        <v>40000</v>
      </c>
      <c r="F117" s="136"/>
      <c r="G117" s="136"/>
      <c r="H117" s="135">
        <f t="shared" si="0"/>
        <v>40000</v>
      </c>
      <c r="I117" s="136">
        <f t="shared" si="1"/>
        <v>40000</v>
      </c>
      <c r="J117" s="141"/>
      <c r="K117" s="140">
        <f>I117</f>
        <v>40000</v>
      </c>
      <c r="L117" s="140"/>
      <c r="M117" s="138"/>
      <c r="N117" s="138"/>
      <c r="O117" s="139"/>
      <c r="P117" s="136"/>
    </row>
    <row r="118" spans="1:16" ht="13.5" customHeight="1">
      <c r="A118" s="119">
        <v>700</v>
      </c>
      <c r="B118" s="326" t="s">
        <v>69</v>
      </c>
      <c r="C118" s="327"/>
      <c r="D118" s="328"/>
      <c r="E118" s="135">
        <v>6661101</v>
      </c>
      <c r="F118" s="136">
        <f>I15+J15</f>
        <v>558420</v>
      </c>
      <c r="G118" s="136">
        <f>K15+L15</f>
        <v>1125757</v>
      </c>
      <c r="H118" s="135">
        <f t="shared" si="0"/>
        <v>7228438</v>
      </c>
      <c r="I118" s="136">
        <f t="shared" si="1"/>
        <v>7220438</v>
      </c>
      <c r="J118" s="141">
        <v>312844</v>
      </c>
      <c r="K118" s="140"/>
      <c r="L118" s="138"/>
      <c r="M118" s="138"/>
      <c r="N118" s="138"/>
      <c r="O118" s="142"/>
      <c r="P118" s="136">
        <v>8000</v>
      </c>
    </row>
    <row r="119" spans="1:16" ht="13.5" customHeight="1">
      <c r="A119" s="119">
        <v>710</v>
      </c>
      <c r="B119" s="329" t="s">
        <v>15</v>
      </c>
      <c r="C119" s="330"/>
      <c r="D119" s="331"/>
      <c r="E119" s="135">
        <v>835700</v>
      </c>
      <c r="F119" s="136">
        <f>I23+J23</f>
        <v>203000</v>
      </c>
      <c r="G119" s="136">
        <f>J23+K23</f>
        <v>0</v>
      </c>
      <c r="H119" s="135">
        <f>E119-F119+G119</f>
        <v>632700</v>
      </c>
      <c r="I119" s="136">
        <f t="shared" si="1"/>
        <v>632700</v>
      </c>
      <c r="J119" s="141">
        <v>4500</v>
      </c>
      <c r="K119" s="140"/>
      <c r="L119" s="140"/>
      <c r="M119" s="138"/>
      <c r="N119" s="138"/>
      <c r="O119" s="142"/>
      <c r="P119" s="136"/>
    </row>
    <row r="120" spans="1:16" ht="13.5" customHeight="1">
      <c r="A120" s="119">
        <v>720</v>
      </c>
      <c r="B120" s="329" t="s">
        <v>35</v>
      </c>
      <c r="C120" s="330"/>
      <c r="D120" s="331"/>
      <c r="E120" s="135">
        <v>933165</v>
      </c>
      <c r="F120" s="136"/>
      <c r="G120" s="136"/>
      <c r="H120" s="135">
        <f>E120-F120+G120</f>
        <v>933165</v>
      </c>
      <c r="I120" s="136">
        <f t="shared" si="1"/>
        <v>0</v>
      </c>
      <c r="J120" s="141"/>
      <c r="K120" s="138"/>
      <c r="L120" s="140"/>
      <c r="M120" s="138"/>
      <c r="N120" s="138"/>
      <c r="O120" s="142"/>
      <c r="P120" s="136">
        <v>933165</v>
      </c>
    </row>
    <row r="121" spans="1:16" ht="15" customHeight="1">
      <c r="A121" s="119">
        <v>750</v>
      </c>
      <c r="B121" s="329" t="s">
        <v>31</v>
      </c>
      <c r="C121" s="330"/>
      <c r="D121" s="331"/>
      <c r="E121" s="135">
        <v>19524839</v>
      </c>
      <c r="F121" s="136">
        <f>I33+J33</f>
        <v>110000</v>
      </c>
      <c r="G121" s="136">
        <f>K33</f>
        <v>4320000</v>
      </c>
      <c r="H121" s="135">
        <f>E121-F121+G121</f>
        <v>23734839</v>
      </c>
      <c r="I121" s="136">
        <f t="shared" si="1"/>
        <v>23556601</v>
      </c>
      <c r="J121" s="141">
        <v>8159676</v>
      </c>
      <c r="K121" s="140">
        <v>180000</v>
      </c>
      <c r="L121" s="140">
        <v>369000</v>
      </c>
      <c r="M121" s="138"/>
      <c r="N121" s="140">
        <v>132306</v>
      </c>
      <c r="O121" s="143"/>
      <c r="P121" s="136">
        <v>178238</v>
      </c>
    </row>
    <row r="122" spans="1:16" ht="58.5" customHeight="1">
      <c r="A122" s="119">
        <v>751</v>
      </c>
      <c r="B122" s="326" t="s">
        <v>23</v>
      </c>
      <c r="C122" s="327"/>
      <c r="D122" s="328"/>
      <c r="E122" s="135">
        <v>3352</v>
      </c>
      <c r="F122" s="136"/>
      <c r="G122" s="136"/>
      <c r="H122" s="135">
        <f aca="true" t="shared" si="2" ref="H122:H127">E122-F122+G122</f>
        <v>3352</v>
      </c>
      <c r="I122" s="136">
        <f t="shared" si="1"/>
        <v>3352</v>
      </c>
      <c r="J122" s="141">
        <v>3352</v>
      </c>
      <c r="K122" s="140"/>
      <c r="L122" s="140"/>
      <c r="M122" s="138"/>
      <c r="N122" s="140">
        <v>3230</v>
      </c>
      <c r="O122" s="142"/>
      <c r="P122" s="136"/>
    </row>
    <row r="123" spans="1:16" ht="38.25" customHeight="1">
      <c r="A123" s="119">
        <v>754</v>
      </c>
      <c r="B123" s="326" t="s">
        <v>26</v>
      </c>
      <c r="C123" s="327"/>
      <c r="D123" s="328"/>
      <c r="E123" s="135">
        <v>626521</v>
      </c>
      <c r="F123" s="136"/>
      <c r="G123" s="136"/>
      <c r="H123" s="135">
        <f t="shared" si="2"/>
        <v>626521</v>
      </c>
      <c r="I123" s="136">
        <f t="shared" si="1"/>
        <v>626521</v>
      </c>
      <c r="J123" s="141">
        <v>0</v>
      </c>
      <c r="K123" s="140">
        <v>156000</v>
      </c>
      <c r="L123" s="140">
        <v>122671</v>
      </c>
      <c r="M123" s="138"/>
      <c r="N123" s="138"/>
      <c r="O123" s="142"/>
      <c r="P123" s="136"/>
    </row>
    <row r="124" spans="1:16" ht="24" customHeight="1">
      <c r="A124" s="119">
        <v>757</v>
      </c>
      <c r="B124" s="326" t="s">
        <v>8</v>
      </c>
      <c r="C124" s="327"/>
      <c r="D124" s="328"/>
      <c r="E124" s="135">
        <v>4192598</v>
      </c>
      <c r="F124" s="136"/>
      <c r="G124" s="136"/>
      <c r="H124" s="144">
        <f t="shared" si="2"/>
        <v>4192598</v>
      </c>
      <c r="I124" s="136">
        <f t="shared" si="1"/>
        <v>4192598</v>
      </c>
      <c r="J124" s="137"/>
      <c r="K124" s="138"/>
      <c r="L124" s="138"/>
      <c r="M124" s="140">
        <v>4035694</v>
      </c>
      <c r="N124" s="140"/>
      <c r="O124" s="142"/>
      <c r="P124" s="136"/>
    </row>
    <row r="125" spans="1:16" ht="12.75" customHeight="1">
      <c r="A125" s="119">
        <v>758</v>
      </c>
      <c r="B125" s="326" t="s">
        <v>9</v>
      </c>
      <c r="C125" s="327"/>
      <c r="D125" s="328"/>
      <c r="E125" s="170">
        <v>8382482</v>
      </c>
      <c r="F125" s="242"/>
      <c r="G125" s="146"/>
      <c r="H125" s="145">
        <f t="shared" si="2"/>
        <v>8382482</v>
      </c>
      <c r="I125" s="146">
        <f t="shared" si="1"/>
        <v>8382482</v>
      </c>
      <c r="J125" s="147"/>
      <c r="K125" s="148"/>
      <c r="L125" s="148"/>
      <c r="M125" s="149"/>
      <c r="N125" s="149"/>
      <c r="O125" s="150"/>
      <c r="P125" s="136"/>
    </row>
    <row r="126" spans="1:16" ht="12.75" customHeight="1">
      <c r="A126" s="119">
        <v>801</v>
      </c>
      <c r="B126" s="326" t="s">
        <v>10</v>
      </c>
      <c r="C126" s="327"/>
      <c r="D126" s="328"/>
      <c r="E126" s="170">
        <v>80331695</v>
      </c>
      <c r="F126" s="146">
        <f>I50+J50</f>
        <v>525000</v>
      </c>
      <c r="G126" s="146">
        <f>K50+L50</f>
        <v>785000</v>
      </c>
      <c r="H126" s="145">
        <f t="shared" si="2"/>
        <v>80591695</v>
      </c>
      <c r="I126" s="146">
        <f t="shared" si="1"/>
        <v>50479400</v>
      </c>
      <c r="J126" s="151">
        <v>27830405</v>
      </c>
      <c r="K126" s="152">
        <v>11655969</v>
      </c>
      <c r="L126" s="152">
        <v>1614201</v>
      </c>
      <c r="M126" s="148"/>
      <c r="N126" s="148"/>
      <c r="O126" s="150"/>
      <c r="P126" s="136">
        <v>30112295</v>
      </c>
    </row>
    <row r="127" spans="1:16" ht="12.75" customHeight="1">
      <c r="A127" s="119">
        <v>851</v>
      </c>
      <c r="B127" s="326" t="s">
        <v>11</v>
      </c>
      <c r="C127" s="327"/>
      <c r="D127" s="328"/>
      <c r="E127" s="135">
        <v>465467</v>
      </c>
      <c r="F127" s="136"/>
      <c r="G127" s="136"/>
      <c r="H127" s="144">
        <f t="shared" si="2"/>
        <v>465467</v>
      </c>
      <c r="I127" s="146">
        <f t="shared" si="1"/>
        <v>465467</v>
      </c>
      <c r="J127" s="141">
        <v>173550</v>
      </c>
      <c r="K127" s="140">
        <v>33250</v>
      </c>
      <c r="L127" s="140"/>
      <c r="M127" s="138"/>
      <c r="N127" s="138"/>
      <c r="O127" s="150"/>
      <c r="P127" s="136"/>
    </row>
    <row r="128" spans="1:16" ht="12" customHeight="1">
      <c r="A128" s="119">
        <v>852</v>
      </c>
      <c r="B128" s="326" t="s">
        <v>12</v>
      </c>
      <c r="C128" s="327"/>
      <c r="D128" s="328"/>
      <c r="E128" s="135">
        <v>5124934</v>
      </c>
      <c r="F128" s="136"/>
      <c r="G128" s="136">
        <f>K79</f>
        <v>41336</v>
      </c>
      <c r="H128" s="144">
        <f aca="true" t="shared" si="3" ref="H128:H133">E128-F128+G128</f>
        <v>5166270</v>
      </c>
      <c r="I128" s="146">
        <f t="shared" si="1"/>
        <v>5166270</v>
      </c>
      <c r="J128" s="141">
        <v>1227878</v>
      </c>
      <c r="K128" s="140"/>
      <c r="L128" s="140">
        <v>3307052</v>
      </c>
      <c r="M128" s="138"/>
      <c r="N128" s="140">
        <v>2497767</v>
      </c>
      <c r="O128" s="150"/>
      <c r="P128" s="136"/>
    </row>
    <row r="129" spans="1:16" ht="38.25" customHeight="1">
      <c r="A129" s="119">
        <v>853</v>
      </c>
      <c r="B129" s="443" t="s">
        <v>95</v>
      </c>
      <c r="C129" s="444"/>
      <c r="D129" s="445"/>
      <c r="E129" s="135">
        <v>452602</v>
      </c>
      <c r="F129" s="136">
        <f>I88</f>
        <v>50000</v>
      </c>
      <c r="G129" s="136"/>
      <c r="H129" s="144">
        <f t="shared" si="3"/>
        <v>402602</v>
      </c>
      <c r="I129" s="146">
        <f t="shared" si="1"/>
        <v>402602</v>
      </c>
      <c r="J129" s="141">
        <v>111417</v>
      </c>
      <c r="K129" s="140">
        <v>188200</v>
      </c>
      <c r="L129" s="140">
        <v>17430</v>
      </c>
      <c r="M129" s="138"/>
      <c r="N129" s="140"/>
      <c r="O129" s="150"/>
      <c r="P129" s="136"/>
    </row>
    <row r="130" spans="1:16" ht="23.25" customHeight="1">
      <c r="A130" s="119">
        <v>854</v>
      </c>
      <c r="B130" s="326" t="s">
        <v>13</v>
      </c>
      <c r="C130" s="327"/>
      <c r="D130" s="328"/>
      <c r="E130" s="135">
        <v>2547472</v>
      </c>
      <c r="F130" s="136">
        <f>I91+J91</f>
        <v>0</v>
      </c>
      <c r="G130" s="136">
        <f>J91+K91</f>
        <v>30000</v>
      </c>
      <c r="H130" s="144">
        <f t="shared" si="3"/>
        <v>2577472</v>
      </c>
      <c r="I130" s="146">
        <f t="shared" si="1"/>
        <v>2577472</v>
      </c>
      <c r="J130" s="141">
        <v>2001589</v>
      </c>
      <c r="K130" s="140"/>
      <c r="L130" s="140">
        <v>373911</v>
      </c>
      <c r="M130" s="138"/>
      <c r="N130" s="138"/>
      <c r="O130" s="150"/>
      <c r="P130" s="136"/>
    </row>
    <row r="131" spans="1:16" ht="24.75" customHeight="1">
      <c r="A131" s="119">
        <v>900</v>
      </c>
      <c r="B131" s="326" t="s">
        <v>85</v>
      </c>
      <c r="C131" s="327"/>
      <c r="D131" s="328"/>
      <c r="E131" s="135">
        <v>4029601</v>
      </c>
      <c r="F131" s="136"/>
      <c r="G131" s="136"/>
      <c r="H131" s="144">
        <f t="shared" si="3"/>
        <v>4029601</v>
      </c>
      <c r="I131" s="146">
        <f t="shared" si="1"/>
        <v>3414275</v>
      </c>
      <c r="J131" s="141"/>
      <c r="K131" s="138"/>
      <c r="L131" s="138"/>
      <c r="M131" s="138"/>
      <c r="N131" s="138"/>
      <c r="O131" s="150"/>
      <c r="P131" s="136">
        <v>615326</v>
      </c>
    </row>
    <row r="132" spans="1:16" ht="25.5" customHeight="1">
      <c r="A132" s="119">
        <v>921</v>
      </c>
      <c r="B132" s="326" t="s">
        <v>57</v>
      </c>
      <c r="C132" s="327"/>
      <c r="D132" s="328"/>
      <c r="E132" s="135">
        <v>2745000</v>
      </c>
      <c r="F132" s="136"/>
      <c r="G132" s="136"/>
      <c r="H132" s="144">
        <f t="shared" si="3"/>
        <v>2745000</v>
      </c>
      <c r="I132" s="146">
        <f t="shared" si="1"/>
        <v>2745000</v>
      </c>
      <c r="J132" s="137"/>
      <c r="K132" s="140">
        <v>2725000</v>
      </c>
      <c r="L132" s="140"/>
      <c r="M132" s="138"/>
      <c r="N132" s="138"/>
      <c r="O132" s="150"/>
      <c r="P132" s="136">
        <v>0</v>
      </c>
    </row>
    <row r="133" spans="1:16" ht="12.75" customHeight="1">
      <c r="A133" s="120">
        <v>926</v>
      </c>
      <c r="B133" s="366" t="s">
        <v>96</v>
      </c>
      <c r="C133" s="367"/>
      <c r="D133" s="368"/>
      <c r="E133" s="153">
        <v>1634950</v>
      </c>
      <c r="F133" s="159">
        <f>I95+J95</f>
        <v>45500</v>
      </c>
      <c r="G133" s="159">
        <f>K95</f>
        <v>55000</v>
      </c>
      <c r="H133" s="153">
        <f t="shared" si="3"/>
        <v>1644450</v>
      </c>
      <c r="I133" s="154">
        <f t="shared" si="1"/>
        <v>1644450</v>
      </c>
      <c r="J133" s="155">
        <v>547980</v>
      </c>
      <c r="K133" s="156">
        <v>179500</v>
      </c>
      <c r="L133" s="156">
        <v>1800</v>
      </c>
      <c r="M133" s="157"/>
      <c r="N133" s="157"/>
      <c r="O133" s="158"/>
      <c r="P133" s="159">
        <v>0</v>
      </c>
    </row>
    <row r="134" spans="1:17" ht="18.75" customHeight="1">
      <c r="A134" s="84" t="s">
        <v>17</v>
      </c>
      <c r="B134" s="426" t="s">
        <v>21</v>
      </c>
      <c r="C134" s="427"/>
      <c r="D134" s="428"/>
      <c r="E134" s="48">
        <f>SUM(E113:E121,E122:E133)</f>
        <v>152613382</v>
      </c>
      <c r="F134" s="48">
        <f>SUM(F113:F121,F122:F133)</f>
        <v>2261224</v>
      </c>
      <c r="G134" s="48">
        <f>SUM(G113:G133)</f>
        <v>6357093</v>
      </c>
      <c r="H134" s="48">
        <f>SUM(H113:H121,H122:H133)</f>
        <v>156709251</v>
      </c>
      <c r="I134" s="48">
        <f>SUM(I113:I133)</f>
        <v>119132147</v>
      </c>
      <c r="J134" s="113">
        <f aca="true" t="shared" si="4" ref="J134:P134">SUM(J113:J121,J122:J133)</f>
        <v>40373191</v>
      </c>
      <c r="K134" s="121">
        <f t="shared" si="4"/>
        <v>17277919</v>
      </c>
      <c r="L134" s="121">
        <f>SUM(L113:L121,L122:L133)</f>
        <v>5806065</v>
      </c>
      <c r="M134" s="121">
        <f t="shared" si="4"/>
        <v>4035694</v>
      </c>
      <c r="N134" s="121">
        <f t="shared" si="4"/>
        <v>2679421</v>
      </c>
      <c r="O134" s="122">
        <f t="shared" si="4"/>
        <v>2010000</v>
      </c>
      <c r="P134" s="48">
        <f t="shared" si="4"/>
        <v>37577104</v>
      </c>
      <c r="Q134" s="1">
        <f>E134-F134+G134</f>
        <v>156709251</v>
      </c>
    </row>
    <row r="135" spans="1:16" ht="6" customHeight="1">
      <c r="A135" s="47"/>
      <c r="B135" s="47"/>
      <c r="C135" s="47"/>
      <c r="D135" s="47"/>
      <c r="E135" s="405" t="s">
        <v>97</v>
      </c>
      <c r="F135" s="446"/>
      <c r="G135" s="46"/>
      <c r="H135" s="47"/>
      <c r="I135" s="7"/>
      <c r="J135" s="7"/>
      <c r="K135" s="6"/>
      <c r="L135" s="6"/>
      <c r="M135" s="6"/>
      <c r="N135" s="6"/>
      <c r="O135" s="4"/>
      <c r="P135" s="4"/>
    </row>
    <row r="136" spans="1:16" ht="15.75" customHeight="1">
      <c r="A136" s="65"/>
      <c r="B136" s="65"/>
      <c r="C136" s="65"/>
      <c r="D136" s="65"/>
      <c r="E136" s="64"/>
      <c r="F136" s="66">
        <f>F134-I101-J101</f>
        <v>0</v>
      </c>
      <c r="G136" s="64">
        <f>G134-K101-L101</f>
        <v>0</v>
      </c>
      <c r="H136" s="65"/>
      <c r="I136" s="65"/>
      <c r="J136" s="65"/>
      <c r="K136" s="6"/>
      <c r="L136" s="6"/>
      <c r="M136" s="6"/>
      <c r="N136" s="6"/>
      <c r="O136" s="63"/>
      <c r="P136" s="63"/>
    </row>
    <row r="137" spans="1:16" ht="6.75" customHeight="1">
      <c r="A137" s="57"/>
      <c r="B137" s="57"/>
      <c r="C137" s="57"/>
      <c r="D137" s="57"/>
      <c r="E137" s="56"/>
      <c r="F137" s="58"/>
      <c r="G137" s="56"/>
      <c r="H137" s="57"/>
      <c r="I137" s="57"/>
      <c r="J137" s="57"/>
      <c r="K137" s="6"/>
      <c r="L137" s="6"/>
      <c r="M137" s="6"/>
      <c r="N137" s="6"/>
      <c r="O137" s="55"/>
      <c r="P137" s="55"/>
    </row>
    <row r="138" spans="1:16" ht="12" customHeight="1">
      <c r="A138" s="123" t="s">
        <v>36</v>
      </c>
      <c r="B138" s="441" t="s">
        <v>64</v>
      </c>
      <c r="C138" s="441"/>
      <c r="D138" s="441"/>
      <c r="E138" s="441"/>
      <c r="F138" s="441"/>
      <c r="G138" s="442"/>
      <c r="H138" s="109">
        <f>H140+H139</f>
        <v>92012469</v>
      </c>
      <c r="I138" s="14"/>
      <c r="J138" s="15"/>
      <c r="K138" s="40"/>
      <c r="L138" s="6"/>
      <c r="M138" s="6"/>
      <c r="N138" s="6"/>
      <c r="O138" s="4"/>
      <c r="P138" s="4"/>
    </row>
    <row r="139" spans="1:16" ht="11.25" customHeight="1">
      <c r="A139" s="124"/>
      <c r="B139" s="324" t="s">
        <v>101</v>
      </c>
      <c r="C139" s="324"/>
      <c r="D139" s="324"/>
      <c r="E139" s="324"/>
      <c r="F139" s="324"/>
      <c r="G139" s="325"/>
      <c r="H139" s="110">
        <f>J134</f>
        <v>40373191</v>
      </c>
      <c r="I139" s="14"/>
      <c r="J139" s="405"/>
      <c r="K139" s="405"/>
      <c r="L139" s="6"/>
      <c r="M139" s="6"/>
      <c r="N139" s="6"/>
      <c r="O139" s="4"/>
      <c r="P139" s="4"/>
    </row>
    <row r="140" spans="1:16" ht="12" customHeight="1">
      <c r="A140" s="124"/>
      <c r="B140" s="324" t="s">
        <v>102</v>
      </c>
      <c r="C140" s="324"/>
      <c r="D140" s="324"/>
      <c r="E140" s="324"/>
      <c r="F140" s="324"/>
      <c r="G140" s="325"/>
      <c r="H140" s="110">
        <f>I134-J134-K134-L134-M134</f>
        <v>51639278</v>
      </c>
      <c r="I140" s="16" t="e">
        <f>H138+H141+H144+H148+H150+H151+#REF!+H153</f>
        <v>#REF!</v>
      </c>
      <c r="J140" s="405"/>
      <c r="K140" s="406"/>
      <c r="L140" s="6"/>
      <c r="M140" s="6"/>
      <c r="N140" s="6"/>
      <c r="O140" s="4"/>
      <c r="P140" s="4"/>
    </row>
    <row r="141" spans="1:16" ht="12" customHeight="1">
      <c r="A141" s="125" t="s">
        <v>37</v>
      </c>
      <c r="B141" s="439" t="s">
        <v>38</v>
      </c>
      <c r="C141" s="439"/>
      <c r="D141" s="439"/>
      <c r="E141" s="439"/>
      <c r="F141" s="439"/>
      <c r="G141" s="440"/>
      <c r="H141" s="107">
        <f>H142+H143</f>
        <v>17284173</v>
      </c>
      <c r="I141" s="14"/>
      <c r="J141" s="7"/>
      <c r="K141" s="6"/>
      <c r="L141" s="6"/>
      <c r="M141" s="6"/>
      <c r="N141" s="6"/>
      <c r="O141" s="4"/>
      <c r="P141" s="4"/>
    </row>
    <row r="142" spans="1:16" ht="12" customHeight="1">
      <c r="A142" s="124"/>
      <c r="B142" s="438" t="s">
        <v>58</v>
      </c>
      <c r="C142" s="438"/>
      <c r="D142" s="438"/>
      <c r="E142" s="438"/>
      <c r="F142" s="438"/>
      <c r="G142" s="111"/>
      <c r="H142" s="110">
        <v>6254</v>
      </c>
      <c r="I142" s="14"/>
      <c r="J142" s="7"/>
      <c r="K142" s="6"/>
      <c r="L142" s="6"/>
      <c r="M142" s="6"/>
      <c r="N142" s="6"/>
      <c r="O142" s="4"/>
      <c r="P142" s="4"/>
    </row>
    <row r="143" spans="1:16" ht="12" customHeight="1">
      <c r="A143" s="124"/>
      <c r="B143" s="438" t="s">
        <v>59</v>
      </c>
      <c r="C143" s="438"/>
      <c r="D143" s="438"/>
      <c r="E143" s="438"/>
      <c r="F143" s="438"/>
      <c r="G143" s="111"/>
      <c r="H143" s="110">
        <f>K134</f>
        <v>17277919</v>
      </c>
      <c r="I143" s="14"/>
      <c r="J143" s="7"/>
      <c r="K143" s="40"/>
      <c r="L143" s="6"/>
      <c r="M143" s="6"/>
      <c r="N143" s="6"/>
      <c r="O143" s="4"/>
      <c r="P143" s="4"/>
    </row>
    <row r="144" spans="1:16" ht="12" customHeight="1">
      <c r="A144" s="125" t="s">
        <v>39</v>
      </c>
      <c r="B144" s="439" t="s">
        <v>34</v>
      </c>
      <c r="C144" s="439"/>
      <c r="D144" s="439"/>
      <c r="E144" s="439"/>
      <c r="F144" s="439"/>
      <c r="G144" s="440"/>
      <c r="H144" s="107">
        <f>L134</f>
        <v>5806065</v>
      </c>
      <c r="I144" s="14"/>
      <c r="J144" s="7"/>
      <c r="K144" s="6"/>
      <c r="L144" s="6"/>
      <c r="M144" s="6"/>
      <c r="N144" s="6"/>
      <c r="O144" s="4"/>
      <c r="P144" s="4"/>
    </row>
    <row r="145" spans="1:16" ht="12" customHeight="1">
      <c r="A145" s="126" t="s">
        <v>40</v>
      </c>
      <c r="B145" s="369" t="s">
        <v>90</v>
      </c>
      <c r="C145" s="369"/>
      <c r="D145" s="369"/>
      <c r="E145" s="369"/>
      <c r="F145" s="369"/>
      <c r="G145" s="370"/>
      <c r="H145" s="106">
        <f>H147+H146</f>
        <v>1147890</v>
      </c>
      <c r="I145" s="14"/>
      <c r="J145" s="7"/>
      <c r="K145" s="6"/>
      <c r="L145" s="6"/>
      <c r="M145" s="6"/>
      <c r="N145" s="6"/>
      <c r="O145" s="4"/>
      <c r="P145" s="4"/>
    </row>
    <row r="146" spans="1:16" ht="12" customHeight="1">
      <c r="A146" s="124"/>
      <c r="B146" s="438" t="s">
        <v>60</v>
      </c>
      <c r="C146" s="438"/>
      <c r="D146" s="438"/>
      <c r="E146" s="438"/>
      <c r="F146" s="438"/>
      <c r="G146" s="111"/>
      <c r="H146" s="112">
        <v>793191</v>
      </c>
      <c r="I146" s="14"/>
      <c r="J146" s="7"/>
      <c r="K146" s="6"/>
      <c r="L146" s="6"/>
      <c r="M146" s="6"/>
      <c r="N146" s="6"/>
      <c r="O146" s="4"/>
      <c r="P146" s="4"/>
    </row>
    <row r="147" spans="1:16" ht="12" customHeight="1">
      <c r="A147" s="124"/>
      <c r="B147" s="438" t="s">
        <v>61</v>
      </c>
      <c r="C147" s="438"/>
      <c r="D147" s="438"/>
      <c r="E147" s="438"/>
      <c r="F147" s="438"/>
      <c r="G147" s="111"/>
      <c r="H147" s="112">
        <v>354699</v>
      </c>
      <c r="I147" s="14"/>
      <c r="J147" s="7"/>
      <c r="K147" s="6"/>
      <c r="L147" s="6"/>
      <c r="M147" s="6"/>
      <c r="N147" s="6"/>
      <c r="O147" s="4"/>
      <c r="P147" s="4"/>
    </row>
    <row r="148" spans="1:16" ht="12" customHeight="1">
      <c r="A148" s="127" t="s">
        <v>41</v>
      </c>
      <c r="B148" s="369" t="s">
        <v>29</v>
      </c>
      <c r="C148" s="369"/>
      <c r="D148" s="369"/>
      <c r="E148" s="369"/>
      <c r="F148" s="369"/>
      <c r="G148" s="370"/>
      <c r="H148" s="106">
        <f>M134</f>
        <v>4035694</v>
      </c>
      <c r="I148" s="14"/>
      <c r="J148" s="8"/>
      <c r="K148" s="4"/>
      <c r="L148" s="4"/>
      <c r="M148" s="4"/>
      <c r="N148" s="4"/>
      <c r="O148" s="4"/>
      <c r="P148" s="4"/>
    </row>
    <row r="149" spans="1:16" ht="12" customHeight="1">
      <c r="A149" s="127" t="s">
        <v>42</v>
      </c>
      <c r="B149" s="369" t="s">
        <v>103</v>
      </c>
      <c r="C149" s="369"/>
      <c r="D149" s="369"/>
      <c r="E149" s="369"/>
      <c r="F149" s="369"/>
      <c r="G149" s="370"/>
      <c r="H149" s="106"/>
      <c r="I149" s="14"/>
      <c r="J149" s="8"/>
      <c r="K149" s="4"/>
      <c r="L149" s="4"/>
      <c r="M149" s="4"/>
      <c r="N149" s="4"/>
      <c r="O149" s="4"/>
      <c r="P149" s="4"/>
    </row>
    <row r="150" spans="1:16" ht="24" customHeight="1">
      <c r="A150" s="128" t="s">
        <v>43</v>
      </c>
      <c r="B150" s="369" t="s">
        <v>123</v>
      </c>
      <c r="C150" s="369"/>
      <c r="D150" s="369"/>
      <c r="E150" s="369"/>
      <c r="F150" s="369"/>
      <c r="G150" s="370"/>
      <c r="H150" s="106">
        <f>N134</f>
        <v>2679421</v>
      </c>
      <c r="I150" s="14"/>
      <c r="J150" s="8"/>
      <c r="K150" s="4"/>
      <c r="L150" s="189"/>
      <c r="M150" s="189"/>
      <c r="N150" s="189"/>
      <c r="O150" s="189"/>
      <c r="P150" s="189"/>
    </row>
    <row r="151" spans="1:16" ht="26.25" customHeight="1">
      <c r="A151" s="126" t="s">
        <v>44</v>
      </c>
      <c r="B151" s="369" t="s">
        <v>125</v>
      </c>
      <c r="C151" s="369"/>
      <c r="D151" s="369"/>
      <c r="E151" s="369"/>
      <c r="F151" s="369"/>
      <c r="G151" s="370"/>
      <c r="H151" s="107">
        <f>O134</f>
        <v>2010000</v>
      </c>
      <c r="I151" s="14"/>
      <c r="J151" s="8"/>
      <c r="K151" s="4"/>
      <c r="L151" s="4"/>
      <c r="M151" s="4"/>
      <c r="N151" s="4"/>
      <c r="O151" s="4"/>
      <c r="P151" s="4"/>
    </row>
    <row r="152" spans="1:16" ht="25.5" customHeight="1">
      <c r="A152" s="125" t="s">
        <v>45</v>
      </c>
      <c r="B152" s="369" t="s">
        <v>47</v>
      </c>
      <c r="C152" s="369"/>
      <c r="D152" s="369"/>
      <c r="E152" s="369"/>
      <c r="F152" s="369"/>
      <c r="G152" s="370"/>
      <c r="H152" s="107">
        <v>0</v>
      </c>
      <c r="I152" s="14"/>
      <c r="J152" s="8"/>
      <c r="K152" s="4"/>
      <c r="L152" s="4"/>
      <c r="M152" s="4"/>
      <c r="N152" s="4"/>
      <c r="O152" s="4"/>
      <c r="P152" s="4"/>
    </row>
    <row r="153" spans="1:16" ht="39.75" customHeight="1">
      <c r="A153" s="129" t="s">
        <v>46</v>
      </c>
      <c r="B153" s="358" t="s">
        <v>48</v>
      </c>
      <c r="C153" s="358"/>
      <c r="D153" s="358"/>
      <c r="E153" s="358"/>
      <c r="F153" s="358"/>
      <c r="G153" s="359"/>
      <c r="H153" s="108">
        <v>410467</v>
      </c>
      <c r="I153" s="14"/>
      <c r="J153" s="8"/>
      <c r="K153" s="4"/>
      <c r="L153" s="4"/>
      <c r="M153" s="4"/>
      <c r="N153" s="4"/>
      <c r="O153" s="4"/>
      <c r="P153" s="4"/>
    </row>
    <row r="154" spans="1:16" ht="4.5" customHeight="1">
      <c r="A154" s="61"/>
      <c r="B154" s="62"/>
      <c r="C154" s="62"/>
      <c r="D154" s="62"/>
      <c r="E154" s="62"/>
      <c r="F154" s="62"/>
      <c r="G154" s="62"/>
      <c r="H154" s="19"/>
      <c r="I154" s="19"/>
      <c r="J154" s="8"/>
      <c r="K154" s="54"/>
      <c r="L154" s="54"/>
      <c r="M154" s="54"/>
      <c r="N154" s="54"/>
      <c r="O154" s="54"/>
      <c r="P154" s="54"/>
    </row>
    <row r="155" spans="1:16" ht="6" customHeight="1">
      <c r="A155" s="17"/>
      <c r="B155" s="59"/>
      <c r="C155" s="59"/>
      <c r="D155" s="59"/>
      <c r="E155" s="59"/>
      <c r="F155" s="59"/>
      <c r="G155" s="59"/>
      <c r="H155" s="18"/>
      <c r="I155" s="19"/>
      <c r="J155" s="8"/>
      <c r="K155" s="60"/>
      <c r="L155" s="60"/>
      <c r="M155" s="60"/>
      <c r="N155" s="60"/>
      <c r="O155" s="60"/>
      <c r="P155" s="60"/>
    </row>
    <row r="156" spans="1:16" ht="15.75" customHeight="1">
      <c r="A156" s="78" t="s">
        <v>20</v>
      </c>
      <c r="B156" s="402" t="s">
        <v>229</v>
      </c>
      <c r="C156" s="403"/>
      <c r="D156" s="403"/>
      <c r="E156" s="403"/>
      <c r="F156" s="403"/>
      <c r="G156" s="404"/>
      <c r="H156" s="87">
        <v>2005759</v>
      </c>
      <c r="I156" s="20"/>
      <c r="J156" s="8"/>
      <c r="K156" s="4"/>
      <c r="L156" s="4"/>
      <c r="M156" s="4"/>
      <c r="N156" s="4"/>
      <c r="O156" s="4"/>
      <c r="P156" s="4"/>
    </row>
    <row r="157" spans="1:16" ht="14.25" customHeight="1">
      <c r="A157" s="85" t="s">
        <v>20</v>
      </c>
      <c r="B157" s="402" t="s">
        <v>230</v>
      </c>
      <c r="C157" s="403"/>
      <c r="D157" s="403"/>
      <c r="E157" s="403"/>
      <c r="F157" s="403"/>
      <c r="G157" s="404"/>
      <c r="H157" s="88">
        <v>5600000</v>
      </c>
      <c r="I157" s="21"/>
      <c r="J157" s="8"/>
      <c r="K157" s="4"/>
      <c r="L157" s="4"/>
      <c r="M157" s="4"/>
      <c r="N157" s="4"/>
      <c r="O157" s="4"/>
      <c r="P157" s="4"/>
    </row>
    <row r="158" spans="1:16" ht="27.75" customHeight="1">
      <c r="A158" s="85" t="s">
        <v>83</v>
      </c>
      <c r="B158" s="402" t="s">
        <v>84</v>
      </c>
      <c r="C158" s="403"/>
      <c r="D158" s="403"/>
      <c r="E158" s="403"/>
      <c r="F158" s="403"/>
      <c r="G158" s="404"/>
      <c r="H158" s="88">
        <v>14000000</v>
      </c>
      <c r="I158" s="21"/>
      <c r="J158" s="8"/>
      <c r="K158" s="4"/>
      <c r="L158" s="4"/>
      <c r="M158" s="4"/>
      <c r="N158" s="4"/>
      <c r="O158" s="4"/>
      <c r="P158" s="4"/>
    </row>
    <row r="159" spans="1:16" ht="14.25" customHeight="1">
      <c r="A159" s="84" t="s">
        <v>18</v>
      </c>
      <c r="B159" s="426" t="s">
        <v>22</v>
      </c>
      <c r="C159" s="427"/>
      <c r="D159" s="427"/>
      <c r="E159" s="427"/>
      <c r="F159" s="427"/>
      <c r="G159" s="428"/>
      <c r="H159" s="83">
        <f>H156+H157+H158</f>
        <v>21605759</v>
      </c>
      <c r="I159" s="22"/>
      <c r="J159" s="8"/>
      <c r="K159" s="4"/>
      <c r="L159" s="4"/>
      <c r="M159" s="4"/>
      <c r="N159" s="4"/>
      <c r="O159" s="4"/>
      <c r="P159" s="4"/>
    </row>
    <row r="160" spans="1:16" ht="14.25" customHeight="1">
      <c r="A160" s="86" t="s">
        <v>19</v>
      </c>
      <c r="B160" s="423" t="s">
        <v>63</v>
      </c>
      <c r="C160" s="424"/>
      <c r="D160" s="424"/>
      <c r="E160" s="424"/>
      <c r="F160" s="424"/>
      <c r="G160" s="425"/>
      <c r="H160" s="26">
        <f>H159+H134</f>
        <v>178315010</v>
      </c>
      <c r="I160" s="9"/>
      <c r="J160" s="8"/>
      <c r="K160" s="171"/>
      <c r="L160" s="4"/>
      <c r="M160" s="4"/>
      <c r="N160" s="4"/>
      <c r="O160" s="4"/>
      <c r="P160" s="4"/>
    </row>
    <row r="161" spans="1:16" ht="9.75" customHeight="1">
      <c r="A161" s="23"/>
      <c r="B161" s="24"/>
      <c r="C161" s="24"/>
      <c r="D161" s="24"/>
      <c r="E161" s="24"/>
      <c r="F161" s="24"/>
      <c r="G161" s="24"/>
      <c r="H161" s="25"/>
      <c r="I161" s="9"/>
      <c r="J161" s="8"/>
      <c r="K161" s="4"/>
      <c r="L161" s="4"/>
      <c r="M161" s="4"/>
      <c r="N161" s="4"/>
      <c r="O161" s="4"/>
      <c r="P161" s="4"/>
    </row>
    <row r="162" ht="10.5" customHeight="1"/>
    <row r="163" ht="10.5" customHeight="1"/>
    <row r="164" ht="27.75" customHeight="1"/>
    <row r="165" ht="42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spans="11:12" ht="18.75" customHeight="1">
      <c r="K174" s="187" t="s">
        <v>54</v>
      </c>
      <c r="L174" s="187" t="s">
        <v>55</v>
      </c>
    </row>
    <row r="175" spans="1:14" ht="17.25" customHeight="1">
      <c r="A175" s="172" t="s">
        <v>4</v>
      </c>
      <c r="B175" s="393" t="s">
        <v>245</v>
      </c>
      <c r="C175" s="363"/>
      <c r="D175" s="363"/>
      <c r="E175" s="363"/>
      <c r="F175" s="363"/>
      <c r="G175" s="363"/>
      <c r="H175" s="394"/>
      <c r="I175" s="362">
        <f>K175+L175</f>
        <v>166020711</v>
      </c>
      <c r="J175" s="363"/>
      <c r="K175" s="225">
        <v>164266396</v>
      </c>
      <c r="L175" s="225">
        <v>1754315</v>
      </c>
      <c r="M175" s="1"/>
      <c r="N175" s="1">
        <f>I175-Dochody!E114</f>
        <v>0</v>
      </c>
    </row>
    <row r="176" spans="1:12" ht="12.75">
      <c r="A176" s="172"/>
      <c r="B176" s="354" t="s">
        <v>104</v>
      </c>
      <c r="C176" s="355"/>
      <c r="D176" s="355"/>
      <c r="E176" s="355"/>
      <c r="F176" s="355"/>
      <c r="G176" s="355"/>
      <c r="H176" s="356"/>
      <c r="I176" s="357">
        <f>Dochody!F114+Dochody!G114</f>
        <v>2036950</v>
      </c>
      <c r="J176" s="355"/>
      <c r="K176" s="225">
        <f>Dochody!F114</f>
        <v>1878950</v>
      </c>
      <c r="L176" s="225">
        <f>Dochody!G114</f>
        <v>158000</v>
      </c>
    </row>
    <row r="177" spans="1:12" ht="12.75">
      <c r="A177" s="172"/>
      <c r="B177" s="354" t="s">
        <v>105</v>
      </c>
      <c r="C177" s="355"/>
      <c r="D177" s="355"/>
      <c r="E177" s="355"/>
      <c r="F177" s="355"/>
      <c r="G177" s="355"/>
      <c r="H177" s="356"/>
      <c r="I177" s="357">
        <f>Dochody!H114+Dochody!I114</f>
        <v>10632819</v>
      </c>
      <c r="J177" s="355"/>
      <c r="K177" s="225">
        <f>Dochody!H114</f>
        <v>10632819</v>
      </c>
      <c r="L177" s="225">
        <f>Dochody!I114</f>
        <v>0</v>
      </c>
    </row>
    <row r="178" spans="1:12" ht="12.75">
      <c r="A178" s="172" t="s">
        <v>5</v>
      </c>
      <c r="B178" s="354" t="s">
        <v>106</v>
      </c>
      <c r="C178" s="355"/>
      <c r="D178" s="355"/>
      <c r="E178" s="355"/>
      <c r="F178" s="355"/>
      <c r="G178" s="355"/>
      <c r="H178" s="356"/>
      <c r="I178" s="362">
        <f>I175+I177-I176</f>
        <v>174616580</v>
      </c>
      <c r="J178" s="363"/>
      <c r="K178" s="225">
        <f>K175-K176+K177</f>
        <v>173020265</v>
      </c>
      <c r="L178" s="225">
        <f>L175-L176+L177</f>
        <v>1596315</v>
      </c>
    </row>
    <row r="179" spans="1:12" ht="45" customHeight="1">
      <c r="A179" s="184" t="s">
        <v>107</v>
      </c>
      <c r="B179" s="420" t="s">
        <v>86</v>
      </c>
      <c r="C179" s="421"/>
      <c r="D179" s="421"/>
      <c r="E179" s="421"/>
      <c r="F179" s="421"/>
      <c r="G179" s="421"/>
      <c r="H179" s="422"/>
      <c r="I179" s="364">
        <v>3698430</v>
      </c>
      <c r="J179" s="365"/>
      <c r="K179" s="226"/>
      <c r="L179" s="226"/>
    </row>
    <row r="180" spans="1:12" ht="5.25" customHeight="1">
      <c r="A180" s="185"/>
      <c r="B180" s="435"/>
      <c r="C180" s="436"/>
      <c r="D180" s="436"/>
      <c r="E180" s="436"/>
      <c r="F180" s="436"/>
      <c r="G180" s="436"/>
      <c r="H180" s="437"/>
      <c r="I180" s="398"/>
      <c r="J180" s="399"/>
      <c r="K180" s="227"/>
      <c r="L180" s="227"/>
    </row>
    <row r="181" spans="1:12" ht="6" customHeight="1">
      <c r="A181" s="173"/>
      <c r="B181" s="395"/>
      <c r="C181" s="396"/>
      <c r="D181" s="396"/>
      <c r="E181" s="396"/>
      <c r="F181" s="396"/>
      <c r="G181" s="396"/>
      <c r="H181" s="397"/>
      <c r="I181" s="400"/>
      <c r="J181" s="401"/>
      <c r="K181" s="228"/>
      <c r="L181" s="228"/>
    </row>
    <row r="182" spans="1:12" ht="12.75">
      <c r="A182" s="172"/>
      <c r="B182" s="393" t="s">
        <v>231</v>
      </c>
      <c r="C182" s="363"/>
      <c r="D182" s="363"/>
      <c r="E182" s="363"/>
      <c r="F182" s="363"/>
      <c r="G182" s="363"/>
      <c r="H182" s="394"/>
      <c r="I182" s="362">
        <f>I178+I179+I181+I180</f>
        <v>178315010</v>
      </c>
      <c r="J182" s="363"/>
      <c r="K182" s="229"/>
      <c r="L182" s="229"/>
    </row>
    <row r="183" spans="1:12" ht="8.25" customHeight="1">
      <c r="A183" s="172"/>
      <c r="B183" s="354"/>
      <c r="C183" s="355"/>
      <c r="D183" s="355"/>
      <c r="E183" s="355"/>
      <c r="F183" s="355"/>
      <c r="G183" s="355"/>
      <c r="H183" s="356"/>
      <c r="I183" s="354"/>
      <c r="J183" s="355"/>
      <c r="K183" s="229"/>
      <c r="L183" s="229"/>
    </row>
    <row r="184" spans="1:14" ht="17.25" customHeight="1">
      <c r="A184" s="172" t="s">
        <v>4</v>
      </c>
      <c r="B184" s="393" t="s">
        <v>246</v>
      </c>
      <c r="C184" s="363"/>
      <c r="D184" s="363"/>
      <c r="E184" s="363"/>
      <c r="F184" s="363"/>
      <c r="G184" s="363"/>
      <c r="H184" s="394"/>
      <c r="I184" s="362">
        <f>K184+L184</f>
        <v>152613382</v>
      </c>
      <c r="J184" s="363"/>
      <c r="K184" s="225">
        <v>114266974</v>
      </c>
      <c r="L184" s="225">
        <v>38346408</v>
      </c>
      <c r="N184" s="1">
        <f>I184-E134</f>
        <v>0</v>
      </c>
    </row>
    <row r="185" spans="1:12" ht="12.75">
      <c r="A185" s="172"/>
      <c r="B185" s="354" t="s">
        <v>109</v>
      </c>
      <c r="C185" s="355"/>
      <c r="D185" s="355"/>
      <c r="E185" s="355"/>
      <c r="F185" s="355"/>
      <c r="G185" s="355"/>
      <c r="H185" s="356"/>
      <c r="I185" s="357">
        <f>F134</f>
        <v>2261224</v>
      </c>
      <c r="J185" s="355"/>
      <c r="K185" s="225">
        <f>I101</f>
        <v>1491920</v>
      </c>
      <c r="L185" s="225">
        <f>J101</f>
        <v>769304</v>
      </c>
    </row>
    <row r="186" spans="1:12" ht="12.75">
      <c r="A186" s="172"/>
      <c r="B186" s="354" t="s">
        <v>110</v>
      </c>
      <c r="C186" s="355"/>
      <c r="D186" s="355"/>
      <c r="E186" s="355"/>
      <c r="F186" s="355"/>
      <c r="G186" s="355"/>
      <c r="H186" s="356"/>
      <c r="I186" s="357">
        <f>G134</f>
        <v>6357093</v>
      </c>
      <c r="J186" s="355"/>
      <c r="K186" s="225">
        <f>K101</f>
        <v>6357093</v>
      </c>
      <c r="L186" s="225">
        <f>L101</f>
        <v>0</v>
      </c>
    </row>
    <row r="187" spans="1:15" ht="12.75">
      <c r="A187" s="172" t="s">
        <v>5</v>
      </c>
      <c r="B187" s="354" t="s">
        <v>111</v>
      </c>
      <c r="C187" s="355"/>
      <c r="D187" s="355"/>
      <c r="E187" s="355"/>
      <c r="F187" s="355"/>
      <c r="G187" s="355"/>
      <c r="H187" s="356"/>
      <c r="I187" s="362">
        <f>I184+I186-I185</f>
        <v>156709251</v>
      </c>
      <c r="J187" s="363"/>
      <c r="K187" s="225">
        <f>K184-K185+K186</f>
        <v>119132147</v>
      </c>
      <c r="L187" s="225">
        <f>L184-L185+L186</f>
        <v>37577104</v>
      </c>
      <c r="O187" t="s">
        <v>129</v>
      </c>
    </row>
    <row r="188" spans="1:12" ht="12.75">
      <c r="A188" s="172" t="s">
        <v>107</v>
      </c>
      <c r="B188" s="354" t="s">
        <v>112</v>
      </c>
      <c r="C188" s="355"/>
      <c r="D188" s="355"/>
      <c r="E188" s="355"/>
      <c r="F188" s="355"/>
      <c r="G188" s="355"/>
      <c r="H188" s="356"/>
      <c r="I188" s="357">
        <v>2005759</v>
      </c>
      <c r="J188" s="355"/>
      <c r="K188" s="229"/>
      <c r="L188" s="229"/>
    </row>
    <row r="189" spans="1:12" ht="12.75">
      <c r="A189" s="172" t="s">
        <v>113</v>
      </c>
      <c r="B189" s="354" t="s">
        <v>114</v>
      </c>
      <c r="C189" s="355"/>
      <c r="D189" s="355"/>
      <c r="E189" s="355"/>
      <c r="F189" s="355"/>
      <c r="G189" s="355"/>
      <c r="H189" s="356"/>
      <c r="I189" s="357">
        <v>5600000</v>
      </c>
      <c r="J189" s="355"/>
      <c r="K189" s="229"/>
      <c r="L189" s="229"/>
    </row>
    <row r="190" spans="1:12" ht="12.75">
      <c r="A190" s="172" t="s">
        <v>108</v>
      </c>
      <c r="B190" s="354" t="s">
        <v>84</v>
      </c>
      <c r="C190" s="355"/>
      <c r="D190" s="355"/>
      <c r="E190" s="355"/>
      <c r="F190" s="355"/>
      <c r="G190" s="355"/>
      <c r="H190" s="356"/>
      <c r="I190" s="357">
        <v>14000000</v>
      </c>
      <c r="J190" s="392"/>
      <c r="K190" s="229"/>
      <c r="L190" s="229"/>
    </row>
    <row r="191" spans="1:12" ht="12.75">
      <c r="A191" s="172" t="s">
        <v>121</v>
      </c>
      <c r="B191" s="432" t="s">
        <v>233</v>
      </c>
      <c r="C191" s="433"/>
      <c r="D191" s="433"/>
      <c r="E191" s="433"/>
      <c r="F191" s="433"/>
      <c r="G191" s="433"/>
      <c r="H191" s="434"/>
      <c r="I191" s="343">
        <f>SUM(I188:J190)</f>
        <v>21605759</v>
      </c>
      <c r="J191" s="344"/>
      <c r="K191" s="229"/>
      <c r="L191" s="229"/>
    </row>
    <row r="192" spans="1:12" ht="18" customHeight="1">
      <c r="A192" s="174"/>
      <c r="B192" s="393" t="s">
        <v>232</v>
      </c>
      <c r="C192" s="363"/>
      <c r="D192" s="363"/>
      <c r="E192" s="363"/>
      <c r="F192" s="363"/>
      <c r="G192" s="363"/>
      <c r="H192" s="394"/>
      <c r="I192" s="362">
        <f>I187+I191</f>
        <v>178315010</v>
      </c>
      <c r="J192" s="363"/>
      <c r="K192" s="229"/>
      <c r="L192" s="229"/>
    </row>
    <row r="193" spans="1:10" ht="13.5" customHeight="1">
      <c r="A193" s="10"/>
      <c r="B193" s="80"/>
      <c r="C193" s="80"/>
      <c r="D193" s="80"/>
      <c r="E193" s="175"/>
      <c r="F193" s="8"/>
      <c r="G193" s="80"/>
      <c r="H193" s="80"/>
      <c r="I193" s="80"/>
      <c r="J193" s="80"/>
    </row>
    <row r="194" spans="1:12" ht="13.5" customHeight="1">
      <c r="A194" s="391" t="s">
        <v>221</v>
      </c>
      <c r="B194" s="391"/>
      <c r="C194" s="391"/>
      <c r="D194" s="391"/>
      <c r="E194" s="391"/>
      <c r="F194" s="391"/>
      <c r="G194" s="391"/>
      <c r="H194" s="391"/>
      <c r="I194" s="391"/>
      <c r="J194" s="391"/>
      <c r="K194" s="391"/>
      <c r="L194" s="391"/>
    </row>
    <row r="195" spans="1:11" ht="13.5" customHeight="1">
      <c r="A195" s="391" t="s">
        <v>222</v>
      </c>
      <c r="B195" s="391"/>
      <c r="C195" s="391"/>
      <c r="D195" s="391"/>
      <c r="E195" s="391"/>
      <c r="F195" s="391"/>
      <c r="G195" s="391"/>
      <c r="H195" s="391"/>
      <c r="I195" s="391"/>
      <c r="J195" s="391"/>
      <c r="K195" s="391"/>
    </row>
    <row r="196" spans="1:12" ht="12.75">
      <c r="A196" s="431" t="s">
        <v>224</v>
      </c>
      <c r="B196" s="431"/>
      <c r="C196" s="431"/>
      <c r="D196" s="431"/>
      <c r="E196" s="431"/>
      <c r="F196" s="431"/>
      <c r="G196" s="431"/>
      <c r="H196" s="431"/>
      <c r="I196" s="431"/>
      <c r="J196" s="431"/>
      <c r="L196" s="1">
        <f>I182-I192</f>
        <v>0</v>
      </c>
    </row>
    <row r="197" spans="1:10" ht="12.75">
      <c r="A197" s="290" t="s">
        <v>225</v>
      </c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1:10" ht="12.75">
      <c r="A198" s="430" t="s">
        <v>226</v>
      </c>
      <c r="B198" s="430"/>
      <c r="C198" s="430"/>
      <c r="D198" s="430"/>
      <c r="E198" s="430"/>
      <c r="F198" s="430"/>
      <c r="G198" s="430"/>
      <c r="H198" s="430"/>
      <c r="I198" s="430"/>
      <c r="J198" s="430"/>
    </row>
    <row r="199" spans="1:12" ht="12.75" customHeight="1">
      <c r="A199" s="429" t="s">
        <v>124</v>
      </c>
      <c r="B199" s="429"/>
      <c r="C199" s="429"/>
      <c r="D199" s="429"/>
      <c r="E199" s="429"/>
      <c r="F199" s="429"/>
      <c r="G199" s="429"/>
      <c r="H199" s="429"/>
      <c r="I199" s="429"/>
      <c r="J199" s="429"/>
      <c r="K199" s="429"/>
      <c r="L199" s="429"/>
    </row>
    <row r="200" ht="12.75" customHeight="1">
      <c r="A200" s="290" t="s">
        <v>227</v>
      </c>
    </row>
    <row r="201" spans="1:10" ht="12.75">
      <c r="A201" s="290" t="s">
        <v>228</v>
      </c>
      <c r="B201" s="80"/>
      <c r="C201" s="80"/>
      <c r="D201" s="80"/>
      <c r="E201" s="80"/>
      <c r="F201" s="80"/>
      <c r="G201" s="80"/>
      <c r="H201" s="80"/>
      <c r="I201" s="80"/>
      <c r="J201" s="80"/>
    </row>
  </sheetData>
  <sheetProtection/>
  <mergeCells count="205">
    <mergeCell ref="D18:H18"/>
    <mergeCell ref="D48:H48"/>
    <mergeCell ref="D24:H24"/>
    <mergeCell ref="D25:H25"/>
    <mergeCell ref="D40:H41"/>
    <mergeCell ref="D28:H28"/>
    <mergeCell ref="D33:H33"/>
    <mergeCell ref="D30:H30"/>
    <mergeCell ref="D35:H35"/>
    <mergeCell ref="D36:H36"/>
    <mergeCell ref="D32:H32"/>
    <mergeCell ref="D12:H12"/>
    <mergeCell ref="D88:H88"/>
    <mergeCell ref="D21:H21"/>
    <mergeCell ref="D22:H22"/>
    <mergeCell ref="D78:H78"/>
    <mergeCell ref="D69:H69"/>
    <mergeCell ref="D84:H84"/>
    <mergeCell ref="D85:H85"/>
    <mergeCell ref="D53:H53"/>
    <mergeCell ref="D55:H55"/>
    <mergeCell ref="D13:H13"/>
    <mergeCell ref="D14:H14"/>
    <mergeCell ref="D16:H16"/>
    <mergeCell ref="D20:H20"/>
    <mergeCell ref="D34:H34"/>
    <mergeCell ref="D29:H29"/>
    <mergeCell ref="D26:H26"/>
    <mergeCell ref="D27:H27"/>
    <mergeCell ref="D19:H19"/>
    <mergeCell ref="D31:H31"/>
    <mergeCell ref="D90:H90"/>
    <mergeCell ref="D94:H94"/>
    <mergeCell ref="D52:H52"/>
    <mergeCell ref="D63:H63"/>
    <mergeCell ref="D46:H46"/>
    <mergeCell ref="D93:H93"/>
    <mergeCell ref="D91:H91"/>
    <mergeCell ref="D92:H92"/>
    <mergeCell ref="D64:H64"/>
    <mergeCell ref="D82:H82"/>
    <mergeCell ref="A74:C74"/>
    <mergeCell ref="D100:H100"/>
    <mergeCell ref="D99:H99"/>
    <mergeCell ref="D79:H79"/>
    <mergeCell ref="D80:H80"/>
    <mergeCell ref="D81:H81"/>
    <mergeCell ref="D98:H98"/>
    <mergeCell ref="D83:H83"/>
    <mergeCell ref="D95:H95"/>
    <mergeCell ref="D96:H96"/>
    <mergeCell ref="B142:F142"/>
    <mergeCell ref="B141:G141"/>
    <mergeCell ref="B119:D119"/>
    <mergeCell ref="B120:D120"/>
    <mergeCell ref="E135:F135"/>
    <mergeCell ref="B134:D134"/>
    <mergeCell ref="B123:D123"/>
    <mergeCell ref="B121:D121"/>
    <mergeCell ref="B130:D130"/>
    <mergeCell ref="B127:D127"/>
    <mergeCell ref="B148:G148"/>
    <mergeCell ref="B147:F147"/>
    <mergeCell ref="B146:F146"/>
    <mergeCell ref="B145:G145"/>
    <mergeCell ref="B144:G144"/>
    <mergeCell ref="B143:F143"/>
    <mergeCell ref="B138:G138"/>
    <mergeCell ref="B139:G139"/>
    <mergeCell ref="B129:D129"/>
    <mergeCell ref="A199:L199"/>
    <mergeCell ref="A198:J198"/>
    <mergeCell ref="A196:J196"/>
    <mergeCell ref="B191:H191"/>
    <mergeCell ref="B183:H183"/>
    <mergeCell ref="B180:H180"/>
    <mergeCell ref="B182:H182"/>
    <mergeCell ref="B189:H189"/>
    <mergeCell ref="B184:H184"/>
    <mergeCell ref="B188:H188"/>
    <mergeCell ref="A40:C40"/>
    <mergeCell ref="I40:J40"/>
    <mergeCell ref="K40:L40"/>
    <mergeCell ref="I74:J74"/>
    <mergeCell ref="K74:L74"/>
    <mergeCell ref="B179:H179"/>
    <mergeCell ref="B177:H177"/>
    <mergeCell ref="B176:H176"/>
    <mergeCell ref="B160:G160"/>
    <mergeCell ref="B159:G159"/>
    <mergeCell ref="F111:F112"/>
    <mergeCell ref="B125:D125"/>
    <mergeCell ref="B126:D126"/>
    <mergeCell ref="B115:D115"/>
    <mergeCell ref="F109:G110"/>
    <mergeCell ref="B124:D124"/>
    <mergeCell ref="B117:D117"/>
    <mergeCell ref="B122:D122"/>
    <mergeCell ref="B109:D112"/>
    <mergeCell ref="B157:G157"/>
    <mergeCell ref="J140:K140"/>
    <mergeCell ref="J139:K139"/>
    <mergeCell ref="B151:G151"/>
    <mergeCell ref="B156:G156"/>
    <mergeCell ref="B178:H178"/>
    <mergeCell ref="B158:G158"/>
    <mergeCell ref="B175:H175"/>
    <mergeCell ref="B152:G152"/>
    <mergeCell ref="B149:G149"/>
    <mergeCell ref="B186:H186"/>
    <mergeCell ref="B181:H181"/>
    <mergeCell ref="I184:J184"/>
    <mergeCell ref="I185:J185"/>
    <mergeCell ref="I178:J178"/>
    <mergeCell ref="I176:J176"/>
    <mergeCell ref="I180:J180"/>
    <mergeCell ref="I183:J183"/>
    <mergeCell ref="I181:J181"/>
    <mergeCell ref="B187:H187"/>
    <mergeCell ref="I188:J188"/>
    <mergeCell ref="I187:J187"/>
    <mergeCell ref="I182:J182"/>
    <mergeCell ref="A194:L194"/>
    <mergeCell ref="A195:K195"/>
    <mergeCell ref="B190:H190"/>
    <mergeCell ref="I190:J190"/>
    <mergeCell ref="B192:H192"/>
    <mergeCell ref="I192:J192"/>
    <mergeCell ref="A6:L6"/>
    <mergeCell ref="I8:J8"/>
    <mergeCell ref="K8:L8"/>
    <mergeCell ref="D8:H9"/>
    <mergeCell ref="A8:C8"/>
    <mergeCell ref="J110:O110"/>
    <mergeCell ref="M101:N101"/>
    <mergeCell ref="D15:H15"/>
    <mergeCell ref="D61:H61"/>
    <mergeCell ref="D49:H49"/>
    <mergeCell ref="O101:P101"/>
    <mergeCell ref="A107:P107"/>
    <mergeCell ref="N111:O111"/>
    <mergeCell ref="A109:A112"/>
    <mergeCell ref="L111:L112"/>
    <mergeCell ref="P110:P112"/>
    <mergeCell ref="M111:M112"/>
    <mergeCell ref="E109:E112"/>
    <mergeCell ref="A101:H101"/>
    <mergeCell ref="I110:I112"/>
    <mergeCell ref="J111:J112"/>
    <mergeCell ref="I175:J175"/>
    <mergeCell ref="I177:J177"/>
    <mergeCell ref="I179:J179"/>
    <mergeCell ref="B128:D128"/>
    <mergeCell ref="B133:D133"/>
    <mergeCell ref="B131:D131"/>
    <mergeCell ref="B118:D118"/>
    <mergeCell ref="B150:G150"/>
    <mergeCell ref="I191:J191"/>
    <mergeCell ref="B116:D116"/>
    <mergeCell ref="K111:K112"/>
    <mergeCell ref="G111:G112"/>
    <mergeCell ref="H109:H112"/>
    <mergeCell ref="I109:P109"/>
    <mergeCell ref="B185:H185"/>
    <mergeCell ref="I186:J186"/>
    <mergeCell ref="B153:G153"/>
    <mergeCell ref="I189:J189"/>
    <mergeCell ref="B140:G140"/>
    <mergeCell ref="B132:D132"/>
    <mergeCell ref="B114:D114"/>
    <mergeCell ref="D10:H10"/>
    <mergeCell ref="D50:H50"/>
    <mergeCell ref="D57:H57"/>
    <mergeCell ref="D37:H37"/>
    <mergeCell ref="D17:H17"/>
    <mergeCell ref="D23:H23"/>
    <mergeCell ref="D11:H11"/>
    <mergeCell ref="D47:H47"/>
    <mergeCell ref="D38:H38"/>
    <mergeCell ref="D42:H42"/>
    <mergeCell ref="D39:H39"/>
    <mergeCell ref="D43:H43"/>
    <mergeCell ref="D44:H44"/>
    <mergeCell ref="D45:H45"/>
    <mergeCell ref="D65:H65"/>
    <mergeCell ref="D66:H66"/>
    <mergeCell ref="D76:H76"/>
    <mergeCell ref="D77:H77"/>
    <mergeCell ref="D89:H89"/>
    <mergeCell ref="D74:H75"/>
    <mergeCell ref="D67:H67"/>
    <mergeCell ref="D68:H68"/>
    <mergeCell ref="D87:H87"/>
    <mergeCell ref="D86:H86"/>
    <mergeCell ref="D97:H97"/>
    <mergeCell ref="D51:H51"/>
    <mergeCell ref="D54:H54"/>
    <mergeCell ref="D62:H62"/>
    <mergeCell ref="D70:H70"/>
    <mergeCell ref="D71:H71"/>
    <mergeCell ref="D58:H58"/>
    <mergeCell ref="D56:H56"/>
    <mergeCell ref="D59:H59"/>
    <mergeCell ref="D60:H60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showZeros="0" tabSelected="1" zoomScalePageLayoutView="0" workbookViewId="0" topLeftCell="A1">
      <selection activeCell="D16" sqref="D16:F16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172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173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499" t="s">
        <v>117</v>
      </c>
      <c r="B7" s="500"/>
      <c r="C7" s="500"/>
      <c r="D7" s="500"/>
      <c r="E7" s="500"/>
      <c r="F7" s="500"/>
      <c r="G7" s="500"/>
      <c r="H7" s="500"/>
      <c r="I7" s="500"/>
      <c r="J7" s="500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5" customHeight="1">
      <c r="A9" s="502" t="s">
        <v>51</v>
      </c>
      <c r="B9" s="503"/>
      <c r="C9" s="504"/>
      <c r="D9" s="505" t="s">
        <v>65</v>
      </c>
      <c r="E9" s="506"/>
      <c r="F9" s="507"/>
      <c r="G9" s="501" t="s">
        <v>66</v>
      </c>
      <c r="H9" s="501"/>
      <c r="I9" s="501" t="s">
        <v>67</v>
      </c>
      <c r="J9" s="501"/>
      <c r="K9" s="30"/>
      <c r="L9" s="31"/>
    </row>
    <row r="10" spans="1:12" ht="15.75" customHeight="1">
      <c r="A10" s="43" t="s">
        <v>24</v>
      </c>
      <c r="B10" s="43" t="s">
        <v>52</v>
      </c>
      <c r="C10" s="43" t="s">
        <v>53</v>
      </c>
      <c r="D10" s="508"/>
      <c r="E10" s="509"/>
      <c r="F10" s="510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5.75" customHeight="1">
      <c r="A11" s="255" t="s">
        <v>1</v>
      </c>
      <c r="B11" s="76"/>
      <c r="C11" s="75"/>
      <c r="D11" s="455" t="s">
        <v>167</v>
      </c>
      <c r="E11" s="474"/>
      <c r="F11" s="475"/>
      <c r="G11" s="169"/>
      <c r="H11" s="169">
        <f>H12</f>
        <v>158000</v>
      </c>
      <c r="I11" s="169"/>
      <c r="J11" s="212"/>
      <c r="K11" s="30"/>
      <c r="L11" s="31"/>
    </row>
    <row r="12" spans="1:12" ht="26.25" customHeight="1">
      <c r="A12" s="77"/>
      <c r="B12" s="256" t="s">
        <v>176</v>
      </c>
      <c r="C12" s="77"/>
      <c r="D12" s="464" t="s">
        <v>178</v>
      </c>
      <c r="E12" s="476"/>
      <c r="F12" s="477"/>
      <c r="G12" s="213"/>
      <c r="H12" s="214">
        <f>H13</f>
        <v>158000</v>
      </c>
      <c r="I12" s="214"/>
      <c r="J12" s="215"/>
      <c r="K12" s="30"/>
      <c r="L12" s="31"/>
    </row>
    <row r="13" spans="1:12" ht="22.5" customHeight="1">
      <c r="A13" s="81"/>
      <c r="B13" s="82"/>
      <c r="C13" s="179">
        <v>6290</v>
      </c>
      <c r="D13" s="495" t="s">
        <v>177</v>
      </c>
      <c r="E13" s="302"/>
      <c r="F13" s="303"/>
      <c r="G13" s="181"/>
      <c r="H13" s="181">
        <v>158000</v>
      </c>
      <c r="I13" s="181"/>
      <c r="J13" s="180"/>
      <c r="K13" s="30"/>
      <c r="L13" s="31"/>
    </row>
    <row r="14" spans="1:12" ht="15" customHeight="1">
      <c r="A14" s="76">
        <v>700</v>
      </c>
      <c r="B14" s="76"/>
      <c r="C14" s="75"/>
      <c r="D14" s="455" t="s">
        <v>126</v>
      </c>
      <c r="E14" s="474"/>
      <c r="F14" s="475"/>
      <c r="G14" s="169">
        <f>G20</f>
        <v>385900</v>
      </c>
      <c r="H14" s="169">
        <f>H15</f>
        <v>0</v>
      </c>
      <c r="I14" s="169">
        <f>I15</f>
        <v>9984200</v>
      </c>
      <c r="J14" s="212"/>
      <c r="K14" s="30"/>
      <c r="L14" s="31"/>
    </row>
    <row r="15" spans="1:12" ht="27" customHeight="1">
      <c r="A15" s="77"/>
      <c r="B15" s="176">
        <v>70005</v>
      </c>
      <c r="C15" s="77"/>
      <c r="D15" s="464" t="s">
        <v>127</v>
      </c>
      <c r="E15" s="476"/>
      <c r="F15" s="477"/>
      <c r="G15" s="214">
        <f>G16</f>
        <v>0</v>
      </c>
      <c r="H15" s="214">
        <f>H17</f>
        <v>0</v>
      </c>
      <c r="I15" s="214">
        <f>SUM(I16:I19)</f>
        <v>9984200</v>
      </c>
      <c r="J15" s="215"/>
      <c r="K15" s="30"/>
      <c r="L15" s="31"/>
    </row>
    <row r="16" spans="1:12" ht="54.75" customHeight="1">
      <c r="A16" s="81"/>
      <c r="B16" s="82"/>
      <c r="C16" s="179" t="s">
        <v>132</v>
      </c>
      <c r="D16" s="495" t="s">
        <v>133</v>
      </c>
      <c r="E16" s="302"/>
      <c r="F16" s="303"/>
      <c r="G16" s="181"/>
      <c r="H16" s="181"/>
      <c r="I16" s="181">
        <v>9840000</v>
      </c>
      <c r="J16" s="180"/>
      <c r="K16" s="30"/>
      <c r="L16" s="31"/>
    </row>
    <row r="17" spans="1:12" ht="14.25" customHeight="1">
      <c r="A17" s="81"/>
      <c r="B17" s="82"/>
      <c r="C17" s="179" t="s">
        <v>149</v>
      </c>
      <c r="D17" s="495" t="s">
        <v>151</v>
      </c>
      <c r="E17" s="302"/>
      <c r="F17" s="303"/>
      <c r="G17" s="181"/>
      <c r="H17" s="181"/>
      <c r="I17" s="181">
        <v>2200</v>
      </c>
      <c r="J17" s="180"/>
      <c r="K17" s="30"/>
      <c r="L17" s="31"/>
    </row>
    <row r="18" spans="1:12" ht="15" customHeight="1">
      <c r="A18" s="81"/>
      <c r="B18" s="82"/>
      <c r="C18" s="179" t="s">
        <v>180</v>
      </c>
      <c r="D18" s="495" t="s">
        <v>181</v>
      </c>
      <c r="E18" s="302"/>
      <c r="F18" s="303"/>
      <c r="G18" s="181"/>
      <c r="H18" s="181"/>
      <c r="I18" s="181">
        <v>12000</v>
      </c>
      <c r="J18" s="180"/>
      <c r="K18" s="30"/>
      <c r="L18" s="31"/>
    </row>
    <row r="19" spans="1:12" ht="15" customHeight="1">
      <c r="A19" s="81"/>
      <c r="B19" s="82"/>
      <c r="C19" s="203" t="s">
        <v>147</v>
      </c>
      <c r="D19" s="454" t="s">
        <v>146</v>
      </c>
      <c r="E19" s="322"/>
      <c r="F19" s="323"/>
      <c r="G19" s="204"/>
      <c r="H19" s="204"/>
      <c r="I19" s="204">
        <v>130000</v>
      </c>
      <c r="J19" s="205"/>
      <c r="K19" s="30"/>
      <c r="L19" s="31"/>
    </row>
    <row r="20" spans="1:18" ht="51.75" customHeight="1">
      <c r="A20" s="77"/>
      <c r="B20" s="176">
        <v>70005</v>
      </c>
      <c r="C20" s="77"/>
      <c r="D20" s="464" t="s">
        <v>209</v>
      </c>
      <c r="E20" s="469"/>
      <c r="F20" s="470"/>
      <c r="G20" s="214">
        <f>G21</f>
        <v>385900</v>
      </c>
      <c r="H20" s="214">
        <f>H29</f>
        <v>0</v>
      </c>
      <c r="I20" s="214"/>
      <c r="J20" s="215"/>
      <c r="K20" s="30"/>
      <c r="L20" s="31"/>
      <c r="N20" s="291"/>
      <c r="O20" s="292"/>
      <c r="P20" s="292"/>
      <c r="Q20" s="292"/>
      <c r="R20" s="292"/>
    </row>
    <row r="21" spans="1:12" ht="69" customHeight="1">
      <c r="A21" s="81"/>
      <c r="B21" s="82"/>
      <c r="C21" s="183">
        <v>2007</v>
      </c>
      <c r="D21" s="471" t="s">
        <v>134</v>
      </c>
      <c r="E21" s="472"/>
      <c r="F21" s="473"/>
      <c r="G21" s="198">
        <v>385900</v>
      </c>
      <c r="H21" s="198"/>
      <c r="I21" s="198"/>
      <c r="J21" s="199"/>
      <c r="K21" s="30"/>
      <c r="L21" s="31"/>
    </row>
    <row r="22" spans="1:12" ht="7.5" customHeight="1">
      <c r="A22" s="263"/>
      <c r="B22" s="264"/>
      <c r="C22" s="265"/>
      <c r="D22" s="266"/>
      <c r="E22" s="247"/>
      <c r="F22" s="247"/>
      <c r="G22" s="267"/>
      <c r="H22" s="267"/>
      <c r="I22" s="267"/>
      <c r="J22" s="268"/>
      <c r="K22" s="30"/>
      <c r="L22" s="31"/>
    </row>
    <row r="23" spans="1:12" ht="11.25" customHeight="1">
      <c r="A23" s="269"/>
      <c r="B23" s="270"/>
      <c r="C23" s="271"/>
      <c r="D23" s="272"/>
      <c r="E23" s="245"/>
      <c r="F23" s="245"/>
      <c r="G23" s="273"/>
      <c r="H23" s="273"/>
      <c r="I23" s="273"/>
      <c r="J23" s="274"/>
      <c r="K23" s="30"/>
      <c r="L23" s="31"/>
    </row>
    <row r="24" spans="1:12" ht="10.5" customHeight="1">
      <c r="A24" s="269"/>
      <c r="B24" s="270"/>
      <c r="C24" s="271"/>
      <c r="D24" s="272"/>
      <c r="E24" s="245"/>
      <c r="F24" s="245"/>
      <c r="G24" s="273"/>
      <c r="H24" s="273"/>
      <c r="I24" s="273"/>
      <c r="J24" s="274"/>
      <c r="K24" s="30"/>
      <c r="L24" s="31"/>
    </row>
    <row r="25" spans="1:12" ht="20.25" customHeight="1">
      <c r="A25" s="269"/>
      <c r="B25" s="270"/>
      <c r="C25" s="271"/>
      <c r="D25" s="272"/>
      <c r="E25" s="245"/>
      <c r="F25" s="245"/>
      <c r="G25" s="273"/>
      <c r="H25" s="273"/>
      <c r="I25" s="273"/>
      <c r="J25" s="274"/>
      <c r="K25" s="30"/>
      <c r="L25" s="31"/>
    </row>
    <row r="26" spans="1:12" ht="20.25" customHeight="1">
      <c r="A26" s="269"/>
      <c r="B26" s="270"/>
      <c r="C26" s="271"/>
      <c r="D26" s="272"/>
      <c r="E26" s="245"/>
      <c r="F26" s="245"/>
      <c r="G26" s="273"/>
      <c r="H26" s="273"/>
      <c r="I26" s="273"/>
      <c r="J26" s="274"/>
      <c r="K26" s="30"/>
      <c r="L26" s="31"/>
    </row>
    <row r="27" spans="1:12" ht="14.25" customHeight="1">
      <c r="A27" s="502" t="s">
        <v>51</v>
      </c>
      <c r="B27" s="503"/>
      <c r="C27" s="504"/>
      <c r="D27" s="505" t="s">
        <v>65</v>
      </c>
      <c r="E27" s="506"/>
      <c r="F27" s="507"/>
      <c r="G27" s="501" t="s">
        <v>66</v>
      </c>
      <c r="H27" s="501"/>
      <c r="I27" s="501" t="s">
        <v>67</v>
      </c>
      <c r="J27" s="501"/>
      <c r="K27" s="30"/>
      <c r="L27" s="31"/>
    </row>
    <row r="28" spans="1:12" ht="14.25" customHeight="1">
      <c r="A28" s="262" t="s">
        <v>24</v>
      </c>
      <c r="B28" s="262" t="s">
        <v>52</v>
      </c>
      <c r="C28" s="262" t="s">
        <v>53</v>
      </c>
      <c r="D28" s="508"/>
      <c r="E28" s="509"/>
      <c r="F28" s="510"/>
      <c r="G28" s="32" t="s">
        <v>54</v>
      </c>
      <c r="H28" s="32" t="s">
        <v>55</v>
      </c>
      <c r="I28" s="32" t="s">
        <v>54</v>
      </c>
      <c r="J28" s="32" t="s">
        <v>55</v>
      </c>
      <c r="K28" s="30"/>
      <c r="L28" s="31"/>
    </row>
    <row r="29" spans="1:12" ht="16.5" customHeight="1">
      <c r="A29" s="76">
        <v>710</v>
      </c>
      <c r="B29" s="76"/>
      <c r="C29" s="75"/>
      <c r="D29" s="455" t="s">
        <v>179</v>
      </c>
      <c r="E29" s="474"/>
      <c r="F29" s="475"/>
      <c r="G29" s="169">
        <f>G30</f>
        <v>2700</v>
      </c>
      <c r="H29" s="169"/>
      <c r="I29" s="169">
        <f>I30</f>
        <v>0</v>
      </c>
      <c r="J29" s="212"/>
      <c r="K29" s="30"/>
      <c r="L29" s="31"/>
    </row>
    <row r="30" spans="1:12" ht="37.5" customHeight="1">
      <c r="A30" s="77"/>
      <c r="B30" s="176">
        <v>71095</v>
      </c>
      <c r="C30" s="77"/>
      <c r="D30" s="464" t="s">
        <v>234</v>
      </c>
      <c r="E30" s="476"/>
      <c r="F30" s="477"/>
      <c r="G30" s="214">
        <f>G31</f>
        <v>2700</v>
      </c>
      <c r="H30" s="214"/>
      <c r="I30" s="214">
        <f>SUM(I31:I31)</f>
        <v>0</v>
      </c>
      <c r="J30" s="215"/>
      <c r="K30" s="30"/>
      <c r="L30" s="31"/>
    </row>
    <row r="31" spans="1:12" ht="65.25" customHeight="1">
      <c r="A31" s="81"/>
      <c r="B31" s="82"/>
      <c r="C31" s="183">
        <v>2007</v>
      </c>
      <c r="D31" s="471" t="s">
        <v>134</v>
      </c>
      <c r="E31" s="472"/>
      <c r="F31" s="473"/>
      <c r="G31" s="181">
        <v>2700</v>
      </c>
      <c r="H31" s="181"/>
      <c r="I31" s="181"/>
      <c r="J31" s="180"/>
      <c r="K31" s="30"/>
      <c r="L31" s="31"/>
    </row>
    <row r="32" spans="1:12" ht="16.5" customHeight="1">
      <c r="A32" s="76">
        <v>750</v>
      </c>
      <c r="B32" s="76"/>
      <c r="C32" s="75"/>
      <c r="D32" s="455" t="s">
        <v>142</v>
      </c>
      <c r="E32" s="474"/>
      <c r="F32" s="475"/>
      <c r="G32" s="169">
        <f>G33</f>
        <v>0</v>
      </c>
      <c r="H32" s="211"/>
      <c r="I32" s="169">
        <f>I33+I37</f>
        <v>14446</v>
      </c>
      <c r="J32" s="212"/>
      <c r="K32" s="30"/>
      <c r="L32" s="31"/>
    </row>
    <row r="33" spans="1:12" ht="14.25" customHeight="1">
      <c r="A33" s="200"/>
      <c r="B33" s="201">
        <v>75023</v>
      </c>
      <c r="C33" s="200"/>
      <c r="D33" s="452" t="s">
        <v>148</v>
      </c>
      <c r="E33" s="453"/>
      <c r="F33" s="453"/>
      <c r="G33" s="202">
        <f>G34</f>
        <v>0</v>
      </c>
      <c r="H33" s="253"/>
      <c r="I33" s="216">
        <f>I34+I35+I36</f>
        <v>11200</v>
      </c>
      <c r="J33" s="217"/>
      <c r="K33" s="30"/>
      <c r="L33" s="31"/>
    </row>
    <row r="34" spans="1:12" ht="14.25" customHeight="1">
      <c r="A34" s="218"/>
      <c r="B34" s="219"/>
      <c r="C34" s="183" t="s">
        <v>182</v>
      </c>
      <c r="D34" s="471" t="s">
        <v>183</v>
      </c>
      <c r="E34" s="472"/>
      <c r="F34" s="473"/>
      <c r="G34" s="198"/>
      <c r="H34" s="198"/>
      <c r="I34" s="198">
        <v>5000</v>
      </c>
      <c r="J34" s="199"/>
      <c r="K34" s="30"/>
      <c r="L34" s="31"/>
    </row>
    <row r="35" spans="1:12" ht="15" customHeight="1">
      <c r="A35" s="81"/>
      <c r="B35" s="82"/>
      <c r="C35" s="179" t="s">
        <v>180</v>
      </c>
      <c r="D35" s="495" t="s">
        <v>181</v>
      </c>
      <c r="E35" s="302"/>
      <c r="F35" s="303"/>
      <c r="G35" s="198"/>
      <c r="H35" s="198"/>
      <c r="I35" s="198">
        <v>3500</v>
      </c>
      <c r="J35" s="199"/>
      <c r="K35" s="30"/>
      <c r="L35" s="31"/>
    </row>
    <row r="36" spans="1:12" ht="14.25" customHeight="1">
      <c r="A36" s="220"/>
      <c r="B36" s="221"/>
      <c r="C36" s="203" t="s">
        <v>147</v>
      </c>
      <c r="D36" s="454" t="s">
        <v>146</v>
      </c>
      <c r="E36" s="322"/>
      <c r="F36" s="323"/>
      <c r="G36" s="204"/>
      <c r="H36" s="204"/>
      <c r="I36" s="204">
        <v>2700</v>
      </c>
      <c r="J36" s="205"/>
      <c r="K36" s="30"/>
      <c r="L36" s="31"/>
    </row>
    <row r="37" spans="1:12" ht="14.25" customHeight="1">
      <c r="A37" s="200"/>
      <c r="B37" s="201">
        <v>75075</v>
      </c>
      <c r="C37" s="200"/>
      <c r="D37" s="452" t="s">
        <v>184</v>
      </c>
      <c r="E37" s="453"/>
      <c r="F37" s="453"/>
      <c r="G37" s="202">
        <f>G38</f>
        <v>0</v>
      </c>
      <c r="H37" s="232"/>
      <c r="I37" s="216">
        <f>I38</f>
        <v>3246</v>
      </c>
      <c r="J37" s="217"/>
      <c r="K37" s="30"/>
      <c r="L37" s="31"/>
    </row>
    <row r="38" spans="1:12" ht="14.25" customHeight="1">
      <c r="A38" s="220"/>
      <c r="B38" s="221"/>
      <c r="C38" s="203" t="s">
        <v>147</v>
      </c>
      <c r="D38" s="454" t="s">
        <v>146</v>
      </c>
      <c r="E38" s="322"/>
      <c r="F38" s="323"/>
      <c r="G38" s="204"/>
      <c r="H38" s="204"/>
      <c r="I38" s="204">
        <v>3246</v>
      </c>
      <c r="J38" s="205"/>
      <c r="K38" s="30"/>
      <c r="L38" s="31"/>
    </row>
    <row r="39" spans="1:12" ht="60.75" customHeight="1">
      <c r="A39" s="76">
        <v>756</v>
      </c>
      <c r="B39" s="76"/>
      <c r="C39" s="75"/>
      <c r="D39" s="455" t="s">
        <v>135</v>
      </c>
      <c r="E39" s="456"/>
      <c r="F39" s="457"/>
      <c r="G39" s="169">
        <f>G40+G42+G50+G52</f>
        <v>1470350</v>
      </c>
      <c r="H39" s="169">
        <f>H40+H42+H50+H52</f>
        <v>0</v>
      </c>
      <c r="I39" s="169">
        <f>I40+I42+I50+I52</f>
        <v>181000</v>
      </c>
      <c r="J39" s="169">
        <f>J40+J42+J50+J52</f>
        <v>0</v>
      </c>
      <c r="K39" s="30"/>
      <c r="L39" s="31"/>
    </row>
    <row r="40" spans="1:12" ht="62.25" customHeight="1">
      <c r="A40" s="77"/>
      <c r="B40" s="176">
        <v>75615</v>
      </c>
      <c r="C40" s="77"/>
      <c r="D40" s="464" t="s">
        <v>136</v>
      </c>
      <c r="E40" s="465"/>
      <c r="F40" s="466"/>
      <c r="G40" s="214">
        <f>G41</f>
        <v>500000</v>
      </c>
      <c r="H40" s="213"/>
      <c r="I40" s="214">
        <f>I41</f>
        <v>0</v>
      </c>
      <c r="J40" s="215"/>
      <c r="K40" s="30"/>
      <c r="L40" s="31"/>
    </row>
    <row r="41" spans="1:12" ht="15.75" customHeight="1">
      <c r="A41" s="218"/>
      <c r="B41" s="219"/>
      <c r="C41" s="179" t="s">
        <v>140</v>
      </c>
      <c r="D41" s="495" t="s">
        <v>141</v>
      </c>
      <c r="E41" s="302"/>
      <c r="F41" s="303"/>
      <c r="G41" s="181">
        <v>500000</v>
      </c>
      <c r="H41" s="181"/>
      <c r="I41" s="181"/>
      <c r="J41" s="180"/>
      <c r="K41" s="30"/>
      <c r="L41" s="31"/>
    </row>
    <row r="42" spans="1:12" ht="60.75" customHeight="1">
      <c r="A42" s="77"/>
      <c r="B42" s="176">
        <v>75616</v>
      </c>
      <c r="C42" s="77"/>
      <c r="D42" s="464" t="s">
        <v>250</v>
      </c>
      <c r="E42" s="465"/>
      <c r="F42" s="466"/>
      <c r="G42" s="214">
        <f>SUM(G43:G49)</f>
        <v>720350</v>
      </c>
      <c r="H42" s="213"/>
      <c r="I42" s="214">
        <f>SUM(I43:I49)</f>
        <v>153000</v>
      </c>
      <c r="J42" s="215"/>
      <c r="K42" s="30"/>
      <c r="L42" s="31"/>
    </row>
    <row r="43" spans="1:12" ht="14.25" customHeight="1">
      <c r="A43" s="218"/>
      <c r="B43" s="219"/>
      <c r="C43" s="179" t="s">
        <v>140</v>
      </c>
      <c r="D43" s="495" t="s">
        <v>141</v>
      </c>
      <c r="E43" s="302"/>
      <c r="F43" s="303"/>
      <c r="G43" s="181">
        <v>700000</v>
      </c>
      <c r="H43" s="181"/>
      <c r="I43" s="181"/>
      <c r="J43" s="180"/>
      <c r="K43" s="30"/>
      <c r="L43" s="31"/>
    </row>
    <row r="44" spans="1:12" ht="13.5" customHeight="1">
      <c r="A44" s="81"/>
      <c r="B44" s="82"/>
      <c r="C44" s="179" t="s">
        <v>165</v>
      </c>
      <c r="D44" s="495" t="s">
        <v>223</v>
      </c>
      <c r="E44" s="302"/>
      <c r="F44" s="303"/>
      <c r="G44" s="181"/>
      <c r="H44" s="181"/>
      <c r="I44" s="181">
        <v>28000</v>
      </c>
      <c r="J44" s="180"/>
      <c r="K44" s="30"/>
      <c r="L44" s="31"/>
    </row>
    <row r="45" spans="1:12" ht="14.25" customHeight="1">
      <c r="A45" s="220"/>
      <c r="B45" s="221"/>
      <c r="C45" s="203" t="s">
        <v>187</v>
      </c>
      <c r="D45" s="454" t="s">
        <v>189</v>
      </c>
      <c r="E45" s="322"/>
      <c r="F45" s="323"/>
      <c r="G45" s="204"/>
      <c r="H45" s="204"/>
      <c r="I45" s="204">
        <v>125000</v>
      </c>
      <c r="J45" s="205"/>
      <c r="K45" s="30"/>
      <c r="L45" s="31"/>
    </row>
    <row r="46" spans="1:12" ht="14.25" customHeight="1">
      <c r="A46" s="502" t="s">
        <v>51</v>
      </c>
      <c r="B46" s="503"/>
      <c r="C46" s="504"/>
      <c r="D46" s="505" t="s">
        <v>65</v>
      </c>
      <c r="E46" s="506"/>
      <c r="F46" s="507"/>
      <c r="G46" s="501" t="s">
        <v>66</v>
      </c>
      <c r="H46" s="501"/>
      <c r="I46" s="501" t="s">
        <v>67</v>
      </c>
      <c r="J46" s="501"/>
      <c r="K46" s="30"/>
      <c r="L46" s="31"/>
    </row>
    <row r="47" spans="1:12" ht="14.25" customHeight="1">
      <c r="A47" s="262" t="s">
        <v>24</v>
      </c>
      <c r="B47" s="262" t="s">
        <v>52</v>
      </c>
      <c r="C47" s="262" t="s">
        <v>53</v>
      </c>
      <c r="D47" s="508"/>
      <c r="E47" s="509"/>
      <c r="F47" s="510"/>
      <c r="G47" s="32" t="s">
        <v>54</v>
      </c>
      <c r="H47" s="32" t="s">
        <v>55</v>
      </c>
      <c r="I47" s="32" t="s">
        <v>54</v>
      </c>
      <c r="J47" s="32" t="s">
        <v>55</v>
      </c>
      <c r="K47" s="30"/>
      <c r="L47" s="31"/>
    </row>
    <row r="48" spans="1:12" ht="13.5" customHeight="1">
      <c r="A48" s="81"/>
      <c r="B48" s="82"/>
      <c r="C48" s="275" t="s">
        <v>185</v>
      </c>
      <c r="D48" s="533" t="s">
        <v>186</v>
      </c>
      <c r="E48" s="534"/>
      <c r="F48" s="535"/>
      <c r="G48" s="276">
        <v>350</v>
      </c>
      <c r="H48" s="276"/>
      <c r="I48" s="276"/>
      <c r="J48" s="277"/>
      <c r="K48" s="30"/>
      <c r="L48" s="31"/>
    </row>
    <row r="49" spans="1:12" ht="25.5" customHeight="1">
      <c r="A49" s="220"/>
      <c r="B49" s="221"/>
      <c r="C49" s="203" t="s">
        <v>188</v>
      </c>
      <c r="D49" s="454" t="s">
        <v>190</v>
      </c>
      <c r="E49" s="322"/>
      <c r="F49" s="323"/>
      <c r="G49" s="204">
        <v>20000</v>
      </c>
      <c r="H49" s="204"/>
      <c r="I49" s="204"/>
      <c r="J49" s="205"/>
      <c r="K49" s="30"/>
      <c r="L49" s="31"/>
    </row>
    <row r="50" spans="1:12" ht="24.75" customHeight="1">
      <c r="A50" s="77"/>
      <c r="B50" s="176">
        <v>75618</v>
      </c>
      <c r="C50" s="77"/>
      <c r="D50" s="464" t="s">
        <v>161</v>
      </c>
      <c r="E50" s="465"/>
      <c r="F50" s="466"/>
      <c r="G50" s="214"/>
      <c r="H50" s="213"/>
      <c r="I50" s="214">
        <f>I51</f>
        <v>28000</v>
      </c>
      <c r="J50" s="215"/>
      <c r="K50" s="30"/>
      <c r="L50" s="31"/>
    </row>
    <row r="51" spans="1:12" ht="32.25" customHeight="1">
      <c r="A51" s="218"/>
      <c r="B51" s="219"/>
      <c r="C51" s="179" t="s">
        <v>191</v>
      </c>
      <c r="D51" s="495" t="s">
        <v>192</v>
      </c>
      <c r="E51" s="302"/>
      <c r="F51" s="303"/>
      <c r="G51" s="181"/>
      <c r="H51" s="181"/>
      <c r="I51" s="181">
        <v>28000</v>
      </c>
      <c r="J51" s="180"/>
      <c r="K51" s="30"/>
      <c r="L51" s="31"/>
    </row>
    <row r="52" spans="1:12" ht="27" customHeight="1">
      <c r="A52" s="77"/>
      <c r="B52" s="176">
        <v>75621</v>
      </c>
      <c r="C52" s="77"/>
      <c r="D52" s="464" t="s">
        <v>194</v>
      </c>
      <c r="E52" s="465"/>
      <c r="F52" s="466"/>
      <c r="G52" s="214">
        <f>G53</f>
        <v>250000</v>
      </c>
      <c r="H52" s="213"/>
      <c r="I52" s="214"/>
      <c r="J52" s="215"/>
      <c r="K52" s="30"/>
      <c r="L52" s="31"/>
    </row>
    <row r="53" spans="1:12" ht="15" customHeight="1">
      <c r="A53" s="220"/>
      <c r="B53" s="221"/>
      <c r="C53" s="257" t="s">
        <v>193</v>
      </c>
      <c r="D53" s="454" t="s">
        <v>195</v>
      </c>
      <c r="E53" s="322"/>
      <c r="F53" s="323"/>
      <c r="G53" s="258">
        <v>250000</v>
      </c>
      <c r="H53" s="258"/>
      <c r="I53" s="258"/>
      <c r="J53" s="259"/>
      <c r="K53" s="30"/>
      <c r="L53" s="31"/>
    </row>
    <row r="54" spans="1:12" ht="18" customHeight="1">
      <c r="A54" s="76">
        <v>758</v>
      </c>
      <c r="B54" s="76"/>
      <c r="C54" s="75"/>
      <c r="D54" s="455" t="s">
        <v>166</v>
      </c>
      <c r="E54" s="474"/>
      <c r="F54" s="475"/>
      <c r="G54" s="169">
        <f>G55</f>
        <v>0</v>
      </c>
      <c r="H54" s="211"/>
      <c r="I54" s="169">
        <f>I55</f>
        <v>362149</v>
      </c>
      <c r="J54" s="212"/>
      <c r="K54" s="30"/>
      <c r="L54" s="31"/>
    </row>
    <row r="55" spans="1:12" ht="27.75" customHeight="1">
      <c r="A55" s="200"/>
      <c r="B55" s="201">
        <v>75801</v>
      </c>
      <c r="C55" s="200"/>
      <c r="D55" s="452" t="s">
        <v>174</v>
      </c>
      <c r="E55" s="453"/>
      <c r="F55" s="453"/>
      <c r="G55" s="202">
        <f>G56</f>
        <v>0</v>
      </c>
      <c r="H55" s="244"/>
      <c r="I55" s="216">
        <f>I56</f>
        <v>362149</v>
      </c>
      <c r="J55" s="217"/>
      <c r="K55" s="30"/>
      <c r="L55" s="31"/>
    </row>
    <row r="56" spans="1:12" ht="16.5" customHeight="1">
      <c r="A56" s="81"/>
      <c r="B56" s="82"/>
      <c r="C56" s="183">
        <v>2920</v>
      </c>
      <c r="D56" s="454" t="s">
        <v>175</v>
      </c>
      <c r="E56" s="322"/>
      <c r="F56" s="323"/>
      <c r="G56" s="181"/>
      <c r="H56" s="181"/>
      <c r="I56" s="181">
        <v>362149</v>
      </c>
      <c r="J56" s="180"/>
      <c r="K56" s="30"/>
      <c r="L56" s="31"/>
    </row>
    <row r="57" spans="1:12" ht="16.5" customHeight="1">
      <c r="A57" s="76">
        <v>852</v>
      </c>
      <c r="B57" s="76"/>
      <c r="C57" s="75"/>
      <c r="D57" s="455" t="s">
        <v>237</v>
      </c>
      <c r="E57" s="478"/>
      <c r="F57" s="479"/>
      <c r="G57" s="169"/>
      <c r="H57" s="211"/>
      <c r="I57" s="169">
        <f>I58+I60+I62+I64</f>
        <v>41336</v>
      </c>
      <c r="J57" s="212"/>
      <c r="K57" s="30"/>
      <c r="L57" s="31"/>
    </row>
    <row r="58" spans="1:12" ht="77.25" customHeight="1">
      <c r="A58" s="200"/>
      <c r="B58" s="201">
        <v>85213</v>
      </c>
      <c r="C58" s="200"/>
      <c r="D58" s="496" t="s">
        <v>235</v>
      </c>
      <c r="E58" s="497"/>
      <c r="F58" s="498"/>
      <c r="G58" s="202"/>
      <c r="H58" s="295"/>
      <c r="I58" s="216">
        <f>I59</f>
        <v>289</v>
      </c>
      <c r="J58" s="217"/>
      <c r="K58" s="30"/>
      <c r="L58" s="31"/>
    </row>
    <row r="59" spans="1:12" ht="25.5" customHeight="1">
      <c r="A59" s="81"/>
      <c r="B59" s="82"/>
      <c r="C59" s="183">
        <v>2030</v>
      </c>
      <c r="D59" s="454" t="s">
        <v>236</v>
      </c>
      <c r="E59" s="322"/>
      <c r="F59" s="323"/>
      <c r="G59" s="181"/>
      <c r="H59" s="181"/>
      <c r="I59" s="181">
        <v>289</v>
      </c>
      <c r="J59" s="180"/>
      <c r="K59" s="30"/>
      <c r="L59" s="31"/>
    </row>
    <row r="60" spans="1:12" ht="27" customHeight="1">
      <c r="A60" s="200"/>
      <c r="B60" s="201">
        <v>85214</v>
      </c>
      <c r="C60" s="200"/>
      <c r="D60" s="452" t="s">
        <v>238</v>
      </c>
      <c r="E60" s="453"/>
      <c r="F60" s="453"/>
      <c r="G60" s="202"/>
      <c r="H60" s="295"/>
      <c r="I60" s="216">
        <f>I61</f>
        <v>36600</v>
      </c>
      <c r="J60" s="217"/>
      <c r="K60" s="30"/>
      <c r="L60" s="31"/>
    </row>
    <row r="61" spans="1:12" ht="27" customHeight="1">
      <c r="A61" s="81"/>
      <c r="B61" s="82"/>
      <c r="C61" s="183">
        <v>2030</v>
      </c>
      <c r="D61" s="454" t="s">
        <v>236</v>
      </c>
      <c r="E61" s="322"/>
      <c r="F61" s="323"/>
      <c r="G61" s="181"/>
      <c r="H61" s="181"/>
      <c r="I61" s="181">
        <v>36600</v>
      </c>
      <c r="J61" s="180"/>
      <c r="K61" s="30"/>
      <c r="L61" s="31"/>
    </row>
    <row r="62" spans="1:12" ht="16.5" customHeight="1">
      <c r="A62" s="200"/>
      <c r="B62" s="201">
        <v>85216</v>
      </c>
      <c r="C62" s="200"/>
      <c r="D62" s="452" t="s">
        <v>239</v>
      </c>
      <c r="E62" s="453"/>
      <c r="F62" s="453"/>
      <c r="G62" s="202"/>
      <c r="H62" s="295"/>
      <c r="I62" s="216">
        <f>I63</f>
        <v>1500</v>
      </c>
      <c r="J62" s="217"/>
      <c r="K62" s="30"/>
      <c r="L62" s="31"/>
    </row>
    <row r="63" spans="1:12" ht="25.5" customHeight="1">
      <c r="A63" s="81"/>
      <c r="B63" s="82"/>
      <c r="C63" s="203">
        <v>2030</v>
      </c>
      <c r="D63" s="454" t="s">
        <v>236</v>
      </c>
      <c r="E63" s="322"/>
      <c r="F63" s="323"/>
      <c r="G63" s="181"/>
      <c r="H63" s="181"/>
      <c r="I63" s="181">
        <v>1500</v>
      </c>
      <c r="J63" s="180"/>
      <c r="K63" s="30"/>
      <c r="L63" s="31"/>
    </row>
    <row r="64" spans="1:12" ht="16.5" customHeight="1">
      <c r="A64" s="200"/>
      <c r="B64" s="201">
        <v>85219</v>
      </c>
      <c r="C64" s="200"/>
      <c r="D64" s="496" t="s">
        <v>240</v>
      </c>
      <c r="E64" s="497"/>
      <c r="F64" s="498"/>
      <c r="G64" s="202"/>
      <c r="H64" s="295"/>
      <c r="I64" s="216">
        <f>I65</f>
        <v>2947</v>
      </c>
      <c r="J64" s="217"/>
      <c r="K64" s="30"/>
      <c r="L64" s="31"/>
    </row>
    <row r="65" spans="1:12" ht="25.5" customHeight="1">
      <c r="A65" s="220"/>
      <c r="B65" s="221"/>
      <c r="C65" s="203">
        <v>2030</v>
      </c>
      <c r="D65" s="454" t="s">
        <v>236</v>
      </c>
      <c r="E65" s="322"/>
      <c r="F65" s="323"/>
      <c r="G65" s="204"/>
      <c r="H65" s="204"/>
      <c r="I65" s="204">
        <v>2947</v>
      </c>
      <c r="J65" s="205"/>
      <c r="K65" s="30"/>
      <c r="L65" s="31"/>
    </row>
    <row r="66" spans="1:12" ht="12" customHeight="1">
      <c r="A66" s="502" t="s">
        <v>51</v>
      </c>
      <c r="B66" s="503"/>
      <c r="C66" s="504"/>
      <c r="D66" s="505" t="s">
        <v>65</v>
      </c>
      <c r="E66" s="506"/>
      <c r="F66" s="507"/>
      <c r="G66" s="501" t="s">
        <v>66</v>
      </c>
      <c r="H66" s="501"/>
      <c r="I66" s="501" t="s">
        <v>67</v>
      </c>
      <c r="J66" s="501"/>
      <c r="K66" s="30"/>
      <c r="L66" s="31"/>
    </row>
    <row r="67" spans="1:12" ht="12" customHeight="1">
      <c r="A67" s="294" t="s">
        <v>24</v>
      </c>
      <c r="B67" s="294" t="s">
        <v>52</v>
      </c>
      <c r="C67" s="294" t="s">
        <v>53</v>
      </c>
      <c r="D67" s="508"/>
      <c r="E67" s="509"/>
      <c r="F67" s="510"/>
      <c r="G67" s="32" t="s">
        <v>54</v>
      </c>
      <c r="H67" s="32" t="s">
        <v>55</v>
      </c>
      <c r="I67" s="32" t="s">
        <v>54</v>
      </c>
      <c r="J67" s="32" t="s">
        <v>55</v>
      </c>
      <c r="K67" s="30"/>
      <c r="L67" s="31"/>
    </row>
    <row r="68" spans="1:12" ht="28.5" customHeight="1">
      <c r="A68" s="76">
        <v>853</v>
      </c>
      <c r="B68" s="76"/>
      <c r="C68" s="75"/>
      <c r="D68" s="455" t="s">
        <v>196</v>
      </c>
      <c r="E68" s="478"/>
      <c r="F68" s="479"/>
      <c r="G68" s="169"/>
      <c r="H68" s="211"/>
      <c r="I68" s="169">
        <f>I69</f>
        <v>1920</v>
      </c>
      <c r="J68" s="212"/>
      <c r="K68" s="30"/>
      <c r="L68" s="31"/>
    </row>
    <row r="69" spans="1:12" ht="16.5" customHeight="1">
      <c r="A69" s="200"/>
      <c r="B69" s="201">
        <v>85305</v>
      </c>
      <c r="C69" s="200"/>
      <c r="D69" s="452" t="s">
        <v>197</v>
      </c>
      <c r="E69" s="453"/>
      <c r="F69" s="453"/>
      <c r="G69" s="202"/>
      <c r="H69" s="209"/>
      <c r="I69" s="216">
        <f>I70</f>
        <v>1920</v>
      </c>
      <c r="J69" s="217"/>
      <c r="K69" s="30"/>
      <c r="L69" s="31"/>
    </row>
    <row r="70" spans="1:12" ht="13.5" customHeight="1">
      <c r="A70" s="81"/>
      <c r="B70" s="82"/>
      <c r="C70" s="183" t="s">
        <v>182</v>
      </c>
      <c r="D70" s="471" t="s">
        <v>183</v>
      </c>
      <c r="E70" s="472"/>
      <c r="F70" s="473"/>
      <c r="G70" s="181"/>
      <c r="H70" s="181"/>
      <c r="I70" s="181">
        <v>1920</v>
      </c>
      <c r="J70" s="180"/>
      <c r="K70" s="30"/>
      <c r="L70" s="31"/>
    </row>
    <row r="71" spans="1:12" ht="24" customHeight="1">
      <c r="A71" s="76">
        <v>900</v>
      </c>
      <c r="B71" s="76"/>
      <c r="C71" s="75"/>
      <c r="D71" s="455" t="s">
        <v>201</v>
      </c>
      <c r="E71" s="474"/>
      <c r="F71" s="475"/>
      <c r="G71" s="169">
        <f>G76</f>
        <v>20000</v>
      </c>
      <c r="H71" s="211"/>
      <c r="I71" s="169">
        <f>I72+I74</f>
        <v>47768</v>
      </c>
      <c r="J71" s="212"/>
      <c r="K71" s="30"/>
      <c r="L71" s="31"/>
    </row>
    <row r="72" spans="1:12" ht="15.75" customHeight="1">
      <c r="A72" s="200"/>
      <c r="B72" s="201">
        <v>90002</v>
      </c>
      <c r="C72" s="200"/>
      <c r="D72" s="452" t="s">
        <v>200</v>
      </c>
      <c r="E72" s="453"/>
      <c r="F72" s="453"/>
      <c r="G72" s="202"/>
      <c r="H72" s="239"/>
      <c r="I72" s="216">
        <f>I73</f>
        <v>36385</v>
      </c>
      <c r="J72" s="217"/>
      <c r="K72" s="30"/>
      <c r="L72" s="31"/>
    </row>
    <row r="73" spans="1:12" ht="26.25" customHeight="1">
      <c r="A73" s="81"/>
      <c r="B73" s="82"/>
      <c r="C73" s="183" t="s">
        <v>198</v>
      </c>
      <c r="D73" s="454" t="s">
        <v>199</v>
      </c>
      <c r="E73" s="322"/>
      <c r="F73" s="323"/>
      <c r="G73" s="181"/>
      <c r="H73" s="181"/>
      <c r="I73" s="181">
        <v>36385</v>
      </c>
      <c r="J73" s="180"/>
      <c r="K73" s="30"/>
      <c r="L73" s="31"/>
    </row>
    <row r="74" spans="1:12" ht="15" customHeight="1">
      <c r="A74" s="200"/>
      <c r="B74" s="201">
        <v>90015</v>
      </c>
      <c r="C74" s="200"/>
      <c r="D74" s="452" t="s">
        <v>203</v>
      </c>
      <c r="E74" s="453"/>
      <c r="F74" s="453"/>
      <c r="G74" s="202"/>
      <c r="H74" s="253"/>
      <c r="I74" s="216">
        <f>I75</f>
        <v>11383</v>
      </c>
      <c r="J74" s="217"/>
      <c r="K74" s="30"/>
      <c r="L74" s="31"/>
    </row>
    <row r="75" spans="1:12" ht="14.25" customHeight="1">
      <c r="A75" s="81"/>
      <c r="B75" s="82"/>
      <c r="C75" s="203" t="s">
        <v>147</v>
      </c>
      <c r="D75" s="454" t="s">
        <v>146</v>
      </c>
      <c r="E75" s="322"/>
      <c r="F75" s="323"/>
      <c r="G75" s="181"/>
      <c r="H75" s="181"/>
      <c r="I75" s="181">
        <v>11383</v>
      </c>
      <c r="J75" s="180"/>
      <c r="K75" s="30"/>
      <c r="L75" s="31"/>
    </row>
    <row r="76" spans="1:12" ht="41.25" customHeight="1">
      <c r="A76" s="200"/>
      <c r="B76" s="201">
        <v>90019</v>
      </c>
      <c r="C76" s="200"/>
      <c r="D76" s="480" t="s">
        <v>202</v>
      </c>
      <c r="E76" s="481"/>
      <c r="F76" s="482"/>
      <c r="G76" s="202">
        <f>G77</f>
        <v>20000</v>
      </c>
      <c r="H76" s="253"/>
      <c r="I76" s="216">
        <f>I77</f>
        <v>0</v>
      </c>
      <c r="J76" s="217"/>
      <c r="K76" s="30"/>
      <c r="L76" s="31"/>
    </row>
    <row r="77" spans="1:12" ht="13.5" customHeight="1">
      <c r="A77" s="81"/>
      <c r="B77" s="82"/>
      <c r="C77" s="183" t="s">
        <v>182</v>
      </c>
      <c r="D77" s="471" t="s">
        <v>183</v>
      </c>
      <c r="E77" s="472"/>
      <c r="F77" s="473"/>
      <c r="G77" s="181">
        <v>20000</v>
      </c>
      <c r="H77" s="181"/>
      <c r="I77" s="181"/>
      <c r="J77" s="180"/>
      <c r="K77" s="30"/>
      <c r="L77" s="31"/>
    </row>
    <row r="78" spans="1:12" ht="22.5" customHeight="1">
      <c r="A78" s="536" t="s">
        <v>56</v>
      </c>
      <c r="B78" s="537"/>
      <c r="C78" s="537"/>
      <c r="D78" s="537"/>
      <c r="E78" s="537"/>
      <c r="F78" s="538"/>
      <c r="G78" s="51">
        <f>G71+G68+G54+G39+G32+G29+G14+G11</f>
        <v>1878950</v>
      </c>
      <c r="H78" s="51">
        <f>H71+H68+H54+H39+H32+H29+H14+H11</f>
        <v>158000</v>
      </c>
      <c r="I78" s="51">
        <f>I71+I68+I54+I39+I32+I29+I14+I11+I57</f>
        <v>10632819</v>
      </c>
      <c r="J78" s="51">
        <f>J71+J68+J54+J39+J32+J29+J14+J11</f>
        <v>0</v>
      </c>
      <c r="K78" s="34"/>
      <c r="L78" s="29"/>
    </row>
    <row r="79" spans="1:12" ht="12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2"/>
      <c r="L79" s="53"/>
    </row>
    <row r="80" spans="1:12" ht="25.5" customHeight="1">
      <c r="A80" s="235"/>
      <c r="B80" s="235"/>
      <c r="C80" s="235"/>
      <c r="D80" s="235"/>
      <c r="E80" s="235"/>
      <c r="F80" s="235"/>
      <c r="G80" s="235"/>
      <c r="H80" s="235"/>
      <c r="I80" s="235"/>
      <c r="J80" s="235"/>
      <c r="K80" s="52"/>
      <c r="L80" s="235"/>
    </row>
    <row r="81" spans="1:12" ht="25.5" customHeight="1">
      <c r="A81" s="296"/>
      <c r="B81" s="296"/>
      <c r="C81" s="296"/>
      <c r="D81" s="296"/>
      <c r="E81" s="296"/>
      <c r="F81" s="296"/>
      <c r="G81" s="296"/>
      <c r="H81" s="296"/>
      <c r="I81" s="296"/>
      <c r="J81" s="296"/>
      <c r="K81" s="52"/>
      <c r="L81" s="296"/>
    </row>
    <row r="82" spans="1:12" ht="25.5" customHeight="1">
      <c r="A82" s="296"/>
      <c r="B82" s="296"/>
      <c r="C82" s="296"/>
      <c r="D82" s="296"/>
      <c r="E82" s="296"/>
      <c r="F82" s="296"/>
      <c r="G82" s="296"/>
      <c r="H82" s="296"/>
      <c r="I82" s="296"/>
      <c r="J82" s="296"/>
      <c r="K82" s="52"/>
      <c r="L82" s="296"/>
    </row>
    <row r="83" spans="1:12" ht="25.5" customHeight="1">
      <c r="A83" s="296"/>
      <c r="B83" s="296"/>
      <c r="C83" s="296"/>
      <c r="D83" s="296"/>
      <c r="E83" s="296"/>
      <c r="F83" s="296"/>
      <c r="G83" s="296"/>
      <c r="H83" s="296"/>
      <c r="I83" s="296"/>
      <c r="J83" s="296"/>
      <c r="K83" s="52"/>
      <c r="L83" s="296"/>
    </row>
    <row r="84" spans="1:12" ht="25.5" customHeight="1">
      <c r="A84" s="296"/>
      <c r="B84" s="296"/>
      <c r="C84" s="296"/>
      <c r="D84" s="296"/>
      <c r="E84" s="296"/>
      <c r="F84" s="296"/>
      <c r="G84" s="296"/>
      <c r="H84" s="296"/>
      <c r="I84" s="296"/>
      <c r="J84" s="296"/>
      <c r="K84" s="52"/>
      <c r="L84" s="296"/>
    </row>
    <row r="85" spans="1:12" ht="8.25" customHeight="1">
      <c r="A85" s="296"/>
      <c r="B85" s="296"/>
      <c r="C85" s="296"/>
      <c r="D85" s="296"/>
      <c r="E85" s="296"/>
      <c r="F85" s="296"/>
      <c r="G85" s="296"/>
      <c r="H85" s="296"/>
      <c r="I85" s="296"/>
      <c r="J85" s="296"/>
      <c r="K85" s="52"/>
      <c r="L85" s="296"/>
    </row>
    <row r="86" spans="1:12" ht="14.25" customHeight="1">
      <c r="A86" s="296"/>
      <c r="B86" s="296"/>
      <c r="C86" s="296"/>
      <c r="D86" s="296"/>
      <c r="E86" s="296"/>
      <c r="F86" s="296"/>
      <c r="G86" s="296"/>
      <c r="H86" s="296"/>
      <c r="I86" s="296"/>
      <c r="J86" s="296"/>
      <c r="K86" s="52"/>
      <c r="L86" s="296"/>
    </row>
    <row r="87" spans="1:12" ht="12" customHeight="1">
      <c r="A87" s="296"/>
      <c r="B87" s="296"/>
      <c r="C87" s="296"/>
      <c r="D87" s="296"/>
      <c r="E87" s="296"/>
      <c r="F87" s="296"/>
      <c r="G87" s="296"/>
      <c r="H87" s="296"/>
      <c r="I87" s="296"/>
      <c r="J87" s="296"/>
      <c r="K87" s="52"/>
      <c r="L87" s="296"/>
    </row>
    <row r="88" spans="1:12" ht="9" customHeight="1">
      <c r="A88" s="296"/>
      <c r="B88" s="296"/>
      <c r="C88" s="296"/>
      <c r="D88" s="296"/>
      <c r="E88" s="296"/>
      <c r="F88" s="296"/>
      <c r="G88" s="296"/>
      <c r="H88" s="296"/>
      <c r="I88" s="296"/>
      <c r="J88" s="296"/>
      <c r="K88" s="52"/>
      <c r="L88" s="296"/>
    </row>
    <row r="89" spans="1:12" ht="12.75" customHeight="1">
      <c r="A89" s="296"/>
      <c r="B89" s="296"/>
      <c r="C89" s="296"/>
      <c r="D89" s="296"/>
      <c r="E89" s="296"/>
      <c r="F89" s="296"/>
      <c r="G89" s="296"/>
      <c r="H89" s="296"/>
      <c r="I89" s="296"/>
      <c r="J89" s="296"/>
      <c r="K89" s="52"/>
      <c r="L89" s="296"/>
    </row>
    <row r="90" spans="1:12" ht="12.75" customHeight="1">
      <c r="A90" s="296"/>
      <c r="B90" s="296"/>
      <c r="C90" s="296"/>
      <c r="D90" s="296"/>
      <c r="E90" s="296"/>
      <c r="F90" s="296"/>
      <c r="G90" s="296"/>
      <c r="H90" s="296"/>
      <c r="I90" s="296"/>
      <c r="J90" s="296"/>
      <c r="K90" s="52"/>
      <c r="L90" s="296"/>
    </row>
    <row r="91" spans="1:12" ht="13.5" customHeight="1">
      <c r="A91" s="296"/>
      <c r="B91" s="296"/>
      <c r="C91" s="296"/>
      <c r="D91" s="296"/>
      <c r="E91" s="296"/>
      <c r="F91" s="296"/>
      <c r="G91" s="296"/>
      <c r="H91" s="296"/>
      <c r="I91" s="296"/>
      <c r="J91" s="296"/>
      <c r="K91" s="52"/>
      <c r="L91" s="296"/>
    </row>
    <row r="92" spans="1:12" ht="16.5" customHeight="1">
      <c r="A92" s="296"/>
      <c r="B92" s="296"/>
      <c r="C92" s="296"/>
      <c r="D92" s="296"/>
      <c r="E92" s="296"/>
      <c r="F92" s="296"/>
      <c r="G92" s="296"/>
      <c r="H92" s="296"/>
      <c r="I92" s="296"/>
      <c r="J92" s="296"/>
      <c r="K92" s="52"/>
      <c r="L92" s="296"/>
    </row>
    <row r="93" spans="1:12" ht="13.5" customHeight="1">
      <c r="A93" s="463" t="s">
        <v>70</v>
      </c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</row>
    <row r="94" spans="1:12" ht="6.7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ht="12.75">
      <c r="A95" s="376" t="s">
        <v>24</v>
      </c>
      <c r="B95" s="411" t="s">
        <v>0</v>
      </c>
      <c r="C95" s="412"/>
      <c r="D95" s="413"/>
      <c r="E95" s="349" t="s">
        <v>244</v>
      </c>
      <c r="F95" s="484" t="s">
        <v>16</v>
      </c>
      <c r="G95" s="526"/>
      <c r="H95" s="526"/>
      <c r="I95" s="485"/>
      <c r="J95" s="349" t="s">
        <v>62</v>
      </c>
      <c r="K95" s="351" t="s">
        <v>25</v>
      </c>
      <c r="L95" s="353"/>
    </row>
    <row r="96" spans="1:12" ht="11.25" customHeight="1">
      <c r="A96" s="483"/>
      <c r="B96" s="414"/>
      <c r="C96" s="415"/>
      <c r="D96" s="416"/>
      <c r="E96" s="350"/>
      <c r="F96" s="484" t="s">
        <v>71</v>
      </c>
      <c r="G96" s="485"/>
      <c r="H96" s="484" t="s">
        <v>72</v>
      </c>
      <c r="I96" s="485"/>
      <c r="J96" s="350"/>
      <c r="K96" s="376" t="s">
        <v>73</v>
      </c>
      <c r="L96" s="376" t="s">
        <v>74</v>
      </c>
    </row>
    <row r="97" spans="1:12" ht="14.25" customHeight="1">
      <c r="A97" s="377"/>
      <c r="B97" s="417"/>
      <c r="C97" s="418"/>
      <c r="D97" s="419"/>
      <c r="E97" s="348"/>
      <c r="F97" s="104" t="s">
        <v>54</v>
      </c>
      <c r="G97" s="105" t="s">
        <v>55</v>
      </c>
      <c r="H97" s="104" t="s">
        <v>54</v>
      </c>
      <c r="I97" s="105" t="s">
        <v>55</v>
      </c>
      <c r="J97" s="348"/>
      <c r="K97" s="377"/>
      <c r="L97" s="377"/>
    </row>
    <row r="98" spans="1:12" ht="15" customHeight="1">
      <c r="A98" s="35" t="s">
        <v>1</v>
      </c>
      <c r="B98" s="393" t="s">
        <v>3</v>
      </c>
      <c r="C98" s="363"/>
      <c r="D98" s="394"/>
      <c r="E98" s="96">
        <v>275308</v>
      </c>
      <c r="F98" s="97">
        <f>G11</f>
        <v>0</v>
      </c>
      <c r="G98" s="98">
        <f>H11</f>
        <v>158000</v>
      </c>
      <c r="H98" s="99"/>
      <c r="I98" s="99"/>
      <c r="J98" s="96">
        <f aca="true" t="shared" si="0" ref="J98:J106">E98-F98-G98+H98+I98</f>
        <v>117308</v>
      </c>
      <c r="K98" s="93">
        <f>J98-L98</f>
        <v>75308</v>
      </c>
      <c r="L98" s="93">
        <v>42000</v>
      </c>
    </row>
    <row r="99" spans="1:12" ht="15" customHeight="1">
      <c r="A99" s="74">
        <v>600</v>
      </c>
      <c r="B99" s="393" t="s">
        <v>7</v>
      </c>
      <c r="C99" s="363"/>
      <c r="D99" s="394"/>
      <c r="E99" s="96">
        <v>1000</v>
      </c>
      <c r="F99" s="97"/>
      <c r="G99" s="97"/>
      <c r="H99" s="96"/>
      <c r="I99" s="96"/>
      <c r="J99" s="96">
        <f>E99-F99-G99+H99+I99</f>
        <v>1000</v>
      </c>
      <c r="K99" s="93">
        <f>J99-L99</f>
        <v>1000</v>
      </c>
      <c r="L99" s="96"/>
    </row>
    <row r="100" spans="1:12" ht="15" customHeight="1">
      <c r="A100" s="50">
        <v>700</v>
      </c>
      <c r="B100" s="393" t="s">
        <v>75</v>
      </c>
      <c r="C100" s="363"/>
      <c r="D100" s="394"/>
      <c r="E100" s="96">
        <v>50509226</v>
      </c>
      <c r="F100" s="97">
        <f>G14</f>
        <v>385900</v>
      </c>
      <c r="G100" s="97">
        <f>H29</f>
        <v>0</v>
      </c>
      <c r="H100" s="96">
        <f>I14</f>
        <v>9984200</v>
      </c>
      <c r="I100" s="96"/>
      <c r="J100" s="96">
        <f t="shared" si="0"/>
        <v>60107526</v>
      </c>
      <c r="K100" s="93">
        <f>J100-L100</f>
        <v>59486376</v>
      </c>
      <c r="L100" s="96">
        <v>621150</v>
      </c>
    </row>
    <row r="101" spans="1:12" ht="15" customHeight="1">
      <c r="A101" s="74">
        <v>710</v>
      </c>
      <c r="B101" s="393" t="s">
        <v>15</v>
      </c>
      <c r="C101" s="363"/>
      <c r="D101" s="394"/>
      <c r="E101" s="96">
        <v>2700</v>
      </c>
      <c r="F101" s="97">
        <f>G29</f>
        <v>2700</v>
      </c>
      <c r="G101" s="97"/>
      <c r="H101" s="96"/>
      <c r="I101" s="96"/>
      <c r="J101" s="96">
        <f>E101-F101-G101+H101+I101</f>
        <v>0</v>
      </c>
      <c r="K101" s="93">
        <f>J101-L101</f>
        <v>0</v>
      </c>
      <c r="L101" s="96"/>
    </row>
    <row r="102" spans="1:12" ht="15" customHeight="1">
      <c r="A102" s="50">
        <v>720</v>
      </c>
      <c r="B102" s="393" t="s">
        <v>35</v>
      </c>
      <c r="C102" s="363"/>
      <c r="D102" s="394"/>
      <c r="E102" s="96">
        <v>944726</v>
      </c>
      <c r="F102" s="97">
        <f>G32</f>
        <v>0</v>
      </c>
      <c r="G102" s="97"/>
      <c r="H102" s="96"/>
      <c r="I102" s="96"/>
      <c r="J102" s="96">
        <f t="shared" si="0"/>
        <v>944726</v>
      </c>
      <c r="K102" s="93">
        <f>J102-L102</f>
        <v>11561</v>
      </c>
      <c r="L102" s="96">
        <v>933165</v>
      </c>
    </row>
    <row r="103" spans="1:12" ht="15" customHeight="1">
      <c r="A103" s="49">
        <v>750</v>
      </c>
      <c r="B103" s="393" t="s">
        <v>31</v>
      </c>
      <c r="C103" s="363"/>
      <c r="D103" s="394"/>
      <c r="E103" s="93">
        <v>294129</v>
      </c>
      <c r="F103" s="94"/>
      <c r="G103" s="94"/>
      <c r="H103" s="93">
        <f>I32</f>
        <v>14446</v>
      </c>
      <c r="I103" s="93"/>
      <c r="J103" s="96">
        <f t="shared" si="0"/>
        <v>308575</v>
      </c>
      <c r="K103" s="93">
        <f aca="true" t="shared" si="1" ref="K103:K111">J103-L103</f>
        <v>308575</v>
      </c>
      <c r="L103" s="93"/>
    </row>
    <row r="104" spans="1:12" ht="53.25" customHeight="1">
      <c r="A104" s="49">
        <v>751</v>
      </c>
      <c r="B104" s="492" t="s">
        <v>23</v>
      </c>
      <c r="C104" s="493"/>
      <c r="D104" s="494"/>
      <c r="E104" s="100">
        <v>3230</v>
      </c>
      <c r="F104" s="101"/>
      <c r="G104" s="102"/>
      <c r="H104" s="103"/>
      <c r="I104" s="93"/>
      <c r="J104" s="96">
        <f t="shared" si="0"/>
        <v>3230</v>
      </c>
      <c r="K104" s="93">
        <f t="shared" si="1"/>
        <v>3230</v>
      </c>
      <c r="L104" s="95"/>
    </row>
    <row r="105" spans="1:12" ht="27.75" customHeight="1">
      <c r="A105" s="71">
        <v>754</v>
      </c>
      <c r="B105" s="486" t="s">
        <v>26</v>
      </c>
      <c r="C105" s="487"/>
      <c r="D105" s="488"/>
      <c r="E105" s="93">
        <v>129182</v>
      </c>
      <c r="F105" s="94"/>
      <c r="G105" s="94"/>
      <c r="H105" s="93"/>
      <c r="I105" s="93"/>
      <c r="J105" s="93">
        <f t="shared" si="0"/>
        <v>129182</v>
      </c>
      <c r="K105" s="93">
        <f t="shared" si="1"/>
        <v>129182</v>
      </c>
      <c r="L105" s="93"/>
    </row>
    <row r="106" spans="1:12" ht="54.75" customHeight="1">
      <c r="A106" s="71">
        <v>756</v>
      </c>
      <c r="B106" s="486" t="s">
        <v>82</v>
      </c>
      <c r="C106" s="487"/>
      <c r="D106" s="488"/>
      <c r="E106" s="93">
        <v>80808768</v>
      </c>
      <c r="F106" s="94">
        <f>G39</f>
        <v>1470350</v>
      </c>
      <c r="G106" s="94"/>
      <c r="H106" s="93">
        <f>I39</f>
        <v>181000</v>
      </c>
      <c r="I106" s="93"/>
      <c r="J106" s="93">
        <f t="shared" si="0"/>
        <v>79519418</v>
      </c>
      <c r="K106" s="93">
        <f t="shared" si="1"/>
        <v>79519418</v>
      </c>
      <c r="L106" s="95"/>
    </row>
    <row r="107" spans="1:12" ht="15.75" customHeight="1">
      <c r="A107" s="50">
        <v>758</v>
      </c>
      <c r="B107" s="486" t="s">
        <v>9</v>
      </c>
      <c r="C107" s="487"/>
      <c r="D107" s="488"/>
      <c r="E107" s="96">
        <v>25072348</v>
      </c>
      <c r="F107" s="97">
        <f>G54</f>
        <v>0</v>
      </c>
      <c r="G107" s="98"/>
      <c r="H107" s="96">
        <f>I54</f>
        <v>362149</v>
      </c>
      <c r="I107" s="96"/>
      <c r="J107" s="96">
        <f aca="true" t="shared" si="2" ref="J107:J113">E107-F107-G107+H107+I107</f>
        <v>25434497</v>
      </c>
      <c r="K107" s="93">
        <f t="shared" si="1"/>
        <v>25434497</v>
      </c>
      <c r="L107" s="96"/>
    </row>
    <row r="108" spans="1:12" ht="15" customHeight="1">
      <c r="A108" s="50">
        <v>801</v>
      </c>
      <c r="B108" s="486" t="s">
        <v>10</v>
      </c>
      <c r="C108" s="487"/>
      <c r="D108" s="488"/>
      <c r="E108" s="96">
        <v>4363905</v>
      </c>
      <c r="F108" s="97">
        <f>G68</f>
        <v>0</v>
      </c>
      <c r="G108" s="97"/>
      <c r="H108" s="96"/>
      <c r="I108" s="96"/>
      <c r="J108" s="96">
        <f t="shared" si="2"/>
        <v>4363905</v>
      </c>
      <c r="K108" s="93">
        <f t="shared" si="1"/>
        <v>4363905</v>
      </c>
      <c r="L108" s="96"/>
    </row>
    <row r="109" spans="1:12" ht="15" customHeight="1">
      <c r="A109" s="50">
        <v>852</v>
      </c>
      <c r="B109" s="486" t="s">
        <v>12</v>
      </c>
      <c r="C109" s="487"/>
      <c r="D109" s="488"/>
      <c r="E109" s="96">
        <v>3048328</v>
      </c>
      <c r="F109" s="97"/>
      <c r="G109" s="98"/>
      <c r="H109" s="99">
        <f>I57</f>
        <v>41336</v>
      </c>
      <c r="I109" s="99"/>
      <c r="J109" s="96">
        <f t="shared" si="2"/>
        <v>3089664</v>
      </c>
      <c r="K109" s="93">
        <f t="shared" si="1"/>
        <v>3089664</v>
      </c>
      <c r="L109" s="96"/>
    </row>
    <row r="110" spans="1:12" ht="33" customHeight="1">
      <c r="A110" s="74">
        <v>853</v>
      </c>
      <c r="B110" s="486" t="s">
        <v>95</v>
      </c>
      <c r="C110" s="487"/>
      <c r="D110" s="488"/>
      <c r="E110" s="96">
        <v>183375</v>
      </c>
      <c r="F110" s="97"/>
      <c r="G110" s="97"/>
      <c r="H110" s="96">
        <f>I68</f>
        <v>1920</v>
      </c>
      <c r="I110" s="96"/>
      <c r="J110" s="96">
        <f t="shared" si="2"/>
        <v>185295</v>
      </c>
      <c r="K110" s="93">
        <f>J110</f>
        <v>185295</v>
      </c>
      <c r="L110" s="96"/>
    </row>
    <row r="111" spans="1:12" ht="24.75" customHeight="1">
      <c r="A111" s="73">
        <v>854</v>
      </c>
      <c r="B111" s="486" t="s">
        <v>13</v>
      </c>
      <c r="C111" s="487"/>
      <c r="D111" s="488"/>
      <c r="E111" s="96">
        <v>121155</v>
      </c>
      <c r="F111" s="97"/>
      <c r="G111" s="97"/>
      <c r="H111" s="96"/>
      <c r="I111" s="96"/>
      <c r="J111" s="96">
        <f t="shared" si="2"/>
        <v>121155</v>
      </c>
      <c r="K111" s="93">
        <f t="shared" si="1"/>
        <v>121155</v>
      </c>
      <c r="L111" s="96"/>
    </row>
    <row r="112" spans="1:12" ht="25.5" customHeight="1">
      <c r="A112" s="50">
        <v>900</v>
      </c>
      <c r="B112" s="545" t="s">
        <v>14</v>
      </c>
      <c r="C112" s="546"/>
      <c r="D112" s="547"/>
      <c r="E112" s="96">
        <v>110980</v>
      </c>
      <c r="F112" s="97">
        <f>G71</f>
        <v>20000</v>
      </c>
      <c r="G112" s="97"/>
      <c r="H112" s="96">
        <f>I71</f>
        <v>47768</v>
      </c>
      <c r="I112" s="96"/>
      <c r="J112" s="96">
        <f t="shared" si="2"/>
        <v>138748</v>
      </c>
      <c r="K112" s="93">
        <f>J112-L112</f>
        <v>138748</v>
      </c>
      <c r="L112" s="96"/>
    </row>
    <row r="113" spans="1:12" ht="15" customHeight="1">
      <c r="A113" s="49">
        <v>926</v>
      </c>
      <c r="B113" s="517" t="s">
        <v>169</v>
      </c>
      <c r="C113" s="518"/>
      <c r="D113" s="519"/>
      <c r="E113" s="93">
        <v>152351</v>
      </c>
      <c r="F113" s="94"/>
      <c r="G113" s="94"/>
      <c r="H113" s="93"/>
      <c r="I113" s="93"/>
      <c r="J113" s="96">
        <f t="shared" si="2"/>
        <v>152351</v>
      </c>
      <c r="K113" s="93">
        <f>J113-L113</f>
        <v>152351</v>
      </c>
      <c r="L113" s="93"/>
    </row>
    <row r="114" spans="1:12" ht="22.5" customHeight="1">
      <c r="A114" s="298" t="s">
        <v>4</v>
      </c>
      <c r="B114" s="520" t="s">
        <v>76</v>
      </c>
      <c r="C114" s="521"/>
      <c r="D114" s="522"/>
      <c r="E114" s="299">
        <f>SUM(E98:E106,E107:E113)</f>
        <v>166020711</v>
      </c>
      <c r="F114" s="299">
        <f>SUM(F98:F113)</f>
        <v>1878950</v>
      </c>
      <c r="G114" s="299">
        <f aca="true" t="shared" si="3" ref="G114:L114">SUM(G98:G106,G107:G113)</f>
        <v>158000</v>
      </c>
      <c r="H114" s="299">
        <f>SUM(H98:H106,H107:H113)</f>
        <v>10632819</v>
      </c>
      <c r="I114" s="299">
        <f t="shared" si="3"/>
        <v>0</v>
      </c>
      <c r="J114" s="299">
        <f t="shared" si="3"/>
        <v>174616580</v>
      </c>
      <c r="K114" s="299">
        <f>SUM(K98:K106,K107:K113)</f>
        <v>173020265</v>
      </c>
      <c r="L114" s="299">
        <f t="shared" si="3"/>
        <v>1596315</v>
      </c>
    </row>
    <row r="115" spans="1:12" ht="13.5" customHeight="1">
      <c r="A115" s="36"/>
      <c r="B115" s="36"/>
      <c r="C115" s="36"/>
      <c r="D115" s="36"/>
      <c r="E115" s="37"/>
      <c r="F115" s="37">
        <f>G78-F114</f>
        <v>0</v>
      </c>
      <c r="G115" s="37"/>
      <c r="H115" s="37">
        <f>H114-I78</f>
        <v>0</v>
      </c>
      <c r="I115" s="37"/>
      <c r="J115" s="25"/>
      <c r="K115" s="38"/>
      <c r="L115" s="38"/>
    </row>
    <row r="116" spans="1:12" ht="4.5" customHeight="1">
      <c r="A116" s="36"/>
      <c r="B116" s="36"/>
      <c r="C116" s="36"/>
      <c r="D116" s="36"/>
      <c r="E116" s="37"/>
      <c r="F116" s="37"/>
      <c r="G116" s="37"/>
      <c r="H116" s="37"/>
      <c r="I116" s="37"/>
      <c r="J116" s="25"/>
      <c r="K116" s="38"/>
      <c r="L116" s="38"/>
    </row>
    <row r="117" spans="1:12" ht="9.75" customHeight="1">
      <c r="A117" s="36"/>
      <c r="B117" s="36"/>
      <c r="C117" s="36"/>
      <c r="D117" s="36"/>
      <c r="E117" s="37"/>
      <c r="F117" s="37"/>
      <c r="G117" s="37"/>
      <c r="H117" s="37"/>
      <c r="I117" s="37"/>
      <c r="J117" s="25"/>
      <c r="K117" s="38"/>
      <c r="L117" s="38"/>
    </row>
    <row r="118" spans="1:12" ht="13.5" customHeight="1">
      <c r="A118" s="36"/>
      <c r="B118" s="36"/>
      <c r="C118" s="36"/>
      <c r="D118" s="36"/>
      <c r="E118" s="37"/>
      <c r="F118" s="37"/>
      <c r="G118" s="37"/>
      <c r="H118" s="37"/>
      <c r="I118" s="37"/>
      <c r="J118" s="25"/>
      <c r="K118" s="38"/>
      <c r="L118" s="38"/>
    </row>
    <row r="119" spans="1:12" ht="7.5" customHeight="1">
      <c r="A119" s="36"/>
      <c r="B119" s="36"/>
      <c r="C119" s="36"/>
      <c r="D119" s="36"/>
      <c r="E119" s="37"/>
      <c r="F119" s="37"/>
      <c r="G119" s="37"/>
      <c r="H119" s="37"/>
      <c r="I119" s="37"/>
      <c r="J119" s="25"/>
      <c r="K119" s="38"/>
      <c r="L119" s="38"/>
    </row>
    <row r="120" spans="1:12" ht="13.5" customHeight="1">
      <c r="A120" s="523" t="s">
        <v>77</v>
      </c>
      <c r="B120" s="524"/>
      <c r="C120" s="524"/>
      <c r="D120" s="524"/>
      <c r="E120" s="524"/>
      <c r="F120" s="524"/>
      <c r="G120" s="524"/>
      <c r="H120" s="524"/>
      <c r="I120" s="525"/>
      <c r="J120" s="513">
        <f>SUM(J121:K125)</f>
        <v>5332810</v>
      </c>
      <c r="K120" s="514"/>
      <c r="L120" s="39"/>
    </row>
    <row r="121" spans="1:12" ht="16.5" customHeight="1">
      <c r="A121" s="548" t="s">
        <v>87</v>
      </c>
      <c r="B121" s="549"/>
      <c r="C121" s="549"/>
      <c r="D121" s="549"/>
      <c r="E121" s="549"/>
      <c r="F121" s="549"/>
      <c r="G121" s="549"/>
      <c r="H121" s="549"/>
      <c r="I121" s="550"/>
      <c r="J121" s="515">
        <v>2679421</v>
      </c>
      <c r="K121" s="516"/>
      <c r="L121" s="39"/>
    </row>
    <row r="122" spans="1:12" ht="16.5" customHeight="1">
      <c r="A122" s="489" t="s">
        <v>88</v>
      </c>
      <c r="B122" s="490"/>
      <c r="C122" s="490"/>
      <c r="D122" s="490"/>
      <c r="E122" s="490"/>
      <c r="F122" s="490"/>
      <c r="G122" s="490"/>
      <c r="H122" s="490"/>
      <c r="I122" s="491"/>
      <c r="J122" s="467">
        <v>1249416</v>
      </c>
      <c r="K122" s="468"/>
      <c r="L122" s="39"/>
    </row>
    <row r="123" spans="1:12" ht="49.5" customHeight="1">
      <c r="A123" s="489" t="s">
        <v>131</v>
      </c>
      <c r="B123" s="490"/>
      <c r="C123" s="490"/>
      <c r="D123" s="490"/>
      <c r="E123" s="490"/>
      <c r="F123" s="490"/>
      <c r="G123" s="490"/>
      <c r="H123" s="490"/>
      <c r="I123" s="491"/>
      <c r="J123" s="467">
        <v>32710</v>
      </c>
      <c r="K123" s="532"/>
      <c r="L123" s="39"/>
    </row>
    <row r="124" spans="1:12" ht="17.25" customHeight="1">
      <c r="A124" s="489" t="s">
        <v>119</v>
      </c>
      <c r="B124" s="490"/>
      <c r="C124" s="490"/>
      <c r="D124" s="490"/>
      <c r="E124" s="490"/>
      <c r="F124" s="490"/>
      <c r="G124" s="490"/>
      <c r="H124" s="490"/>
      <c r="I124" s="491"/>
      <c r="J124" s="467">
        <v>1204098</v>
      </c>
      <c r="K124" s="468"/>
      <c r="L124" s="39"/>
    </row>
    <row r="125" spans="1:12" ht="17.25" customHeight="1">
      <c r="A125" s="551" t="s">
        <v>120</v>
      </c>
      <c r="B125" s="552"/>
      <c r="C125" s="552"/>
      <c r="D125" s="552"/>
      <c r="E125" s="552"/>
      <c r="F125" s="552"/>
      <c r="G125" s="552"/>
      <c r="H125" s="552"/>
      <c r="I125" s="553"/>
      <c r="J125" s="511">
        <v>167165</v>
      </c>
      <c r="K125" s="512"/>
      <c r="L125" s="39"/>
    </row>
    <row r="126" spans="1:12" ht="23.25" customHeight="1">
      <c r="A126" s="89" t="s">
        <v>78</v>
      </c>
      <c r="B126" s="90"/>
      <c r="C126" s="90"/>
      <c r="D126" s="90"/>
      <c r="E126" s="90"/>
      <c r="F126" s="90"/>
      <c r="G126" s="90"/>
      <c r="H126" s="90"/>
      <c r="I126" s="91"/>
      <c r="J126" s="513">
        <v>410467</v>
      </c>
      <c r="K126" s="514"/>
      <c r="L126" s="39"/>
    </row>
    <row r="127" spans="1:12" ht="15" customHeight="1">
      <c r="A127" s="92">
        <v>931</v>
      </c>
      <c r="B127" s="460" t="s">
        <v>89</v>
      </c>
      <c r="C127" s="461"/>
      <c r="D127" s="461"/>
      <c r="E127" s="461"/>
      <c r="F127" s="461"/>
      <c r="G127" s="461"/>
      <c r="H127" s="461"/>
      <c r="I127" s="462"/>
      <c r="J127" s="458"/>
      <c r="K127" s="531"/>
      <c r="L127" s="39"/>
    </row>
    <row r="128" spans="1:12" ht="15" customHeight="1">
      <c r="A128" s="92">
        <v>952</v>
      </c>
      <c r="B128" s="460" t="s">
        <v>98</v>
      </c>
      <c r="C128" s="461"/>
      <c r="D128" s="461"/>
      <c r="E128" s="461"/>
      <c r="F128" s="461"/>
      <c r="G128" s="461"/>
      <c r="H128" s="461"/>
      <c r="I128" s="462"/>
      <c r="J128" s="458"/>
      <c r="K128" s="459"/>
      <c r="L128" s="39"/>
    </row>
    <row r="129" spans="1:12" ht="50.25" customHeight="1">
      <c r="A129" s="92">
        <v>950</v>
      </c>
      <c r="B129" s="460" t="s">
        <v>86</v>
      </c>
      <c r="C129" s="461"/>
      <c r="D129" s="461"/>
      <c r="E129" s="461"/>
      <c r="F129" s="461"/>
      <c r="G129" s="461"/>
      <c r="H129" s="461"/>
      <c r="I129" s="462"/>
      <c r="J129" s="458">
        <v>3698430</v>
      </c>
      <c r="K129" s="531"/>
      <c r="L129" s="39"/>
    </row>
    <row r="130" spans="1:12" ht="15" customHeight="1">
      <c r="A130" s="44" t="s">
        <v>5</v>
      </c>
      <c r="B130" s="542" t="s">
        <v>79</v>
      </c>
      <c r="C130" s="543"/>
      <c r="D130" s="543"/>
      <c r="E130" s="543"/>
      <c r="F130" s="543"/>
      <c r="G130" s="543"/>
      <c r="H130" s="543"/>
      <c r="I130" s="544"/>
      <c r="J130" s="529">
        <f>SUM(J127:K129)</f>
        <v>3698430</v>
      </c>
      <c r="K130" s="530"/>
      <c r="L130" s="39"/>
    </row>
    <row r="131" spans="1:12" ht="15" customHeight="1">
      <c r="A131" s="45" t="s">
        <v>81</v>
      </c>
      <c r="B131" s="539" t="s">
        <v>80</v>
      </c>
      <c r="C131" s="540"/>
      <c r="D131" s="540"/>
      <c r="E131" s="540"/>
      <c r="F131" s="540"/>
      <c r="G131" s="540"/>
      <c r="H131" s="540"/>
      <c r="I131" s="541"/>
      <c r="J131" s="527">
        <f>J130+J114</f>
        <v>178315010</v>
      </c>
      <c r="K131" s="528"/>
      <c r="L131" s="39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</sheetData>
  <sheetProtection/>
  <mergeCells count="125">
    <mergeCell ref="A66:C66"/>
    <mergeCell ref="D66:F67"/>
    <mergeCell ref="G66:H66"/>
    <mergeCell ref="I66:J66"/>
    <mergeCell ref="D65:F65"/>
    <mergeCell ref="D57:F57"/>
    <mergeCell ref="B131:I131"/>
    <mergeCell ref="B130:I130"/>
    <mergeCell ref="B129:I129"/>
    <mergeCell ref="B127:I127"/>
    <mergeCell ref="B112:D112"/>
    <mergeCell ref="B107:D107"/>
    <mergeCell ref="B110:D110"/>
    <mergeCell ref="A121:I121"/>
    <mergeCell ref="A125:I125"/>
    <mergeCell ref="B106:D106"/>
    <mergeCell ref="D64:F64"/>
    <mergeCell ref="D59:F59"/>
    <mergeCell ref="D60:F60"/>
    <mergeCell ref="D61:F61"/>
    <mergeCell ref="D62:F62"/>
    <mergeCell ref="D63:F63"/>
    <mergeCell ref="B102:D102"/>
    <mergeCell ref="B99:D99"/>
    <mergeCell ref="A78:F78"/>
    <mergeCell ref="A27:C27"/>
    <mergeCell ref="D27:F28"/>
    <mergeCell ref="G27:H27"/>
    <mergeCell ref="I27:J27"/>
    <mergeCell ref="A46:C46"/>
    <mergeCell ref="D46:F47"/>
    <mergeCell ref="G46:H46"/>
    <mergeCell ref="I46:J46"/>
    <mergeCell ref="D45:F45"/>
    <mergeCell ref="D31:F31"/>
    <mergeCell ref="D17:F17"/>
    <mergeCell ref="D18:F18"/>
    <mergeCell ref="D19:F19"/>
    <mergeCell ref="D35:F35"/>
    <mergeCell ref="D42:F42"/>
    <mergeCell ref="D11:F11"/>
    <mergeCell ref="D12:F12"/>
    <mergeCell ref="D13:F13"/>
    <mergeCell ref="D14:F14"/>
    <mergeCell ref="D15:F15"/>
    <mergeCell ref="D16:F16"/>
    <mergeCell ref="D56:F56"/>
    <mergeCell ref="D34:F34"/>
    <mergeCell ref="D54:F54"/>
    <mergeCell ref="D52:F52"/>
    <mergeCell ref="D53:F53"/>
    <mergeCell ref="D43:F43"/>
    <mergeCell ref="D49:F49"/>
    <mergeCell ref="D44:F44"/>
    <mergeCell ref="D48:F48"/>
    <mergeCell ref="B103:D103"/>
    <mergeCell ref="B100:D100"/>
    <mergeCell ref="F95:I95"/>
    <mergeCell ref="B109:D109"/>
    <mergeCell ref="J131:K131"/>
    <mergeCell ref="J130:K130"/>
    <mergeCell ref="J129:K129"/>
    <mergeCell ref="J127:K127"/>
    <mergeCell ref="J126:K126"/>
    <mergeCell ref="J123:K123"/>
    <mergeCell ref="J125:K125"/>
    <mergeCell ref="J124:K124"/>
    <mergeCell ref="J120:K120"/>
    <mergeCell ref="J121:K121"/>
    <mergeCell ref="B113:D113"/>
    <mergeCell ref="B111:D111"/>
    <mergeCell ref="A123:I123"/>
    <mergeCell ref="B114:D114"/>
    <mergeCell ref="A122:I122"/>
    <mergeCell ref="A120:I120"/>
    <mergeCell ref="D50:F50"/>
    <mergeCell ref="D51:F51"/>
    <mergeCell ref="D75:F75"/>
    <mergeCell ref="D58:F58"/>
    <mergeCell ref="A7:J7"/>
    <mergeCell ref="I9:J9"/>
    <mergeCell ref="A9:C9"/>
    <mergeCell ref="D9:F10"/>
    <mergeCell ref="G9:H9"/>
    <mergeCell ref="D41:F41"/>
    <mergeCell ref="A95:A97"/>
    <mergeCell ref="B98:D98"/>
    <mergeCell ref="F96:G96"/>
    <mergeCell ref="B108:D108"/>
    <mergeCell ref="B101:D101"/>
    <mergeCell ref="A124:I124"/>
    <mergeCell ref="B104:D104"/>
    <mergeCell ref="B105:D105"/>
    <mergeCell ref="B95:D97"/>
    <mergeCell ref="H96:I96"/>
    <mergeCell ref="E95:E97"/>
    <mergeCell ref="D68:F68"/>
    <mergeCell ref="D69:F69"/>
    <mergeCell ref="D70:F70"/>
    <mergeCell ref="D72:F72"/>
    <mergeCell ref="D74:F74"/>
    <mergeCell ref="D71:F71"/>
    <mergeCell ref="D76:F76"/>
    <mergeCell ref="D77:F77"/>
    <mergeCell ref="D73:F73"/>
    <mergeCell ref="J122:K122"/>
    <mergeCell ref="K96:K97"/>
    <mergeCell ref="D20:F20"/>
    <mergeCell ref="D21:F21"/>
    <mergeCell ref="D37:F37"/>
    <mergeCell ref="D38:F38"/>
    <mergeCell ref="D29:F29"/>
    <mergeCell ref="D30:F30"/>
    <mergeCell ref="D32:F32"/>
    <mergeCell ref="J95:J97"/>
    <mergeCell ref="D33:F33"/>
    <mergeCell ref="D36:F36"/>
    <mergeCell ref="D39:F39"/>
    <mergeCell ref="J128:K128"/>
    <mergeCell ref="B128:I128"/>
    <mergeCell ref="D55:F55"/>
    <mergeCell ref="A93:L93"/>
    <mergeCell ref="L96:L97"/>
    <mergeCell ref="D40:F40"/>
    <mergeCell ref="K95:L95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2013-12-27T08:48:51Z</cp:lastPrinted>
  <dcterms:created xsi:type="dcterms:W3CDTF">2004-08-03T08:26:30Z</dcterms:created>
  <dcterms:modified xsi:type="dcterms:W3CDTF">2014-02-26T10:04:04Z</dcterms:modified>
  <cp:category/>
  <cp:version/>
  <cp:contentType/>
  <cp:contentStatus/>
</cp:coreProperties>
</file>