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35" windowWidth="15150" windowHeight="8730" activeTab="0"/>
  </bookViews>
  <sheets>
    <sheet name="Wydatki" sheetId="1" r:id="rId1"/>
    <sheet name="Dochody" sheetId="2" r:id="rId2"/>
  </sheets>
  <definedNames/>
  <calcPr fullCalcOnLoad="1"/>
</workbook>
</file>

<file path=xl/comments1.xml><?xml version="1.0" encoding="utf-8"?>
<comments xmlns="http://schemas.openxmlformats.org/spreadsheetml/2006/main">
  <authors>
    <author>UG</author>
  </authors>
  <commentList>
    <comment ref="Q175" authorId="0">
      <text>
        <r>
          <rPr>
            <b/>
            <sz val="10"/>
            <rFont val="Tahoma"/>
            <family val="0"/>
          </rPr>
          <t>UG: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<sst xmlns="http://schemas.openxmlformats.org/spreadsheetml/2006/main" count="368" uniqueCount="233">
  <si>
    <t>Nazwa działu</t>
  </si>
  <si>
    <t>010</t>
  </si>
  <si>
    <t>020</t>
  </si>
  <si>
    <t>Rolnictwo i łowiectwo</t>
  </si>
  <si>
    <t>I.</t>
  </si>
  <si>
    <t>II.</t>
  </si>
  <si>
    <t>Leśnictwo</t>
  </si>
  <si>
    <t>Transport i łączność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</si>
  <si>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</si>
  <si>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</si>
  <si>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</si>
  <si>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</si>
  <si>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</si>
  <si>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</si>
  <si>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</si>
  <si>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</si>
  <si>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</si>
  <si>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</si>
  <si>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</si>
  <si>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</si>
  <si>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</si>
  <si>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</si>
  <si>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</si>
  <si>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</si>
  <si>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</si>
  <si>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</si>
  <si>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</si>
  <si>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Wydatki bieżące</t>
  </si>
  <si>
    <t>Dotacje</t>
  </si>
  <si>
    <t>Wydatki na obsługę długu</t>
  </si>
  <si>
    <t>Wydatki majątkowe</t>
  </si>
  <si>
    <t>Administracja publiczna</t>
  </si>
  <si>
    <t>Turystyka</t>
  </si>
  <si>
    <t>z tego:</t>
  </si>
  <si>
    <t>Świadczenia na rzecz osób fizycznych</t>
  </si>
  <si>
    <t>Informatyka</t>
  </si>
  <si>
    <t>1)</t>
  </si>
  <si>
    <t>2)</t>
  </si>
  <si>
    <t>Dotacje ogółem</t>
  </si>
  <si>
    <t>3)</t>
  </si>
  <si>
    <t>4)</t>
  </si>
  <si>
    <t>5)</t>
  </si>
  <si>
    <t xml:space="preserve">6) </t>
  </si>
  <si>
    <t>7)</t>
  </si>
  <si>
    <t>8)</t>
  </si>
  <si>
    <t>9)</t>
  </si>
  <si>
    <t>10)</t>
  </si>
  <si>
    <t>Wydatki na zakup i objęcie akcji i wniesienie wkładów do spółek prawa handlowego</t>
  </si>
  <si>
    <t>Wydatki na realizację zadań ujętych w gminnym programie profilaktyki i rozwiązywania problemów alkoholowych oraz przeciwdziałania narkomanii</t>
  </si>
  <si>
    <t>Tabela  Nr 1</t>
  </si>
  <si>
    <t>Rady  Gminy Lesznowola</t>
  </si>
  <si>
    <t>Klasyfikacja budżetowa</t>
  </si>
  <si>
    <t>Rozdz.</t>
  </si>
  <si>
    <t>§</t>
  </si>
  <si>
    <t>bieżące</t>
  </si>
  <si>
    <t>majątkowe</t>
  </si>
  <si>
    <t>DOCHODY OGÓŁEM</t>
  </si>
  <si>
    <t>Kultura i ochrona dziedzictwa narod</t>
  </si>
  <si>
    <t>- dotacje majatkowe</t>
  </si>
  <si>
    <t>- dotacje bieżące</t>
  </si>
  <si>
    <t>- wydatki majatkowe</t>
  </si>
  <si>
    <t>- wydatki bieżące</t>
  </si>
  <si>
    <t xml:space="preserve">Plan po zmianach  </t>
  </si>
  <si>
    <t>RAZEM  WYDATKI I ROZCHODY</t>
  </si>
  <si>
    <t xml:space="preserve"> Wydatki bieżące jednostek budżetowych</t>
  </si>
  <si>
    <t>Nazwa działu, rozdziału i paragrafu</t>
  </si>
  <si>
    <t>Zmniejszenia  ( - )</t>
  </si>
  <si>
    <t>Zwiększenia  ( + )</t>
  </si>
  <si>
    <t>WYDATKI  OGÓŁEM</t>
  </si>
  <si>
    <t>Gospodarka miesz</t>
  </si>
  <si>
    <t>PLAN DOCHODÓW PO ZMIANACH</t>
  </si>
  <si>
    <t>Zmniejszenia      (-)</t>
  </si>
  <si>
    <t>Zwiększenia   (+)</t>
  </si>
  <si>
    <t>Bieżące</t>
  </si>
  <si>
    <t>Majątkowe</t>
  </si>
  <si>
    <t>Gospodarka mieszkaniowa</t>
  </si>
  <si>
    <t>RAZEM DOCHODY</t>
  </si>
  <si>
    <t>1) Dotacje ogółem, w tym:</t>
  </si>
  <si>
    <t>2) Dochody  z opłat z tytułu zezwoleń na sprzedaż napojów alkoholowych</t>
  </si>
  <si>
    <t xml:space="preserve">RAZEM PRZYCHODY </t>
  </si>
  <si>
    <t xml:space="preserve">OGÓŁEM DOCHODY I PRZYCHODY </t>
  </si>
  <si>
    <t>I + II</t>
  </si>
  <si>
    <t xml:space="preserve">Dochody od osób prawnych,od osób fizycznych i od jednostek nie posiadających osobowości prawnej </t>
  </si>
  <si>
    <t>§ 982</t>
  </si>
  <si>
    <t>Wykup papierów wartościowych wyemitowanych przez gminę (obligacji)</t>
  </si>
  <si>
    <t>Gospodarka komunal   i ochrona środowiska</t>
  </si>
  <si>
    <t>Wolne środki jako nadwyżka środków pieniężnych na rachunku bieżącym budżetu gminy wynikających z rozliczeń wyemitowanych papierów wartościowych, kredytów i pożyczek z lat ubiegłych</t>
  </si>
  <si>
    <t>-Dotacje na realizację zadań z zakresu administracji rządowej  (§ 2010)</t>
  </si>
  <si>
    <t>-Dotacje na realizację własnych zadań bieżących  (§ 2030)</t>
  </si>
  <si>
    <t>Przychody ze sprzedaży innych papierów wartościowych (obligacji)</t>
  </si>
  <si>
    <t>Wydatki na programy finansowane ze środków UE</t>
  </si>
  <si>
    <t>Wydatki na realizację zadań otrzym do realizacji w drodze um i poroz  między jst</t>
  </si>
  <si>
    <t>Przetwórstwo przem</t>
  </si>
  <si>
    <t xml:space="preserve">Tabela  Nr 2 </t>
  </si>
  <si>
    <t>Wynagrodz enia i składki od nich naliczane</t>
  </si>
  <si>
    <t>Pozostałe działania w zakresie polityki społecznej</t>
  </si>
  <si>
    <t>Kultura fizyczna</t>
  </si>
  <si>
    <t xml:space="preserve"> </t>
  </si>
  <si>
    <t>Przychody z zaciągniętych kredytów na rynku krajowym  (BOŚ)</t>
  </si>
  <si>
    <t>Zmniejszenia             (-)</t>
  </si>
  <si>
    <t>Zwiększenia            (+)</t>
  </si>
  <si>
    <t>a) Wynagrodzenia i składki od nich naliczane</t>
  </si>
  <si>
    <t>b) Pozostałe wydatki na realizację zadań statutowych</t>
  </si>
  <si>
    <t>Wypłaty z tytułu udziel przez Gminę poręczeń i gwarancji</t>
  </si>
  <si>
    <t xml:space="preserve">Zmniejszenie                       </t>
  </si>
  <si>
    <r>
      <t xml:space="preserve">Zwiększenie                        </t>
    </r>
    <r>
      <rPr>
        <b/>
        <sz val="10"/>
        <rFont val="Cambria"/>
        <family val="1"/>
      </rPr>
      <t xml:space="preserve"> </t>
    </r>
  </si>
  <si>
    <t xml:space="preserve">Dochody po zmianach </t>
  </si>
  <si>
    <t>III.</t>
  </si>
  <si>
    <t>V.</t>
  </si>
  <si>
    <t xml:space="preserve">Zmniejszenie                        </t>
  </si>
  <si>
    <t xml:space="preserve">Zwiększenie                        </t>
  </si>
  <si>
    <t xml:space="preserve">Wydatki po zmianach </t>
  </si>
  <si>
    <t>Spłata  pożyczek</t>
  </si>
  <si>
    <t>IV.</t>
  </si>
  <si>
    <t xml:space="preserve">Spłata kredytów </t>
  </si>
  <si>
    <t xml:space="preserve">Zakup usług pozostałych </t>
  </si>
  <si>
    <t xml:space="preserve">OŚWIATA I WYCHOWANIE </t>
  </si>
  <si>
    <t>Dokonuje się zmian w planie DOCHODÓW budżetu gminy na 2013 rok</t>
  </si>
  <si>
    <t>Dokonuje się zmian w planie WYDATKÓW  budżetu gminy na 2013 rok</t>
  </si>
  <si>
    <r>
      <t xml:space="preserve">-Dotacje na realizację zadań finansowanych ze środków  UE (§ 2007 i  </t>
    </r>
    <r>
      <rPr>
        <sz val="11"/>
        <rFont val="Czcionka tekstu podstawowego"/>
        <family val="0"/>
      </rPr>
      <t xml:space="preserve">§ 6207 </t>
    </r>
    <r>
      <rPr>
        <sz val="11"/>
        <rFont val="Cambria"/>
        <family val="1"/>
      </rPr>
      <t>)</t>
    </r>
  </si>
  <si>
    <r>
      <t xml:space="preserve">-Dotacje na realizację zadań finansowanych ze środków  UE (§ 2009 </t>
    </r>
    <r>
      <rPr>
        <sz val="11"/>
        <rFont val="Czcionka tekstu podstawowego"/>
        <family val="0"/>
      </rPr>
      <t>i § 6209</t>
    </r>
    <r>
      <rPr>
        <sz val="11"/>
        <rFont val="Cambria"/>
        <family val="1"/>
      </rPr>
      <t>)</t>
    </r>
  </si>
  <si>
    <t>VI.</t>
  </si>
  <si>
    <t>PLAN WYDATKÓW PO ZMIANACH</t>
  </si>
  <si>
    <t>Wydatki na realizację zadań z zakresu administracji rządowej oraz innych zadań zleconych gminie  ustawami</t>
  </si>
  <si>
    <t xml:space="preserve">   b) z wolnych środków jako nadwyżki środków pieniężnych na rachunku bieżącym budżetu gminy wynikających z rozliczeń                   </t>
  </si>
  <si>
    <t>Wydatki na realizację zadań otrzymanych  do realizacji w drodze umów  i porozumień  między jst</t>
  </si>
  <si>
    <t xml:space="preserve">GOSPODARKA MIESZKANIOWA </t>
  </si>
  <si>
    <t xml:space="preserve">Gospodarka gruntami i nieruchomościami </t>
  </si>
  <si>
    <t xml:space="preserve">  </t>
  </si>
  <si>
    <r>
      <t>- Dotacje celowe otrzymane z budżetu państwa na realizację zadań bieżących gmin z zakresu edukacyjnej opieki wychowawczej finansowanych w całości przez budżet państwa w ramach programów rządowych (</t>
    </r>
    <r>
      <rPr>
        <sz val="11"/>
        <rFont val="Czcionka tekstu podstawowego"/>
        <family val="0"/>
      </rPr>
      <t>§ 2040)</t>
    </r>
  </si>
  <si>
    <t>DOCHODY OD OSÓB PRAWNYCH, OSÓB FIZYCZNYCH I OD INNYCH JEDNOSTEK NIEPOSIADAJĄCYCH OSOBOWOŚCI PRAWNEJ ORAZ WYDATKI ZWIĄZANE Z ICH POBOREM</t>
  </si>
  <si>
    <t xml:space="preserve">Składki na ubezpieczenia społeczne </t>
  </si>
  <si>
    <t xml:space="preserve">Składki na Fundusz Pracy </t>
  </si>
  <si>
    <t xml:space="preserve">Wynagrodzenia osobowe pracowników </t>
  </si>
  <si>
    <t xml:space="preserve">Wpływy z różnych dochodów </t>
  </si>
  <si>
    <t>0970</t>
  </si>
  <si>
    <t>Przedszkola</t>
  </si>
  <si>
    <t>Oddziały przedszkolne w szkołach podstawowych</t>
  </si>
  <si>
    <t>TRANSPORT I ŁĄCZNOŚĆ</t>
  </si>
  <si>
    <t>POZOSTAŁE ZADANIA W ZAKRESIE POLITYKI SPOŁECZNEJ</t>
  </si>
  <si>
    <t>Wpływy z innych opłat stanowiących dochody j.s.t. na podstawie ustaw</t>
  </si>
  <si>
    <t xml:space="preserve">Kultura fizyczna </t>
  </si>
  <si>
    <t>0920</t>
  </si>
  <si>
    <t xml:space="preserve">Pozostałe odsetki </t>
  </si>
  <si>
    <t>0490</t>
  </si>
  <si>
    <t xml:space="preserve">Wynagrodzenia bezosobowe </t>
  </si>
  <si>
    <t>Zakup materiałów i wyposażenia</t>
  </si>
  <si>
    <t>Drogi publiczne wojewódzkie</t>
  </si>
  <si>
    <t>Nadwyżkę budżetową planuje się w kwocie 17.907.329,-zł,  a wolne środki w kwocie 3.698.430,-zł.</t>
  </si>
  <si>
    <t>Łącznie 21.605.759,-zł - przeznacza się na rozchody</t>
  </si>
  <si>
    <t>1. Spłata rat pożyczek w wysokości 2.005.759,-zł następuje z nadwyżki budżetowej</t>
  </si>
  <si>
    <t xml:space="preserve">2. Spłata rat kredytów w wysokości  5.600.000,-zł następuje: </t>
  </si>
  <si>
    <t xml:space="preserve">   a) z nadwyżki budżetowej 1.901.570,-zł</t>
  </si>
  <si>
    <t xml:space="preserve">      wyemitowanych papierów wartościowych, kredytów i pożyczek z lat ubiegłych 3.698.430,-zł</t>
  </si>
  <si>
    <t>3. Wykup papierów wartościowych wyemitowanych przez Gminę  w wysokości 14.000.000,-zł następuje  z nadwyżki budżetowej</t>
  </si>
  <si>
    <t>Spłata  rat pożyczek długoterminowych</t>
  </si>
  <si>
    <t>Spłata rat kredytów  długoterminowych</t>
  </si>
  <si>
    <t>Razem dochody + przychody</t>
  </si>
  <si>
    <t>Razem wydatki + rozchody</t>
  </si>
  <si>
    <t>Razem rozchody (III+IV+V)</t>
  </si>
  <si>
    <t>Składki na ubezpieczenie zdrowotne opłacane za osoby pobierające niektóre świadczenia z pomocy społecznej, niektóre świadcz rodzinne oraz za osoby uczęszczające w zajęciach w centrum integracji społecznej</t>
  </si>
  <si>
    <t>POMOC SPOŁECZNA</t>
  </si>
  <si>
    <t>Zasiłki i pomoc w naturze oraz składki na ubezpieczenie emerytalne i rentowe</t>
  </si>
  <si>
    <t>Ośrodki pomocy społecznej</t>
  </si>
  <si>
    <t xml:space="preserve">Składki na ubezpieczenie zdrowotne </t>
  </si>
  <si>
    <t xml:space="preserve">Świadczenia społeczne </t>
  </si>
  <si>
    <t>Plan na dzień  9.12.2013r.</t>
  </si>
  <si>
    <t>Dochody  20.12.2013r.</t>
  </si>
  <si>
    <t>0770</t>
  </si>
  <si>
    <t>Wpływy z tytułu odpłatnego nabycia prawa własności oraz prawa użytkowania wieczystego nieruchomości</t>
  </si>
  <si>
    <t>OŚWIATA I WYCHOWANIE</t>
  </si>
  <si>
    <t>01010</t>
  </si>
  <si>
    <t>Wydatki inwestycyjne jednostek budżetowych</t>
  </si>
  <si>
    <t>ROLNICTWO I ŁOWIETWO</t>
  </si>
  <si>
    <t xml:space="preserve">Infrastruktura wodociągowa i sanitacyjna wsi </t>
  </si>
  <si>
    <t xml:space="preserve">Oświetlenie ulic, placów i dróg </t>
  </si>
  <si>
    <t xml:space="preserve">GOSPODARKA KOMUNALNA I OCHRONA ŚRODOWISKA </t>
  </si>
  <si>
    <t>Wspieranie rodziny</t>
  </si>
  <si>
    <t xml:space="preserve">Zasiłki stałe </t>
  </si>
  <si>
    <t>Świadczenia rodzinne, świadczenia  z funduszu alimentacyjnego oraz składki na ubezpieczenia emerytalne  i rentowe z ubezpieczenia społecznego</t>
  </si>
  <si>
    <t>Składki na ubezpieczenie społeczne</t>
  </si>
  <si>
    <t xml:space="preserve">Zakup usług przez jst od innych jst </t>
  </si>
  <si>
    <t>Wynagrodzenia osobowe pracowników -zad. zlecone</t>
  </si>
  <si>
    <t>Zakup materiałów i wyposażenia- zad. zlecone</t>
  </si>
  <si>
    <t>Zakup usług pozostałych - zad. zlecone</t>
  </si>
  <si>
    <t>Wpłaty  gmin i powiatów na rzecz innych jst na dofinansowanie zadań bieżących</t>
  </si>
  <si>
    <t xml:space="preserve">Dodatkowe wynagrodzenie roczne </t>
  </si>
  <si>
    <t>Pozostała działalność "Kapitał na przyszłość"</t>
  </si>
  <si>
    <t>Wpływy z podatku rolnego, podatku leśnego,podatku od spadków i darowizn, podatku od czynności cywilnoprawnych oraz podatków i opłat lokalnych od osób fizycznych</t>
  </si>
  <si>
    <t>Wpływy z innych lolalnych opłat pobierane przez jst na podstawie odrębnych ustaw</t>
  </si>
  <si>
    <t>Wydatki   20.12.2013r.</t>
  </si>
  <si>
    <t>Zakup energii</t>
  </si>
  <si>
    <t xml:space="preserve">DZIAŁALNOŚĆ USŁUGOWA </t>
  </si>
  <si>
    <t xml:space="preserve">Plany zagospodarowania przestrzennego </t>
  </si>
  <si>
    <t>Gospodarka ściekowa i ochrona wód</t>
  </si>
  <si>
    <t xml:space="preserve">Gospodarka odpadami </t>
  </si>
  <si>
    <t>Wpływy i wydatki związane z gromadzeniem środków z opłat i kar za korzystanie ze środowiska</t>
  </si>
  <si>
    <t>Kary i odszkodowania wypłacane na rzecz osób prawnych</t>
  </si>
  <si>
    <t>Dochody z najmu i dzierżawy składników majątkowych Skarbu Państwa, jednostek samorządu terytorialnego lub innych jednostek zaliczanych do sektora finansów publicznych oraz innych umów o podobnym charakterze</t>
  </si>
  <si>
    <t>0750</t>
  </si>
  <si>
    <t>Wpływy z podatku rolnego, podatku leśnego, podatku od czynności cywilnoprawnych, podatków i opłat lokalnych od osób prawnych</t>
  </si>
  <si>
    <t>0310</t>
  </si>
  <si>
    <t>Podatek od nieruchomości</t>
  </si>
  <si>
    <t>LEŚNICTWO</t>
  </si>
  <si>
    <t>02095</t>
  </si>
  <si>
    <t>Pozostała działalność</t>
  </si>
  <si>
    <t>Różne opłaty i składki</t>
  </si>
  <si>
    <t>Lokalny transport zbiorowy</t>
  </si>
  <si>
    <t>Cmentarze</t>
  </si>
  <si>
    <t>Zakup usług remontowych</t>
  </si>
  <si>
    <t>Urzędy gmin</t>
  </si>
  <si>
    <t xml:space="preserve">ADMINISTRACJA PUBLICZNA </t>
  </si>
  <si>
    <t>BEZPIECZEŃSTWO PUBLICZNE I OCHRONA PRZECIWPOŻAROWA</t>
  </si>
  <si>
    <t>Ochotnicze straże pożarne</t>
  </si>
  <si>
    <t>Lecznictwo ambulatoryjne</t>
  </si>
  <si>
    <t>OCHRONA ZDROWIA</t>
  </si>
  <si>
    <t>Oczyszczanie miast i wsi</t>
  </si>
  <si>
    <t>Zakup usług pozostałych  (Gospodarka odpadami)</t>
  </si>
  <si>
    <t>Promocja jst</t>
  </si>
  <si>
    <t xml:space="preserve">Podatek od nieruchomości </t>
  </si>
  <si>
    <t>do Uchwały Nr 456/XXXVII/2013</t>
  </si>
  <si>
    <t>z dnia 30 grudnia 2013r.</t>
  </si>
  <si>
    <t>do Uchwały Nr 456/XXXVI/2013</t>
  </si>
  <si>
    <t>z  dnia 30 grudnia 2013r.</t>
  </si>
  <si>
    <t>Drogi publiczne gminne</t>
  </si>
  <si>
    <t>Pozostałe podatki na rzecz budżetów</t>
  </si>
  <si>
    <t>ODSŁUGA DŁUGU PUBLICZNEGO</t>
  </si>
  <si>
    <t>Obsługa papierów  wartościowych, kredytów i pożyczek</t>
  </si>
  <si>
    <t>Koszty emisji samorządowych papierów wartościowych oraz inne opłaty i prowizje</t>
  </si>
  <si>
    <t>Odsetki samorządowych papierów wartościowych lub zaciągniętych przez jst pożyczek i kredytów</t>
  </si>
  <si>
    <t>Podróże służbowe krajowe</t>
  </si>
  <si>
    <t xml:space="preserve">Opłaty za administrowanie i czynsze </t>
  </si>
  <si>
    <t xml:space="preserve">Placówki opiekuńczo wychowawcze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</si>
</sst>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0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0"/>
    </font>
    <font>
      <sz val="10"/>
      <name val="Cambria"/>
      <family val="1"/>
    </font>
    <font>
      <sz val="11"/>
      <name val="Czcionka tekstu podstawowego"/>
      <family val="0"/>
    </font>
    <font>
      <sz val="11"/>
      <name val="Cambria"/>
      <family val="1"/>
    </font>
    <font>
      <b/>
      <sz val="10"/>
      <name val="Cambria"/>
      <family val="1"/>
    </font>
    <font>
      <i/>
      <sz val="10"/>
      <name val="Arial CE"/>
      <family val="0"/>
    </font>
    <font>
      <sz val="9"/>
      <name val="Cambria"/>
      <family val="1"/>
    </font>
    <font>
      <sz val="10"/>
      <name val="Tahoma"/>
      <family val="0"/>
    </font>
    <font>
      <b/>
      <sz val="10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Cambria"/>
      <family val="1"/>
    </font>
    <font>
      <b/>
      <u val="single"/>
      <sz val="10"/>
      <name val="Cambria"/>
      <family val="1"/>
    </font>
    <font>
      <b/>
      <sz val="10"/>
      <color indexed="9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7"/>
      <name val="Cambria"/>
      <family val="1"/>
    </font>
    <font>
      <sz val="6"/>
      <name val="Cambria"/>
      <family val="1"/>
    </font>
    <font>
      <i/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/>
      <top>
        <color indexed="63"/>
      </top>
      <bottom style="hair"/>
    </border>
    <border>
      <left/>
      <right/>
      <top style="hair"/>
      <bottom/>
    </border>
    <border>
      <left/>
      <right/>
      <top style="hair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/>
      <right style="thin">
        <color indexed="8"/>
      </right>
      <top style="hair"/>
      <bottom>
        <color indexed="63"/>
      </bottom>
    </border>
    <border>
      <left style="thin"/>
      <right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 style="thin"/>
      <right style="thin">
        <color indexed="8"/>
      </right>
      <top style="hair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/>
      <bottom style="hair"/>
    </border>
    <border>
      <left/>
      <right style="thin"/>
      <top style="hair"/>
      <bottom style="thin"/>
    </border>
    <border>
      <left style="thin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/>
      <right style="thin"/>
      <top>
        <color indexed="63"/>
      </top>
      <bottom style="hair"/>
    </border>
    <border>
      <left/>
      <right style="thin"/>
      <top/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>
        <color indexed="63"/>
      </left>
      <right style="hair"/>
      <top/>
      <bottom/>
    </border>
    <border>
      <left>
        <color indexed="63"/>
      </left>
      <right style="hair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3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9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3" fontId="6" fillId="34" borderId="10" xfId="0" applyNumberFormat="1" applyFont="1" applyFill="1" applyBorder="1" applyAlignment="1">
      <alignment horizontal="right" vertical="center"/>
    </xf>
    <xf numFmtId="3" fontId="6" fillId="33" borderId="1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/>
    </xf>
    <xf numFmtId="3" fontId="31" fillId="33" borderId="11" xfId="0" applyNumberFormat="1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right" vertical="top"/>
    </xf>
    <xf numFmtId="3" fontId="6" fillId="33" borderId="12" xfId="0" applyNumberFormat="1" applyFont="1" applyFill="1" applyBorder="1" applyAlignment="1">
      <alignment horizontal="right" vertical="center" wrapText="1"/>
    </xf>
    <xf numFmtId="3" fontId="6" fillId="33" borderId="0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29" fillId="33" borderId="11" xfId="0" applyFont="1" applyFill="1" applyBorder="1" applyAlignment="1">
      <alignment horizontal="right" vertical="center" wrapText="1"/>
    </xf>
    <xf numFmtId="0" fontId="31" fillId="33" borderId="11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3" fontId="6" fillId="33" borderId="0" xfId="0" applyNumberFormat="1" applyFont="1" applyFill="1" applyBorder="1" applyAlignment="1">
      <alignment horizontal="right" vertical="center"/>
    </xf>
    <xf numFmtId="3" fontId="32" fillId="35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33" fillId="33" borderId="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vertical="center"/>
    </xf>
    <xf numFmtId="0" fontId="34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quotePrefix="1">
      <alignment horizontal="center" vertical="center"/>
    </xf>
    <xf numFmtId="3" fontId="6" fillId="33" borderId="11" xfId="0" applyNumberFormat="1" applyFont="1" applyFill="1" applyBorder="1" applyAlignment="1">
      <alignment/>
    </xf>
    <xf numFmtId="0" fontId="6" fillId="0" borderId="15" xfId="0" applyFont="1" applyBorder="1" applyAlignment="1" quotePrefix="1">
      <alignment horizontal="center" vertical="center"/>
    </xf>
    <xf numFmtId="0" fontId="35" fillId="33" borderId="0" xfId="0" applyFont="1" applyFill="1" applyBorder="1" applyAlignment="1">
      <alignment horizontal="center"/>
    </xf>
    <xf numFmtId="3" fontId="36" fillId="33" borderId="0" xfId="0" applyNumberFormat="1" applyFont="1" applyFill="1" applyBorder="1" applyAlignment="1">
      <alignment/>
    </xf>
    <xf numFmtId="3" fontId="36" fillId="33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4" fillId="0" borderId="13" xfId="0" applyFont="1" applyBorder="1" applyAlignment="1">
      <alignment horizontal="center" vertical="center"/>
    </xf>
    <xf numFmtId="0" fontId="35" fillId="36" borderId="16" xfId="0" applyFont="1" applyFill="1" applyBorder="1" applyAlignment="1">
      <alignment horizontal="center" vertical="center" wrapText="1"/>
    </xf>
    <xf numFmtId="0" fontId="35" fillId="37" borderId="16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7" fillId="38" borderId="13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6" fillId="39" borderId="13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6" fillId="33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" fontId="32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6" fillId="0" borderId="13" xfId="0" applyFont="1" applyBorder="1" applyAlignment="1">
      <alignment horizontal="center" vertical="center"/>
    </xf>
    <xf numFmtId="3" fontId="6" fillId="40" borderId="13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4" fillId="16" borderId="13" xfId="0" applyFont="1" applyFill="1" applyBorder="1" applyAlignment="1">
      <alignment horizontal="center" vertical="center"/>
    </xf>
    <xf numFmtId="0" fontId="32" fillId="16" borderId="13" xfId="0" applyFont="1" applyFill="1" applyBorder="1" applyAlignment="1">
      <alignment horizontal="center" vertical="center"/>
    </xf>
    <xf numFmtId="0" fontId="34" fillId="10" borderId="1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34" fillId="41" borderId="18" xfId="0" applyFont="1" applyFill="1" applyBorder="1" applyAlignment="1">
      <alignment horizontal="center" vertical="center"/>
    </xf>
    <xf numFmtId="0" fontId="32" fillId="41" borderId="18" xfId="0" applyFont="1" applyFill="1" applyBorder="1" applyAlignment="1">
      <alignment horizontal="center" vertical="center"/>
    </xf>
    <xf numFmtId="3" fontId="32" fillId="38" borderId="13" xfId="0" applyNumberFormat="1" applyFont="1" applyFill="1" applyBorder="1" applyAlignment="1">
      <alignment horizontal="right" vertical="center"/>
    </xf>
    <xf numFmtId="0" fontId="32" fillId="38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2" fillId="35" borderId="13" xfId="0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3" fontId="34" fillId="0" borderId="13" xfId="0" applyNumberFormat="1" applyFont="1" applyBorder="1" applyAlignment="1">
      <alignment horizontal="right" vertical="center"/>
    </xf>
    <xf numFmtId="3" fontId="34" fillId="42" borderId="13" xfId="0" applyNumberFormat="1" applyFont="1" applyFill="1" applyBorder="1" applyAlignment="1">
      <alignment horizontal="right" vertical="center"/>
    </xf>
    <xf numFmtId="0" fontId="34" fillId="0" borderId="13" xfId="0" applyFont="1" applyBorder="1" applyAlignment="1">
      <alignment horizontal="right" vertical="center"/>
    </xf>
    <xf numFmtId="3" fontId="34" fillId="0" borderId="15" xfId="0" applyNumberFormat="1" applyFont="1" applyBorder="1" applyAlignment="1">
      <alignment horizontal="right" vertical="center"/>
    </xf>
    <xf numFmtId="3" fontId="34" fillId="42" borderId="15" xfId="0" applyNumberFormat="1" applyFont="1" applyFill="1" applyBorder="1" applyAlignment="1">
      <alignment horizontal="right" vertical="center"/>
    </xf>
    <xf numFmtId="3" fontId="34" fillId="42" borderId="10" xfId="0" applyNumberFormat="1" applyFont="1" applyFill="1" applyBorder="1" applyAlignment="1">
      <alignment horizontal="right" vertical="center"/>
    </xf>
    <xf numFmtId="3" fontId="34" fillId="0" borderId="10" xfId="0" applyNumberFormat="1" applyFont="1" applyBorder="1" applyAlignment="1">
      <alignment horizontal="right" vertical="center"/>
    </xf>
    <xf numFmtId="3" fontId="34" fillId="33" borderId="10" xfId="0" applyNumberFormat="1" applyFont="1" applyFill="1" applyBorder="1" applyAlignment="1">
      <alignment horizontal="right" vertical="center" wrapText="1"/>
    </xf>
    <xf numFmtId="3" fontId="34" fillId="42" borderId="10" xfId="0" applyNumberFormat="1" applyFont="1" applyFill="1" applyBorder="1" applyAlignment="1">
      <alignment horizontal="right" vertical="center" wrapText="1"/>
    </xf>
    <xf numFmtId="0" fontId="34" fillId="42" borderId="10" xfId="0" applyFont="1" applyFill="1" applyBorder="1" applyAlignment="1">
      <alignment horizontal="right" vertical="center" wrapText="1"/>
    </xf>
    <xf numFmtId="3" fontId="34" fillId="33" borderId="15" xfId="0" applyNumberFormat="1" applyFont="1" applyFill="1" applyBorder="1" applyAlignment="1">
      <alignment horizontal="right" vertical="center" wrapText="1"/>
    </xf>
    <xf numFmtId="3" fontId="33" fillId="38" borderId="13" xfId="0" applyNumberFormat="1" applyFont="1" applyFill="1" applyBorder="1" applyAlignment="1">
      <alignment/>
    </xf>
    <xf numFmtId="0" fontId="34" fillId="42" borderId="17" xfId="0" applyFont="1" applyFill="1" applyBorder="1" applyAlignment="1">
      <alignment horizontal="center" vertical="center" wrapText="1"/>
    </xf>
    <xf numFmtId="0" fontId="34" fillId="42" borderId="13" xfId="0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center"/>
    </xf>
    <xf numFmtId="3" fontId="8" fillId="43" borderId="22" xfId="0" applyNumberFormat="1" applyFont="1" applyFill="1" applyBorder="1" applyAlignment="1">
      <alignment horizontal="right" vertical="top" wrapText="1"/>
    </xf>
    <xf numFmtId="3" fontId="8" fillId="43" borderId="14" xfId="0" applyNumberFormat="1" applyFont="1" applyFill="1" applyBorder="1" applyAlignment="1">
      <alignment horizontal="right" vertical="top" wrapText="1"/>
    </xf>
    <xf numFmtId="3" fontId="8" fillId="43" borderId="23" xfId="0" applyNumberFormat="1" applyFont="1" applyFill="1" applyBorder="1" applyAlignment="1">
      <alignment horizontal="right" vertical="top" wrapText="1"/>
    </xf>
    <xf numFmtId="3" fontId="8" fillId="43" borderId="10" xfId="0" applyNumberFormat="1" applyFont="1" applyFill="1" applyBorder="1" applyAlignment="1">
      <alignment horizontal="right" vertical="top" wrapText="1"/>
    </xf>
    <xf numFmtId="3" fontId="8" fillId="33" borderId="14" xfId="0" applyNumberFormat="1" applyFont="1" applyFill="1" applyBorder="1" applyAlignment="1">
      <alignment horizontal="right" vertical="top" wrapText="1"/>
    </xf>
    <xf numFmtId="0" fontId="8" fillId="33" borderId="24" xfId="0" applyFont="1" applyFill="1" applyBorder="1" applyAlignment="1">
      <alignment horizontal="left" vertical="top"/>
    </xf>
    <xf numFmtId="3" fontId="8" fillId="33" borderId="22" xfId="0" applyNumberFormat="1" applyFont="1" applyFill="1" applyBorder="1" applyAlignment="1">
      <alignment horizontal="right" vertical="top" wrapText="1"/>
    </xf>
    <xf numFmtId="3" fontId="37" fillId="38" borderId="25" xfId="0" applyNumberFormat="1" applyFont="1" applyFill="1" applyBorder="1" applyAlignment="1">
      <alignment horizontal="right" vertical="center"/>
    </xf>
    <xf numFmtId="0" fontId="38" fillId="42" borderId="26" xfId="0" applyFont="1" applyFill="1" applyBorder="1" applyAlignment="1">
      <alignment horizontal="center" vertical="center" wrapText="1"/>
    </xf>
    <xf numFmtId="0" fontId="8" fillId="42" borderId="27" xfId="0" applyFont="1" applyFill="1" applyBorder="1" applyAlignment="1">
      <alignment horizontal="left" vertical="center"/>
    </xf>
    <xf numFmtId="0" fontId="8" fillId="42" borderId="28" xfId="0" applyFont="1" applyFill="1" applyBorder="1" applyAlignment="1">
      <alignment horizontal="left" vertical="center"/>
    </xf>
    <xf numFmtId="0" fontId="8" fillId="42" borderId="29" xfId="0" applyFont="1" applyFill="1" applyBorder="1" applyAlignment="1">
      <alignment horizontal="left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" fontId="37" fillId="38" borderId="30" xfId="0" applyNumberFormat="1" applyFont="1" applyFill="1" applyBorder="1" applyAlignment="1">
      <alignment horizontal="right" vertical="center"/>
    </xf>
    <xf numFmtId="3" fontId="37" fillId="38" borderId="31" xfId="0" applyNumberFormat="1" applyFont="1" applyFill="1" applyBorder="1" applyAlignment="1">
      <alignment horizontal="right" vertical="center"/>
    </xf>
    <xf numFmtId="0" fontId="8" fillId="43" borderId="32" xfId="0" applyFont="1" applyFill="1" applyBorder="1" applyAlignment="1">
      <alignment horizontal="center" vertical="top"/>
    </xf>
    <xf numFmtId="0" fontId="8" fillId="33" borderId="33" xfId="0" applyFont="1" applyFill="1" applyBorder="1" applyAlignment="1">
      <alignment horizontal="center" vertical="top"/>
    </xf>
    <xf numFmtId="0" fontId="8" fillId="43" borderId="33" xfId="0" applyFont="1" applyFill="1" applyBorder="1" applyAlignment="1">
      <alignment horizontal="center" vertical="top"/>
    </xf>
    <xf numFmtId="0" fontId="8" fillId="43" borderId="33" xfId="0" applyFont="1" applyFill="1" applyBorder="1" applyAlignment="1">
      <alignment horizontal="center" vertical="top" wrapText="1"/>
    </xf>
    <xf numFmtId="0" fontId="8" fillId="43" borderId="33" xfId="0" applyFont="1" applyFill="1" applyBorder="1" applyAlignment="1">
      <alignment horizontal="center" vertical="center" wrapText="1"/>
    </xf>
    <xf numFmtId="0" fontId="8" fillId="43" borderId="34" xfId="0" applyFont="1" applyFill="1" applyBorder="1" applyAlignment="1">
      <alignment horizontal="center" vertical="center" wrapText="1"/>
    </xf>
    <xf numFmtId="0" fontId="8" fillId="43" borderId="35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4" fillId="0" borderId="29" xfId="0" applyFont="1" applyBorder="1" applyAlignment="1">
      <alignment horizontal="right" vertical="center"/>
    </xf>
    <xf numFmtId="3" fontId="34" fillId="0" borderId="27" xfId="0" applyNumberFormat="1" applyFont="1" applyBorder="1" applyAlignment="1">
      <alignment horizontal="right" vertical="center"/>
    </xf>
    <xf numFmtId="0" fontId="34" fillId="0" borderId="27" xfId="0" applyFont="1" applyBorder="1" applyAlignment="1">
      <alignment horizontal="right" vertical="center"/>
    </xf>
    <xf numFmtId="3" fontId="34" fillId="0" borderId="28" xfId="0" applyNumberFormat="1" applyFont="1" applyBorder="1" applyAlignment="1">
      <alignment horizontal="left"/>
    </xf>
    <xf numFmtId="3" fontId="34" fillId="0" borderId="14" xfId="0" applyNumberFormat="1" applyFont="1" applyBorder="1" applyAlignment="1">
      <alignment horizontal="right" vertical="center"/>
    </xf>
    <xf numFmtId="3" fontId="34" fillId="42" borderId="14" xfId="0" applyNumberFormat="1" applyFont="1" applyFill="1" applyBorder="1" applyAlignment="1">
      <alignment horizontal="right" vertical="center"/>
    </xf>
    <xf numFmtId="0" fontId="34" fillId="0" borderId="36" xfId="0" applyFont="1" applyBorder="1" applyAlignment="1">
      <alignment horizontal="right" vertical="center"/>
    </xf>
    <xf numFmtId="0" fontId="34" fillId="0" borderId="37" xfId="0" applyFont="1" applyBorder="1" applyAlignment="1">
      <alignment horizontal="right" vertical="center"/>
    </xf>
    <xf numFmtId="3" fontId="34" fillId="0" borderId="38" xfId="0" applyNumberFormat="1" applyFont="1" applyBorder="1" applyAlignment="1">
      <alignment horizontal="left"/>
    </xf>
    <xf numFmtId="3" fontId="34" fillId="0" borderId="37" xfId="0" applyNumberFormat="1" applyFont="1" applyBorder="1" applyAlignment="1">
      <alignment horizontal="right" vertical="center"/>
    </xf>
    <xf numFmtId="3" fontId="34" fillId="0" borderId="36" xfId="0" applyNumberFormat="1" applyFont="1" applyBorder="1" applyAlignment="1">
      <alignment horizontal="right" vertical="center"/>
    </xf>
    <xf numFmtId="3" fontId="34" fillId="0" borderId="38" xfId="0" applyNumberFormat="1" applyFont="1" applyBorder="1" applyAlignment="1">
      <alignment horizontal="left" vertical="center"/>
    </xf>
    <xf numFmtId="3" fontId="34" fillId="0" borderId="38" xfId="0" applyNumberFormat="1" applyFont="1" applyBorder="1" applyAlignment="1">
      <alignment horizontal="right" vertical="center"/>
    </xf>
    <xf numFmtId="3" fontId="34" fillId="0" borderId="14" xfId="0" applyNumberFormat="1" applyFont="1" applyBorder="1" applyAlignment="1">
      <alignment vertical="center"/>
    </xf>
    <xf numFmtId="3" fontId="34" fillId="0" borderId="14" xfId="0" applyNumberFormat="1" applyFont="1" applyBorder="1" applyAlignment="1">
      <alignment vertical="center" wrapText="1"/>
    </xf>
    <xf numFmtId="3" fontId="34" fillId="42" borderId="14" xfId="0" applyNumberFormat="1" applyFont="1" applyFill="1" applyBorder="1" applyAlignment="1">
      <alignment horizontal="right" vertical="center" wrapText="1"/>
    </xf>
    <xf numFmtId="0" fontId="34" fillId="0" borderId="36" xfId="0" applyFont="1" applyBorder="1" applyAlignment="1">
      <alignment horizontal="left" vertical="center" wrapText="1"/>
    </xf>
    <xf numFmtId="0" fontId="34" fillId="0" borderId="37" xfId="0" applyFont="1" applyBorder="1" applyAlignment="1">
      <alignment horizontal="left" vertical="center" wrapText="1"/>
    </xf>
    <xf numFmtId="3" fontId="34" fillId="0" borderId="37" xfId="0" applyNumberFormat="1" applyFont="1" applyBorder="1" applyAlignment="1">
      <alignment horizontal="left" vertical="center" wrapText="1"/>
    </xf>
    <xf numFmtId="3" fontId="34" fillId="0" borderId="38" xfId="0" applyNumberFormat="1" applyFont="1" applyBorder="1" applyAlignment="1">
      <alignment vertical="center"/>
    </xf>
    <xf numFmtId="3" fontId="34" fillId="0" borderId="36" xfId="0" applyNumberFormat="1" applyFont="1" applyBorder="1" applyAlignment="1">
      <alignment horizontal="right" vertical="center" wrapText="1"/>
    </xf>
    <xf numFmtId="3" fontId="34" fillId="0" borderId="37" xfId="0" applyNumberFormat="1" applyFont="1" applyBorder="1" applyAlignment="1">
      <alignment horizontal="right" vertical="center" wrapText="1"/>
    </xf>
    <xf numFmtId="3" fontId="34" fillId="0" borderId="23" xfId="0" applyNumberFormat="1" applyFont="1" applyBorder="1" applyAlignment="1">
      <alignment horizontal="right" vertical="center"/>
    </xf>
    <xf numFmtId="3" fontId="34" fillId="42" borderId="23" xfId="0" applyNumberFormat="1" applyFont="1" applyFill="1" applyBorder="1" applyAlignment="1">
      <alignment horizontal="right" vertical="center" wrapText="1"/>
    </xf>
    <xf numFmtId="3" fontId="34" fillId="0" borderId="39" xfId="0" applyNumberFormat="1" applyFont="1" applyBorder="1" applyAlignment="1">
      <alignment horizontal="right" vertical="center"/>
    </xf>
    <xf numFmtId="3" fontId="34" fillId="0" borderId="40" xfId="0" applyNumberFormat="1" applyFont="1" applyBorder="1" applyAlignment="1">
      <alignment horizontal="right" vertical="center"/>
    </xf>
    <xf numFmtId="0" fontId="34" fillId="0" borderId="40" xfId="0" applyFont="1" applyBorder="1" applyAlignment="1">
      <alignment horizontal="right" vertical="center"/>
    </xf>
    <xf numFmtId="3" fontId="34" fillId="0" borderId="41" xfId="0" applyNumberFormat="1" applyFont="1" applyBorder="1" applyAlignment="1">
      <alignment vertical="center"/>
    </xf>
    <xf numFmtId="3" fontId="34" fillId="42" borderId="23" xfId="0" applyNumberFormat="1" applyFont="1" applyFill="1" applyBorder="1" applyAlignment="1">
      <alignment horizontal="right" vertical="center"/>
    </xf>
    <xf numFmtId="0" fontId="32" fillId="40" borderId="15" xfId="0" applyFont="1" applyFill="1" applyBorder="1" applyAlignment="1" quotePrefix="1">
      <alignment horizontal="center" vertical="center"/>
    </xf>
    <xf numFmtId="0" fontId="32" fillId="40" borderId="15" xfId="0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center" vertical="center"/>
    </xf>
    <xf numFmtId="0" fontId="32" fillId="34" borderId="10" xfId="0" applyFont="1" applyFill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3" fontId="6" fillId="40" borderId="15" xfId="0" applyNumberFormat="1" applyFont="1" applyFill="1" applyBorder="1" applyAlignment="1">
      <alignment horizontal="right" vertical="center"/>
    </xf>
    <xf numFmtId="0" fontId="32" fillId="40" borderId="13" xfId="0" applyFont="1" applyFill="1" applyBorder="1" applyAlignment="1" quotePrefix="1">
      <alignment horizontal="center" vertical="center"/>
    </xf>
    <xf numFmtId="0" fontId="32" fillId="4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3" fontId="33" fillId="16" borderId="13" xfId="0" applyNumberFormat="1" applyFont="1" applyFill="1" applyBorder="1" applyAlignment="1">
      <alignment horizontal="right" vertical="center" wrapText="1"/>
    </xf>
    <xf numFmtId="3" fontId="34" fillId="0" borderId="14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0" fontId="6" fillId="0" borderId="13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2" fillId="10" borderId="1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 vertical="center"/>
    </xf>
    <xf numFmtId="0" fontId="8" fillId="41" borderId="14" xfId="0" applyFont="1" applyFill="1" applyBorder="1" applyAlignment="1" quotePrefix="1">
      <alignment horizontal="center" vertical="center"/>
    </xf>
    <xf numFmtId="0" fontId="34" fillId="41" borderId="14" xfId="0" applyFont="1" applyFill="1" applyBorder="1" applyAlignment="1">
      <alignment horizontal="center" vertical="center" wrapText="1"/>
    </xf>
    <xf numFmtId="3" fontId="34" fillId="41" borderId="14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0" fontId="8" fillId="41" borderId="22" xfId="0" applyFont="1" applyFill="1" applyBorder="1" applyAlignment="1" quotePrefix="1">
      <alignment horizontal="center" vertical="center"/>
    </xf>
    <xf numFmtId="0" fontId="6" fillId="0" borderId="42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8" fillId="41" borderId="43" xfId="0" applyFont="1" applyFill="1" applyBorder="1" applyAlignment="1">
      <alignment horizontal="center" vertical="top" wrapText="1"/>
    </xf>
    <xf numFmtId="0" fontId="8" fillId="41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8" fillId="0" borderId="44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3" fontId="3" fillId="0" borderId="23" xfId="0" applyNumberFormat="1" applyFont="1" applyBorder="1" applyAlignment="1">
      <alignment horizontal="right" vertical="center"/>
    </xf>
    <xf numFmtId="0" fontId="34" fillId="44" borderId="10" xfId="0" applyFont="1" applyFill="1" applyBorder="1" applyAlignment="1">
      <alignment horizontal="center" vertical="center"/>
    </xf>
    <xf numFmtId="0" fontId="32" fillId="44" borderId="10" xfId="0" applyFont="1" applyFill="1" applyBorder="1" applyAlignment="1">
      <alignment horizontal="center" vertical="center"/>
    </xf>
    <xf numFmtId="3" fontId="32" fillId="44" borderId="1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4" fillId="16" borderId="13" xfId="0" applyNumberFormat="1" applyFont="1" applyFill="1" applyBorder="1" applyAlignment="1">
      <alignment horizontal="right" vertical="center" wrapText="1"/>
    </xf>
    <xf numFmtId="0" fontId="34" fillId="16" borderId="13" xfId="0" applyFont="1" applyFill="1" applyBorder="1" applyAlignment="1">
      <alignment horizontal="center" vertical="center" wrapText="1"/>
    </xf>
    <xf numFmtId="3" fontId="34" fillId="10" borderId="10" xfId="0" applyNumberFormat="1" applyFont="1" applyFill="1" applyBorder="1" applyAlignment="1">
      <alignment horizontal="right" vertical="center" wrapText="1"/>
    </xf>
    <xf numFmtId="3" fontId="33" fillId="10" borderId="10" xfId="0" applyNumberFormat="1" applyFont="1" applyFill="1" applyBorder="1" applyAlignment="1">
      <alignment horizontal="right" vertical="center" wrapText="1"/>
    </xf>
    <xf numFmtId="0" fontId="34" fillId="10" borderId="10" xfId="0" applyFont="1" applyFill="1" applyBorder="1" applyAlignment="1">
      <alignment horizontal="center" vertical="center" wrapText="1"/>
    </xf>
    <xf numFmtId="3" fontId="33" fillId="44" borderId="10" xfId="0" applyNumberFormat="1" applyFont="1" applyFill="1" applyBorder="1" applyAlignment="1">
      <alignment horizontal="right" vertical="center" wrapText="1"/>
    </xf>
    <xf numFmtId="0" fontId="34" fillId="4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17" xfId="0" applyFont="1" applyBorder="1" applyAlignment="1" quotePrefix="1">
      <alignment horizontal="center" vertical="center"/>
    </xf>
    <xf numFmtId="3" fontId="3" fillId="0" borderId="13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45" borderId="45" xfId="0" applyNumberFormat="1" applyFont="1" applyFill="1" applyBorder="1" applyAlignment="1">
      <alignment horizontal="right" vertical="center" wrapText="1"/>
    </xf>
    <xf numFmtId="3" fontId="34" fillId="42" borderId="14" xfId="0" applyNumberFormat="1" applyFont="1" applyFill="1" applyBorder="1" applyAlignment="1">
      <alignment horizontal="center" vertical="center" wrapText="1"/>
    </xf>
    <xf numFmtId="0" fontId="0" fillId="44" borderId="10" xfId="0" applyFill="1" applyBorder="1" applyAlignment="1">
      <alignment horizontal="left" vertical="center" wrapText="1"/>
    </xf>
    <xf numFmtId="0" fontId="8" fillId="0" borderId="21" xfId="0" applyFont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8" fillId="41" borderId="46" xfId="0" applyFont="1" applyFill="1" applyBorder="1" applyAlignment="1" quotePrefix="1">
      <alignment horizontal="center" vertical="center"/>
    </xf>
    <xf numFmtId="3" fontId="34" fillId="41" borderId="46" xfId="0" applyNumberFormat="1" applyFont="1" applyFill="1" applyBorder="1" applyAlignment="1">
      <alignment horizontal="right" vertical="center" wrapText="1"/>
    </xf>
    <xf numFmtId="0" fontId="34" fillId="41" borderId="46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3" fontId="3" fillId="45" borderId="47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2" fillId="41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4" fillId="41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4" fillId="10" borderId="10" xfId="0" applyFont="1" applyFill="1" applyBorder="1" applyAlignment="1">
      <alignment horizontal="right" vertical="center" wrapText="1"/>
    </xf>
    <xf numFmtId="0" fontId="34" fillId="41" borderId="46" xfId="0" applyFont="1" applyFill="1" applyBorder="1" applyAlignment="1">
      <alignment horizontal="right" vertical="center" wrapText="1"/>
    </xf>
    <xf numFmtId="3" fontId="33" fillId="16" borderId="13" xfId="0" applyNumberFormat="1" applyFont="1" applyFill="1" applyBorder="1" applyAlignment="1">
      <alignment horizontal="center" vertical="center" wrapText="1"/>
    </xf>
    <xf numFmtId="3" fontId="33" fillId="1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vertical="center" wrapText="1"/>
    </xf>
    <xf numFmtId="0" fontId="8" fillId="0" borderId="35" xfId="0" applyFont="1" applyBorder="1" applyAlignment="1">
      <alignment horizontal="center" vertical="center"/>
    </xf>
    <xf numFmtId="3" fontId="3" fillId="45" borderId="48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8" fillId="0" borderId="49" xfId="0" applyFont="1" applyBorder="1" applyAlignment="1" quotePrefix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9" xfId="0" applyFont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3" fontId="3" fillId="0" borderId="4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34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8" fillId="41" borderId="18" xfId="0" applyFont="1" applyFill="1" applyBorder="1" applyAlignment="1" quotePrefix="1">
      <alignment horizontal="center" vertical="center"/>
    </xf>
    <xf numFmtId="3" fontId="34" fillId="41" borderId="18" xfId="0" applyNumberFormat="1" applyFont="1" applyFill="1" applyBorder="1" applyAlignment="1">
      <alignment horizontal="right" vertical="center" wrapText="1"/>
    </xf>
    <xf numFmtId="0" fontId="34" fillId="41" borderId="18" xfId="0" applyFont="1" applyFill="1" applyBorder="1" applyAlignment="1">
      <alignment horizontal="right" vertical="center" wrapText="1"/>
    </xf>
    <xf numFmtId="0" fontId="34" fillId="41" borderId="18" xfId="0" applyFont="1" applyFill="1" applyBorder="1" applyAlignment="1">
      <alignment horizontal="center" vertical="center" wrapText="1"/>
    </xf>
    <xf numFmtId="0" fontId="34" fillId="41" borderId="49" xfId="0" applyFont="1" applyFill="1" applyBorder="1" applyAlignment="1">
      <alignment horizontal="center" vertical="center"/>
    </xf>
    <xf numFmtId="0" fontId="32" fillId="41" borderId="49" xfId="0" applyFont="1" applyFill="1" applyBorder="1" applyAlignment="1">
      <alignment horizontal="center" vertical="center"/>
    </xf>
    <xf numFmtId="0" fontId="8" fillId="41" borderId="49" xfId="0" applyFont="1" applyFill="1" applyBorder="1" applyAlignment="1" quotePrefix="1">
      <alignment horizontal="center" vertical="center"/>
    </xf>
    <xf numFmtId="0" fontId="34" fillId="0" borderId="49" xfId="0" applyFont="1" applyBorder="1" applyAlignment="1">
      <alignment vertical="center" wrapText="1"/>
    </xf>
    <xf numFmtId="3" fontId="34" fillId="41" borderId="49" xfId="0" applyNumberFormat="1" applyFont="1" applyFill="1" applyBorder="1" applyAlignment="1">
      <alignment horizontal="right" vertical="center" wrapText="1"/>
    </xf>
    <xf numFmtId="0" fontId="34" fillId="41" borderId="49" xfId="0" applyFont="1" applyFill="1" applyBorder="1" applyAlignment="1">
      <alignment horizontal="right" vertical="center" wrapText="1"/>
    </xf>
    <xf numFmtId="0" fontId="34" fillId="41" borderId="49" xfId="0" applyFont="1" applyFill="1" applyBorder="1" applyAlignment="1">
      <alignment horizontal="center" vertical="center" wrapText="1"/>
    </xf>
    <xf numFmtId="0" fontId="34" fillId="41" borderId="0" xfId="0" applyFont="1" applyFill="1" applyBorder="1" applyAlignment="1">
      <alignment horizontal="center" vertical="center"/>
    </xf>
    <xf numFmtId="0" fontId="32" fillId="41" borderId="0" xfId="0" applyFont="1" applyFill="1" applyBorder="1" applyAlignment="1">
      <alignment horizontal="center" vertical="center"/>
    </xf>
    <xf numFmtId="0" fontId="8" fillId="41" borderId="0" xfId="0" applyFont="1" applyFill="1" applyBorder="1" applyAlignment="1" quotePrefix="1">
      <alignment horizontal="center" vertical="center"/>
    </xf>
    <xf numFmtId="0" fontId="34" fillId="0" borderId="0" xfId="0" applyFont="1" applyBorder="1" applyAlignment="1">
      <alignment vertical="center" wrapText="1"/>
    </xf>
    <xf numFmtId="3" fontId="34" fillId="41" borderId="0" xfId="0" applyNumberFormat="1" applyFont="1" applyFill="1" applyBorder="1" applyAlignment="1">
      <alignment horizontal="right" vertical="center" wrapText="1"/>
    </xf>
    <xf numFmtId="0" fontId="34" fillId="41" borderId="0" xfId="0" applyFont="1" applyFill="1" applyBorder="1" applyAlignment="1">
      <alignment horizontal="right" vertical="center" wrapText="1"/>
    </xf>
    <xf numFmtId="0" fontId="34" fillId="41" borderId="0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8" fillId="0" borderId="46" xfId="0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3" fontId="3" fillId="45" borderId="5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8" fillId="0" borderId="52" xfId="0" applyFont="1" applyBorder="1" applyAlignment="1">
      <alignment horizontal="center" vertical="center"/>
    </xf>
    <xf numFmtId="3" fontId="3" fillId="45" borderId="53" xfId="0" applyNumberFormat="1" applyFont="1" applyFill="1" applyBorder="1" applyAlignment="1">
      <alignment horizontal="right" vertical="center" wrapText="1"/>
    </xf>
    <xf numFmtId="3" fontId="3" fillId="45" borderId="54" xfId="0" applyNumberFormat="1" applyFont="1" applyFill="1" applyBorder="1" applyAlignment="1">
      <alignment horizontal="right" vertical="center" wrapText="1"/>
    </xf>
    <xf numFmtId="0" fontId="8" fillId="0" borderId="5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2" fillId="34" borderId="32" xfId="0" applyFont="1" applyFill="1" applyBorder="1" applyAlignment="1">
      <alignment horizontal="left" vertical="center" wrapText="1"/>
    </xf>
    <xf numFmtId="0" fontId="32" fillId="34" borderId="58" xfId="0" applyFont="1" applyFill="1" applyBorder="1" applyAlignment="1">
      <alignment horizontal="left" vertical="center" wrapText="1"/>
    </xf>
    <xf numFmtId="0" fontId="32" fillId="34" borderId="59" xfId="0" applyFont="1" applyFill="1" applyBorder="1" applyAlignment="1">
      <alignment horizontal="left" vertical="center" wrapText="1"/>
    </xf>
    <xf numFmtId="0" fontId="8" fillId="0" borderId="60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8" fillId="0" borderId="62" xfId="0" applyFont="1" applyBorder="1" applyAlignment="1">
      <alignment vertical="center" wrapText="1"/>
    </xf>
    <xf numFmtId="0" fontId="32" fillId="46" borderId="16" xfId="0" applyFont="1" applyFill="1" applyBorder="1" applyAlignment="1">
      <alignment vertical="center" wrapText="1"/>
    </xf>
    <xf numFmtId="0" fontId="2" fillId="47" borderId="19" xfId="0" applyFont="1" applyFill="1" applyBorder="1" applyAlignment="1">
      <alignment vertical="center" wrapText="1"/>
    </xf>
    <xf numFmtId="0" fontId="2" fillId="47" borderId="20" xfId="0" applyFont="1" applyFill="1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32" fillId="34" borderId="64" xfId="0" applyFont="1" applyFill="1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8" fillId="0" borderId="34" xfId="0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8" fillId="0" borderId="68" xfId="0" applyFont="1" applyBorder="1" applyAlignment="1">
      <alignment vertical="center" wrapText="1"/>
    </xf>
    <xf numFmtId="0" fontId="34" fillId="43" borderId="42" xfId="0" applyFont="1" applyFill="1" applyBorder="1" applyAlignment="1">
      <alignment horizontal="center" vertical="center" wrapText="1"/>
    </xf>
    <xf numFmtId="0" fontId="34" fillId="43" borderId="56" xfId="0" applyFont="1" applyFill="1" applyBorder="1" applyAlignment="1">
      <alignment horizontal="center" vertical="center" wrapText="1"/>
    </xf>
    <xf numFmtId="0" fontId="34" fillId="43" borderId="52" xfId="0" applyFont="1" applyFill="1" applyBorder="1" applyAlignment="1">
      <alignment horizontal="center" vertical="center" wrapText="1"/>
    </xf>
    <xf numFmtId="0" fontId="34" fillId="43" borderId="69" xfId="0" applyFont="1" applyFill="1" applyBorder="1" applyAlignment="1">
      <alignment horizontal="center" vertical="center" wrapText="1"/>
    </xf>
    <xf numFmtId="0" fontId="8" fillId="42" borderId="33" xfId="0" applyFont="1" applyFill="1" applyBorder="1" applyAlignment="1">
      <alignment horizontal="left" vertical="center" wrapText="1"/>
    </xf>
    <xf numFmtId="0" fontId="8" fillId="42" borderId="43" xfId="0" applyFont="1" applyFill="1" applyBorder="1" applyAlignment="1">
      <alignment horizontal="left" vertical="center" wrapText="1"/>
    </xf>
    <xf numFmtId="0" fontId="8" fillId="42" borderId="24" xfId="0" applyFont="1" applyFill="1" applyBorder="1" applyAlignment="1">
      <alignment horizontal="left" vertical="center" wrapText="1"/>
    </xf>
    <xf numFmtId="0" fontId="8" fillId="42" borderId="33" xfId="0" applyFont="1" applyFill="1" applyBorder="1" applyAlignment="1">
      <alignment horizontal="left" vertical="center"/>
    </xf>
    <xf numFmtId="0" fontId="8" fillId="42" borderId="43" xfId="0" applyFont="1" applyFill="1" applyBorder="1" applyAlignment="1">
      <alignment horizontal="left" vertical="center"/>
    </xf>
    <xf numFmtId="0" fontId="8" fillId="42" borderId="24" xfId="0" applyFont="1" applyFill="1" applyBorder="1" applyAlignment="1">
      <alignment horizontal="left" vertical="center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2" fillId="38" borderId="16" xfId="0" applyFont="1" applyFill="1" applyBorder="1" applyAlignment="1">
      <alignment horizontal="left" vertical="center"/>
    </xf>
    <xf numFmtId="0" fontId="32" fillId="38" borderId="19" xfId="0" applyFont="1" applyFill="1" applyBorder="1" applyAlignment="1">
      <alignment horizontal="left" vertical="center"/>
    </xf>
    <xf numFmtId="0" fontId="32" fillId="38" borderId="20" xfId="0" applyFont="1" applyFill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8" fillId="33" borderId="43" xfId="0" applyFont="1" applyFill="1" applyBorder="1" applyAlignment="1" quotePrefix="1">
      <alignment horizontal="left" vertical="top" indent="1"/>
    </xf>
    <xf numFmtId="0" fontId="8" fillId="43" borderId="58" xfId="0" applyFont="1" applyFill="1" applyBorder="1" applyAlignment="1">
      <alignment horizontal="left" vertical="top"/>
    </xf>
    <xf numFmtId="0" fontId="8" fillId="43" borderId="59" xfId="0" applyFont="1" applyFill="1" applyBorder="1" applyAlignment="1">
      <alignment horizontal="left" vertical="top"/>
    </xf>
    <xf numFmtId="0" fontId="8" fillId="33" borderId="43" xfId="0" applyFont="1" applyFill="1" applyBorder="1" applyAlignment="1">
      <alignment horizontal="left" vertical="top" indent="1"/>
    </xf>
    <xf numFmtId="0" fontId="8" fillId="33" borderId="24" xfId="0" applyFont="1" applyFill="1" applyBorder="1" applyAlignment="1">
      <alignment horizontal="left" vertical="top" indent="1"/>
    </xf>
    <xf numFmtId="0" fontId="8" fillId="43" borderId="43" xfId="0" applyFont="1" applyFill="1" applyBorder="1" applyAlignment="1">
      <alignment horizontal="left" vertical="top" wrapText="1"/>
    </xf>
    <xf numFmtId="0" fontId="8" fillId="43" borderId="24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9" fillId="0" borderId="16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7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57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43" borderId="43" xfId="0" applyFont="1" applyFill="1" applyBorder="1" applyAlignment="1">
      <alignment horizontal="left" vertical="top"/>
    </xf>
    <xf numFmtId="0" fontId="8" fillId="43" borderId="24" xfId="0" applyFont="1" applyFill="1" applyBorder="1" applyAlignment="1">
      <alignment horizontal="left" vertical="top"/>
    </xf>
    <xf numFmtId="0" fontId="8" fillId="42" borderId="35" xfId="0" applyFont="1" applyFill="1" applyBorder="1" applyAlignment="1">
      <alignment horizontal="left" vertical="center" wrapText="1"/>
    </xf>
    <xf numFmtId="0" fontId="8" fillId="42" borderId="48" xfId="0" applyFont="1" applyFill="1" applyBorder="1" applyAlignment="1">
      <alignment horizontal="left" vertical="center" wrapText="1"/>
    </xf>
    <xf numFmtId="0" fontId="8" fillId="42" borderId="63" xfId="0" applyFont="1" applyFill="1" applyBorder="1" applyAlignment="1">
      <alignment horizontal="left" vertical="center" wrapText="1"/>
    </xf>
    <xf numFmtId="0" fontId="8" fillId="43" borderId="48" xfId="0" applyFont="1" applyFill="1" applyBorder="1" applyAlignment="1">
      <alignment horizontal="left" vertical="top" wrapText="1"/>
    </xf>
    <xf numFmtId="0" fontId="8" fillId="43" borderId="63" xfId="0" applyFont="1" applyFill="1" applyBorder="1" applyAlignment="1">
      <alignment horizontal="left" vertical="top" wrapText="1"/>
    </xf>
    <xf numFmtId="0" fontId="8" fillId="42" borderId="33" xfId="0" applyFont="1" applyFill="1" applyBorder="1" applyAlignment="1">
      <alignment vertical="center" wrapText="1"/>
    </xf>
    <xf numFmtId="0" fontId="8" fillId="42" borderId="43" xfId="0" applyFont="1" applyFill="1" applyBorder="1" applyAlignment="1">
      <alignment vertical="center" wrapText="1"/>
    </xf>
    <xf numFmtId="0" fontId="8" fillId="42" borderId="24" xfId="0" applyFont="1" applyFill="1" applyBorder="1" applyAlignment="1">
      <alignment vertical="center" wrapText="1"/>
    </xf>
    <xf numFmtId="3" fontId="3" fillId="0" borderId="16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32" fillId="35" borderId="16" xfId="0" applyFont="1" applyFill="1" applyBorder="1" applyAlignment="1">
      <alignment horizontal="left" vertical="center" wrapText="1"/>
    </xf>
    <xf numFmtId="0" fontId="32" fillId="35" borderId="19" xfId="0" applyFont="1" applyFill="1" applyBorder="1" applyAlignment="1">
      <alignment horizontal="left" vertical="center" wrapText="1"/>
    </xf>
    <xf numFmtId="0" fontId="32" fillId="35" borderId="20" xfId="0" applyFont="1" applyFill="1" applyBorder="1" applyAlignment="1">
      <alignment horizontal="left" vertical="center" wrapText="1"/>
    </xf>
    <xf numFmtId="3" fontId="6" fillId="0" borderId="16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56" xfId="0" applyFont="1" applyBorder="1" applyAlignment="1">
      <alignment vertical="center" wrapText="1"/>
    </xf>
    <xf numFmtId="0" fontId="6" fillId="0" borderId="0" xfId="0" applyFont="1" applyAlignment="1">
      <alignment/>
    </xf>
    <xf numFmtId="3" fontId="3" fillId="0" borderId="19" xfId="0" applyNumberFormat="1" applyFont="1" applyBorder="1" applyAlignment="1">
      <alignment vertical="center"/>
    </xf>
    <xf numFmtId="3" fontId="39" fillId="0" borderId="16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2" fillId="46" borderId="71" xfId="0" applyFont="1" applyFill="1" applyBorder="1" applyAlignment="1">
      <alignment vertical="center" wrapText="1"/>
    </xf>
    <xf numFmtId="0" fontId="2" fillId="47" borderId="72" xfId="0" applyFont="1" applyFill="1" applyBorder="1" applyAlignment="1">
      <alignment vertical="center" wrapText="1"/>
    </xf>
    <xf numFmtId="0" fontId="2" fillId="47" borderId="73" xfId="0" applyFont="1" applyFill="1" applyBorder="1" applyAlignment="1">
      <alignment vertical="center" wrapText="1"/>
    </xf>
    <xf numFmtId="0" fontId="32" fillId="40" borderId="16" xfId="0" applyFont="1" applyFill="1" applyBorder="1" applyAlignment="1">
      <alignment horizontal="left" vertical="center"/>
    </xf>
    <xf numFmtId="0" fontId="32" fillId="40" borderId="19" xfId="0" applyFont="1" applyFill="1" applyBorder="1" applyAlignment="1">
      <alignment horizontal="left" vertical="center"/>
    </xf>
    <xf numFmtId="0" fontId="32" fillId="40" borderId="20" xfId="0" applyFont="1" applyFill="1" applyBorder="1" applyAlignment="1">
      <alignment horizontal="left" vertical="center"/>
    </xf>
    <xf numFmtId="0" fontId="30" fillId="0" borderId="0" xfId="0" applyFont="1" applyAlignment="1">
      <alignment horizontal="left" wrapText="1"/>
    </xf>
    <xf numFmtId="0" fontId="8" fillId="42" borderId="74" xfId="0" applyFont="1" applyFill="1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0" fillId="0" borderId="76" xfId="0" applyBorder="1" applyAlignment="1">
      <alignment vertical="center" wrapText="1"/>
    </xf>
    <xf numFmtId="3" fontId="3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3" fillId="42" borderId="77" xfId="0" applyFont="1" applyFill="1" applyBorder="1" applyAlignment="1">
      <alignment horizontal="center" vertical="center" wrapText="1"/>
    </xf>
    <xf numFmtId="0" fontId="3" fillId="42" borderId="24" xfId="0" applyFont="1" applyFill="1" applyBorder="1" applyAlignment="1">
      <alignment horizontal="center" vertical="center" wrapText="1"/>
    </xf>
    <xf numFmtId="0" fontId="34" fillId="42" borderId="13" xfId="0" applyFont="1" applyFill="1" applyBorder="1" applyAlignment="1">
      <alignment horizontal="center" vertical="center"/>
    </xf>
    <xf numFmtId="0" fontId="34" fillId="42" borderId="15" xfId="0" applyFont="1" applyFill="1" applyBorder="1" applyAlignment="1">
      <alignment horizontal="center" vertical="center"/>
    </xf>
    <xf numFmtId="0" fontId="34" fillId="42" borderId="17" xfId="0" applyFont="1" applyFill="1" applyBorder="1" applyAlignment="1">
      <alignment horizontal="center" vertical="center"/>
    </xf>
    <xf numFmtId="0" fontId="38" fillId="42" borderId="78" xfId="0" applyFont="1" applyFill="1" applyBorder="1" applyAlignment="1">
      <alignment horizontal="center" vertical="center" wrapText="1"/>
    </xf>
    <xf numFmtId="0" fontId="38" fillId="42" borderId="79" xfId="0" applyFont="1" applyFill="1" applyBorder="1" applyAlignment="1">
      <alignment horizontal="center" vertical="center" wrapText="1"/>
    </xf>
    <xf numFmtId="0" fontId="34" fillId="42" borderId="15" xfId="0" applyFont="1" applyFill="1" applyBorder="1" applyAlignment="1">
      <alignment horizontal="center" vertical="center" wrapText="1"/>
    </xf>
    <xf numFmtId="0" fontId="34" fillId="42" borderId="18" xfId="0" applyFont="1" applyFill="1" applyBorder="1" applyAlignment="1">
      <alignment horizontal="center" vertical="center" wrapText="1"/>
    </xf>
    <xf numFmtId="0" fontId="34" fillId="42" borderId="17" xfId="0" applyFont="1" applyFill="1" applyBorder="1" applyAlignment="1">
      <alignment horizontal="center" vertical="center" wrapText="1"/>
    </xf>
    <xf numFmtId="0" fontId="38" fillId="42" borderId="80" xfId="0" applyFont="1" applyFill="1" applyBorder="1" applyAlignment="1">
      <alignment horizontal="center" vertical="center" wrapText="1"/>
    </xf>
    <xf numFmtId="0" fontId="38" fillId="42" borderId="81" xfId="0" applyFont="1" applyFill="1" applyBorder="1" applyAlignment="1">
      <alignment horizontal="center" vertical="center" wrapText="1"/>
    </xf>
    <xf numFmtId="0" fontId="34" fillId="42" borderId="22" xfId="0" applyFont="1" applyFill="1" applyBorder="1" applyAlignment="1">
      <alignment horizontal="center" vertical="center" wrapText="1"/>
    </xf>
    <xf numFmtId="0" fontId="34" fillId="42" borderId="16" xfId="0" applyFont="1" applyFill="1" applyBorder="1" applyAlignment="1">
      <alignment horizontal="center" vertical="center"/>
    </xf>
    <xf numFmtId="0" fontId="34" fillId="42" borderId="19" xfId="0" applyFont="1" applyFill="1" applyBorder="1" applyAlignment="1">
      <alignment horizontal="center" vertical="center"/>
    </xf>
    <xf numFmtId="0" fontId="34" fillId="42" borderId="20" xfId="0" applyFont="1" applyFill="1" applyBorder="1" applyAlignment="1">
      <alignment horizontal="center" vertical="center"/>
    </xf>
    <xf numFmtId="0" fontId="34" fillId="42" borderId="32" xfId="0" applyFont="1" applyFill="1" applyBorder="1" applyAlignment="1">
      <alignment horizontal="center" vertical="center" wrapText="1"/>
    </xf>
    <xf numFmtId="0" fontId="34" fillId="42" borderId="58" xfId="0" applyFont="1" applyFill="1" applyBorder="1" applyAlignment="1">
      <alignment horizontal="center" vertical="center" wrapText="1"/>
    </xf>
    <xf numFmtId="0" fontId="34" fillId="42" borderId="59" xfId="0" applyFont="1" applyFill="1" applyBorder="1" applyAlignment="1">
      <alignment horizontal="center" vertical="center" wrapText="1"/>
    </xf>
    <xf numFmtId="3" fontId="6" fillId="0" borderId="42" xfId="0" applyNumberFormat="1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34" fillId="42" borderId="42" xfId="0" applyFont="1" applyFill="1" applyBorder="1" applyAlignment="1">
      <alignment horizontal="center" vertical="center"/>
    </xf>
    <xf numFmtId="0" fontId="34" fillId="42" borderId="49" xfId="0" applyFont="1" applyFill="1" applyBorder="1" applyAlignment="1">
      <alignment horizontal="center" vertical="center"/>
    </xf>
    <xf numFmtId="0" fontId="34" fillId="42" borderId="56" xfId="0" applyFont="1" applyFill="1" applyBorder="1" applyAlignment="1">
      <alignment horizontal="center" vertical="center"/>
    </xf>
    <xf numFmtId="0" fontId="34" fillId="42" borderId="11" xfId="0" applyFont="1" applyFill="1" applyBorder="1" applyAlignment="1">
      <alignment horizontal="center" vertical="center"/>
    </xf>
    <xf numFmtId="0" fontId="34" fillId="42" borderId="0" xfId="0" applyFont="1" applyFill="1" applyBorder="1" applyAlignment="1">
      <alignment horizontal="center" vertical="center"/>
    </xf>
    <xf numFmtId="0" fontId="34" fillId="42" borderId="70" xfId="0" applyFont="1" applyFill="1" applyBorder="1" applyAlignment="1">
      <alignment horizontal="center" vertical="center"/>
    </xf>
    <xf numFmtId="0" fontId="34" fillId="42" borderId="21" xfId="0" applyFont="1" applyFill="1" applyBorder="1" applyAlignment="1">
      <alignment horizontal="center" vertical="center"/>
    </xf>
    <xf numFmtId="0" fontId="34" fillId="42" borderId="12" xfId="0" applyFont="1" applyFill="1" applyBorder="1" applyAlignment="1">
      <alignment horizontal="center" vertical="center"/>
    </xf>
    <xf numFmtId="0" fontId="34" fillId="42" borderId="57" xfId="0" applyFont="1" applyFill="1" applyBorder="1" applyAlignment="1">
      <alignment horizontal="center" vertical="center"/>
    </xf>
    <xf numFmtId="0" fontId="32" fillId="46" borderId="72" xfId="0" applyFont="1" applyFill="1" applyBorder="1" applyAlignment="1">
      <alignment vertical="center" wrapText="1"/>
    </xf>
    <xf numFmtId="0" fontId="32" fillId="46" borderId="73" xfId="0" applyFont="1" applyFill="1" applyBorder="1" applyAlignment="1">
      <alignment vertical="center" wrapText="1"/>
    </xf>
    <xf numFmtId="0" fontId="8" fillId="48" borderId="62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6" fillId="38" borderId="16" xfId="0" applyFont="1" applyFill="1" applyBorder="1" applyAlignment="1">
      <alignment horizontal="center"/>
    </xf>
    <xf numFmtId="0" fontId="6" fillId="38" borderId="19" xfId="0" applyFont="1" applyFill="1" applyBorder="1" applyAlignment="1">
      <alignment horizontal="center"/>
    </xf>
    <xf numFmtId="0" fontId="6" fillId="38" borderId="20" xfId="0" applyFont="1" applyFill="1" applyBorder="1" applyAlignment="1">
      <alignment horizontal="center"/>
    </xf>
    <xf numFmtId="0" fontId="6" fillId="0" borderId="16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42" borderId="16" xfId="0" applyFont="1" applyFill="1" applyBorder="1" applyAlignment="1">
      <alignment horizontal="center" vertical="center" wrapText="1"/>
    </xf>
    <xf numFmtId="0" fontId="34" fillId="42" borderId="19" xfId="0" applyFont="1" applyFill="1" applyBorder="1" applyAlignment="1">
      <alignment horizontal="center" vertical="center" wrapText="1"/>
    </xf>
    <xf numFmtId="0" fontId="34" fillId="42" borderId="2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left" vertical="center" wrapText="1"/>
    </xf>
    <xf numFmtId="0" fontId="5" fillId="33" borderId="33" xfId="0" applyFont="1" applyFill="1" applyBorder="1" applyAlignment="1" quotePrefix="1">
      <alignment horizontal="left" vertical="center" wrapText="1" indent="1"/>
    </xf>
    <xf numFmtId="0" fontId="5" fillId="33" borderId="43" xfId="0" applyFont="1" applyFill="1" applyBorder="1" applyAlignment="1" quotePrefix="1">
      <alignment horizontal="left" vertical="center" wrapText="1" indent="1"/>
    </xf>
    <xf numFmtId="0" fontId="5" fillId="33" borderId="24" xfId="0" applyFont="1" applyFill="1" applyBorder="1" applyAlignment="1" quotePrefix="1">
      <alignment horizontal="left" vertical="center" wrapText="1" indent="1"/>
    </xf>
    <xf numFmtId="0" fontId="6" fillId="33" borderId="16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5" fillId="33" borderId="32" xfId="0" applyFont="1" applyFill="1" applyBorder="1" applyAlignment="1" quotePrefix="1">
      <alignment horizontal="left" vertical="center" wrapText="1" indent="1"/>
    </xf>
    <xf numFmtId="0" fontId="5" fillId="33" borderId="58" xfId="0" applyFont="1" applyFill="1" applyBorder="1" applyAlignment="1" quotePrefix="1">
      <alignment horizontal="left" vertical="center" wrapText="1" indent="1"/>
    </xf>
    <xf numFmtId="0" fontId="5" fillId="33" borderId="59" xfId="0" applyFont="1" applyFill="1" applyBorder="1" applyAlignment="1" quotePrefix="1">
      <alignment horizontal="left" vertical="center" wrapText="1" indent="1"/>
    </xf>
    <xf numFmtId="0" fontId="34" fillId="0" borderId="35" xfId="0" applyFont="1" applyBorder="1" applyAlignment="1">
      <alignment vertical="center" wrapText="1"/>
    </xf>
    <xf numFmtId="0" fontId="32" fillId="16" borderId="16" xfId="0" applyFont="1" applyFill="1" applyBorder="1" applyAlignment="1">
      <alignment horizontal="left" vertical="center" wrapText="1"/>
    </xf>
    <xf numFmtId="0" fontId="0" fillId="16" borderId="19" xfId="0" applyFill="1" applyBorder="1" applyAlignment="1">
      <alignment horizontal="left" vertical="center" wrapText="1"/>
    </xf>
    <xf numFmtId="0" fontId="0" fillId="16" borderId="20" xfId="0" applyFill="1" applyBorder="1" applyAlignment="1">
      <alignment horizontal="left" vertical="center" wrapText="1"/>
    </xf>
    <xf numFmtId="0" fontId="32" fillId="10" borderId="32" xfId="0" applyFont="1" applyFill="1" applyBorder="1" applyAlignment="1">
      <alignment horizontal="left" vertical="center" wrapText="1"/>
    </xf>
    <xf numFmtId="0" fontId="0" fillId="0" borderId="58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6" fillId="39" borderId="16" xfId="0" applyFont="1" applyFill="1" applyBorder="1" applyAlignment="1">
      <alignment horizontal="left" vertical="center"/>
    </xf>
    <xf numFmtId="0" fontId="6" fillId="39" borderId="19" xfId="0" applyFont="1" applyFill="1" applyBorder="1" applyAlignment="1">
      <alignment horizontal="left" vertical="center"/>
    </xf>
    <xf numFmtId="0" fontId="6" fillId="39" borderId="20" xfId="0" applyFont="1" applyFill="1" applyBorder="1" applyAlignment="1">
      <alignment horizontal="left" vertical="center"/>
    </xf>
    <xf numFmtId="0" fontId="34" fillId="42" borderId="18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3" fontId="35" fillId="37" borderId="16" xfId="0" applyNumberFormat="1" applyFont="1" applyFill="1" applyBorder="1" applyAlignment="1">
      <alignment horizontal="center" vertical="center"/>
    </xf>
    <xf numFmtId="3" fontId="35" fillId="37" borderId="20" xfId="0" applyNumberFormat="1" applyFont="1" applyFill="1" applyBorder="1" applyAlignment="1">
      <alignment horizontal="center" vertical="center"/>
    </xf>
    <xf numFmtId="3" fontId="35" fillId="36" borderId="16" xfId="0" applyNumberFormat="1" applyFont="1" applyFill="1" applyBorder="1" applyAlignment="1">
      <alignment horizontal="center" vertical="center"/>
    </xf>
    <xf numFmtId="3" fontId="35" fillId="36" borderId="20" xfId="0" applyNumberFormat="1" applyFont="1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33" borderId="16" xfId="0" applyNumberFormat="1" applyFont="1" applyFill="1" applyBorder="1" applyAlignment="1">
      <alignment horizontal="center" vertical="center"/>
    </xf>
    <xf numFmtId="3" fontId="5" fillId="33" borderId="20" xfId="0" applyNumberFormat="1" applyFont="1" applyFill="1" applyBorder="1" applyAlignment="1">
      <alignment horizontal="center" vertical="center"/>
    </xf>
    <xf numFmtId="0" fontId="5" fillId="33" borderId="35" xfId="0" applyFont="1" applyFill="1" applyBorder="1" applyAlignment="1" quotePrefix="1">
      <alignment horizontal="left" vertical="center" wrapText="1" indent="1"/>
    </xf>
    <xf numFmtId="0" fontId="5" fillId="33" borderId="48" xfId="0" applyFont="1" applyFill="1" applyBorder="1" applyAlignment="1" quotePrefix="1">
      <alignment horizontal="left" vertical="center" wrapText="1" indent="1"/>
    </xf>
    <xf numFmtId="0" fontId="5" fillId="33" borderId="63" xfId="0" applyFont="1" applyFill="1" applyBorder="1" applyAlignment="1" quotePrefix="1">
      <alignment horizontal="left" vertical="center" wrapText="1" indent="1"/>
    </xf>
    <xf numFmtId="0" fontId="35" fillId="37" borderId="16" xfId="0" applyFont="1" applyFill="1" applyBorder="1" applyAlignment="1">
      <alignment horizontal="left" vertical="center" wrapText="1"/>
    </xf>
    <xf numFmtId="0" fontId="35" fillId="37" borderId="19" xfId="0" applyFont="1" applyFill="1" applyBorder="1" applyAlignment="1">
      <alignment horizontal="left" vertical="center" wrapText="1"/>
    </xf>
    <xf numFmtId="0" fontId="35" fillId="37" borderId="20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0" fontId="35" fillId="36" borderId="16" xfId="0" applyFont="1" applyFill="1" applyBorder="1" applyAlignment="1">
      <alignment horizontal="left" vertical="center" wrapText="1"/>
    </xf>
    <xf numFmtId="0" fontId="35" fillId="36" borderId="19" xfId="0" applyFont="1" applyFill="1" applyBorder="1" applyAlignment="1">
      <alignment horizontal="left" vertical="center" wrapText="1"/>
    </xf>
    <xf numFmtId="0" fontId="35" fillId="36" borderId="20" xfId="0" applyFont="1" applyFill="1" applyBorder="1" applyAlignment="1">
      <alignment horizontal="left" vertical="center" wrapText="1"/>
    </xf>
    <xf numFmtId="0" fontId="0" fillId="10" borderId="58" xfId="0" applyFill="1" applyBorder="1" applyAlignment="1">
      <alignment horizontal="left" vertical="center" wrapText="1"/>
    </xf>
    <xf numFmtId="0" fontId="0" fillId="10" borderId="59" xfId="0" applyFill="1" applyBorder="1" applyAlignment="1">
      <alignment horizontal="left" vertical="center" wrapText="1"/>
    </xf>
    <xf numFmtId="3" fontId="5" fillId="33" borderId="3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5" fillId="33" borderId="35" xfId="0" applyNumberFormat="1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3" fontId="5" fillId="33" borderId="24" xfId="0" applyNumberFormat="1" applyFont="1" applyFill="1" applyBorder="1" applyAlignment="1">
      <alignment horizontal="center" vertical="center"/>
    </xf>
    <xf numFmtId="3" fontId="5" fillId="33" borderId="32" xfId="0" applyNumberFormat="1" applyFont="1" applyFill="1" applyBorder="1" applyAlignment="1">
      <alignment horizontal="center" vertical="center"/>
    </xf>
    <xf numFmtId="3" fontId="5" fillId="33" borderId="59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34" fillId="0" borderId="13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2" fillId="44" borderId="10" xfId="0" applyFont="1" applyFill="1" applyBorder="1" applyAlignment="1">
      <alignment horizontal="left" vertical="center" wrapText="1"/>
    </xf>
    <xf numFmtId="0" fontId="0" fillId="44" borderId="10" xfId="0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4" fillId="0" borderId="34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2"/>
  <sheetViews>
    <sheetView showZeros="0" tabSelected="1" zoomScalePageLayoutView="0" workbookViewId="0" topLeftCell="A211">
      <selection activeCell="Q194" sqref="Q193:Q194"/>
    </sheetView>
  </sheetViews>
  <sheetFormatPr defaultColWidth="9.00390625" defaultRowHeight="12.75"/>
  <cols>
    <col min="1" max="1" width="5.00390625" style="0" customWidth="1"/>
    <col min="2" max="2" width="6.375" style="0" customWidth="1"/>
    <col min="3" max="3" width="8.125" style="0" customWidth="1"/>
    <col min="4" max="4" width="5.125" style="0" customWidth="1"/>
    <col min="5" max="5" width="10.00390625" style="0" customWidth="1"/>
    <col min="6" max="6" width="10.625" style="0" customWidth="1"/>
    <col min="7" max="7" width="11.375" style="0" customWidth="1"/>
    <col min="8" max="8" width="11.125" style="0" customWidth="1"/>
    <col min="9" max="10" width="10.75390625" style="0" customWidth="1"/>
    <col min="11" max="11" width="11.00390625" style="0" customWidth="1"/>
    <col min="12" max="12" width="11.125" style="0" customWidth="1"/>
    <col min="13" max="13" width="7.25390625" style="0" customWidth="1"/>
    <col min="14" max="14" width="8.25390625" style="0" customWidth="1"/>
    <col min="15" max="15" width="7.375" style="0" customWidth="1"/>
    <col min="16" max="16" width="8.75390625" style="0" customWidth="1"/>
    <col min="17" max="17" width="11.125" style="0" bestFit="1" customWidth="1"/>
  </cols>
  <sheetData>
    <row r="1" spans="1:16" s="2" customFormat="1" ht="12.75" customHeight="1">
      <c r="A1" s="42"/>
      <c r="B1" s="42"/>
      <c r="C1" s="42"/>
      <c r="D1" s="42"/>
      <c r="E1" s="42"/>
      <c r="F1" s="42"/>
      <c r="G1" s="42"/>
      <c r="H1" s="42"/>
      <c r="I1" s="42"/>
      <c r="J1" s="11" t="s">
        <v>93</v>
      </c>
      <c r="K1" s="12"/>
      <c r="L1" s="12"/>
      <c r="M1" s="4"/>
      <c r="N1" s="4"/>
      <c r="O1" s="4"/>
      <c r="P1" s="4"/>
    </row>
    <row r="2" spans="1:16" s="2" customFormat="1" ht="10.5" customHeight="1">
      <c r="A2" s="42"/>
      <c r="B2" s="42"/>
      <c r="C2" s="42"/>
      <c r="D2" s="42"/>
      <c r="E2" s="42"/>
      <c r="F2" s="42"/>
      <c r="G2" s="42"/>
      <c r="H2" s="42"/>
      <c r="I2" s="42"/>
      <c r="J2" s="5" t="s">
        <v>220</v>
      </c>
      <c r="K2" s="5"/>
      <c r="L2" s="5"/>
      <c r="M2" s="4"/>
      <c r="N2" s="4"/>
      <c r="O2" s="4"/>
      <c r="P2" s="4"/>
    </row>
    <row r="3" spans="1:16" s="2" customFormat="1" ht="11.25" customHeight="1">
      <c r="A3" s="42"/>
      <c r="B3" s="42"/>
      <c r="C3" s="42"/>
      <c r="D3" s="42"/>
      <c r="E3" s="42"/>
      <c r="F3" s="42"/>
      <c r="G3" s="42"/>
      <c r="H3" s="42"/>
      <c r="I3" s="42"/>
      <c r="J3" s="5" t="s">
        <v>50</v>
      </c>
      <c r="K3" s="5"/>
      <c r="L3" s="5"/>
      <c r="M3" s="4"/>
      <c r="N3" s="4"/>
      <c r="O3" s="4"/>
      <c r="P3" s="4"/>
    </row>
    <row r="4" spans="1:16" s="2" customFormat="1" ht="12.75" customHeight="1">
      <c r="A4" s="42"/>
      <c r="B4" s="42"/>
      <c r="C4" s="42"/>
      <c r="D4" s="42"/>
      <c r="E4" s="42"/>
      <c r="F4" s="42"/>
      <c r="G4" s="42"/>
      <c r="H4" s="42"/>
      <c r="I4" s="42"/>
      <c r="J4" s="5" t="s">
        <v>221</v>
      </c>
      <c r="K4" s="5"/>
      <c r="L4" s="5"/>
      <c r="M4" s="4"/>
      <c r="N4" s="4"/>
      <c r="O4" s="4"/>
      <c r="P4" s="4"/>
    </row>
    <row r="5" spans="1:16" s="2" customFormat="1" ht="6.75" customHeight="1">
      <c r="A5" s="80"/>
      <c r="B5" s="80"/>
      <c r="C5" s="80"/>
      <c r="D5" s="80"/>
      <c r="E5" s="80"/>
      <c r="F5" s="80"/>
      <c r="G5" s="80"/>
      <c r="H5" s="80"/>
      <c r="I5" s="80"/>
      <c r="J5" s="5"/>
      <c r="K5" s="5"/>
      <c r="L5" s="5"/>
      <c r="M5" s="80"/>
      <c r="N5" s="80"/>
      <c r="O5" s="80"/>
      <c r="P5" s="80"/>
    </row>
    <row r="6" spans="1:16" s="2" customFormat="1" ht="12.75" customHeight="1">
      <c r="A6" s="402" t="s">
        <v>118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"/>
      <c r="N6" s="4"/>
      <c r="O6" s="4"/>
      <c r="P6" s="4"/>
    </row>
    <row r="7" spans="1:16" ht="5.2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1:16" ht="14.25" customHeight="1">
      <c r="A8" s="295" t="s">
        <v>51</v>
      </c>
      <c r="B8" s="296"/>
      <c r="C8" s="297"/>
      <c r="D8" s="298" t="s">
        <v>65</v>
      </c>
      <c r="E8" s="298"/>
      <c r="F8" s="298"/>
      <c r="G8" s="298"/>
      <c r="H8" s="299"/>
      <c r="I8" s="302" t="s">
        <v>66</v>
      </c>
      <c r="J8" s="302"/>
      <c r="K8" s="302" t="s">
        <v>67</v>
      </c>
      <c r="L8" s="302"/>
      <c r="M8" s="4"/>
      <c r="N8" s="4"/>
      <c r="O8" s="4"/>
      <c r="P8" s="4"/>
    </row>
    <row r="9" spans="1:16" ht="13.5" customHeight="1">
      <c r="A9" s="85" t="s">
        <v>24</v>
      </c>
      <c r="B9" s="85" t="s">
        <v>52</v>
      </c>
      <c r="C9" s="85" t="s">
        <v>53</v>
      </c>
      <c r="D9" s="300"/>
      <c r="E9" s="300"/>
      <c r="F9" s="300"/>
      <c r="G9" s="300"/>
      <c r="H9" s="301"/>
      <c r="I9" s="170" t="s">
        <v>54</v>
      </c>
      <c r="J9" s="170" t="s">
        <v>55</v>
      </c>
      <c r="K9" s="170" t="s">
        <v>54</v>
      </c>
      <c r="L9" s="170" t="s">
        <v>55</v>
      </c>
      <c r="M9" s="4"/>
      <c r="N9" s="4"/>
      <c r="O9" s="4"/>
      <c r="P9" s="4"/>
    </row>
    <row r="10" spans="1:16" ht="13.5" customHeight="1">
      <c r="A10" s="162" t="s">
        <v>1</v>
      </c>
      <c r="B10" s="163"/>
      <c r="C10" s="163"/>
      <c r="D10" s="396" t="s">
        <v>173</v>
      </c>
      <c r="E10" s="397"/>
      <c r="F10" s="397"/>
      <c r="G10" s="397"/>
      <c r="H10" s="398"/>
      <c r="I10" s="167"/>
      <c r="J10" s="167">
        <f>J11</f>
        <v>2614</v>
      </c>
      <c r="K10" s="167"/>
      <c r="L10" s="167"/>
      <c r="M10" s="232"/>
      <c r="N10" s="232"/>
      <c r="O10" s="232"/>
      <c r="P10" s="232"/>
    </row>
    <row r="11" spans="1:16" ht="13.5" customHeight="1">
      <c r="A11" s="164"/>
      <c r="B11" s="165" t="s">
        <v>171</v>
      </c>
      <c r="C11" s="164"/>
      <c r="D11" s="317" t="s">
        <v>174</v>
      </c>
      <c r="E11" s="318"/>
      <c r="F11" s="318"/>
      <c r="G11" s="318"/>
      <c r="H11" s="319"/>
      <c r="I11" s="13">
        <f>SUM(I12:I12)</f>
        <v>0</v>
      </c>
      <c r="J11" s="13">
        <f>J12</f>
        <v>2614</v>
      </c>
      <c r="K11" s="13"/>
      <c r="L11" s="13"/>
      <c r="M11" s="232"/>
      <c r="N11" s="232"/>
      <c r="O11" s="232"/>
      <c r="P11" s="232"/>
    </row>
    <row r="12" spans="1:16" ht="13.5" customHeight="1">
      <c r="A12" s="166"/>
      <c r="B12" s="79"/>
      <c r="C12" s="179">
        <v>6050</v>
      </c>
      <c r="D12" s="403" t="s">
        <v>172</v>
      </c>
      <c r="E12" s="404"/>
      <c r="F12" s="404"/>
      <c r="G12" s="404"/>
      <c r="H12" s="405"/>
      <c r="I12" s="180"/>
      <c r="J12" s="180">
        <v>2614</v>
      </c>
      <c r="K12" s="180"/>
      <c r="L12" s="180"/>
      <c r="M12" s="232"/>
      <c r="N12" s="232"/>
      <c r="O12" s="232"/>
      <c r="P12" s="232"/>
    </row>
    <row r="13" spans="1:16" ht="13.5" customHeight="1">
      <c r="A13" s="162" t="s">
        <v>2</v>
      </c>
      <c r="B13" s="163"/>
      <c r="C13" s="163"/>
      <c r="D13" s="396" t="s">
        <v>203</v>
      </c>
      <c r="E13" s="397"/>
      <c r="F13" s="397"/>
      <c r="G13" s="397"/>
      <c r="H13" s="398"/>
      <c r="I13" s="167">
        <f>I14</f>
        <v>57893</v>
      </c>
      <c r="J13" s="167"/>
      <c r="K13" s="167">
        <f>K16</f>
        <v>0</v>
      </c>
      <c r="L13" s="167"/>
      <c r="M13" s="255"/>
      <c r="N13" s="255"/>
      <c r="O13" s="255"/>
      <c r="P13" s="255"/>
    </row>
    <row r="14" spans="1:16" ht="13.5" customHeight="1">
      <c r="A14" s="164"/>
      <c r="B14" s="165" t="s">
        <v>204</v>
      </c>
      <c r="C14" s="164"/>
      <c r="D14" s="317" t="s">
        <v>205</v>
      </c>
      <c r="E14" s="318"/>
      <c r="F14" s="318"/>
      <c r="G14" s="318"/>
      <c r="H14" s="319"/>
      <c r="I14" s="13">
        <f>I15</f>
        <v>57893</v>
      </c>
      <c r="J14" s="13"/>
      <c r="K14" s="13">
        <f>SUM(K15:K15)</f>
        <v>0</v>
      </c>
      <c r="L14" s="13"/>
      <c r="M14" s="255"/>
      <c r="N14" s="255"/>
      <c r="O14" s="255"/>
      <c r="P14" s="255"/>
    </row>
    <row r="15" spans="1:16" ht="13.5" customHeight="1">
      <c r="A15" s="166"/>
      <c r="B15" s="79"/>
      <c r="C15" s="179">
        <v>4430</v>
      </c>
      <c r="D15" s="312" t="s">
        <v>206</v>
      </c>
      <c r="E15" s="310"/>
      <c r="F15" s="310"/>
      <c r="G15" s="310"/>
      <c r="H15" s="311"/>
      <c r="I15" s="180">
        <v>57893</v>
      </c>
      <c r="J15" s="180"/>
      <c r="K15" s="180"/>
      <c r="L15" s="180"/>
      <c r="M15" s="255"/>
      <c r="N15" s="255"/>
      <c r="O15" s="255"/>
      <c r="P15" s="255"/>
    </row>
    <row r="16" spans="1:16" ht="18" customHeight="1">
      <c r="A16" s="162">
        <v>600</v>
      </c>
      <c r="B16" s="163"/>
      <c r="C16" s="163"/>
      <c r="D16" s="396" t="s">
        <v>138</v>
      </c>
      <c r="E16" s="397"/>
      <c r="F16" s="397"/>
      <c r="G16" s="397"/>
      <c r="H16" s="398"/>
      <c r="I16" s="167">
        <f>I17+I19+I21</f>
        <v>101300</v>
      </c>
      <c r="J16" s="167">
        <f>J19</f>
        <v>134931</v>
      </c>
      <c r="K16" s="167"/>
      <c r="L16" s="167"/>
      <c r="M16" s="195"/>
      <c r="N16" s="195"/>
      <c r="O16" s="195"/>
      <c r="P16" s="195"/>
    </row>
    <row r="17" spans="1:16" ht="16.5" customHeight="1">
      <c r="A17" s="164"/>
      <c r="B17" s="165">
        <v>60004</v>
      </c>
      <c r="C17" s="164"/>
      <c r="D17" s="317" t="s">
        <v>207</v>
      </c>
      <c r="E17" s="318"/>
      <c r="F17" s="318"/>
      <c r="G17" s="318"/>
      <c r="H17" s="319"/>
      <c r="I17" s="13">
        <f>SUM(I18:I18)</f>
        <v>11300</v>
      </c>
      <c r="J17" s="13"/>
      <c r="K17" s="13"/>
      <c r="L17" s="13"/>
      <c r="M17" s="255"/>
      <c r="N17" s="255"/>
      <c r="O17" s="255"/>
      <c r="P17" s="255"/>
    </row>
    <row r="18" spans="1:16" ht="18.75" customHeight="1">
      <c r="A18" s="166"/>
      <c r="B18" s="79"/>
      <c r="C18" s="179">
        <v>4300</v>
      </c>
      <c r="D18" s="312" t="s">
        <v>115</v>
      </c>
      <c r="E18" s="310"/>
      <c r="F18" s="310"/>
      <c r="G18" s="310"/>
      <c r="H18" s="311"/>
      <c r="I18" s="180">
        <v>11300</v>
      </c>
      <c r="J18" s="180"/>
      <c r="K18" s="180"/>
      <c r="L18" s="180"/>
      <c r="M18" s="255"/>
      <c r="N18" s="255"/>
      <c r="O18" s="255"/>
      <c r="P18" s="255"/>
    </row>
    <row r="19" spans="1:16" ht="14.25" customHeight="1">
      <c r="A19" s="164"/>
      <c r="B19" s="165">
        <v>60013</v>
      </c>
      <c r="C19" s="164"/>
      <c r="D19" s="317" t="s">
        <v>147</v>
      </c>
      <c r="E19" s="318"/>
      <c r="F19" s="318"/>
      <c r="G19" s="318"/>
      <c r="H19" s="319"/>
      <c r="I19" s="13"/>
      <c r="J19" s="13">
        <f>J20</f>
        <v>134931</v>
      </c>
      <c r="K19" s="13"/>
      <c r="L19" s="13"/>
      <c r="M19" s="222"/>
      <c r="N19" s="222"/>
      <c r="O19" s="222"/>
      <c r="P19" s="222"/>
    </row>
    <row r="20" spans="1:16" ht="15" customHeight="1">
      <c r="A20" s="166"/>
      <c r="B20" s="79"/>
      <c r="C20" s="179">
        <v>6050</v>
      </c>
      <c r="D20" s="403" t="s">
        <v>172</v>
      </c>
      <c r="E20" s="404"/>
      <c r="F20" s="404"/>
      <c r="G20" s="404"/>
      <c r="H20" s="405"/>
      <c r="I20" s="180"/>
      <c r="J20" s="180">
        <v>134931</v>
      </c>
      <c r="K20" s="180"/>
      <c r="L20" s="180"/>
      <c r="M20" s="222"/>
      <c r="N20" s="222"/>
      <c r="O20" s="222"/>
      <c r="P20" s="222"/>
    </row>
    <row r="21" spans="1:16" ht="15" customHeight="1">
      <c r="A21" s="164"/>
      <c r="B21" s="165">
        <v>60016</v>
      </c>
      <c r="C21" s="164"/>
      <c r="D21" s="317" t="s">
        <v>224</v>
      </c>
      <c r="E21" s="318"/>
      <c r="F21" s="318"/>
      <c r="G21" s="318"/>
      <c r="H21" s="319"/>
      <c r="I21" s="13">
        <f>I22</f>
        <v>90000</v>
      </c>
      <c r="J21" s="13">
        <f>J26</f>
        <v>0</v>
      </c>
      <c r="K21" s="13"/>
      <c r="L21" s="13"/>
      <c r="M21" s="286"/>
      <c r="N21" s="286"/>
      <c r="O21" s="286"/>
      <c r="P21" s="286"/>
    </row>
    <row r="22" spans="1:16" ht="15" customHeight="1">
      <c r="A22" s="166"/>
      <c r="B22" s="79"/>
      <c r="C22" s="179">
        <v>4300</v>
      </c>
      <c r="D22" s="312" t="s">
        <v>115</v>
      </c>
      <c r="E22" s="310"/>
      <c r="F22" s="310"/>
      <c r="G22" s="310"/>
      <c r="H22" s="311"/>
      <c r="I22" s="180">
        <v>90000</v>
      </c>
      <c r="J22" s="180"/>
      <c r="K22" s="180"/>
      <c r="L22" s="180"/>
      <c r="M22" s="286"/>
      <c r="N22" s="286"/>
      <c r="O22" s="286"/>
      <c r="P22" s="286"/>
    </row>
    <row r="23" spans="1:16" ht="15" customHeight="1">
      <c r="A23" s="162">
        <v>700</v>
      </c>
      <c r="B23" s="163"/>
      <c r="C23" s="163"/>
      <c r="D23" s="396" t="s">
        <v>126</v>
      </c>
      <c r="E23" s="397"/>
      <c r="F23" s="397"/>
      <c r="G23" s="397"/>
      <c r="H23" s="398"/>
      <c r="I23" s="167">
        <f>I24</f>
        <v>109526</v>
      </c>
      <c r="J23" s="167"/>
      <c r="K23" s="167">
        <f>K26</f>
        <v>0</v>
      </c>
      <c r="L23" s="167"/>
      <c r="M23" s="287"/>
      <c r="N23" s="287"/>
      <c r="O23" s="287"/>
      <c r="P23" s="287"/>
    </row>
    <row r="24" spans="1:16" ht="15" customHeight="1">
      <c r="A24" s="164"/>
      <c r="B24" s="165">
        <v>70005</v>
      </c>
      <c r="C24" s="164"/>
      <c r="D24" s="317" t="s">
        <v>127</v>
      </c>
      <c r="E24" s="318"/>
      <c r="F24" s="318"/>
      <c r="G24" s="318"/>
      <c r="H24" s="319"/>
      <c r="I24" s="13">
        <f>I25</f>
        <v>109526</v>
      </c>
      <c r="J24" s="13"/>
      <c r="K24" s="13">
        <f>SUM(K25:K25)</f>
        <v>0</v>
      </c>
      <c r="L24" s="13"/>
      <c r="M24" s="287"/>
      <c r="N24" s="287"/>
      <c r="O24" s="287"/>
      <c r="P24" s="287"/>
    </row>
    <row r="25" spans="1:16" ht="15" customHeight="1">
      <c r="A25" s="166"/>
      <c r="B25" s="79"/>
      <c r="C25" s="179">
        <v>4400</v>
      </c>
      <c r="D25" s="312" t="s">
        <v>231</v>
      </c>
      <c r="E25" s="310"/>
      <c r="F25" s="310"/>
      <c r="G25" s="310"/>
      <c r="H25" s="311"/>
      <c r="I25" s="180">
        <v>109526</v>
      </c>
      <c r="J25" s="180"/>
      <c r="K25" s="180"/>
      <c r="L25" s="180"/>
      <c r="M25" s="287"/>
      <c r="N25" s="287"/>
      <c r="O25" s="287"/>
      <c r="P25" s="287"/>
    </row>
    <row r="26" spans="1:16" ht="18" customHeight="1">
      <c r="A26" s="162">
        <v>710</v>
      </c>
      <c r="B26" s="163"/>
      <c r="C26" s="163"/>
      <c r="D26" s="396" t="s">
        <v>192</v>
      </c>
      <c r="E26" s="397"/>
      <c r="F26" s="397"/>
      <c r="G26" s="397"/>
      <c r="H26" s="398"/>
      <c r="I26" s="167">
        <f>I27+I29</f>
        <v>236000</v>
      </c>
      <c r="J26" s="167"/>
      <c r="K26" s="167">
        <f>K29</f>
        <v>0</v>
      </c>
      <c r="L26" s="167"/>
      <c r="M26" s="192"/>
      <c r="N26" s="192"/>
      <c r="O26" s="192"/>
      <c r="P26" s="192"/>
    </row>
    <row r="27" spans="1:16" ht="15" customHeight="1">
      <c r="A27" s="164"/>
      <c r="B27" s="165">
        <v>71004</v>
      </c>
      <c r="C27" s="164"/>
      <c r="D27" s="317" t="s">
        <v>193</v>
      </c>
      <c r="E27" s="318"/>
      <c r="F27" s="318"/>
      <c r="G27" s="318"/>
      <c r="H27" s="319"/>
      <c r="I27" s="13">
        <f>I28</f>
        <v>211000</v>
      </c>
      <c r="J27" s="13"/>
      <c r="K27" s="13">
        <f>SUM(K28:K28)</f>
        <v>0</v>
      </c>
      <c r="L27" s="13"/>
      <c r="M27" s="192"/>
      <c r="N27" s="192"/>
      <c r="O27" s="192"/>
      <c r="P27" s="192"/>
    </row>
    <row r="28" spans="1:16" ht="15" customHeight="1">
      <c r="A28" s="166"/>
      <c r="B28" s="79"/>
      <c r="C28" s="179">
        <v>4300</v>
      </c>
      <c r="D28" s="312" t="s">
        <v>115</v>
      </c>
      <c r="E28" s="310"/>
      <c r="F28" s="310"/>
      <c r="G28" s="310"/>
      <c r="H28" s="311"/>
      <c r="I28" s="180">
        <v>211000</v>
      </c>
      <c r="J28" s="180"/>
      <c r="K28" s="180"/>
      <c r="L28" s="180"/>
      <c r="M28" s="216"/>
      <c r="N28" s="216"/>
      <c r="O28" s="216"/>
      <c r="P28" s="216"/>
    </row>
    <row r="29" spans="1:16" ht="15" customHeight="1">
      <c r="A29" s="164"/>
      <c r="B29" s="165">
        <v>71035</v>
      </c>
      <c r="C29" s="164"/>
      <c r="D29" s="317" t="s">
        <v>208</v>
      </c>
      <c r="E29" s="318"/>
      <c r="F29" s="318"/>
      <c r="G29" s="318"/>
      <c r="H29" s="319"/>
      <c r="I29" s="13">
        <f>I30</f>
        <v>25000</v>
      </c>
      <c r="J29" s="13"/>
      <c r="K29" s="13"/>
      <c r="L29" s="13"/>
      <c r="M29" s="254"/>
      <c r="N29" s="254"/>
      <c r="O29" s="254"/>
      <c r="P29" s="254"/>
    </row>
    <row r="30" spans="1:16" ht="15" customHeight="1">
      <c r="A30" s="166"/>
      <c r="B30" s="79"/>
      <c r="C30" s="179">
        <v>4270</v>
      </c>
      <c r="D30" s="312" t="s">
        <v>209</v>
      </c>
      <c r="E30" s="310"/>
      <c r="F30" s="310"/>
      <c r="G30" s="310"/>
      <c r="H30" s="311"/>
      <c r="I30" s="180">
        <v>25000</v>
      </c>
      <c r="J30" s="180"/>
      <c r="K30" s="180"/>
      <c r="L30" s="180"/>
      <c r="M30" s="254"/>
      <c r="N30" s="254"/>
      <c r="O30" s="254"/>
      <c r="P30" s="254"/>
    </row>
    <row r="31" spans="1:16" ht="15" customHeight="1">
      <c r="A31" s="162">
        <v>750</v>
      </c>
      <c r="B31" s="163"/>
      <c r="C31" s="163"/>
      <c r="D31" s="396" t="s">
        <v>211</v>
      </c>
      <c r="E31" s="397"/>
      <c r="F31" s="397"/>
      <c r="G31" s="397"/>
      <c r="H31" s="398"/>
      <c r="I31" s="167">
        <f>I32+I36</f>
        <v>120000</v>
      </c>
      <c r="J31" s="167"/>
      <c r="K31" s="167">
        <f>K32</f>
        <v>11058</v>
      </c>
      <c r="L31" s="167"/>
      <c r="M31" s="255"/>
      <c r="N31" s="255"/>
      <c r="O31" s="255"/>
      <c r="P31" s="255"/>
    </row>
    <row r="32" spans="1:16" ht="15" customHeight="1">
      <c r="A32" s="164"/>
      <c r="B32" s="165">
        <v>75023</v>
      </c>
      <c r="C32" s="164"/>
      <c r="D32" s="317" t="s">
        <v>210</v>
      </c>
      <c r="E32" s="318"/>
      <c r="F32" s="318"/>
      <c r="G32" s="318"/>
      <c r="H32" s="319"/>
      <c r="I32" s="13">
        <f>I33</f>
        <v>100000</v>
      </c>
      <c r="J32" s="13"/>
      <c r="K32" s="13">
        <f>K34+K35</f>
        <v>11058</v>
      </c>
      <c r="L32" s="13"/>
      <c r="M32" s="255"/>
      <c r="N32" s="255"/>
      <c r="O32" s="255"/>
      <c r="P32" s="255"/>
    </row>
    <row r="33" spans="1:16" ht="15" customHeight="1">
      <c r="A33" s="166"/>
      <c r="B33" s="79"/>
      <c r="C33" s="179">
        <v>4010</v>
      </c>
      <c r="D33" s="312" t="s">
        <v>133</v>
      </c>
      <c r="E33" s="310"/>
      <c r="F33" s="310"/>
      <c r="G33" s="310"/>
      <c r="H33" s="311"/>
      <c r="I33" s="180">
        <v>100000</v>
      </c>
      <c r="J33" s="180"/>
      <c r="K33" s="180"/>
      <c r="L33" s="180"/>
      <c r="M33" s="255"/>
      <c r="N33" s="255"/>
      <c r="O33" s="255"/>
      <c r="P33" s="255"/>
    </row>
    <row r="34" spans="1:16" ht="15" customHeight="1">
      <c r="A34" s="166"/>
      <c r="B34" s="79"/>
      <c r="C34" s="280">
        <v>4500</v>
      </c>
      <c r="D34" s="309" t="s">
        <v>225</v>
      </c>
      <c r="E34" s="310"/>
      <c r="F34" s="310"/>
      <c r="G34" s="310"/>
      <c r="H34" s="311"/>
      <c r="I34" s="281"/>
      <c r="J34" s="281"/>
      <c r="K34" s="281">
        <v>7858</v>
      </c>
      <c r="L34" s="281"/>
      <c r="M34" s="287"/>
      <c r="N34" s="287"/>
      <c r="O34" s="287"/>
      <c r="P34" s="287"/>
    </row>
    <row r="35" spans="1:16" ht="15" customHeight="1">
      <c r="A35" s="166"/>
      <c r="B35" s="79"/>
      <c r="C35" s="280">
        <v>4410</v>
      </c>
      <c r="D35" s="309" t="s">
        <v>230</v>
      </c>
      <c r="E35" s="310"/>
      <c r="F35" s="310"/>
      <c r="G35" s="310"/>
      <c r="H35" s="311"/>
      <c r="I35" s="281"/>
      <c r="J35" s="281"/>
      <c r="K35" s="281">
        <v>3200</v>
      </c>
      <c r="L35" s="281"/>
      <c r="M35" s="287"/>
      <c r="N35" s="287"/>
      <c r="O35" s="287"/>
      <c r="P35" s="287"/>
    </row>
    <row r="36" spans="1:16" ht="15" customHeight="1">
      <c r="A36" s="164"/>
      <c r="B36" s="165">
        <v>75075</v>
      </c>
      <c r="C36" s="164"/>
      <c r="D36" s="317" t="s">
        <v>218</v>
      </c>
      <c r="E36" s="318"/>
      <c r="F36" s="318"/>
      <c r="G36" s="318"/>
      <c r="H36" s="319"/>
      <c r="I36" s="13">
        <f>I37</f>
        <v>20000</v>
      </c>
      <c r="J36" s="13"/>
      <c r="K36" s="13"/>
      <c r="L36" s="13"/>
      <c r="M36" s="255"/>
      <c r="N36" s="255"/>
      <c r="O36" s="255"/>
      <c r="P36" s="255"/>
    </row>
    <row r="37" spans="1:16" ht="15" customHeight="1">
      <c r="A37" s="166"/>
      <c r="B37" s="79"/>
      <c r="C37" s="179">
        <v>4300</v>
      </c>
      <c r="D37" s="312" t="s">
        <v>115</v>
      </c>
      <c r="E37" s="310"/>
      <c r="F37" s="310"/>
      <c r="G37" s="310"/>
      <c r="H37" s="311"/>
      <c r="I37" s="180">
        <v>20000</v>
      </c>
      <c r="J37" s="180"/>
      <c r="K37" s="180"/>
      <c r="L37" s="180"/>
      <c r="M37" s="255"/>
      <c r="N37" s="255"/>
      <c r="O37" s="255"/>
      <c r="P37" s="255"/>
    </row>
    <row r="38" spans="1:16" ht="8.25" customHeight="1">
      <c r="A38" s="247"/>
      <c r="B38" s="247"/>
      <c r="C38" s="289"/>
      <c r="D38" s="249"/>
      <c r="E38" s="250"/>
      <c r="F38" s="250"/>
      <c r="G38" s="250"/>
      <c r="H38" s="250"/>
      <c r="I38" s="251"/>
      <c r="J38" s="251"/>
      <c r="K38" s="251"/>
      <c r="L38" s="251"/>
      <c r="M38" s="287"/>
      <c r="N38" s="287"/>
      <c r="O38" s="287"/>
      <c r="P38" s="287"/>
    </row>
    <row r="39" spans="1:16" ht="19.5" customHeight="1">
      <c r="A39" s="242"/>
      <c r="B39" s="242"/>
      <c r="C39" s="284"/>
      <c r="D39" s="246"/>
      <c r="E39" s="243"/>
      <c r="F39" s="243"/>
      <c r="G39" s="243"/>
      <c r="H39" s="243"/>
      <c r="I39" s="253"/>
      <c r="J39" s="253"/>
      <c r="K39" s="253"/>
      <c r="L39" s="253"/>
      <c r="M39" s="287"/>
      <c r="N39" s="287"/>
      <c r="O39" s="287"/>
      <c r="P39" s="287"/>
    </row>
    <row r="40" spans="1:16" ht="16.5" customHeight="1">
      <c r="A40" s="242"/>
      <c r="B40" s="242"/>
      <c r="C40" s="284"/>
      <c r="D40" s="246"/>
      <c r="E40" s="243"/>
      <c r="F40" s="243"/>
      <c r="G40" s="243"/>
      <c r="H40" s="243"/>
      <c r="I40" s="253"/>
      <c r="J40" s="253"/>
      <c r="K40" s="253"/>
      <c r="L40" s="253"/>
      <c r="M40" s="287"/>
      <c r="N40" s="287"/>
      <c r="O40" s="287"/>
      <c r="P40" s="287"/>
    </row>
    <row r="41" spans="1:16" ht="12" customHeight="1">
      <c r="A41" s="242"/>
      <c r="B41" s="242"/>
      <c r="C41" s="284"/>
      <c r="D41" s="246"/>
      <c r="E41" s="243"/>
      <c r="F41" s="243"/>
      <c r="G41" s="243"/>
      <c r="H41" s="243"/>
      <c r="I41" s="253"/>
      <c r="J41" s="253"/>
      <c r="K41" s="253"/>
      <c r="L41" s="253"/>
      <c r="M41" s="287"/>
      <c r="N41" s="287"/>
      <c r="O41" s="287"/>
      <c r="P41" s="287"/>
    </row>
    <row r="42" spans="1:16" ht="15" customHeight="1">
      <c r="A42" s="295" t="s">
        <v>51</v>
      </c>
      <c r="B42" s="296"/>
      <c r="C42" s="297"/>
      <c r="D42" s="298" t="s">
        <v>65</v>
      </c>
      <c r="E42" s="298"/>
      <c r="F42" s="298"/>
      <c r="G42" s="298"/>
      <c r="H42" s="299"/>
      <c r="I42" s="302" t="s">
        <v>66</v>
      </c>
      <c r="J42" s="302"/>
      <c r="K42" s="302" t="s">
        <v>67</v>
      </c>
      <c r="L42" s="302"/>
      <c r="M42" s="287"/>
      <c r="N42" s="287"/>
      <c r="O42" s="287"/>
      <c r="P42" s="287"/>
    </row>
    <row r="43" spans="1:16" ht="15" customHeight="1">
      <c r="A43" s="288" t="s">
        <v>24</v>
      </c>
      <c r="B43" s="288" t="s">
        <v>52</v>
      </c>
      <c r="C43" s="288" t="s">
        <v>53</v>
      </c>
      <c r="D43" s="300"/>
      <c r="E43" s="300"/>
      <c r="F43" s="300"/>
      <c r="G43" s="300"/>
      <c r="H43" s="301"/>
      <c r="I43" s="170" t="s">
        <v>54</v>
      </c>
      <c r="J43" s="170" t="s">
        <v>55</v>
      </c>
      <c r="K43" s="170" t="s">
        <v>54</v>
      </c>
      <c r="L43" s="170" t="s">
        <v>55</v>
      </c>
      <c r="M43" s="287"/>
      <c r="N43" s="287"/>
      <c r="O43" s="287"/>
      <c r="P43" s="287"/>
    </row>
    <row r="44" spans="1:16" ht="29.25" customHeight="1">
      <c r="A44" s="168">
        <v>754</v>
      </c>
      <c r="B44" s="169"/>
      <c r="C44" s="169"/>
      <c r="D44" s="313" t="s">
        <v>212</v>
      </c>
      <c r="E44" s="314"/>
      <c r="F44" s="314"/>
      <c r="G44" s="314"/>
      <c r="H44" s="315"/>
      <c r="I44" s="72">
        <f>I45</f>
        <v>18000</v>
      </c>
      <c r="J44" s="72"/>
      <c r="K44" s="72"/>
      <c r="L44" s="72"/>
      <c r="M44" s="258"/>
      <c r="N44" s="258"/>
      <c r="O44" s="258"/>
      <c r="P44" s="258"/>
    </row>
    <row r="45" spans="1:16" ht="15" customHeight="1">
      <c r="A45" s="164"/>
      <c r="B45" s="165">
        <v>75412</v>
      </c>
      <c r="C45" s="164"/>
      <c r="D45" s="303" t="s">
        <v>213</v>
      </c>
      <c r="E45" s="304"/>
      <c r="F45" s="304"/>
      <c r="G45" s="304"/>
      <c r="H45" s="305"/>
      <c r="I45" s="13">
        <f>I46</f>
        <v>18000</v>
      </c>
      <c r="J45" s="13">
        <f>SUM(J46:J46)</f>
        <v>0</v>
      </c>
      <c r="K45" s="13"/>
      <c r="L45" s="13">
        <f>SUM(L46:L46)</f>
        <v>0</v>
      </c>
      <c r="M45" s="258"/>
      <c r="N45" s="258"/>
      <c r="O45" s="258"/>
      <c r="P45" s="258"/>
    </row>
    <row r="46" spans="1:16" ht="15" customHeight="1">
      <c r="A46" s="166"/>
      <c r="B46" s="79"/>
      <c r="C46" s="282">
        <v>4300</v>
      </c>
      <c r="D46" s="323" t="s">
        <v>115</v>
      </c>
      <c r="E46" s="321"/>
      <c r="F46" s="321"/>
      <c r="G46" s="321"/>
      <c r="H46" s="322"/>
      <c r="I46" s="283">
        <v>18000</v>
      </c>
      <c r="J46" s="194"/>
      <c r="K46" s="194"/>
      <c r="L46" s="194"/>
      <c r="M46" s="258"/>
      <c r="N46" s="258"/>
      <c r="O46" s="258"/>
      <c r="P46" s="258"/>
    </row>
    <row r="47" spans="1:16" ht="18" customHeight="1">
      <c r="A47" s="168">
        <v>757</v>
      </c>
      <c r="B47" s="169"/>
      <c r="C47" s="169"/>
      <c r="D47" s="313" t="s">
        <v>226</v>
      </c>
      <c r="E47" s="314"/>
      <c r="F47" s="314"/>
      <c r="G47" s="314"/>
      <c r="H47" s="315"/>
      <c r="I47" s="72">
        <f>I48</f>
        <v>29617</v>
      </c>
      <c r="J47" s="72"/>
      <c r="K47" s="72">
        <f>K48</f>
        <v>29617</v>
      </c>
      <c r="L47" s="72"/>
      <c r="M47" s="279"/>
      <c r="N47" s="279"/>
      <c r="O47" s="279"/>
      <c r="P47" s="279"/>
    </row>
    <row r="48" spans="1:16" ht="15" customHeight="1">
      <c r="A48" s="164"/>
      <c r="B48" s="165">
        <v>75702</v>
      </c>
      <c r="C48" s="164"/>
      <c r="D48" s="303" t="s">
        <v>227</v>
      </c>
      <c r="E48" s="304"/>
      <c r="F48" s="304"/>
      <c r="G48" s="304"/>
      <c r="H48" s="305"/>
      <c r="I48" s="13">
        <f>I49</f>
        <v>29617</v>
      </c>
      <c r="J48" s="13">
        <f>SUM(J49:J49)</f>
        <v>0</v>
      </c>
      <c r="K48" s="13">
        <f>K50</f>
        <v>29617</v>
      </c>
      <c r="L48" s="13">
        <f>SUM(L49:L49)</f>
        <v>0</v>
      </c>
      <c r="M48" s="279"/>
      <c r="N48" s="279"/>
      <c r="O48" s="279"/>
      <c r="P48" s="279"/>
    </row>
    <row r="49" spans="1:16" ht="28.5" customHeight="1">
      <c r="A49" s="166"/>
      <c r="B49" s="79"/>
      <c r="C49" s="179">
        <v>8090</v>
      </c>
      <c r="D49" s="312" t="s">
        <v>228</v>
      </c>
      <c r="E49" s="310"/>
      <c r="F49" s="310"/>
      <c r="G49" s="310"/>
      <c r="H49" s="311"/>
      <c r="I49" s="218">
        <v>29617</v>
      </c>
      <c r="J49" s="180"/>
      <c r="K49" s="180"/>
      <c r="L49" s="180"/>
      <c r="M49" s="279"/>
      <c r="N49" s="279"/>
      <c r="O49" s="279"/>
      <c r="P49" s="279"/>
    </row>
    <row r="50" spans="1:16" ht="27" customHeight="1">
      <c r="A50" s="166"/>
      <c r="B50" s="79"/>
      <c r="C50" s="122">
        <v>8110</v>
      </c>
      <c r="D50" s="306" t="s">
        <v>229</v>
      </c>
      <c r="E50" s="307"/>
      <c r="F50" s="307"/>
      <c r="G50" s="307"/>
      <c r="H50" s="316"/>
      <c r="I50" s="293"/>
      <c r="J50" s="196"/>
      <c r="K50" s="196">
        <v>29617</v>
      </c>
      <c r="L50" s="196"/>
      <c r="M50" s="287"/>
      <c r="N50" s="287"/>
      <c r="O50" s="287"/>
      <c r="P50" s="287"/>
    </row>
    <row r="51" spans="1:16" ht="16.5" customHeight="1">
      <c r="A51" s="168">
        <v>801</v>
      </c>
      <c r="B51" s="169"/>
      <c r="C51" s="169"/>
      <c r="D51" s="313" t="s">
        <v>116</v>
      </c>
      <c r="E51" s="314"/>
      <c r="F51" s="314"/>
      <c r="G51" s="314"/>
      <c r="H51" s="315"/>
      <c r="I51" s="72"/>
      <c r="J51" s="72"/>
      <c r="K51" s="72">
        <f>K52</f>
        <v>193679</v>
      </c>
      <c r="L51" s="72"/>
      <c r="M51" s="191"/>
      <c r="N51" s="191"/>
      <c r="O51" s="191"/>
      <c r="P51" s="191"/>
    </row>
    <row r="52" spans="1:16" ht="15" customHeight="1">
      <c r="A52" s="164"/>
      <c r="B52" s="165">
        <v>80104</v>
      </c>
      <c r="C52" s="164"/>
      <c r="D52" s="303" t="s">
        <v>136</v>
      </c>
      <c r="E52" s="304"/>
      <c r="F52" s="304"/>
      <c r="G52" s="304"/>
      <c r="H52" s="305"/>
      <c r="I52" s="13">
        <f>I53</f>
        <v>0</v>
      </c>
      <c r="J52" s="13">
        <f>SUM(J53:J53)</f>
        <v>0</v>
      </c>
      <c r="K52" s="13">
        <f>K53</f>
        <v>193679</v>
      </c>
      <c r="L52" s="13">
        <f>SUM(L53:L53)</f>
        <v>0</v>
      </c>
      <c r="M52" s="209"/>
      <c r="N52" s="209"/>
      <c r="O52" s="209"/>
      <c r="P52" s="209"/>
    </row>
    <row r="53" spans="1:16" ht="14.25" customHeight="1">
      <c r="A53" s="166"/>
      <c r="B53" s="79"/>
      <c r="C53" s="193">
        <v>4330</v>
      </c>
      <c r="D53" s="440" t="s">
        <v>181</v>
      </c>
      <c r="E53" s="441"/>
      <c r="F53" s="441"/>
      <c r="G53" s="441"/>
      <c r="H53" s="442"/>
      <c r="I53" s="218"/>
      <c r="J53" s="180"/>
      <c r="K53" s="180">
        <v>193679</v>
      </c>
      <c r="L53" s="180"/>
      <c r="M53" s="209"/>
      <c r="N53" s="217"/>
      <c r="O53" s="209"/>
      <c r="P53" s="209"/>
    </row>
    <row r="54" spans="1:16" ht="16.5" customHeight="1">
      <c r="A54" s="168">
        <v>851</v>
      </c>
      <c r="B54" s="169"/>
      <c r="C54" s="169"/>
      <c r="D54" s="313" t="s">
        <v>215</v>
      </c>
      <c r="E54" s="314"/>
      <c r="F54" s="314"/>
      <c r="G54" s="314"/>
      <c r="H54" s="315"/>
      <c r="I54" s="72">
        <f>I55</f>
        <v>25000</v>
      </c>
      <c r="J54" s="72"/>
      <c r="K54" s="72"/>
      <c r="L54" s="72"/>
      <c r="M54" s="258"/>
      <c r="N54" s="259"/>
      <c r="O54" s="258"/>
      <c r="P54" s="258"/>
    </row>
    <row r="55" spans="1:16" ht="15" customHeight="1">
      <c r="A55" s="164"/>
      <c r="B55" s="165">
        <v>85121</v>
      </c>
      <c r="C55" s="164"/>
      <c r="D55" s="303" t="s">
        <v>214</v>
      </c>
      <c r="E55" s="304"/>
      <c r="F55" s="304"/>
      <c r="G55" s="304"/>
      <c r="H55" s="305"/>
      <c r="I55" s="13">
        <f>I56</f>
        <v>25000</v>
      </c>
      <c r="J55" s="13">
        <f>SUM(J56:J56)</f>
        <v>0</v>
      </c>
      <c r="K55" s="13"/>
      <c r="L55" s="13">
        <f>SUM(L56:L56)</f>
        <v>0</v>
      </c>
      <c r="M55" s="258"/>
      <c r="N55" s="259"/>
      <c r="O55" s="258"/>
      <c r="P55" s="258"/>
    </row>
    <row r="56" spans="1:16" ht="14.25" customHeight="1">
      <c r="A56" s="166"/>
      <c r="B56" s="79"/>
      <c r="C56" s="179">
        <v>4300</v>
      </c>
      <c r="D56" s="312" t="s">
        <v>115</v>
      </c>
      <c r="E56" s="310"/>
      <c r="F56" s="310"/>
      <c r="G56" s="310"/>
      <c r="H56" s="311"/>
      <c r="I56" s="218">
        <v>25000</v>
      </c>
      <c r="J56" s="180"/>
      <c r="K56" s="180"/>
      <c r="L56" s="180"/>
      <c r="M56" s="258"/>
      <c r="N56" s="259"/>
      <c r="O56" s="258"/>
      <c r="P56" s="258"/>
    </row>
    <row r="57" spans="1:16" ht="16.5" customHeight="1">
      <c r="A57" s="168">
        <v>852</v>
      </c>
      <c r="B57" s="169"/>
      <c r="C57" s="169"/>
      <c r="D57" s="313" t="s">
        <v>161</v>
      </c>
      <c r="E57" s="314"/>
      <c r="F57" s="314"/>
      <c r="G57" s="314"/>
      <c r="H57" s="315"/>
      <c r="I57" s="72">
        <f>I58+I63+I65+I72+I76+I79+I81+I85</f>
        <v>126009</v>
      </c>
      <c r="J57" s="72">
        <f>J58+J63+J65+J72+J76+J79+J81</f>
        <v>0</v>
      </c>
      <c r="K57" s="72">
        <f>K58+K63+K65+K72+K76+K79+K81</f>
        <v>17675</v>
      </c>
      <c r="L57" s="72">
        <f>L58+L63+L65+L72+L76+L79+L81</f>
        <v>0</v>
      </c>
      <c r="M57" s="231"/>
      <c r="N57" s="231"/>
      <c r="O57" s="231"/>
      <c r="P57" s="231"/>
    </row>
    <row r="58" spans="1:16" ht="15.75" customHeight="1">
      <c r="A58" s="164"/>
      <c r="B58" s="165">
        <v>85201</v>
      </c>
      <c r="C58" s="164"/>
      <c r="D58" s="303" t="s">
        <v>232</v>
      </c>
      <c r="E58" s="304"/>
      <c r="F58" s="304"/>
      <c r="G58" s="304"/>
      <c r="H58" s="305"/>
      <c r="I58" s="13">
        <f>I59+I60</f>
        <v>2992</v>
      </c>
      <c r="J58" s="13"/>
      <c r="K58" s="13">
        <f>K61+K62</f>
        <v>5460</v>
      </c>
      <c r="L58" s="13">
        <f>SUM(L59:L59)</f>
        <v>0</v>
      </c>
      <c r="M58" s="232"/>
      <c r="N58" s="232"/>
      <c r="O58" s="232"/>
      <c r="P58" s="232"/>
    </row>
    <row r="59" spans="1:16" ht="12.75" customHeight="1">
      <c r="A59" s="166"/>
      <c r="B59" s="79"/>
      <c r="C59" s="193">
        <v>4010</v>
      </c>
      <c r="D59" s="312" t="s">
        <v>133</v>
      </c>
      <c r="E59" s="310"/>
      <c r="F59" s="310"/>
      <c r="G59" s="310"/>
      <c r="H59" s="311"/>
      <c r="I59" s="180">
        <v>2000</v>
      </c>
      <c r="J59" s="180"/>
      <c r="K59" s="180"/>
      <c r="L59" s="180"/>
      <c r="M59" s="232"/>
      <c r="N59" s="232"/>
      <c r="O59" s="232"/>
      <c r="P59" s="232"/>
    </row>
    <row r="60" spans="1:16" ht="12.75" customHeight="1">
      <c r="A60" s="166"/>
      <c r="B60" s="79"/>
      <c r="C60" s="193">
        <v>4170</v>
      </c>
      <c r="D60" s="312" t="s">
        <v>145</v>
      </c>
      <c r="E60" s="310"/>
      <c r="F60" s="310"/>
      <c r="G60" s="310"/>
      <c r="H60" s="311"/>
      <c r="I60" s="180">
        <v>992</v>
      </c>
      <c r="J60" s="180"/>
      <c r="K60" s="180"/>
      <c r="L60" s="180"/>
      <c r="M60" s="234"/>
      <c r="N60" s="234"/>
      <c r="O60" s="234"/>
      <c r="P60" s="234"/>
    </row>
    <row r="61" spans="1:16" ht="12.75" customHeight="1">
      <c r="A61" s="166"/>
      <c r="B61" s="79"/>
      <c r="C61" s="227">
        <v>4210</v>
      </c>
      <c r="D61" s="309" t="s">
        <v>146</v>
      </c>
      <c r="E61" s="310"/>
      <c r="F61" s="310"/>
      <c r="G61" s="310"/>
      <c r="H61" s="311"/>
      <c r="I61" s="281"/>
      <c r="J61" s="281"/>
      <c r="K61" s="281">
        <v>5000</v>
      </c>
      <c r="L61" s="281"/>
      <c r="M61" s="287"/>
      <c r="N61" s="287"/>
      <c r="O61" s="287"/>
      <c r="P61" s="287"/>
    </row>
    <row r="62" spans="1:16" ht="12.75" customHeight="1">
      <c r="A62" s="166"/>
      <c r="B62" s="79"/>
      <c r="C62" s="179">
        <v>4260</v>
      </c>
      <c r="D62" s="312" t="s">
        <v>191</v>
      </c>
      <c r="E62" s="310"/>
      <c r="F62" s="310"/>
      <c r="G62" s="310"/>
      <c r="H62" s="311"/>
      <c r="I62" s="281"/>
      <c r="J62" s="281"/>
      <c r="K62" s="281">
        <v>460</v>
      </c>
      <c r="L62" s="281"/>
      <c r="M62" s="287"/>
      <c r="N62" s="287"/>
      <c r="O62" s="287"/>
      <c r="P62" s="287"/>
    </row>
    <row r="63" spans="1:16" ht="13.5" customHeight="1">
      <c r="A63" s="164"/>
      <c r="B63" s="165">
        <v>85206</v>
      </c>
      <c r="C63" s="164"/>
      <c r="D63" s="303" t="s">
        <v>177</v>
      </c>
      <c r="E63" s="304"/>
      <c r="F63" s="304"/>
      <c r="G63" s="304"/>
      <c r="H63" s="305"/>
      <c r="I63" s="13"/>
      <c r="J63" s="13"/>
      <c r="K63" s="13">
        <f>K64</f>
        <v>2158</v>
      </c>
      <c r="L63" s="13">
        <f>SUM(L64:L64)</f>
        <v>0</v>
      </c>
      <c r="M63" s="232"/>
      <c r="N63" s="232"/>
      <c r="O63" s="232"/>
      <c r="P63" s="232"/>
    </row>
    <row r="64" spans="1:16" ht="24" customHeight="1">
      <c r="A64" s="166"/>
      <c r="B64" s="79"/>
      <c r="C64" s="193">
        <v>2900</v>
      </c>
      <c r="D64" s="312" t="s">
        <v>185</v>
      </c>
      <c r="E64" s="310"/>
      <c r="F64" s="310"/>
      <c r="G64" s="310"/>
      <c r="H64" s="311"/>
      <c r="I64" s="180"/>
      <c r="J64" s="180"/>
      <c r="K64" s="180">
        <v>2158</v>
      </c>
      <c r="L64" s="180"/>
      <c r="M64" s="232"/>
      <c r="N64" s="232"/>
      <c r="O64" s="232"/>
      <c r="P64" s="232"/>
    </row>
    <row r="65" spans="1:16" ht="36" customHeight="1">
      <c r="A65" s="164"/>
      <c r="B65" s="165">
        <v>85212</v>
      </c>
      <c r="C65" s="164"/>
      <c r="D65" s="303" t="s">
        <v>179</v>
      </c>
      <c r="E65" s="304"/>
      <c r="F65" s="304"/>
      <c r="G65" s="304"/>
      <c r="H65" s="305"/>
      <c r="I65" s="13">
        <f>SUM(I66:I71)</f>
        <v>21057</v>
      </c>
      <c r="J65" s="13">
        <f>J73</f>
        <v>0</v>
      </c>
      <c r="K65" s="13">
        <f>SUM(K66:K73)</f>
        <v>1657</v>
      </c>
      <c r="L65" s="13">
        <f>SUM(L66:L89)</f>
        <v>0</v>
      </c>
      <c r="M65" s="232"/>
      <c r="N65" s="232"/>
      <c r="O65" s="232"/>
      <c r="P65" s="232"/>
    </row>
    <row r="66" spans="1:16" ht="14.25" customHeight="1">
      <c r="A66" s="166"/>
      <c r="B66" s="79"/>
      <c r="C66" s="193">
        <v>4010</v>
      </c>
      <c r="D66" s="312" t="s">
        <v>182</v>
      </c>
      <c r="E66" s="310"/>
      <c r="F66" s="310"/>
      <c r="G66" s="310"/>
      <c r="H66" s="311"/>
      <c r="I66" s="180">
        <v>691</v>
      </c>
      <c r="J66" s="180"/>
      <c r="K66" s="218"/>
      <c r="L66" s="180"/>
      <c r="M66" s="232"/>
      <c r="N66" s="232"/>
      <c r="O66" s="232"/>
      <c r="P66" s="232"/>
    </row>
    <row r="67" spans="1:16" ht="14.25" customHeight="1">
      <c r="A67" s="166"/>
      <c r="B67" s="79"/>
      <c r="C67" s="227">
        <v>4010</v>
      </c>
      <c r="D67" s="312" t="s">
        <v>133</v>
      </c>
      <c r="E67" s="310"/>
      <c r="F67" s="310"/>
      <c r="G67" s="310"/>
      <c r="H67" s="311"/>
      <c r="I67" s="194">
        <v>13000</v>
      </c>
      <c r="J67" s="194"/>
      <c r="K67" s="228"/>
      <c r="L67" s="194"/>
      <c r="M67" s="235"/>
      <c r="N67" s="235"/>
      <c r="O67" s="235"/>
      <c r="P67" s="235"/>
    </row>
    <row r="68" spans="1:16" ht="14.25" customHeight="1">
      <c r="A68" s="166"/>
      <c r="B68" s="79"/>
      <c r="C68" s="227">
        <v>4110</v>
      </c>
      <c r="D68" s="312" t="s">
        <v>180</v>
      </c>
      <c r="E68" s="310"/>
      <c r="F68" s="310"/>
      <c r="G68" s="310"/>
      <c r="H68" s="311"/>
      <c r="I68" s="194">
        <v>5000</v>
      </c>
      <c r="J68" s="194"/>
      <c r="K68" s="228"/>
      <c r="L68" s="194"/>
      <c r="M68" s="235"/>
      <c r="N68" s="235"/>
      <c r="O68" s="235"/>
      <c r="P68" s="235"/>
    </row>
    <row r="69" spans="1:16" ht="14.25" customHeight="1">
      <c r="A69" s="166"/>
      <c r="B69" s="79"/>
      <c r="C69" s="227">
        <v>4210</v>
      </c>
      <c r="D69" s="309" t="s">
        <v>183</v>
      </c>
      <c r="E69" s="310"/>
      <c r="F69" s="310"/>
      <c r="G69" s="310"/>
      <c r="H69" s="311"/>
      <c r="I69" s="194"/>
      <c r="J69" s="194"/>
      <c r="K69" s="228">
        <v>1657</v>
      </c>
      <c r="L69" s="194"/>
      <c r="M69" s="235"/>
      <c r="N69" s="235"/>
      <c r="O69" s="235"/>
      <c r="P69" s="235"/>
    </row>
    <row r="70" spans="1:16" ht="14.25" customHeight="1">
      <c r="A70" s="166"/>
      <c r="B70" s="79"/>
      <c r="C70" s="179">
        <v>4260</v>
      </c>
      <c r="D70" s="312" t="s">
        <v>191</v>
      </c>
      <c r="E70" s="310"/>
      <c r="F70" s="310"/>
      <c r="G70" s="310"/>
      <c r="H70" s="311"/>
      <c r="I70" s="194">
        <v>1400</v>
      </c>
      <c r="J70" s="194"/>
      <c r="K70" s="228"/>
      <c r="L70" s="194"/>
      <c r="M70" s="287"/>
      <c r="N70" s="287"/>
      <c r="O70" s="287"/>
      <c r="P70" s="287"/>
    </row>
    <row r="71" spans="1:16" ht="14.25" customHeight="1">
      <c r="A71" s="221"/>
      <c r="B71" s="210"/>
      <c r="C71" s="244">
        <v>4300</v>
      </c>
      <c r="D71" s="306" t="s">
        <v>184</v>
      </c>
      <c r="E71" s="307"/>
      <c r="F71" s="307"/>
      <c r="G71" s="307"/>
      <c r="H71" s="316"/>
      <c r="I71" s="196">
        <v>966</v>
      </c>
      <c r="J71" s="196"/>
      <c r="K71" s="245"/>
      <c r="L71" s="196"/>
      <c r="M71" s="235"/>
      <c r="N71" s="235"/>
      <c r="O71" s="235"/>
      <c r="P71" s="235"/>
    </row>
    <row r="72" spans="1:16" ht="51.75" customHeight="1">
      <c r="A72" s="164"/>
      <c r="B72" s="165">
        <v>85213</v>
      </c>
      <c r="C72" s="164"/>
      <c r="D72" s="303" t="s">
        <v>160</v>
      </c>
      <c r="E72" s="304"/>
      <c r="F72" s="304"/>
      <c r="G72" s="304"/>
      <c r="H72" s="305"/>
      <c r="I72" s="13">
        <f>I73</f>
        <v>3000</v>
      </c>
      <c r="J72" s="13"/>
      <c r="K72" s="13">
        <f>K73</f>
        <v>0</v>
      </c>
      <c r="L72" s="13">
        <f>SUM(L73:L73)</f>
        <v>0</v>
      </c>
      <c r="M72" s="231"/>
      <c r="N72" s="231"/>
      <c r="O72" s="231"/>
      <c r="P72" s="231"/>
    </row>
    <row r="73" spans="1:16" ht="12.75" customHeight="1">
      <c r="A73" s="221"/>
      <c r="B73" s="210"/>
      <c r="C73" s="294">
        <v>4130</v>
      </c>
      <c r="D73" s="306" t="s">
        <v>164</v>
      </c>
      <c r="E73" s="307"/>
      <c r="F73" s="307"/>
      <c r="G73" s="307"/>
      <c r="H73" s="316"/>
      <c r="I73" s="196">
        <v>3000</v>
      </c>
      <c r="J73" s="196"/>
      <c r="K73" s="196"/>
      <c r="L73" s="196"/>
      <c r="M73" s="231"/>
      <c r="N73" s="231"/>
      <c r="O73" s="231"/>
      <c r="P73" s="231"/>
    </row>
    <row r="74" spans="1:16" ht="14.25" customHeight="1">
      <c r="A74" s="295" t="s">
        <v>51</v>
      </c>
      <c r="B74" s="296"/>
      <c r="C74" s="297"/>
      <c r="D74" s="298" t="s">
        <v>65</v>
      </c>
      <c r="E74" s="298"/>
      <c r="F74" s="298"/>
      <c r="G74" s="298"/>
      <c r="H74" s="299"/>
      <c r="I74" s="302" t="s">
        <v>66</v>
      </c>
      <c r="J74" s="302"/>
      <c r="K74" s="302" t="s">
        <v>67</v>
      </c>
      <c r="L74" s="302"/>
      <c r="M74" s="287"/>
      <c r="N74" s="287"/>
      <c r="O74" s="287"/>
      <c r="P74" s="287"/>
    </row>
    <row r="75" spans="1:16" ht="13.5" customHeight="1">
      <c r="A75" s="288" t="s">
        <v>24</v>
      </c>
      <c r="B75" s="288" t="s">
        <v>52</v>
      </c>
      <c r="C75" s="288" t="s">
        <v>53</v>
      </c>
      <c r="D75" s="300"/>
      <c r="E75" s="300"/>
      <c r="F75" s="300"/>
      <c r="G75" s="300"/>
      <c r="H75" s="301"/>
      <c r="I75" s="170" t="s">
        <v>54</v>
      </c>
      <c r="J75" s="170" t="s">
        <v>55</v>
      </c>
      <c r="K75" s="170" t="s">
        <v>54</v>
      </c>
      <c r="L75" s="170" t="s">
        <v>55</v>
      </c>
      <c r="M75" s="287"/>
      <c r="N75" s="287"/>
      <c r="O75" s="287"/>
      <c r="P75" s="287"/>
    </row>
    <row r="76" spans="1:16" ht="24.75" customHeight="1">
      <c r="A76" s="164"/>
      <c r="B76" s="165">
        <v>85214</v>
      </c>
      <c r="C76" s="164"/>
      <c r="D76" s="303" t="s">
        <v>162</v>
      </c>
      <c r="E76" s="304"/>
      <c r="F76" s="304"/>
      <c r="G76" s="304"/>
      <c r="H76" s="305"/>
      <c r="I76" s="13">
        <f>I77</f>
        <v>45460</v>
      </c>
      <c r="J76" s="13"/>
      <c r="K76" s="13">
        <f>K78</f>
        <v>7000</v>
      </c>
      <c r="L76" s="13">
        <f>SUM(L77:L77)</f>
        <v>0</v>
      </c>
      <c r="M76" s="231"/>
      <c r="N76" s="231"/>
      <c r="O76" s="231"/>
      <c r="P76" s="231"/>
    </row>
    <row r="77" spans="1:16" ht="14.25" customHeight="1">
      <c r="A77" s="166"/>
      <c r="B77" s="79"/>
      <c r="C77" s="193">
        <v>3110</v>
      </c>
      <c r="D77" s="306" t="s">
        <v>165</v>
      </c>
      <c r="E77" s="307"/>
      <c r="F77" s="307"/>
      <c r="G77" s="307"/>
      <c r="H77" s="316"/>
      <c r="I77" s="180">
        <v>45460</v>
      </c>
      <c r="J77" s="180"/>
      <c r="K77" s="218"/>
      <c r="L77" s="180"/>
      <c r="M77" s="231"/>
      <c r="N77" s="231"/>
      <c r="O77" s="231"/>
      <c r="P77" s="231"/>
    </row>
    <row r="78" spans="1:16" ht="14.25" customHeight="1">
      <c r="A78" s="166"/>
      <c r="B78" s="79"/>
      <c r="C78" s="291">
        <v>4330</v>
      </c>
      <c r="D78" s="306" t="s">
        <v>181</v>
      </c>
      <c r="E78" s="307"/>
      <c r="F78" s="307"/>
      <c r="G78" s="307"/>
      <c r="H78" s="316"/>
      <c r="I78" s="281"/>
      <c r="J78" s="281"/>
      <c r="K78" s="292">
        <v>7000</v>
      </c>
      <c r="L78" s="281"/>
      <c r="M78" s="287"/>
      <c r="N78" s="287"/>
      <c r="O78" s="287"/>
      <c r="P78" s="287"/>
    </row>
    <row r="79" spans="1:18" ht="16.5" customHeight="1">
      <c r="A79" s="164"/>
      <c r="B79" s="165">
        <v>85216</v>
      </c>
      <c r="C79" s="164"/>
      <c r="D79" s="303" t="s">
        <v>178</v>
      </c>
      <c r="E79" s="304"/>
      <c r="F79" s="304"/>
      <c r="G79" s="304"/>
      <c r="H79" s="305"/>
      <c r="I79" s="13">
        <f>I80</f>
        <v>2000</v>
      </c>
      <c r="J79" s="13"/>
      <c r="K79" s="13">
        <f>K80</f>
        <v>0</v>
      </c>
      <c r="L79" s="13">
        <f>SUM(L80:L84)</f>
        <v>0</v>
      </c>
      <c r="M79" s="231"/>
      <c r="N79" s="231"/>
      <c r="O79" s="231"/>
      <c r="P79" s="230"/>
      <c r="Q79" s="230"/>
      <c r="R79" s="230"/>
    </row>
    <row r="80" spans="1:16" ht="15" customHeight="1">
      <c r="A80" s="166"/>
      <c r="B80" s="79"/>
      <c r="C80" s="193">
        <v>3110</v>
      </c>
      <c r="D80" s="306" t="s">
        <v>165</v>
      </c>
      <c r="E80" s="307"/>
      <c r="F80" s="307"/>
      <c r="G80" s="307"/>
      <c r="H80" s="308"/>
      <c r="I80" s="218">
        <v>2000</v>
      </c>
      <c r="J80" s="180"/>
      <c r="K80" s="180"/>
      <c r="L80" s="180"/>
      <c r="M80" s="231"/>
      <c r="N80" s="231"/>
      <c r="O80" s="231"/>
      <c r="P80" s="231"/>
    </row>
    <row r="81" spans="1:16" ht="15.75" customHeight="1">
      <c r="A81" s="164"/>
      <c r="B81" s="165">
        <v>85219</v>
      </c>
      <c r="C81" s="164"/>
      <c r="D81" s="303" t="s">
        <v>163</v>
      </c>
      <c r="E81" s="304"/>
      <c r="F81" s="304"/>
      <c r="G81" s="304"/>
      <c r="H81" s="305"/>
      <c r="I81" s="13">
        <f>I84+I82+I83</f>
        <v>44500</v>
      </c>
      <c r="J81" s="13"/>
      <c r="K81" s="13">
        <f>K84</f>
        <v>1400</v>
      </c>
      <c r="L81" s="13">
        <f>SUM(L84:L119)</f>
        <v>0</v>
      </c>
      <c r="M81" s="231"/>
      <c r="N81" s="231"/>
      <c r="O81" s="231"/>
      <c r="P81" s="231"/>
    </row>
    <row r="82" spans="1:16" ht="12.75" customHeight="1">
      <c r="A82" s="166"/>
      <c r="B82" s="79"/>
      <c r="C82" s="179">
        <v>4120</v>
      </c>
      <c r="D82" s="309" t="s">
        <v>132</v>
      </c>
      <c r="E82" s="310"/>
      <c r="F82" s="310"/>
      <c r="G82" s="310"/>
      <c r="H82" s="311"/>
      <c r="I82" s="180">
        <v>4500</v>
      </c>
      <c r="J82" s="180"/>
      <c r="K82" s="180"/>
      <c r="L82" s="180"/>
      <c r="M82" s="235"/>
      <c r="N82" s="235"/>
      <c r="O82" s="235"/>
      <c r="P82" s="235"/>
    </row>
    <row r="83" spans="1:16" ht="12.75" customHeight="1">
      <c r="A83" s="166"/>
      <c r="B83" s="79"/>
      <c r="C83" s="285">
        <v>4210</v>
      </c>
      <c r="D83" s="320" t="s">
        <v>146</v>
      </c>
      <c r="E83" s="321"/>
      <c r="F83" s="321"/>
      <c r="G83" s="321"/>
      <c r="H83" s="322"/>
      <c r="I83" s="194">
        <v>40000</v>
      </c>
      <c r="J83" s="194"/>
      <c r="K83" s="194"/>
      <c r="L83" s="194"/>
      <c r="M83" s="286"/>
      <c r="N83" s="286"/>
      <c r="O83" s="286"/>
      <c r="P83" s="286"/>
    </row>
    <row r="84" spans="1:16" ht="12.75" customHeight="1">
      <c r="A84" s="166"/>
      <c r="B84" s="79"/>
      <c r="C84" s="285">
        <v>4480</v>
      </c>
      <c r="D84" s="320" t="s">
        <v>219</v>
      </c>
      <c r="E84" s="321"/>
      <c r="F84" s="321"/>
      <c r="G84" s="321"/>
      <c r="H84" s="322"/>
      <c r="I84" s="194"/>
      <c r="J84" s="194"/>
      <c r="K84" s="194">
        <v>1400</v>
      </c>
      <c r="L84" s="194"/>
      <c r="M84" s="231"/>
      <c r="N84" s="231"/>
      <c r="O84" s="231"/>
      <c r="P84" s="231"/>
    </row>
    <row r="85" spans="1:16" ht="12.75" customHeight="1">
      <c r="A85" s="164"/>
      <c r="B85" s="165">
        <v>85295</v>
      </c>
      <c r="C85" s="164"/>
      <c r="D85" s="303" t="s">
        <v>205</v>
      </c>
      <c r="E85" s="304"/>
      <c r="F85" s="304"/>
      <c r="G85" s="304"/>
      <c r="H85" s="305"/>
      <c r="I85" s="13">
        <f>I86</f>
        <v>7000</v>
      </c>
      <c r="J85" s="13"/>
      <c r="K85" s="13"/>
      <c r="L85" s="13">
        <f>SUM(L88:L123)</f>
        <v>0</v>
      </c>
      <c r="M85" s="287"/>
      <c r="N85" s="287"/>
      <c r="O85" s="287"/>
      <c r="P85" s="287"/>
    </row>
    <row r="86" spans="1:16" ht="12.75" customHeight="1">
      <c r="A86" s="166"/>
      <c r="B86" s="79"/>
      <c r="C86" s="179">
        <v>3110</v>
      </c>
      <c r="D86" s="306" t="s">
        <v>165</v>
      </c>
      <c r="E86" s="307"/>
      <c r="F86" s="307"/>
      <c r="G86" s="307"/>
      <c r="H86" s="308"/>
      <c r="I86" s="180">
        <v>7000</v>
      </c>
      <c r="J86" s="180"/>
      <c r="K86" s="180"/>
      <c r="L86" s="180"/>
      <c r="M86" s="287"/>
      <c r="N86" s="287"/>
      <c r="O86" s="287"/>
      <c r="P86" s="287"/>
    </row>
    <row r="87" spans="1:16" s="3" customFormat="1" ht="17.25" customHeight="1">
      <c r="A87" s="162">
        <v>853</v>
      </c>
      <c r="B87" s="163"/>
      <c r="C87" s="163"/>
      <c r="D87" s="396" t="s">
        <v>139</v>
      </c>
      <c r="E87" s="438"/>
      <c r="F87" s="438"/>
      <c r="G87" s="438"/>
      <c r="H87" s="439"/>
      <c r="I87" s="167">
        <f>I88</f>
        <v>12449</v>
      </c>
      <c r="J87" s="167"/>
      <c r="K87" s="167">
        <f>K88</f>
        <v>12449</v>
      </c>
      <c r="L87" s="167"/>
      <c r="M87" s="8"/>
      <c r="N87" s="223"/>
      <c r="O87" s="223"/>
      <c r="P87" s="223"/>
    </row>
    <row r="88" spans="1:16" s="3" customFormat="1" ht="15.75" customHeight="1">
      <c r="A88" s="164"/>
      <c r="B88" s="165">
        <v>85395</v>
      </c>
      <c r="C88" s="164"/>
      <c r="D88" s="317" t="s">
        <v>187</v>
      </c>
      <c r="E88" s="318"/>
      <c r="F88" s="318"/>
      <c r="G88" s="318"/>
      <c r="H88" s="319"/>
      <c r="I88" s="13">
        <f>SUM(I89:I102)</f>
        <v>12449</v>
      </c>
      <c r="J88" s="13"/>
      <c r="K88" s="13">
        <f>SUM(K89:K102)</f>
        <v>12449</v>
      </c>
      <c r="L88" s="13"/>
      <c r="M88" s="8"/>
      <c r="N88" s="223"/>
      <c r="O88" s="223"/>
      <c r="P88" s="223"/>
    </row>
    <row r="89" spans="1:16" s="3" customFormat="1" ht="13.5" customHeight="1">
      <c r="A89" s="166"/>
      <c r="B89" s="79"/>
      <c r="C89" s="179">
        <v>4017</v>
      </c>
      <c r="D89" s="312" t="s">
        <v>133</v>
      </c>
      <c r="E89" s="310"/>
      <c r="F89" s="310"/>
      <c r="G89" s="310"/>
      <c r="H89" s="311"/>
      <c r="I89" s="180">
        <v>763</v>
      </c>
      <c r="J89" s="180"/>
      <c r="K89" s="180"/>
      <c r="L89" s="180"/>
      <c r="M89" s="8"/>
      <c r="N89" s="223"/>
      <c r="O89" s="223"/>
      <c r="P89" s="223"/>
    </row>
    <row r="90" spans="1:16" s="3" customFormat="1" ht="13.5" customHeight="1">
      <c r="A90" s="166"/>
      <c r="B90" s="79"/>
      <c r="C90" s="179">
        <v>4019</v>
      </c>
      <c r="D90" s="312" t="s">
        <v>133</v>
      </c>
      <c r="E90" s="310"/>
      <c r="F90" s="310"/>
      <c r="G90" s="310"/>
      <c r="H90" s="311"/>
      <c r="I90" s="180">
        <v>41</v>
      </c>
      <c r="J90" s="180"/>
      <c r="K90" s="180"/>
      <c r="L90" s="180"/>
      <c r="M90" s="8"/>
      <c r="N90" s="235"/>
      <c r="O90" s="235"/>
      <c r="P90" s="235"/>
    </row>
    <row r="91" spans="1:16" s="3" customFormat="1" ht="13.5" customHeight="1">
      <c r="A91" s="166"/>
      <c r="B91" s="79"/>
      <c r="C91" s="179">
        <v>4047</v>
      </c>
      <c r="D91" s="312" t="s">
        <v>186</v>
      </c>
      <c r="E91" s="310"/>
      <c r="F91" s="310"/>
      <c r="G91" s="310"/>
      <c r="H91" s="311"/>
      <c r="I91" s="180"/>
      <c r="J91" s="180"/>
      <c r="K91" s="180">
        <v>2805</v>
      </c>
      <c r="L91" s="180"/>
      <c r="M91" s="8"/>
      <c r="N91" s="235"/>
      <c r="O91" s="235"/>
      <c r="P91" s="235"/>
    </row>
    <row r="92" spans="1:16" s="3" customFormat="1" ht="13.5" customHeight="1">
      <c r="A92" s="166"/>
      <c r="B92" s="79"/>
      <c r="C92" s="179">
        <v>4049</v>
      </c>
      <c r="D92" s="312" t="s">
        <v>186</v>
      </c>
      <c r="E92" s="310"/>
      <c r="F92" s="310"/>
      <c r="G92" s="310"/>
      <c r="H92" s="311"/>
      <c r="I92" s="180"/>
      <c r="J92" s="180"/>
      <c r="K92" s="180">
        <v>148</v>
      </c>
      <c r="L92" s="180"/>
      <c r="M92" s="8"/>
      <c r="N92" s="235"/>
      <c r="O92" s="235"/>
      <c r="P92" s="235"/>
    </row>
    <row r="93" spans="1:16" s="3" customFormat="1" ht="13.5" customHeight="1">
      <c r="A93" s="166"/>
      <c r="B93" s="79"/>
      <c r="C93" s="179">
        <v>4117</v>
      </c>
      <c r="D93" s="309" t="s">
        <v>131</v>
      </c>
      <c r="E93" s="310"/>
      <c r="F93" s="310"/>
      <c r="G93" s="310"/>
      <c r="H93" s="311"/>
      <c r="I93" s="180">
        <v>849</v>
      </c>
      <c r="J93" s="180"/>
      <c r="K93" s="180"/>
      <c r="L93" s="180"/>
      <c r="M93" s="8"/>
      <c r="N93" s="235"/>
      <c r="O93" s="235"/>
      <c r="P93" s="235"/>
    </row>
    <row r="94" spans="1:16" s="3" customFormat="1" ht="13.5" customHeight="1">
      <c r="A94" s="166"/>
      <c r="B94" s="79"/>
      <c r="C94" s="179">
        <v>4119</v>
      </c>
      <c r="D94" s="309" t="s">
        <v>131</v>
      </c>
      <c r="E94" s="310"/>
      <c r="F94" s="310"/>
      <c r="G94" s="310"/>
      <c r="H94" s="311"/>
      <c r="I94" s="180">
        <v>45</v>
      </c>
      <c r="J94" s="180"/>
      <c r="K94" s="180"/>
      <c r="L94" s="180"/>
      <c r="M94" s="8"/>
      <c r="N94" s="235"/>
      <c r="O94" s="235"/>
      <c r="P94" s="235"/>
    </row>
    <row r="95" spans="1:16" s="3" customFormat="1" ht="13.5" customHeight="1">
      <c r="A95" s="166"/>
      <c r="B95" s="79"/>
      <c r="C95" s="179">
        <v>4127</v>
      </c>
      <c r="D95" s="309" t="s">
        <v>132</v>
      </c>
      <c r="E95" s="310"/>
      <c r="F95" s="310"/>
      <c r="G95" s="310"/>
      <c r="H95" s="311"/>
      <c r="I95" s="180">
        <v>234</v>
      </c>
      <c r="J95" s="180"/>
      <c r="K95" s="180"/>
      <c r="L95" s="180"/>
      <c r="M95" s="8"/>
      <c r="N95" s="235"/>
      <c r="O95" s="235"/>
      <c r="P95" s="235"/>
    </row>
    <row r="96" spans="1:16" s="3" customFormat="1" ht="13.5" customHeight="1">
      <c r="A96" s="166"/>
      <c r="B96" s="79"/>
      <c r="C96" s="179">
        <v>4129</v>
      </c>
      <c r="D96" s="309" t="s">
        <v>132</v>
      </c>
      <c r="E96" s="310"/>
      <c r="F96" s="310"/>
      <c r="G96" s="310"/>
      <c r="H96" s="311"/>
      <c r="I96" s="180">
        <v>11</v>
      </c>
      <c r="J96" s="180"/>
      <c r="K96" s="180"/>
      <c r="L96" s="180"/>
      <c r="M96" s="8"/>
      <c r="N96" s="235"/>
      <c r="O96" s="235"/>
      <c r="P96" s="235"/>
    </row>
    <row r="97" spans="1:16" s="3" customFormat="1" ht="13.5" customHeight="1">
      <c r="A97" s="166"/>
      <c r="B97" s="79"/>
      <c r="C97" s="193">
        <v>4177</v>
      </c>
      <c r="D97" s="312" t="s">
        <v>145</v>
      </c>
      <c r="E97" s="310"/>
      <c r="F97" s="310"/>
      <c r="G97" s="310"/>
      <c r="H97" s="311"/>
      <c r="I97" s="180">
        <v>8292</v>
      </c>
      <c r="J97" s="180"/>
      <c r="K97" s="180"/>
      <c r="L97" s="180"/>
      <c r="M97" s="8"/>
      <c r="N97" s="235"/>
      <c r="O97" s="235"/>
      <c r="P97" s="235"/>
    </row>
    <row r="98" spans="1:16" s="3" customFormat="1" ht="13.5" customHeight="1">
      <c r="A98" s="166"/>
      <c r="B98" s="79"/>
      <c r="C98" s="193">
        <v>4179</v>
      </c>
      <c r="D98" s="312" t="s">
        <v>145</v>
      </c>
      <c r="E98" s="310"/>
      <c r="F98" s="310"/>
      <c r="G98" s="310"/>
      <c r="H98" s="311"/>
      <c r="I98" s="180">
        <v>438</v>
      </c>
      <c r="J98" s="180"/>
      <c r="K98" s="180"/>
      <c r="L98" s="180"/>
      <c r="M98" s="8"/>
      <c r="N98" s="235"/>
      <c r="O98" s="235"/>
      <c r="P98" s="235"/>
    </row>
    <row r="99" spans="1:16" s="3" customFormat="1" ht="13.5" customHeight="1">
      <c r="A99" s="166"/>
      <c r="B99" s="79"/>
      <c r="C99" s="193">
        <v>4217</v>
      </c>
      <c r="D99" s="309" t="s">
        <v>146</v>
      </c>
      <c r="E99" s="310"/>
      <c r="F99" s="310"/>
      <c r="G99" s="310"/>
      <c r="H99" s="311"/>
      <c r="I99" s="180">
        <v>1687</v>
      </c>
      <c r="J99" s="180"/>
      <c r="K99" s="180"/>
      <c r="L99" s="180"/>
      <c r="M99" s="8"/>
      <c r="N99" s="235"/>
      <c r="O99" s="235"/>
      <c r="P99" s="235"/>
    </row>
    <row r="100" spans="1:16" s="3" customFormat="1" ht="13.5" customHeight="1">
      <c r="A100" s="166"/>
      <c r="B100" s="79"/>
      <c r="C100" s="193">
        <v>4219</v>
      </c>
      <c r="D100" s="309" t="s">
        <v>146</v>
      </c>
      <c r="E100" s="310"/>
      <c r="F100" s="310"/>
      <c r="G100" s="310"/>
      <c r="H100" s="311"/>
      <c r="I100" s="180">
        <v>89</v>
      </c>
      <c r="J100" s="180"/>
      <c r="K100" s="180"/>
      <c r="L100" s="180"/>
      <c r="M100" s="8"/>
      <c r="N100" s="235"/>
      <c r="O100" s="235"/>
      <c r="P100" s="235"/>
    </row>
    <row r="101" spans="1:16" s="3" customFormat="1" ht="13.5" customHeight="1">
      <c r="A101" s="166"/>
      <c r="B101" s="79"/>
      <c r="C101" s="179">
        <v>4307</v>
      </c>
      <c r="D101" s="312" t="s">
        <v>115</v>
      </c>
      <c r="E101" s="310"/>
      <c r="F101" s="310"/>
      <c r="G101" s="310"/>
      <c r="H101" s="311"/>
      <c r="I101" s="180"/>
      <c r="J101" s="180"/>
      <c r="K101" s="180">
        <v>9020</v>
      </c>
      <c r="L101" s="180"/>
      <c r="M101" s="8"/>
      <c r="N101" s="235"/>
      <c r="O101" s="235"/>
      <c r="P101" s="235"/>
    </row>
    <row r="102" spans="1:16" s="3" customFormat="1" ht="11.25" customHeight="1">
      <c r="A102" s="166"/>
      <c r="B102" s="79"/>
      <c r="C102" s="179">
        <v>4309</v>
      </c>
      <c r="D102" s="312" t="s">
        <v>115</v>
      </c>
      <c r="E102" s="310"/>
      <c r="F102" s="310"/>
      <c r="G102" s="310"/>
      <c r="H102" s="311"/>
      <c r="I102" s="194"/>
      <c r="J102" s="194"/>
      <c r="K102" s="194">
        <v>476</v>
      </c>
      <c r="L102" s="194"/>
      <c r="M102" s="8"/>
      <c r="N102" s="235"/>
      <c r="O102" s="235"/>
      <c r="P102" s="235"/>
    </row>
    <row r="103" spans="1:16" s="3" customFormat="1" ht="16.5" customHeight="1">
      <c r="A103" s="162">
        <v>900</v>
      </c>
      <c r="B103" s="163"/>
      <c r="C103" s="163"/>
      <c r="D103" s="396" t="s">
        <v>176</v>
      </c>
      <c r="E103" s="397"/>
      <c r="F103" s="397"/>
      <c r="G103" s="397"/>
      <c r="H103" s="398"/>
      <c r="I103" s="167">
        <f>I106+I104+I117+I120+I109</f>
        <v>359113</v>
      </c>
      <c r="J103" s="167">
        <f>J117</f>
        <v>108000</v>
      </c>
      <c r="K103" s="167"/>
      <c r="L103" s="167"/>
      <c r="M103" s="8"/>
      <c r="N103" s="232"/>
      <c r="O103" s="232"/>
      <c r="P103" s="232"/>
    </row>
    <row r="104" spans="1:16" s="3" customFormat="1" ht="15" customHeight="1">
      <c r="A104" s="164"/>
      <c r="B104" s="165">
        <v>90001</v>
      </c>
      <c r="C104" s="164"/>
      <c r="D104" s="317" t="s">
        <v>194</v>
      </c>
      <c r="E104" s="318"/>
      <c r="F104" s="318"/>
      <c r="G104" s="318"/>
      <c r="H104" s="319"/>
      <c r="I104" s="13">
        <f>SUM(I105:I105)</f>
        <v>43480</v>
      </c>
      <c r="J104" s="13"/>
      <c r="K104" s="13"/>
      <c r="L104" s="13"/>
      <c r="M104" s="8"/>
      <c r="N104" s="237"/>
      <c r="O104" s="237"/>
      <c r="P104" s="237"/>
    </row>
    <row r="105" spans="1:16" s="3" customFormat="1" ht="15" customHeight="1">
      <c r="A105" s="166"/>
      <c r="B105" s="79"/>
      <c r="C105" s="179">
        <v>4300</v>
      </c>
      <c r="D105" s="312" t="s">
        <v>115</v>
      </c>
      <c r="E105" s="310"/>
      <c r="F105" s="310"/>
      <c r="G105" s="310"/>
      <c r="H105" s="311"/>
      <c r="I105" s="180">
        <v>43480</v>
      </c>
      <c r="J105" s="180"/>
      <c r="K105" s="180"/>
      <c r="L105" s="180"/>
      <c r="M105" s="8"/>
      <c r="N105" s="237"/>
      <c r="O105" s="237"/>
      <c r="P105" s="237"/>
    </row>
    <row r="106" spans="1:16" s="3" customFormat="1" ht="15" customHeight="1">
      <c r="A106" s="164"/>
      <c r="B106" s="165">
        <v>90002</v>
      </c>
      <c r="C106" s="164"/>
      <c r="D106" s="317" t="s">
        <v>195</v>
      </c>
      <c r="E106" s="318"/>
      <c r="F106" s="318"/>
      <c r="G106" s="318"/>
      <c r="H106" s="319"/>
      <c r="I106" s="13">
        <f>SUM(I107:I108)</f>
        <v>139000</v>
      </c>
      <c r="J106" s="13"/>
      <c r="K106" s="13"/>
      <c r="L106" s="13"/>
      <c r="M106" s="8"/>
      <c r="N106" s="237"/>
      <c r="O106" s="237"/>
      <c r="P106" s="237"/>
    </row>
    <row r="107" spans="1:16" s="3" customFormat="1" ht="15" customHeight="1">
      <c r="A107" s="166"/>
      <c r="B107" s="79"/>
      <c r="C107" s="179">
        <v>4300</v>
      </c>
      <c r="D107" s="312" t="s">
        <v>217</v>
      </c>
      <c r="E107" s="310"/>
      <c r="F107" s="310"/>
      <c r="G107" s="310"/>
      <c r="H107" s="311"/>
      <c r="I107" s="180">
        <v>121700</v>
      </c>
      <c r="J107" s="180"/>
      <c r="K107" s="180"/>
      <c r="L107" s="180"/>
      <c r="M107" s="8"/>
      <c r="N107" s="258"/>
      <c r="O107" s="258"/>
      <c r="P107" s="258"/>
    </row>
    <row r="108" spans="1:16" s="3" customFormat="1" ht="15.75" customHeight="1">
      <c r="A108" s="166"/>
      <c r="B108" s="79"/>
      <c r="C108" s="179">
        <v>4300</v>
      </c>
      <c r="D108" s="312" t="s">
        <v>115</v>
      </c>
      <c r="E108" s="310"/>
      <c r="F108" s="310"/>
      <c r="G108" s="310"/>
      <c r="H108" s="311"/>
      <c r="I108" s="180">
        <v>17300</v>
      </c>
      <c r="J108" s="180"/>
      <c r="K108" s="180"/>
      <c r="L108" s="180"/>
      <c r="M108" s="8"/>
      <c r="N108" s="237"/>
      <c r="O108" s="237"/>
      <c r="P108" s="237"/>
    </row>
    <row r="109" spans="1:16" s="3" customFormat="1" ht="15" customHeight="1">
      <c r="A109" s="164"/>
      <c r="B109" s="165">
        <v>90003</v>
      </c>
      <c r="C109" s="164"/>
      <c r="D109" s="317" t="s">
        <v>216</v>
      </c>
      <c r="E109" s="318"/>
      <c r="F109" s="318"/>
      <c r="G109" s="318"/>
      <c r="H109" s="319"/>
      <c r="I109" s="13">
        <f>SUM(I110:I110)</f>
        <v>17000</v>
      </c>
      <c r="J109" s="13"/>
      <c r="K109" s="13"/>
      <c r="L109" s="13"/>
      <c r="M109" s="8"/>
      <c r="N109" s="258"/>
      <c r="O109" s="258"/>
      <c r="P109" s="258"/>
    </row>
    <row r="110" spans="1:16" s="3" customFormat="1" ht="15" customHeight="1">
      <c r="A110" s="166"/>
      <c r="B110" s="79"/>
      <c r="C110" s="285">
        <v>4210</v>
      </c>
      <c r="D110" s="320" t="s">
        <v>146</v>
      </c>
      <c r="E110" s="321"/>
      <c r="F110" s="321"/>
      <c r="G110" s="321"/>
      <c r="H110" s="322"/>
      <c r="I110" s="194">
        <v>17000</v>
      </c>
      <c r="J110" s="194"/>
      <c r="K110" s="194"/>
      <c r="L110" s="194"/>
      <c r="M110" s="8"/>
      <c r="N110" s="258"/>
      <c r="O110" s="258"/>
      <c r="P110" s="258"/>
    </row>
    <row r="111" spans="1:16" s="3" customFormat="1" ht="15" customHeight="1">
      <c r="A111" s="247"/>
      <c r="B111" s="247"/>
      <c r="C111" s="248"/>
      <c r="D111" s="249"/>
      <c r="E111" s="250"/>
      <c r="F111" s="250"/>
      <c r="G111" s="250"/>
      <c r="H111" s="250"/>
      <c r="I111" s="251"/>
      <c r="J111" s="251"/>
      <c r="K111" s="251"/>
      <c r="L111" s="251"/>
      <c r="M111" s="8"/>
      <c r="N111" s="287"/>
      <c r="O111" s="287"/>
      <c r="P111" s="287"/>
    </row>
    <row r="112" spans="1:16" s="3" customFormat="1" ht="21.75" customHeight="1">
      <c r="A112" s="242"/>
      <c r="B112" s="242"/>
      <c r="C112" s="252"/>
      <c r="D112" s="246"/>
      <c r="E112" s="243"/>
      <c r="F112" s="243"/>
      <c r="G112" s="243"/>
      <c r="H112" s="243"/>
      <c r="I112" s="253"/>
      <c r="J112" s="253"/>
      <c r="K112" s="253"/>
      <c r="L112" s="253"/>
      <c r="M112" s="8"/>
      <c r="N112" s="287"/>
      <c r="O112" s="287"/>
      <c r="P112" s="287"/>
    </row>
    <row r="113" spans="1:16" s="3" customFormat="1" ht="31.5" customHeight="1">
      <c r="A113" s="242"/>
      <c r="B113" s="242"/>
      <c r="C113" s="252"/>
      <c r="D113" s="246"/>
      <c r="E113" s="243"/>
      <c r="F113" s="243"/>
      <c r="G113" s="243"/>
      <c r="H113" s="243"/>
      <c r="I113" s="253"/>
      <c r="J113" s="253"/>
      <c r="K113" s="253"/>
      <c r="L113" s="253"/>
      <c r="M113" s="8"/>
      <c r="N113" s="287"/>
      <c r="O113" s="287"/>
      <c r="P113" s="287"/>
    </row>
    <row r="114" spans="1:16" s="3" customFormat="1" ht="6" customHeight="1">
      <c r="A114" s="242"/>
      <c r="B114" s="242"/>
      <c r="C114" s="252"/>
      <c r="D114" s="246"/>
      <c r="E114" s="243"/>
      <c r="F114" s="243"/>
      <c r="G114" s="243"/>
      <c r="H114" s="243"/>
      <c r="I114" s="253"/>
      <c r="J114" s="253"/>
      <c r="K114" s="253"/>
      <c r="L114" s="253"/>
      <c r="M114" s="8"/>
      <c r="N114" s="287"/>
      <c r="O114" s="287"/>
      <c r="P114" s="287"/>
    </row>
    <row r="115" spans="1:16" s="3" customFormat="1" ht="15" customHeight="1">
      <c r="A115" s="295" t="s">
        <v>51</v>
      </c>
      <c r="B115" s="296"/>
      <c r="C115" s="297"/>
      <c r="D115" s="298" t="s">
        <v>65</v>
      </c>
      <c r="E115" s="298"/>
      <c r="F115" s="298"/>
      <c r="G115" s="298"/>
      <c r="H115" s="299"/>
      <c r="I115" s="302" t="s">
        <v>66</v>
      </c>
      <c r="J115" s="302"/>
      <c r="K115" s="302" t="s">
        <v>67</v>
      </c>
      <c r="L115" s="302"/>
      <c r="M115" s="8"/>
      <c r="N115" s="287"/>
      <c r="O115" s="287"/>
      <c r="P115" s="287"/>
    </row>
    <row r="116" spans="1:16" s="3" customFormat="1" ht="15" customHeight="1">
      <c r="A116" s="288" t="s">
        <v>24</v>
      </c>
      <c r="B116" s="288" t="s">
        <v>52</v>
      </c>
      <c r="C116" s="288" t="s">
        <v>53</v>
      </c>
      <c r="D116" s="300"/>
      <c r="E116" s="300"/>
      <c r="F116" s="300"/>
      <c r="G116" s="300"/>
      <c r="H116" s="301"/>
      <c r="I116" s="170" t="s">
        <v>54</v>
      </c>
      <c r="J116" s="170" t="s">
        <v>55</v>
      </c>
      <c r="K116" s="170" t="s">
        <v>54</v>
      </c>
      <c r="L116" s="170" t="s">
        <v>55</v>
      </c>
      <c r="M116" s="8"/>
      <c r="N116" s="287"/>
      <c r="O116" s="287"/>
      <c r="P116" s="287"/>
    </row>
    <row r="117" spans="1:16" s="3" customFormat="1" ht="15.75" customHeight="1">
      <c r="A117" s="164"/>
      <c r="B117" s="165">
        <v>90015</v>
      </c>
      <c r="C117" s="164"/>
      <c r="D117" s="317" t="s">
        <v>175</v>
      </c>
      <c r="E117" s="318"/>
      <c r="F117" s="318"/>
      <c r="G117" s="318"/>
      <c r="H117" s="319"/>
      <c r="I117" s="13">
        <f>I118</f>
        <v>130000</v>
      </c>
      <c r="J117" s="13">
        <f>J119</f>
        <v>108000</v>
      </c>
      <c r="K117" s="13"/>
      <c r="L117" s="13"/>
      <c r="M117" s="8"/>
      <c r="N117" s="232"/>
      <c r="O117" s="232"/>
      <c r="P117" s="232"/>
    </row>
    <row r="118" spans="1:16" s="3" customFormat="1" ht="15" customHeight="1">
      <c r="A118" s="166"/>
      <c r="B118" s="79"/>
      <c r="C118" s="179">
        <v>4260</v>
      </c>
      <c r="D118" s="312" t="s">
        <v>191</v>
      </c>
      <c r="E118" s="310"/>
      <c r="F118" s="310"/>
      <c r="G118" s="310"/>
      <c r="H118" s="311"/>
      <c r="I118" s="180">
        <v>130000</v>
      </c>
      <c r="J118" s="180"/>
      <c r="K118" s="180"/>
      <c r="L118" s="180"/>
      <c r="M118" s="8"/>
      <c r="N118" s="237"/>
      <c r="O118" s="237"/>
      <c r="P118" s="237"/>
    </row>
    <row r="119" spans="1:16" s="3" customFormat="1" ht="15" customHeight="1">
      <c r="A119" s="166"/>
      <c r="B119" s="79"/>
      <c r="C119" s="179">
        <v>6050</v>
      </c>
      <c r="D119" s="403" t="s">
        <v>172</v>
      </c>
      <c r="E119" s="404"/>
      <c r="F119" s="404"/>
      <c r="G119" s="404"/>
      <c r="H119" s="405"/>
      <c r="I119" s="180"/>
      <c r="J119" s="180">
        <v>108000</v>
      </c>
      <c r="K119" s="180"/>
      <c r="L119" s="180"/>
      <c r="M119" s="8"/>
      <c r="N119" s="232"/>
      <c r="O119" s="232"/>
      <c r="P119" s="232"/>
    </row>
    <row r="120" spans="1:16" s="3" customFormat="1" ht="26.25" customHeight="1">
      <c r="A120" s="164"/>
      <c r="B120" s="165">
        <v>90019</v>
      </c>
      <c r="C120" s="164"/>
      <c r="D120" s="317" t="s">
        <v>196</v>
      </c>
      <c r="E120" s="318"/>
      <c r="F120" s="318"/>
      <c r="G120" s="318"/>
      <c r="H120" s="319"/>
      <c r="I120" s="13">
        <f>SUM(I121:I123)</f>
        <v>29633</v>
      </c>
      <c r="J120" s="13"/>
      <c r="K120" s="13"/>
      <c r="L120" s="13"/>
      <c r="M120" s="8"/>
      <c r="N120" s="237"/>
      <c r="O120" s="237"/>
      <c r="P120" s="237"/>
    </row>
    <row r="121" spans="1:16" s="3" customFormat="1" ht="14.25" customHeight="1">
      <c r="A121" s="166"/>
      <c r="B121" s="79"/>
      <c r="C121" s="193">
        <v>4210</v>
      </c>
      <c r="D121" s="309" t="s">
        <v>146</v>
      </c>
      <c r="E121" s="310"/>
      <c r="F121" s="310"/>
      <c r="G121" s="310"/>
      <c r="H121" s="311"/>
      <c r="I121" s="180">
        <v>9000</v>
      </c>
      <c r="J121" s="180"/>
      <c r="K121" s="180"/>
      <c r="L121" s="180"/>
      <c r="M121" s="8"/>
      <c r="N121" s="237"/>
      <c r="O121" s="237"/>
      <c r="P121" s="237"/>
    </row>
    <row r="122" spans="1:16" s="3" customFormat="1" ht="14.25" customHeight="1">
      <c r="A122" s="166"/>
      <c r="B122" s="79"/>
      <c r="C122" s="179">
        <v>4300</v>
      </c>
      <c r="D122" s="312" t="s">
        <v>115</v>
      </c>
      <c r="E122" s="310"/>
      <c r="F122" s="310"/>
      <c r="G122" s="310"/>
      <c r="H122" s="311"/>
      <c r="I122" s="180">
        <v>10633</v>
      </c>
      <c r="J122" s="180"/>
      <c r="K122" s="180"/>
      <c r="L122" s="180"/>
      <c r="M122" s="8"/>
      <c r="N122" s="258"/>
      <c r="O122" s="258"/>
      <c r="P122" s="258"/>
    </row>
    <row r="123" spans="1:16" s="3" customFormat="1" ht="14.25" customHeight="1">
      <c r="A123" s="166"/>
      <c r="B123" s="79"/>
      <c r="C123" s="179">
        <v>4600</v>
      </c>
      <c r="D123" s="312" t="s">
        <v>197</v>
      </c>
      <c r="E123" s="310"/>
      <c r="F123" s="310"/>
      <c r="G123" s="310"/>
      <c r="H123" s="311"/>
      <c r="I123" s="180">
        <v>10000</v>
      </c>
      <c r="J123" s="180"/>
      <c r="K123" s="180"/>
      <c r="L123" s="180"/>
      <c r="M123" s="8"/>
      <c r="N123" s="258"/>
      <c r="O123" s="258"/>
      <c r="P123" s="258"/>
    </row>
    <row r="124" spans="1:16" ht="14.25" customHeight="1">
      <c r="A124" s="399" t="s">
        <v>68</v>
      </c>
      <c r="B124" s="400"/>
      <c r="C124" s="400"/>
      <c r="D124" s="400"/>
      <c r="E124" s="400"/>
      <c r="F124" s="400"/>
      <c r="G124" s="400"/>
      <c r="H124" s="401"/>
      <c r="I124" s="72">
        <f>I87+I57+I51+I16+I10+I103+I26+I54+I44+I13+I31+I47+I23</f>
        <v>1194907</v>
      </c>
      <c r="J124" s="72">
        <f>J87+J57+J51+J16+J10+J103+J26+J54+J44+J13+J31+J47</f>
        <v>245545</v>
      </c>
      <c r="K124" s="72">
        <f>K87+K57+K51+K16+K10+K103+K26+K54+K44+K13+K31+K47</f>
        <v>264478</v>
      </c>
      <c r="L124" s="72">
        <f>L87+L57+L51+L16+L10</f>
        <v>0</v>
      </c>
      <c r="M124" s="394"/>
      <c r="N124" s="395"/>
      <c r="O124" s="406"/>
      <c r="P124" s="406"/>
    </row>
    <row r="125" spans="1:16" ht="8.25" customHeight="1">
      <c r="A125" s="67"/>
      <c r="B125" s="67"/>
      <c r="C125" s="67"/>
      <c r="D125" s="67"/>
      <c r="E125" s="67"/>
      <c r="F125" s="67"/>
      <c r="G125" s="67"/>
      <c r="H125" s="67"/>
      <c r="I125" s="68"/>
      <c r="J125" s="68"/>
      <c r="K125" s="68"/>
      <c r="L125" s="68"/>
      <c r="M125" s="69"/>
      <c r="N125" s="70"/>
      <c r="O125" s="70"/>
      <c r="P125" s="201"/>
    </row>
    <row r="126" spans="1:16" ht="9.75" customHeight="1">
      <c r="A126" s="67"/>
      <c r="B126" s="67"/>
      <c r="C126" s="67"/>
      <c r="D126" s="67"/>
      <c r="E126" s="67"/>
      <c r="F126" s="67"/>
      <c r="G126" s="67"/>
      <c r="H126" s="67"/>
      <c r="I126" s="68"/>
      <c r="J126" s="68"/>
      <c r="K126" s="68"/>
      <c r="L126" s="68"/>
      <c r="M126" s="69"/>
      <c r="N126" s="70"/>
      <c r="O126" s="70"/>
      <c r="P126" s="200"/>
    </row>
    <row r="127" spans="1:16" ht="14.25" customHeight="1">
      <c r="A127" s="67"/>
      <c r="B127" s="67"/>
      <c r="C127" s="67"/>
      <c r="D127" s="67"/>
      <c r="E127" s="67"/>
      <c r="F127" s="67"/>
      <c r="G127" s="67"/>
      <c r="H127" s="67"/>
      <c r="I127" s="68"/>
      <c r="J127" s="68"/>
      <c r="K127" s="68"/>
      <c r="L127" s="68"/>
      <c r="M127" s="69"/>
      <c r="N127" s="70"/>
      <c r="O127" s="70"/>
      <c r="P127" s="278"/>
    </row>
    <row r="128" spans="1:16" ht="14.25" customHeight="1">
      <c r="A128" s="67"/>
      <c r="B128" s="67"/>
      <c r="C128" s="67"/>
      <c r="D128" s="67"/>
      <c r="E128" s="67"/>
      <c r="F128" s="67"/>
      <c r="G128" s="67"/>
      <c r="H128" s="67"/>
      <c r="I128" s="68"/>
      <c r="J128" s="68"/>
      <c r="K128" s="68"/>
      <c r="L128" s="68"/>
      <c r="M128" s="69"/>
      <c r="N128" s="70"/>
      <c r="O128" s="70"/>
      <c r="P128" s="290"/>
    </row>
    <row r="129" spans="1:16" ht="14.25" customHeight="1">
      <c r="A129" s="67"/>
      <c r="B129" s="67"/>
      <c r="C129" s="67"/>
      <c r="D129" s="67"/>
      <c r="E129" s="67"/>
      <c r="F129" s="67"/>
      <c r="G129" s="67"/>
      <c r="H129" s="67"/>
      <c r="I129" s="68"/>
      <c r="J129" s="68"/>
      <c r="K129" s="68"/>
      <c r="L129" s="68"/>
      <c r="M129" s="69"/>
      <c r="N129" s="70"/>
      <c r="O129" s="70"/>
      <c r="P129" s="290"/>
    </row>
    <row r="130" spans="1:16" ht="14.25" customHeight="1">
      <c r="A130" s="67"/>
      <c r="B130" s="67"/>
      <c r="C130" s="67"/>
      <c r="D130" s="67"/>
      <c r="E130" s="67"/>
      <c r="F130" s="67"/>
      <c r="G130" s="67"/>
      <c r="H130" s="67"/>
      <c r="I130" s="68"/>
      <c r="J130" s="68"/>
      <c r="K130" s="68"/>
      <c r="L130" s="68"/>
      <c r="M130" s="69"/>
      <c r="N130" s="70"/>
      <c r="O130" s="70"/>
      <c r="P130" s="290"/>
    </row>
    <row r="131" spans="1:16" ht="14.25" customHeight="1">
      <c r="A131" s="67"/>
      <c r="B131" s="67"/>
      <c r="C131" s="67"/>
      <c r="D131" s="67"/>
      <c r="E131" s="67"/>
      <c r="F131" s="67"/>
      <c r="G131" s="67"/>
      <c r="H131" s="67"/>
      <c r="I131" s="68"/>
      <c r="J131" s="68"/>
      <c r="K131" s="68"/>
      <c r="L131" s="68"/>
      <c r="M131" s="69"/>
      <c r="N131" s="70"/>
      <c r="O131" s="70"/>
      <c r="P131" s="290"/>
    </row>
    <row r="132" spans="1:16" ht="14.25" customHeight="1">
      <c r="A132" s="67"/>
      <c r="B132" s="67"/>
      <c r="C132" s="67"/>
      <c r="D132" s="67"/>
      <c r="E132" s="67"/>
      <c r="F132" s="67"/>
      <c r="G132" s="67"/>
      <c r="H132" s="67"/>
      <c r="I132" s="68"/>
      <c r="J132" s="68"/>
      <c r="K132" s="68"/>
      <c r="L132" s="68"/>
      <c r="M132" s="69"/>
      <c r="N132" s="70"/>
      <c r="O132" s="70"/>
      <c r="P132" s="290"/>
    </row>
    <row r="133" spans="1:16" ht="14.25" customHeight="1">
      <c r="A133" s="67"/>
      <c r="B133" s="67"/>
      <c r="C133" s="67"/>
      <c r="D133" s="67"/>
      <c r="E133" s="67"/>
      <c r="F133" s="67"/>
      <c r="G133" s="67"/>
      <c r="H133" s="67"/>
      <c r="I133" s="68"/>
      <c r="J133" s="68"/>
      <c r="K133" s="68"/>
      <c r="L133" s="68"/>
      <c r="M133" s="69"/>
      <c r="N133" s="70"/>
      <c r="O133" s="70"/>
      <c r="P133" s="290"/>
    </row>
    <row r="134" spans="1:16" ht="14.25" customHeight="1">
      <c r="A134" s="67"/>
      <c r="B134" s="67"/>
      <c r="C134" s="67"/>
      <c r="D134" s="67"/>
      <c r="E134" s="67"/>
      <c r="F134" s="67"/>
      <c r="G134" s="67"/>
      <c r="H134" s="67"/>
      <c r="I134" s="68"/>
      <c r="J134" s="68"/>
      <c r="K134" s="68"/>
      <c r="L134" s="68"/>
      <c r="M134" s="69"/>
      <c r="N134" s="70"/>
      <c r="O134" s="70"/>
      <c r="P134" s="290"/>
    </row>
    <row r="135" spans="1:16" ht="45.75" customHeight="1">
      <c r="A135" s="67"/>
      <c r="B135" s="67"/>
      <c r="C135" s="67"/>
      <c r="D135" s="67"/>
      <c r="E135" s="67"/>
      <c r="F135" s="67"/>
      <c r="G135" s="67"/>
      <c r="H135" s="67"/>
      <c r="I135" s="68"/>
      <c r="J135" s="68"/>
      <c r="K135" s="68"/>
      <c r="L135" s="68"/>
      <c r="M135" s="69"/>
      <c r="N135" s="70"/>
      <c r="O135" s="70"/>
      <c r="P135" s="290"/>
    </row>
    <row r="136" spans="1:16" ht="45.75" customHeight="1">
      <c r="A136" s="67"/>
      <c r="B136" s="67"/>
      <c r="C136" s="67"/>
      <c r="D136" s="67"/>
      <c r="E136" s="67"/>
      <c r="F136" s="67"/>
      <c r="G136" s="67"/>
      <c r="H136" s="67"/>
      <c r="I136" s="68"/>
      <c r="J136" s="68"/>
      <c r="K136" s="68"/>
      <c r="L136" s="68"/>
      <c r="M136" s="69"/>
      <c r="N136" s="70"/>
      <c r="O136" s="70"/>
      <c r="P136" s="290"/>
    </row>
    <row r="137" spans="1:16" ht="45" customHeight="1">
      <c r="A137" s="67"/>
      <c r="B137" s="67"/>
      <c r="C137" s="67"/>
      <c r="D137" s="67"/>
      <c r="E137" s="67"/>
      <c r="F137" s="67"/>
      <c r="G137" s="67"/>
      <c r="H137" s="67"/>
      <c r="I137" s="68"/>
      <c r="J137" s="68"/>
      <c r="K137" s="68"/>
      <c r="L137" s="68"/>
      <c r="M137" s="69"/>
      <c r="N137" s="70"/>
      <c r="O137" s="70"/>
      <c r="P137" s="290"/>
    </row>
    <row r="138" spans="1:16" ht="14.25" customHeight="1">
      <c r="A138" s="67"/>
      <c r="B138" s="67"/>
      <c r="C138" s="67"/>
      <c r="D138" s="67"/>
      <c r="E138" s="67"/>
      <c r="F138" s="67"/>
      <c r="G138" s="67"/>
      <c r="H138" s="67"/>
      <c r="I138" s="68"/>
      <c r="J138" s="68"/>
      <c r="K138" s="68"/>
      <c r="L138" s="68"/>
      <c r="M138" s="69"/>
      <c r="N138" s="70"/>
      <c r="O138" s="70"/>
      <c r="P138" s="290"/>
    </row>
    <row r="139" spans="1:16" ht="14.25" customHeight="1">
      <c r="A139" s="67"/>
      <c r="B139" s="67"/>
      <c r="C139" s="67"/>
      <c r="D139" s="67"/>
      <c r="E139" s="67"/>
      <c r="F139" s="67"/>
      <c r="G139" s="67"/>
      <c r="H139" s="67"/>
      <c r="I139" s="68"/>
      <c r="J139" s="68"/>
      <c r="K139" s="68"/>
      <c r="L139" s="68"/>
      <c r="M139" s="69"/>
      <c r="N139" s="70"/>
      <c r="O139" s="70"/>
      <c r="P139" s="290"/>
    </row>
    <row r="140" spans="1:16" ht="14.25" customHeight="1">
      <c r="A140" s="67"/>
      <c r="B140" s="67"/>
      <c r="C140" s="67"/>
      <c r="D140" s="67"/>
      <c r="E140" s="67"/>
      <c r="F140" s="67"/>
      <c r="G140" s="67"/>
      <c r="H140" s="67"/>
      <c r="I140" s="68"/>
      <c r="J140" s="68"/>
      <c r="K140" s="68"/>
      <c r="L140" s="68"/>
      <c r="M140" s="69"/>
      <c r="N140" s="70"/>
      <c r="O140" s="70"/>
      <c r="P140" s="290"/>
    </row>
    <row r="141" spans="1:16" ht="14.25" customHeight="1">
      <c r="A141" s="67"/>
      <c r="B141" s="67"/>
      <c r="C141" s="67"/>
      <c r="D141" s="67"/>
      <c r="E141" s="67"/>
      <c r="F141" s="67"/>
      <c r="G141" s="67"/>
      <c r="H141" s="67"/>
      <c r="I141" s="68"/>
      <c r="J141" s="68"/>
      <c r="K141" s="68"/>
      <c r="L141" s="68"/>
      <c r="M141" s="69"/>
      <c r="N141" s="70"/>
      <c r="O141" s="70"/>
      <c r="P141" s="290"/>
    </row>
    <row r="142" spans="1:16" ht="14.25" customHeight="1">
      <c r="A142" s="67"/>
      <c r="B142" s="67"/>
      <c r="C142" s="67"/>
      <c r="D142" s="67"/>
      <c r="E142" s="67"/>
      <c r="F142" s="67"/>
      <c r="G142" s="67"/>
      <c r="H142" s="67"/>
      <c r="I142" s="68"/>
      <c r="J142" s="68"/>
      <c r="K142" s="68"/>
      <c r="L142" s="68"/>
      <c r="M142" s="69"/>
      <c r="N142" s="70"/>
      <c r="O142" s="70"/>
      <c r="P142" s="290"/>
    </row>
    <row r="143" spans="1:16" ht="9" customHeight="1">
      <c r="A143" s="67"/>
      <c r="B143" s="67"/>
      <c r="C143" s="67"/>
      <c r="D143" s="67"/>
      <c r="E143" s="67"/>
      <c r="F143" s="67"/>
      <c r="G143" s="67"/>
      <c r="H143" s="67"/>
      <c r="I143" s="68"/>
      <c r="J143" s="68"/>
      <c r="K143" s="68"/>
      <c r="L143" s="68"/>
      <c r="M143" s="69"/>
      <c r="N143" s="70"/>
      <c r="O143" s="70"/>
      <c r="P143" s="278"/>
    </row>
    <row r="144" spans="1:16" ht="10.5" customHeight="1">
      <c r="A144" s="67"/>
      <c r="B144" s="67"/>
      <c r="C144" s="67"/>
      <c r="D144" s="67"/>
      <c r="E144" s="67"/>
      <c r="F144" s="67"/>
      <c r="G144" s="67"/>
      <c r="H144" s="67"/>
      <c r="I144" s="68"/>
      <c r="J144" s="68"/>
      <c r="K144" s="68"/>
      <c r="L144" s="68"/>
      <c r="M144" s="69"/>
      <c r="N144" s="70"/>
      <c r="O144" s="70"/>
      <c r="P144" s="278"/>
    </row>
    <row r="145" spans="1:16" ht="9.75" customHeight="1">
      <c r="A145" s="67"/>
      <c r="B145" s="67"/>
      <c r="C145" s="67"/>
      <c r="D145" s="67"/>
      <c r="E145" s="67"/>
      <c r="F145" s="67"/>
      <c r="G145" s="67"/>
      <c r="H145" s="67"/>
      <c r="I145" s="68"/>
      <c r="J145" s="68"/>
      <c r="K145" s="68"/>
      <c r="L145" s="68"/>
      <c r="M145" s="69"/>
      <c r="N145" s="70"/>
      <c r="O145" s="70"/>
      <c r="P145" s="278"/>
    </row>
    <row r="146" spans="1:16" ht="4.5" customHeight="1">
      <c r="A146" s="67"/>
      <c r="B146" s="67"/>
      <c r="C146" s="67"/>
      <c r="D146" s="67"/>
      <c r="E146" s="67"/>
      <c r="F146" s="67"/>
      <c r="G146" s="67"/>
      <c r="H146" s="67"/>
      <c r="I146" s="68"/>
      <c r="J146" s="68"/>
      <c r="K146" s="68"/>
      <c r="L146" s="68"/>
      <c r="M146" s="69"/>
      <c r="N146" s="70"/>
      <c r="O146" s="70"/>
      <c r="P146" s="278"/>
    </row>
    <row r="147" spans="1:16" ht="6.75" customHeight="1">
      <c r="A147" s="67"/>
      <c r="B147" s="67"/>
      <c r="C147" s="67"/>
      <c r="D147" s="67"/>
      <c r="E147" s="67"/>
      <c r="F147" s="67"/>
      <c r="G147" s="67"/>
      <c r="H147" s="67"/>
      <c r="I147" s="68"/>
      <c r="J147" s="68"/>
      <c r="K147" s="68"/>
      <c r="L147" s="68"/>
      <c r="M147" s="69"/>
      <c r="N147" s="70"/>
      <c r="O147" s="70"/>
      <c r="P147" s="278"/>
    </row>
    <row r="148" spans="1:16" ht="12.75" customHeight="1">
      <c r="A148" s="407" t="s">
        <v>122</v>
      </c>
      <c r="B148" s="407"/>
      <c r="C148" s="407"/>
      <c r="D148" s="407"/>
      <c r="E148" s="407"/>
      <c r="F148" s="407"/>
      <c r="G148" s="407"/>
      <c r="H148" s="407"/>
      <c r="I148" s="407"/>
      <c r="J148" s="407"/>
      <c r="K148" s="407"/>
      <c r="L148" s="407"/>
      <c r="M148" s="407"/>
      <c r="N148" s="407"/>
      <c r="O148" s="407"/>
      <c r="P148" s="407"/>
    </row>
    <row r="149" spans="1:16" ht="6" customHeight="1">
      <c r="A149" s="67"/>
      <c r="B149" s="67"/>
      <c r="C149" s="67"/>
      <c r="D149" s="67"/>
      <c r="E149" s="67"/>
      <c r="F149" s="67"/>
      <c r="G149" s="67"/>
      <c r="H149" s="67"/>
      <c r="I149" s="68"/>
      <c r="J149" s="68"/>
      <c r="K149" s="68"/>
      <c r="L149" s="68"/>
      <c r="M149" s="69"/>
      <c r="N149" s="70"/>
      <c r="O149" s="70"/>
      <c r="P149" s="184"/>
    </row>
    <row r="150" spans="1:16" ht="11.25" customHeight="1">
      <c r="A150" s="410" t="s">
        <v>24</v>
      </c>
      <c r="B150" s="429" t="s">
        <v>0</v>
      </c>
      <c r="C150" s="430"/>
      <c r="D150" s="431"/>
      <c r="E150" s="415" t="s">
        <v>166</v>
      </c>
      <c r="F150" s="324" t="s">
        <v>16</v>
      </c>
      <c r="G150" s="325"/>
      <c r="H150" s="415" t="s">
        <v>62</v>
      </c>
      <c r="I150" s="421" t="s">
        <v>25</v>
      </c>
      <c r="J150" s="422"/>
      <c r="K150" s="422"/>
      <c r="L150" s="422"/>
      <c r="M150" s="422"/>
      <c r="N150" s="422"/>
      <c r="O150" s="422"/>
      <c r="P150" s="423"/>
    </row>
    <row r="151" spans="1:16" ht="11.25" customHeight="1">
      <c r="A151" s="410"/>
      <c r="B151" s="432"/>
      <c r="C151" s="433"/>
      <c r="D151" s="434"/>
      <c r="E151" s="416"/>
      <c r="F151" s="326"/>
      <c r="G151" s="327"/>
      <c r="H151" s="416"/>
      <c r="I151" s="415" t="s">
        <v>27</v>
      </c>
      <c r="J151" s="424" t="s">
        <v>33</v>
      </c>
      <c r="K151" s="425"/>
      <c r="L151" s="425"/>
      <c r="M151" s="425"/>
      <c r="N151" s="425"/>
      <c r="O151" s="426"/>
      <c r="P151" s="415" t="s">
        <v>30</v>
      </c>
    </row>
    <row r="152" spans="1:16" ht="12" customHeight="1">
      <c r="A152" s="411"/>
      <c r="B152" s="432"/>
      <c r="C152" s="433"/>
      <c r="D152" s="434"/>
      <c r="E152" s="416"/>
      <c r="F152" s="420" t="s">
        <v>99</v>
      </c>
      <c r="G152" s="420" t="s">
        <v>100</v>
      </c>
      <c r="H152" s="416"/>
      <c r="I152" s="416"/>
      <c r="J152" s="418" t="s">
        <v>94</v>
      </c>
      <c r="K152" s="413" t="s">
        <v>28</v>
      </c>
      <c r="L152" s="413" t="s">
        <v>34</v>
      </c>
      <c r="M152" s="413" t="s">
        <v>29</v>
      </c>
      <c r="N152" s="408" t="s">
        <v>33</v>
      </c>
      <c r="O152" s="409"/>
      <c r="P152" s="416"/>
    </row>
    <row r="153" spans="1:16" ht="65.25" customHeight="1">
      <c r="A153" s="412"/>
      <c r="B153" s="435"/>
      <c r="C153" s="436"/>
      <c r="D153" s="437"/>
      <c r="E153" s="417"/>
      <c r="F153" s="417"/>
      <c r="G153" s="417"/>
      <c r="H153" s="417"/>
      <c r="I153" s="417"/>
      <c r="J153" s="419"/>
      <c r="K153" s="414"/>
      <c r="L153" s="414"/>
      <c r="M153" s="414"/>
      <c r="N153" s="189" t="s">
        <v>123</v>
      </c>
      <c r="O153" s="116" t="s">
        <v>91</v>
      </c>
      <c r="P153" s="417"/>
    </row>
    <row r="154" spans="1:16" ht="13.5" customHeight="1">
      <c r="A154" s="120" t="s">
        <v>1</v>
      </c>
      <c r="B154" s="119" t="s">
        <v>3</v>
      </c>
      <c r="C154" s="117"/>
      <c r="D154" s="118"/>
      <c r="E154" s="99">
        <v>1857708</v>
      </c>
      <c r="F154" s="98">
        <f>J10</f>
        <v>2614</v>
      </c>
      <c r="G154" s="98"/>
      <c r="H154" s="99">
        <f aca="true" t="shared" si="0" ref="H154:H159">E154-F154+G154</f>
        <v>1855094</v>
      </c>
      <c r="I154" s="98">
        <f>H154-P154</f>
        <v>172282</v>
      </c>
      <c r="J154" s="133"/>
      <c r="K154" s="134">
        <v>110000</v>
      </c>
      <c r="L154" s="134"/>
      <c r="M154" s="135"/>
      <c r="N154" s="134">
        <v>46118</v>
      </c>
      <c r="O154" s="136"/>
      <c r="P154" s="98">
        <v>1682812</v>
      </c>
    </row>
    <row r="155" spans="1:16" ht="13.5" customHeight="1">
      <c r="A155" s="33" t="s">
        <v>2</v>
      </c>
      <c r="B155" s="331" t="s">
        <v>6</v>
      </c>
      <c r="C155" s="332"/>
      <c r="D155" s="333"/>
      <c r="E155" s="137">
        <v>144065</v>
      </c>
      <c r="F155" s="138">
        <f>I13</f>
        <v>57893</v>
      </c>
      <c r="G155" s="138"/>
      <c r="H155" s="137">
        <f t="shared" si="0"/>
        <v>86172</v>
      </c>
      <c r="I155" s="138">
        <f>H155-P155</f>
        <v>86172</v>
      </c>
      <c r="J155" s="139"/>
      <c r="K155" s="140"/>
      <c r="L155" s="140"/>
      <c r="M155" s="140"/>
      <c r="N155" s="140"/>
      <c r="O155" s="141"/>
      <c r="P155" s="138"/>
    </row>
    <row r="156" spans="1:16" ht="13.5" customHeight="1">
      <c r="A156" s="33">
        <v>150</v>
      </c>
      <c r="B156" s="328" t="s">
        <v>92</v>
      </c>
      <c r="C156" s="329"/>
      <c r="D156" s="330"/>
      <c r="E156" s="137">
        <v>2480</v>
      </c>
      <c r="F156" s="138"/>
      <c r="G156" s="138"/>
      <c r="H156" s="137">
        <f t="shared" si="0"/>
        <v>2480</v>
      </c>
      <c r="I156" s="138"/>
      <c r="J156" s="139"/>
      <c r="K156" s="142"/>
      <c r="L156" s="140"/>
      <c r="M156" s="140"/>
      <c r="N156" s="140"/>
      <c r="O156" s="141"/>
      <c r="P156" s="138">
        <f>H156</f>
        <v>2480</v>
      </c>
    </row>
    <row r="157" spans="1:16" ht="13.5" customHeight="1">
      <c r="A157" s="121">
        <v>600</v>
      </c>
      <c r="B157" s="331" t="s">
        <v>7</v>
      </c>
      <c r="C157" s="332"/>
      <c r="D157" s="333"/>
      <c r="E157" s="137">
        <v>11308346</v>
      </c>
      <c r="F157" s="138">
        <f>I16+J16</f>
        <v>236231</v>
      </c>
      <c r="G157" s="138">
        <f>L16+K16</f>
        <v>0</v>
      </c>
      <c r="H157" s="137">
        <f t="shared" si="0"/>
        <v>11072115</v>
      </c>
      <c r="I157" s="138">
        <f aca="true" t="shared" si="1" ref="I157:I174">H157-P157</f>
        <v>7164872</v>
      </c>
      <c r="J157" s="143"/>
      <c r="K157" s="142">
        <v>2010000</v>
      </c>
      <c r="L157" s="142"/>
      <c r="M157" s="140"/>
      <c r="N157" s="140"/>
      <c r="O157" s="141">
        <v>2010000</v>
      </c>
      <c r="P157" s="138">
        <v>3907243</v>
      </c>
    </row>
    <row r="158" spans="1:16" ht="13.5" customHeight="1">
      <c r="A158" s="121">
        <v>630</v>
      </c>
      <c r="B158" s="331" t="s">
        <v>32</v>
      </c>
      <c r="C158" s="332"/>
      <c r="D158" s="333"/>
      <c r="E158" s="137">
        <v>40000</v>
      </c>
      <c r="F158" s="138"/>
      <c r="G158" s="138"/>
      <c r="H158" s="137">
        <f t="shared" si="0"/>
        <v>40000</v>
      </c>
      <c r="I158" s="138">
        <f t="shared" si="1"/>
        <v>40000</v>
      </c>
      <c r="J158" s="143"/>
      <c r="K158" s="142">
        <f>I158</f>
        <v>40000</v>
      </c>
      <c r="L158" s="142"/>
      <c r="M158" s="140"/>
      <c r="N158" s="140"/>
      <c r="O158" s="141"/>
      <c r="P158" s="138"/>
    </row>
    <row r="159" spans="1:16" ht="13.5" customHeight="1">
      <c r="A159" s="121">
        <v>700</v>
      </c>
      <c r="B159" s="328" t="s">
        <v>69</v>
      </c>
      <c r="C159" s="329"/>
      <c r="D159" s="330"/>
      <c r="E159" s="137">
        <v>7228438</v>
      </c>
      <c r="F159" s="138">
        <f>I23</f>
        <v>109526</v>
      </c>
      <c r="G159" s="138"/>
      <c r="H159" s="137">
        <f t="shared" si="0"/>
        <v>7118912</v>
      </c>
      <c r="I159" s="138">
        <f t="shared" si="1"/>
        <v>7110912</v>
      </c>
      <c r="J159" s="143">
        <v>312844</v>
      </c>
      <c r="K159" s="142"/>
      <c r="L159" s="140"/>
      <c r="M159" s="140"/>
      <c r="N159" s="140"/>
      <c r="O159" s="144"/>
      <c r="P159" s="138">
        <v>8000</v>
      </c>
    </row>
    <row r="160" spans="1:16" ht="13.5" customHeight="1">
      <c r="A160" s="121">
        <v>710</v>
      </c>
      <c r="B160" s="331" t="s">
        <v>15</v>
      </c>
      <c r="C160" s="332"/>
      <c r="D160" s="333"/>
      <c r="E160" s="137">
        <v>632700</v>
      </c>
      <c r="F160" s="138">
        <f>I26</f>
        <v>236000</v>
      </c>
      <c r="G160" s="138">
        <f>K26</f>
        <v>0</v>
      </c>
      <c r="H160" s="137">
        <f>E160-F160+G160</f>
        <v>396700</v>
      </c>
      <c r="I160" s="138">
        <f t="shared" si="1"/>
        <v>396700</v>
      </c>
      <c r="J160" s="143">
        <v>4500</v>
      </c>
      <c r="K160" s="142"/>
      <c r="L160" s="142"/>
      <c r="M160" s="140"/>
      <c r="N160" s="140"/>
      <c r="O160" s="144"/>
      <c r="P160" s="138"/>
    </row>
    <row r="161" spans="1:16" ht="13.5" customHeight="1">
      <c r="A161" s="121">
        <v>720</v>
      </c>
      <c r="B161" s="331" t="s">
        <v>35</v>
      </c>
      <c r="C161" s="332"/>
      <c r="D161" s="333"/>
      <c r="E161" s="137">
        <v>933165</v>
      </c>
      <c r="F161" s="138"/>
      <c r="G161" s="138"/>
      <c r="H161" s="137">
        <f>E161-F161+G161</f>
        <v>933165</v>
      </c>
      <c r="I161" s="138">
        <f t="shared" si="1"/>
        <v>0</v>
      </c>
      <c r="J161" s="143"/>
      <c r="K161" s="140"/>
      <c r="L161" s="142"/>
      <c r="M161" s="140"/>
      <c r="N161" s="140"/>
      <c r="O161" s="144"/>
      <c r="P161" s="138">
        <v>933165</v>
      </c>
    </row>
    <row r="162" spans="1:16" ht="15" customHeight="1">
      <c r="A162" s="121">
        <v>750</v>
      </c>
      <c r="B162" s="331" t="s">
        <v>31</v>
      </c>
      <c r="C162" s="332"/>
      <c r="D162" s="333"/>
      <c r="E162" s="137">
        <v>23734839</v>
      </c>
      <c r="F162" s="138">
        <f>I31</f>
        <v>120000</v>
      </c>
      <c r="G162" s="138">
        <f>K31</f>
        <v>11058</v>
      </c>
      <c r="H162" s="137">
        <f>E162-F162+G162</f>
        <v>23625897</v>
      </c>
      <c r="I162" s="138">
        <f t="shared" si="1"/>
        <v>23447659</v>
      </c>
      <c r="J162" s="143">
        <v>8059676</v>
      </c>
      <c r="K162" s="142">
        <v>180000</v>
      </c>
      <c r="L162" s="142">
        <v>369000</v>
      </c>
      <c r="M162" s="140"/>
      <c r="N162" s="142">
        <v>132306</v>
      </c>
      <c r="O162" s="145"/>
      <c r="P162" s="138">
        <v>178238</v>
      </c>
    </row>
    <row r="163" spans="1:16" ht="58.5" customHeight="1">
      <c r="A163" s="121">
        <v>751</v>
      </c>
      <c r="B163" s="328" t="s">
        <v>23</v>
      </c>
      <c r="C163" s="329"/>
      <c r="D163" s="330"/>
      <c r="E163" s="137">
        <v>3352</v>
      </c>
      <c r="F163" s="138"/>
      <c r="G163" s="138"/>
      <c r="H163" s="137">
        <f aca="true" t="shared" si="2" ref="H163:H168">E163-F163+G163</f>
        <v>3352</v>
      </c>
      <c r="I163" s="138">
        <f t="shared" si="1"/>
        <v>3352</v>
      </c>
      <c r="J163" s="143">
        <v>3352</v>
      </c>
      <c r="K163" s="142"/>
      <c r="L163" s="142"/>
      <c r="M163" s="140"/>
      <c r="N163" s="142">
        <v>3230</v>
      </c>
      <c r="O163" s="144"/>
      <c r="P163" s="138"/>
    </row>
    <row r="164" spans="1:16" ht="38.25" customHeight="1">
      <c r="A164" s="121">
        <v>754</v>
      </c>
      <c r="B164" s="328" t="s">
        <v>26</v>
      </c>
      <c r="C164" s="329"/>
      <c r="D164" s="330"/>
      <c r="E164" s="137">
        <v>626521</v>
      </c>
      <c r="F164" s="138">
        <f>I44</f>
        <v>18000</v>
      </c>
      <c r="G164" s="138"/>
      <c r="H164" s="137">
        <f t="shared" si="2"/>
        <v>608521</v>
      </c>
      <c r="I164" s="138">
        <f t="shared" si="1"/>
        <v>608521</v>
      </c>
      <c r="J164" s="143">
        <v>0</v>
      </c>
      <c r="K164" s="142">
        <v>156000</v>
      </c>
      <c r="L164" s="142">
        <v>122671</v>
      </c>
      <c r="M164" s="140"/>
      <c r="N164" s="140"/>
      <c r="O164" s="144"/>
      <c r="P164" s="138"/>
    </row>
    <row r="165" spans="1:16" ht="24" customHeight="1">
      <c r="A165" s="121">
        <v>757</v>
      </c>
      <c r="B165" s="328" t="s">
        <v>8</v>
      </c>
      <c r="C165" s="329"/>
      <c r="D165" s="330"/>
      <c r="E165" s="137">
        <v>4192598</v>
      </c>
      <c r="F165" s="138">
        <f>I47</f>
        <v>29617</v>
      </c>
      <c r="G165" s="138">
        <f>K47</f>
        <v>29617</v>
      </c>
      <c r="H165" s="146">
        <f t="shared" si="2"/>
        <v>4192598</v>
      </c>
      <c r="I165" s="138">
        <f t="shared" si="1"/>
        <v>4192598</v>
      </c>
      <c r="J165" s="139"/>
      <c r="K165" s="140"/>
      <c r="L165" s="140"/>
      <c r="M165" s="142">
        <v>4065311</v>
      </c>
      <c r="N165" s="142"/>
      <c r="O165" s="144"/>
      <c r="P165" s="138"/>
    </row>
    <row r="166" spans="1:16" ht="12.75" customHeight="1">
      <c r="A166" s="121">
        <v>758</v>
      </c>
      <c r="B166" s="328" t="s">
        <v>9</v>
      </c>
      <c r="C166" s="329"/>
      <c r="D166" s="330"/>
      <c r="E166" s="172">
        <v>8382482</v>
      </c>
      <c r="F166" s="219"/>
      <c r="G166" s="148"/>
      <c r="H166" s="147">
        <f t="shared" si="2"/>
        <v>8382482</v>
      </c>
      <c r="I166" s="148">
        <f t="shared" si="1"/>
        <v>8382482</v>
      </c>
      <c r="J166" s="149"/>
      <c r="K166" s="150"/>
      <c r="L166" s="150"/>
      <c r="M166" s="151"/>
      <c r="N166" s="151"/>
      <c r="O166" s="152"/>
      <c r="P166" s="138"/>
    </row>
    <row r="167" spans="1:16" ht="12.75" customHeight="1">
      <c r="A167" s="121">
        <v>801</v>
      </c>
      <c r="B167" s="328" t="s">
        <v>10</v>
      </c>
      <c r="C167" s="329"/>
      <c r="D167" s="330"/>
      <c r="E167" s="172">
        <v>80591695</v>
      </c>
      <c r="F167" s="148">
        <f>I51+J51</f>
        <v>0</v>
      </c>
      <c r="G167" s="148">
        <f>K51+L51</f>
        <v>193679</v>
      </c>
      <c r="H167" s="147">
        <f t="shared" si="2"/>
        <v>80785374</v>
      </c>
      <c r="I167" s="148">
        <f t="shared" si="1"/>
        <v>50673079</v>
      </c>
      <c r="J167" s="153">
        <v>27830405</v>
      </c>
      <c r="K167" s="154">
        <v>11655969</v>
      </c>
      <c r="L167" s="154">
        <v>1619201</v>
      </c>
      <c r="M167" s="150"/>
      <c r="N167" s="150"/>
      <c r="O167" s="152"/>
      <c r="P167" s="138">
        <v>30112295</v>
      </c>
    </row>
    <row r="168" spans="1:16" ht="12.75" customHeight="1">
      <c r="A168" s="121">
        <v>851</v>
      </c>
      <c r="B168" s="328" t="s">
        <v>11</v>
      </c>
      <c r="C168" s="329"/>
      <c r="D168" s="330"/>
      <c r="E168" s="137">
        <v>465467</v>
      </c>
      <c r="F168" s="138">
        <f>I54</f>
        <v>25000</v>
      </c>
      <c r="G168" s="138"/>
      <c r="H168" s="146">
        <f t="shared" si="2"/>
        <v>440467</v>
      </c>
      <c r="I168" s="148">
        <f t="shared" si="1"/>
        <v>440467</v>
      </c>
      <c r="J168" s="143">
        <v>173550</v>
      </c>
      <c r="K168" s="142">
        <v>33250</v>
      </c>
      <c r="L168" s="142"/>
      <c r="M168" s="140"/>
      <c r="N168" s="140"/>
      <c r="O168" s="152"/>
      <c r="P168" s="138"/>
    </row>
    <row r="169" spans="1:16" ht="12" customHeight="1">
      <c r="A169" s="121">
        <v>852</v>
      </c>
      <c r="B169" s="328" t="s">
        <v>12</v>
      </c>
      <c r="C169" s="329"/>
      <c r="D169" s="330"/>
      <c r="E169" s="137">
        <v>5166270</v>
      </c>
      <c r="F169" s="138">
        <f>I57</f>
        <v>126009</v>
      </c>
      <c r="G169" s="138">
        <f>K57</f>
        <v>17675</v>
      </c>
      <c r="H169" s="146">
        <f aca="true" t="shared" si="3" ref="H169:H174">E169-F169+G169</f>
        <v>5057936</v>
      </c>
      <c r="I169" s="148">
        <f t="shared" si="1"/>
        <v>5057936</v>
      </c>
      <c r="J169" s="143">
        <v>1201695</v>
      </c>
      <c r="K169" s="142"/>
      <c r="L169" s="142">
        <v>3252592</v>
      </c>
      <c r="M169" s="140"/>
      <c r="N169" s="142">
        <v>2497767</v>
      </c>
      <c r="O169" s="152"/>
      <c r="P169" s="138"/>
    </row>
    <row r="170" spans="1:16" ht="38.25" customHeight="1">
      <c r="A170" s="121">
        <v>853</v>
      </c>
      <c r="B170" s="375" t="s">
        <v>95</v>
      </c>
      <c r="C170" s="376"/>
      <c r="D170" s="377"/>
      <c r="E170" s="137">
        <v>402602</v>
      </c>
      <c r="F170" s="138">
        <f>I87</f>
        <v>12449</v>
      </c>
      <c r="G170" s="138">
        <f>K87</f>
        <v>12449</v>
      </c>
      <c r="H170" s="146">
        <f t="shared" si="3"/>
        <v>402602</v>
      </c>
      <c r="I170" s="148">
        <f t="shared" si="1"/>
        <v>402602</v>
      </c>
      <c r="J170" s="143">
        <v>103697</v>
      </c>
      <c r="K170" s="142">
        <v>188200</v>
      </c>
      <c r="L170" s="142">
        <v>17430</v>
      </c>
      <c r="M170" s="140"/>
      <c r="N170" s="142"/>
      <c r="O170" s="152"/>
      <c r="P170" s="138"/>
    </row>
    <row r="171" spans="1:16" ht="23.25" customHeight="1">
      <c r="A171" s="121">
        <v>854</v>
      </c>
      <c r="B171" s="328" t="s">
        <v>13</v>
      </c>
      <c r="C171" s="329"/>
      <c r="D171" s="330"/>
      <c r="E171" s="137">
        <v>2577472</v>
      </c>
      <c r="F171" s="138"/>
      <c r="G171" s="138"/>
      <c r="H171" s="146">
        <f t="shared" si="3"/>
        <v>2577472</v>
      </c>
      <c r="I171" s="148">
        <f t="shared" si="1"/>
        <v>2577472</v>
      </c>
      <c r="J171" s="143">
        <v>2001589</v>
      </c>
      <c r="K171" s="142"/>
      <c r="L171" s="142">
        <v>377411</v>
      </c>
      <c r="M171" s="140"/>
      <c r="N171" s="140"/>
      <c r="O171" s="152"/>
      <c r="P171" s="138"/>
    </row>
    <row r="172" spans="1:16" ht="24.75" customHeight="1">
      <c r="A172" s="121">
        <v>900</v>
      </c>
      <c r="B172" s="328" t="s">
        <v>85</v>
      </c>
      <c r="C172" s="329"/>
      <c r="D172" s="330"/>
      <c r="E172" s="137">
        <v>4029601</v>
      </c>
      <c r="F172" s="138">
        <f>J103+I103</f>
        <v>467113</v>
      </c>
      <c r="G172" s="138"/>
      <c r="H172" s="146">
        <f t="shared" si="3"/>
        <v>3562488</v>
      </c>
      <c r="I172" s="148">
        <f t="shared" si="1"/>
        <v>3055162</v>
      </c>
      <c r="J172" s="143"/>
      <c r="K172" s="140"/>
      <c r="L172" s="140"/>
      <c r="M172" s="140"/>
      <c r="N172" s="140"/>
      <c r="O172" s="152"/>
      <c r="P172" s="138">
        <v>507326</v>
      </c>
    </row>
    <row r="173" spans="1:16" ht="25.5" customHeight="1">
      <c r="A173" s="121">
        <v>921</v>
      </c>
      <c r="B173" s="328" t="s">
        <v>57</v>
      </c>
      <c r="C173" s="329"/>
      <c r="D173" s="330"/>
      <c r="E173" s="137">
        <v>2745000</v>
      </c>
      <c r="F173" s="138"/>
      <c r="G173" s="138"/>
      <c r="H173" s="146">
        <f t="shared" si="3"/>
        <v>2745000</v>
      </c>
      <c r="I173" s="148">
        <f t="shared" si="1"/>
        <v>2745000</v>
      </c>
      <c r="J173" s="139"/>
      <c r="K173" s="142">
        <v>2725000</v>
      </c>
      <c r="L173" s="142"/>
      <c r="M173" s="140"/>
      <c r="N173" s="140"/>
      <c r="O173" s="152"/>
      <c r="P173" s="138">
        <v>0</v>
      </c>
    </row>
    <row r="174" spans="1:16" ht="12.75" customHeight="1">
      <c r="A174" s="122">
        <v>926</v>
      </c>
      <c r="B174" s="370" t="s">
        <v>96</v>
      </c>
      <c r="C174" s="371"/>
      <c r="D174" s="372"/>
      <c r="E174" s="155">
        <v>1644450</v>
      </c>
      <c r="F174" s="161"/>
      <c r="G174" s="161"/>
      <c r="H174" s="155">
        <f t="shared" si="3"/>
        <v>1644450</v>
      </c>
      <c r="I174" s="156">
        <f t="shared" si="1"/>
        <v>1644450</v>
      </c>
      <c r="J174" s="157">
        <v>547980</v>
      </c>
      <c r="K174" s="158">
        <v>179500</v>
      </c>
      <c r="L174" s="158">
        <v>1800</v>
      </c>
      <c r="M174" s="159"/>
      <c r="N174" s="159"/>
      <c r="O174" s="160"/>
      <c r="P174" s="161">
        <v>0</v>
      </c>
    </row>
    <row r="175" spans="1:17" ht="18.75" customHeight="1">
      <c r="A175" s="84" t="s">
        <v>17</v>
      </c>
      <c r="B175" s="336" t="s">
        <v>21</v>
      </c>
      <c r="C175" s="337"/>
      <c r="D175" s="338"/>
      <c r="E175" s="48">
        <f>SUM(E154:E162,E163:E174)</f>
        <v>156709251</v>
      </c>
      <c r="F175" s="48">
        <f>SUM(F154:F162,F163:F174)</f>
        <v>1440452</v>
      </c>
      <c r="G175" s="48">
        <f>SUM(G154:G174)</f>
        <v>264478</v>
      </c>
      <c r="H175" s="48">
        <f>SUM(H154:H162,H163:H174)</f>
        <v>155533277</v>
      </c>
      <c r="I175" s="48">
        <f>SUM(I154:I174)</f>
        <v>118201718</v>
      </c>
      <c r="J175" s="115">
        <f aca="true" t="shared" si="4" ref="J175:P175">SUM(J154:J162,J163:J174)</f>
        <v>40239288</v>
      </c>
      <c r="K175" s="123">
        <f t="shared" si="4"/>
        <v>17277919</v>
      </c>
      <c r="L175" s="123">
        <f>SUM(L154:L162,L163:L174)</f>
        <v>5760105</v>
      </c>
      <c r="M175" s="123">
        <f t="shared" si="4"/>
        <v>4065311</v>
      </c>
      <c r="N175" s="123">
        <f t="shared" si="4"/>
        <v>2679421</v>
      </c>
      <c r="O175" s="124">
        <f t="shared" si="4"/>
        <v>2010000</v>
      </c>
      <c r="P175" s="48">
        <f t="shared" si="4"/>
        <v>37331559</v>
      </c>
      <c r="Q175" s="1"/>
    </row>
    <row r="176" spans="1:16" ht="6" customHeight="1">
      <c r="A176" s="47"/>
      <c r="B176" s="47"/>
      <c r="C176" s="47"/>
      <c r="D176" s="47"/>
      <c r="E176" s="334" t="s">
        <v>97</v>
      </c>
      <c r="F176" s="335"/>
      <c r="G176" s="46"/>
      <c r="H176" s="47"/>
      <c r="I176" s="7"/>
      <c r="J176" s="7"/>
      <c r="K176" s="6"/>
      <c r="L176" s="6"/>
      <c r="M176" s="6"/>
      <c r="N176" s="6"/>
      <c r="O176" s="4"/>
      <c r="P176" s="4"/>
    </row>
    <row r="177" spans="1:16" ht="15.75" customHeight="1">
      <c r="A177" s="65"/>
      <c r="B177" s="65"/>
      <c r="C177" s="65"/>
      <c r="D177" s="65"/>
      <c r="E177" s="64"/>
      <c r="F177" s="66">
        <f>F175-I124-J124</f>
        <v>0</v>
      </c>
      <c r="G177" s="64">
        <f>G175-K124-L124</f>
        <v>0</v>
      </c>
      <c r="H177" s="65"/>
      <c r="I177" s="65"/>
      <c r="J177" s="65"/>
      <c r="K177" s="6"/>
      <c r="L177" s="6"/>
      <c r="M177" s="6"/>
      <c r="N177" s="6"/>
      <c r="O177" s="63"/>
      <c r="P177" s="63"/>
    </row>
    <row r="178" spans="1:16" ht="6.75" customHeight="1">
      <c r="A178" s="57"/>
      <c r="B178" s="57"/>
      <c r="C178" s="57"/>
      <c r="D178" s="57"/>
      <c r="E178" s="56"/>
      <c r="F178" s="58"/>
      <c r="G178" s="56"/>
      <c r="H178" s="57"/>
      <c r="I178" s="57"/>
      <c r="J178" s="57"/>
      <c r="K178" s="6"/>
      <c r="L178" s="6"/>
      <c r="M178" s="6"/>
      <c r="N178" s="6"/>
      <c r="O178" s="55"/>
      <c r="P178" s="55"/>
    </row>
    <row r="179" spans="1:16" ht="12" customHeight="1">
      <c r="A179" s="125" t="s">
        <v>36</v>
      </c>
      <c r="B179" s="346" t="s">
        <v>64</v>
      </c>
      <c r="C179" s="346"/>
      <c r="D179" s="346"/>
      <c r="E179" s="346"/>
      <c r="F179" s="346"/>
      <c r="G179" s="347"/>
      <c r="H179" s="111">
        <f>H181+H180</f>
        <v>91098383</v>
      </c>
      <c r="I179" s="14"/>
      <c r="J179" s="15"/>
      <c r="K179" s="40"/>
      <c r="L179" s="6"/>
      <c r="M179" s="6"/>
      <c r="N179" s="6"/>
      <c r="O179" s="4"/>
      <c r="P179" s="4"/>
    </row>
    <row r="180" spans="1:16" ht="11.25" customHeight="1">
      <c r="A180" s="126"/>
      <c r="B180" s="348" t="s">
        <v>101</v>
      </c>
      <c r="C180" s="348"/>
      <c r="D180" s="348"/>
      <c r="E180" s="348"/>
      <c r="F180" s="348"/>
      <c r="G180" s="349"/>
      <c r="H180" s="112">
        <f>J175</f>
        <v>40239288</v>
      </c>
      <c r="I180" s="14"/>
      <c r="J180" s="334"/>
      <c r="K180" s="334"/>
      <c r="L180" s="6"/>
      <c r="M180" s="6"/>
      <c r="N180" s="6"/>
      <c r="O180" s="4"/>
      <c r="P180" s="4"/>
    </row>
    <row r="181" spans="1:16" ht="12" customHeight="1">
      <c r="A181" s="126"/>
      <c r="B181" s="348" t="s">
        <v>102</v>
      </c>
      <c r="C181" s="348"/>
      <c r="D181" s="348"/>
      <c r="E181" s="348"/>
      <c r="F181" s="348"/>
      <c r="G181" s="349"/>
      <c r="H181" s="112">
        <f>I175-J175-K175-L175-M175</f>
        <v>50859095</v>
      </c>
      <c r="I181" s="16" t="e">
        <f>H179+H182+H185+H189+H191+H192+#REF!+H194</f>
        <v>#REF!</v>
      </c>
      <c r="J181" s="334"/>
      <c r="K181" s="364"/>
      <c r="L181" s="6"/>
      <c r="M181" s="6"/>
      <c r="N181" s="6"/>
      <c r="O181" s="4"/>
      <c r="P181" s="4"/>
    </row>
    <row r="182" spans="1:16" ht="12" customHeight="1">
      <c r="A182" s="127" t="s">
        <v>37</v>
      </c>
      <c r="B182" s="368" t="s">
        <v>38</v>
      </c>
      <c r="C182" s="368"/>
      <c r="D182" s="368"/>
      <c r="E182" s="368"/>
      <c r="F182" s="368"/>
      <c r="G182" s="369"/>
      <c r="H182" s="109">
        <f>H183+H184</f>
        <v>17284173</v>
      </c>
      <c r="I182" s="14"/>
      <c r="J182" s="7"/>
      <c r="K182" s="6"/>
      <c r="L182" s="6"/>
      <c r="M182" s="6"/>
      <c r="N182" s="6"/>
      <c r="O182" s="4"/>
      <c r="P182" s="4"/>
    </row>
    <row r="183" spans="1:16" ht="12" customHeight="1">
      <c r="A183" s="126"/>
      <c r="B183" s="345" t="s">
        <v>58</v>
      </c>
      <c r="C183" s="345"/>
      <c r="D183" s="345"/>
      <c r="E183" s="345"/>
      <c r="F183" s="345"/>
      <c r="G183" s="113"/>
      <c r="H183" s="112">
        <v>6254</v>
      </c>
      <c r="I183" s="14"/>
      <c r="J183" s="7"/>
      <c r="K183" s="6"/>
      <c r="L183" s="6"/>
      <c r="M183" s="6"/>
      <c r="N183" s="6"/>
      <c r="O183" s="4"/>
      <c r="P183" s="4"/>
    </row>
    <row r="184" spans="1:16" ht="12" customHeight="1">
      <c r="A184" s="126"/>
      <c r="B184" s="345" t="s">
        <v>59</v>
      </c>
      <c r="C184" s="345"/>
      <c r="D184" s="345"/>
      <c r="E184" s="345"/>
      <c r="F184" s="345"/>
      <c r="G184" s="113"/>
      <c r="H184" s="112">
        <f>K175</f>
        <v>17277919</v>
      </c>
      <c r="I184" s="14"/>
      <c r="J184" s="7"/>
      <c r="K184" s="40"/>
      <c r="L184" s="6"/>
      <c r="M184" s="6"/>
      <c r="N184" s="6"/>
      <c r="O184" s="4"/>
      <c r="P184" s="4"/>
    </row>
    <row r="185" spans="1:16" ht="12" customHeight="1">
      <c r="A185" s="127" t="s">
        <v>39</v>
      </c>
      <c r="B185" s="368" t="s">
        <v>34</v>
      </c>
      <c r="C185" s="368"/>
      <c r="D185" s="368"/>
      <c r="E185" s="368"/>
      <c r="F185" s="368"/>
      <c r="G185" s="369"/>
      <c r="H185" s="109">
        <f>L175</f>
        <v>5760105</v>
      </c>
      <c r="I185" s="14"/>
      <c r="J185" s="7"/>
      <c r="K185" s="6"/>
      <c r="L185" s="6"/>
      <c r="M185" s="6"/>
      <c r="N185" s="6"/>
      <c r="O185" s="4"/>
      <c r="P185" s="4"/>
    </row>
    <row r="186" spans="1:16" ht="12" customHeight="1">
      <c r="A186" s="128" t="s">
        <v>40</v>
      </c>
      <c r="B186" s="350" t="s">
        <v>90</v>
      </c>
      <c r="C186" s="350"/>
      <c r="D186" s="350"/>
      <c r="E186" s="350"/>
      <c r="F186" s="350"/>
      <c r="G186" s="351"/>
      <c r="H186" s="108">
        <f>H188+H187</f>
        <v>1147890</v>
      </c>
      <c r="I186" s="14"/>
      <c r="J186" s="7"/>
      <c r="K186" s="6"/>
      <c r="L186" s="6"/>
      <c r="M186" s="6"/>
      <c r="N186" s="6"/>
      <c r="O186" s="4"/>
      <c r="P186" s="4"/>
    </row>
    <row r="187" spans="1:16" ht="12" customHeight="1">
      <c r="A187" s="126"/>
      <c r="B187" s="345" t="s">
        <v>60</v>
      </c>
      <c r="C187" s="345"/>
      <c r="D187" s="345"/>
      <c r="E187" s="345"/>
      <c r="F187" s="345"/>
      <c r="G187" s="113"/>
      <c r="H187" s="114">
        <v>793191</v>
      </c>
      <c r="I187" s="14"/>
      <c r="J187" s="7"/>
      <c r="K187" s="6"/>
      <c r="L187" s="6"/>
      <c r="M187" s="6"/>
      <c r="N187" s="6"/>
      <c r="O187" s="4"/>
      <c r="P187" s="4"/>
    </row>
    <row r="188" spans="1:16" ht="12" customHeight="1">
      <c r="A188" s="126"/>
      <c r="B188" s="345" t="s">
        <v>61</v>
      </c>
      <c r="C188" s="345"/>
      <c r="D188" s="345"/>
      <c r="E188" s="345"/>
      <c r="F188" s="345"/>
      <c r="G188" s="113"/>
      <c r="H188" s="114">
        <v>354699</v>
      </c>
      <c r="I188" s="14"/>
      <c r="J188" s="7"/>
      <c r="K188" s="6"/>
      <c r="L188" s="6"/>
      <c r="M188" s="6"/>
      <c r="N188" s="6"/>
      <c r="O188" s="4"/>
      <c r="P188" s="4"/>
    </row>
    <row r="189" spans="1:16" ht="12" customHeight="1">
      <c r="A189" s="129" t="s">
        <v>41</v>
      </c>
      <c r="B189" s="350" t="s">
        <v>29</v>
      </c>
      <c r="C189" s="350"/>
      <c r="D189" s="350"/>
      <c r="E189" s="350"/>
      <c r="F189" s="350"/>
      <c r="G189" s="351"/>
      <c r="H189" s="108">
        <f>M175</f>
        <v>4065311</v>
      </c>
      <c r="I189" s="14"/>
      <c r="J189" s="8"/>
      <c r="K189" s="4"/>
      <c r="L189" s="4"/>
      <c r="M189" s="4"/>
      <c r="N189" s="4"/>
      <c r="O189" s="4"/>
      <c r="P189" s="4"/>
    </row>
    <row r="190" spans="1:16" ht="12" customHeight="1">
      <c r="A190" s="129" t="s">
        <v>42</v>
      </c>
      <c r="B190" s="350" t="s">
        <v>103</v>
      </c>
      <c r="C190" s="350"/>
      <c r="D190" s="350"/>
      <c r="E190" s="350"/>
      <c r="F190" s="350"/>
      <c r="G190" s="351"/>
      <c r="H190" s="108"/>
      <c r="I190" s="14"/>
      <c r="J190" s="8"/>
      <c r="K190" s="4"/>
      <c r="L190" s="4"/>
      <c r="M190" s="4"/>
      <c r="N190" s="4"/>
      <c r="O190" s="4"/>
      <c r="P190" s="4"/>
    </row>
    <row r="191" spans="1:16" ht="24" customHeight="1">
      <c r="A191" s="130" t="s">
        <v>43</v>
      </c>
      <c r="B191" s="350" t="s">
        <v>123</v>
      </c>
      <c r="C191" s="350"/>
      <c r="D191" s="350"/>
      <c r="E191" s="350"/>
      <c r="F191" s="350"/>
      <c r="G191" s="351"/>
      <c r="H191" s="108">
        <f>N175</f>
        <v>2679421</v>
      </c>
      <c r="I191" s="14"/>
      <c r="J191" s="8"/>
      <c r="K191" s="4"/>
      <c r="L191" s="190"/>
      <c r="M191" s="190"/>
      <c r="N191" s="190"/>
      <c r="O191" s="190"/>
      <c r="P191" s="190"/>
    </row>
    <row r="192" spans="1:16" ht="26.25" customHeight="1">
      <c r="A192" s="128" t="s">
        <v>44</v>
      </c>
      <c r="B192" s="350" t="s">
        <v>125</v>
      </c>
      <c r="C192" s="350"/>
      <c r="D192" s="350"/>
      <c r="E192" s="350"/>
      <c r="F192" s="350"/>
      <c r="G192" s="351"/>
      <c r="H192" s="109">
        <f>O175</f>
        <v>2010000</v>
      </c>
      <c r="I192" s="14"/>
      <c r="J192" s="8"/>
      <c r="K192" s="4"/>
      <c r="L192" s="4"/>
      <c r="M192" s="4"/>
      <c r="N192" s="4"/>
      <c r="O192" s="4"/>
      <c r="P192" s="4"/>
    </row>
    <row r="193" spans="1:16" ht="25.5" customHeight="1">
      <c r="A193" s="127" t="s">
        <v>45</v>
      </c>
      <c r="B193" s="350" t="s">
        <v>47</v>
      </c>
      <c r="C193" s="350"/>
      <c r="D193" s="350"/>
      <c r="E193" s="350"/>
      <c r="F193" s="350"/>
      <c r="G193" s="351"/>
      <c r="H193" s="109">
        <v>0</v>
      </c>
      <c r="I193" s="14"/>
      <c r="J193" s="8"/>
      <c r="K193" s="4"/>
      <c r="L193" s="4"/>
      <c r="M193" s="4"/>
      <c r="N193" s="4"/>
      <c r="O193" s="4"/>
      <c r="P193" s="4"/>
    </row>
    <row r="194" spans="1:16" ht="39.75" customHeight="1">
      <c r="A194" s="131" t="s">
        <v>46</v>
      </c>
      <c r="B194" s="373" t="s">
        <v>48</v>
      </c>
      <c r="C194" s="373"/>
      <c r="D194" s="373"/>
      <c r="E194" s="373"/>
      <c r="F194" s="373"/>
      <c r="G194" s="374"/>
      <c r="H194" s="110">
        <v>410467</v>
      </c>
      <c r="I194" s="14"/>
      <c r="J194" s="8"/>
      <c r="K194" s="4"/>
      <c r="L194" s="4"/>
      <c r="M194" s="4"/>
      <c r="N194" s="4"/>
      <c r="O194" s="4"/>
      <c r="P194" s="4"/>
    </row>
    <row r="195" spans="1:16" ht="4.5" customHeight="1">
      <c r="A195" s="61"/>
      <c r="B195" s="62"/>
      <c r="C195" s="62"/>
      <c r="D195" s="62"/>
      <c r="E195" s="62"/>
      <c r="F195" s="62"/>
      <c r="G195" s="62"/>
      <c r="H195" s="19"/>
      <c r="I195" s="19"/>
      <c r="J195" s="8"/>
      <c r="K195" s="54"/>
      <c r="L195" s="54"/>
      <c r="M195" s="54"/>
      <c r="N195" s="54"/>
      <c r="O195" s="54"/>
      <c r="P195" s="54"/>
    </row>
    <row r="196" spans="1:16" ht="6" customHeight="1">
      <c r="A196" s="17"/>
      <c r="B196" s="59"/>
      <c r="C196" s="59"/>
      <c r="D196" s="59"/>
      <c r="E196" s="59"/>
      <c r="F196" s="59"/>
      <c r="G196" s="59"/>
      <c r="H196" s="18"/>
      <c r="I196" s="19"/>
      <c r="J196" s="8"/>
      <c r="K196" s="60"/>
      <c r="L196" s="60"/>
      <c r="M196" s="60"/>
      <c r="N196" s="60"/>
      <c r="O196" s="60"/>
      <c r="P196" s="60"/>
    </row>
    <row r="197" spans="1:16" ht="15.75" customHeight="1">
      <c r="A197" s="78" t="s">
        <v>20</v>
      </c>
      <c r="B197" s="365" t="s">
        <v>155</v>
      </c>
      <c r="C197" s="366"/>
      <c r="D197" s="366"/>
      <c r="E197" s="366"/>
      <c r="F197" s="366"/>
      <c r="G197" s="367"/>
      <c r="H197" s="87">
        <v>2005759</v>
      </c>
      <c r="I197" s="20"/>
      <c r="J197" s="8"/>
      <c r="K197" s="4"/>
      <c r="L197" s="4"/>
      <c r="M197" s="4"/>
      <c r="N197" s="4"/>
      <c r="O197" s="4"/>
      <c r="P197" s="4"/>
    </row>
    <row r="198" spans="1:16" ht="14.25" customHeight="1">
      <c r="A198" s="85" t="s">
        <v>20</v>
      </c>
      <c r="B198" s="365" t="s">
        <v>156</v>
      </c>
      <c r="C198" s="366"/>
      <c r="D198" s="366"/>
      <c r="E198" s="366"/>
      <c r="F198" s="366"/>
      <c r="G198" s="367"/>
      <c r="H198" s="88">
        <v>5600000</v>
      </c>
      <c r="I198" s="21"/>
      <c r="J198" s="8"/>
      <c r="K198" s="4"/>
      <c r="L198" s="4"/>
      <c r="M198" s="4"/>
      <c r="N198" s="4"/>
      <c r="O198" s="4"/>
      <c r="P198" s="4"/>
    </row>
    <row r="199" spans="1:16" ht="27.75" customHeight="1">
      <c r="A199" s="85" t="s">
        <v>83</v>
      </c>
      <c r="B199" s="365" t="s">
        <v>84</v>
      </c>
      <c r="C199" s="366"/>
      <c r="D199" s="366"/>
      <c r="E199" s="366"/>
      <c r="F199" s="366"/>
      <c r="G199" s="367"/>
      <c r="H199" s="88">
        <v>14000000</v>
      </c>
      <c r="I199" s="21"/>
      <c r="J199" s="8"/>
      <c r="K199" s="4"/>
      <c r="L199" s="4"/>
      <c r="M199" s="4"/>
      <c r="N199" s="4"/>
      <c r="O199" s="4"/>
      <c r="P199" s="4"/>
    </row>
    <row r="200" spans="1:16" ht="14.25" customHeight="1">
      <c r="A200" s="84" t="s">
        <v>18</v>
      </c>
      <c r="B200" s="336" t="s">
        <v>22</v>
      </c>
      <c r="C200" s="337"/>
      <c r="D200" s="337"/>
      <c r="E200" s="337"/>
      <c r="F200" s="337"/>
      <c r="G200" s="338"/>
      <c r="H200" s="83">
        <f>H197+H198+H199</f>
        <v>21605759</v>
      </c>
      <c r="I200" s="22"/>
      <c r="J200" s="8"/>
      <c r="K200" s="4"/>
      <c r="L200" s="4"/>
      <c r="M200" s="4"/>
      <c r="N200" s="4"/>
      <c r="O200" s="4"/>
      <c r="P200" s="4"/>
    </row>
    <row r="201" spans="1:16" ht="14.25" customHeight="1">
      <c r="A201" s="86" t="s">
        <v>19</v>
      </c>
      <c r="B201" s="383" t="s">
        <v>63</v>
      </c>
      <c r="C201" s="384"/>
      <c r="D201" s="384"/>
      <c r="E201" s="384"/>
      <c r="F201" s="384"/>
      <c r="G201" s="385"/>
      <c r="H201" s="26">
        <f>H200+H175</f>
        <v>177139036</v>
      </c>
      <c r="I201" s="9"/>
      <c r="J201" s="8"/>
      <c r="K201" s="173"/>
      <c r="L201" s="4"/>
      <c r="M201" s="4"/>
      <c r="N201" s="4"/>
      <c r="O201" s="4"/>
      <c r="P201" s="4"/>
    </row>
    <row r="202" spans="1:16" ht="9.75" customHeight="1">
      <c r="A202" s="23"/>
      <c r="B202" s="24"/>
      <c r="C202" s="24"/>
      <c r="D202" s="24"/>
      <c r="E202" s="24"/>
      <c r="F202" s="24"/>
      <c r="G202" s="24"/>
      <c r="H202" s="25"/>
      <c r="I202" s="9"/>
      <c r="J202" s="8"/>
      <c r="K202" s="4"/>
      <c r="L202" s="4"/>
      <c r="M202" s="4"/>
      <c r="N202" s="4"/>
      <c r="O202" s="4"/>
      <c r="P202" s="4"/>
    </row>
    <row r="203" ht="10.5" customHeight="1"/>
    <row r="204" ht="10.5" customHeight="1"/>
    <row r="205" ht="27.75" customHeight="1"/>
    <row r="206" ht="42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spans="11:12" ht="18.75" customHeight="1">
      <c r="K215" s="188" t="s">
        <v>54</v>
      </c>
      <c r="L215" s="188" t="s">
        <v>55</v>
      </c>
    </row>
    <row r="216" spans="1:14" ht="17.25" customHeight="1">
      <c r="A216" s="174" t="s">
        <v>4</v>
      </c>
      <c r="B216" s="339" t="s">
        <v>167</v>
      </c>
      <c r="C216" s="340"/>
      <c r="D216" s="340"/>
      <c r="E216" s="340"/>
      <c r="F216" s="340"/>
      <c r="G216" s="340"/>
      <c r="H216" s="341"/>
      <c r="I216" s="386">
        <f>K216+L216</f>
        <v>174616580</v>
      </c>
      <c r="J216" s="340"/>
      <c r="K216" s="211">
        <v>173020265</v>
      </c>
      <c r="L216" s="211">
        <v>1596315</v>
      </c>
      <c r="M216" s="1"/>
      <c r="N216" s="1">
        <f>I216-Dochody!E72</f>
        <v>0</v>
      </c>
    </row>
    <row r="217" spans="1:12" ht="12.75">
      <c r="A217" s="174"/>
      <c r="B217" s="342" t="s">
        <v>104</v>
      </c>
      <c r="C217" s="343"/>
      <c r="D217" s="343"/>
      <c r="E217" s="343"/>
      <c r="F217" s="343"/>
      <c r="G217" s="343"/>
      <c r="H217" s="344"/>
      <c r="I217" s="378">
        <f>Dochody!F72+Dochody!G72</f>
        <v>5022080</v>
      </c>
      <c r="J217" s="343"/>
      <c r="K217" s="211">
        <f>Dochody!F72</f>
        <v>5022080</v>
      </c>
      <c r="L217" s="211">
        <f>Dochody!G72</f>
        <v>0</v>
      </c>
    </row>
    <row r="218" spans="1:12" ht="12.75">
      <c r="A218" s="174"/>
      <c r="B218" s="342" t="s">
        <v>105</v>
      </c>
      <c r="C218" s="343"/>
      <c r="D218" s="343"/>
      <c r="E218" s="343"/>
      <c r="F218" s="343"/>
      <c r="G218" s="343"/>
      <c r="H218" s="344"/>
      <c r="I218" s="378">
        <f>Dochody!H72+Dochody!I72</f>
        <v>3846106</v>
      </c>
      <c r="J218" s="343"/>
      <c r="K218" s="211">
        <f>Dochody!H72</f>
        <v>3000393</v>
      </c>
      <c r="L218" s="211">
        <f>Dochody!I72</f>
        <v>845713</v>
      </c>
    </row>
    <row r="219" spans="1:12" ht="12.75">
      <c r="A219" s="174" t="s">
        <v>5</v>
      </c>
      <c r="B219" s="342" t="s">
        <v>106</v>
      </c>
      <c r="C219" s="343"/>
      <c r="D219" s="343"/>
      <c r="E219" s="343"/>
      <c r="F219" s="343"/>
      <c r="G219" s="343"/>
      <c r="H219" s="344"/>
      <c r="I219" s="386">
        <f>I216+I218-I217</f>
        <v>173440606</v>
      </c>
      <c r="J219" s="340"/>
      <c r="K219" s="211">
        <f>K216-K217+K218</f>
        <v>170998578</v>
      </c>
      <c r="L219" s="211">
        <f>L216-L217+L218</f>
        <v>2442028</v>
      </c>
    </row>
    <row r="220" spans="1:12" ht="45" customHeight="1">
      <c r="A220" s="186" t="s">
        <v>107</v>
      </c>
      <c r="B220" s="387" t="s">
        <v>86</v>
      </c>
      <c r="C220" s="388"/>
      <c r="D220" s="388"/>
      <c r="E220" s="388"/>
      <c r="F220" s="388"/>
      <c r="G220" s="388"/>
      <c r="H220" s="389"/>
      <c r="I220" s="427">
        <v>3698430</v>
      </c>
      <c r="J220" s="428"/>
      <c r="K220" s="212"/>
      <c r="L220" s="212"/>
    </row>
    <row r="221" spans="1:12" ht="5.25" customHeight="1">
      <c r="A221" s="187"/>
      <c r="B221" s="358"/>
      <c r="C221" s="359"/>
      <c r="D221" s="359"/>
      <c r="E221" s="359"/>
      <c r="F221" s="359"/>
      <c r="G221" s="359"/>
      <c r="H221" s="360"/>
      <c r="I221" s="379"/>
      <c r="J221" s="380"/>
      <c r="K221" s="213"/>
      <c r="L221" s="213"/>
    </row>
    <row r="222" spans="1:12" ht="6" customHeight="1">
      <c r="A222" s="175"/>
      <c r="B222" s="361"/>
      <c r="C222" s="362"/>
      <c r="D222" s="362"/>
      <c r="E222" s="362"/>
      <c r="F222" s="362"/>
      <c r="G222" s="362"/>
      <c r="H222" s="363"/>
      <c r="I222" s="381"/>
      <c r="J222" s="382"/>
      <c r="K222" s="214"/>
      <c r="L222" s="214"/>
    </row>
    <row r="223" spans="1:12" ht="12.75">
      <c r="A223" s="174"/>
      <c r="B223" s="339" t="s">
        <v>157</v>
      </c>
      <c r="C223" s="340"/>
      <c r="D223" s="340"/>
      <c r="E223" s="340"/>
      <c r="F223" s="340"/>
      <c r="G223" s="340"/>
      <c r="H223" s="341"/>
      <c r="I223" s="386">
        <f>I219+I220+I222+I221</f>
        <v>177139036</v>
      </c>
      <c r="J223" s="340"/>
      <c r="K223" s="215"/>
      <c r="L223" s="215"/>
    </row>
    <row r="224" spans="1:12" ht="8.25" customHeight="1">
      <c r="A224" s="174"/>
      <c r="B224" s="342"/>
      <c r="C224" s="343"/>
      <c r="D224" s="343"/>
      <c r="E224" s="343"/>
      <c r="F224" s="343"/>
      <c r="G224" s="343"/>
      <c r="H224" s="344"/>
      <c r="I224" s="342"/>
      <c r="J224" s="343"/>
      <c r="K224" s="215"/>
      <c r="L224" s="215"/>
    </row>
    <row r="225" spans="1:14" ht="17.25" customHeight="1">
      <c r="A225" s="174" t="s">
        <v>4</v>
      </c>
      <c r="B225" s="339" t="s">
        <v>190</v>
      </c>
      <c r="C225" s="340"/>
      <c r="D225" s="340"/>
      <c r="E225" s="340"/>
      <c r="F225" s="340"/>
      <c r="G225" s="340"/>
      <c r="H225" s="341"/>
      <c r="I225" s="386">
        <f>K225+L225</f>
        <v>156709251</v>
      </c>
      <c r="J225" s="340"/>
      <c r="K225" s="211">
        <v>119132147</v>
      </c>
      <c r="L225" s="211">
        <v>37577104</v>
      </c>
      <c r="N225" s="1">
        <f>I225-E175</f>
        <v>0</v>
      </c>
    </row>
    <row r="226" spans="1:12" ht="12.75">
      <c r="A226" s="174"/>
      <c r="B226" s="342" t="s">
        <v>109</v>
      </c>
      <c r="C226" s="343"/>
      <c r="D226" s="343"/>
      <c r="E226" s="343"/>
      <c r="F226" s="343"/>
      <c r="G226" s="343"/>
      <c r="H226" s="344"/>
      <c r="I226" s="378">
        <f>F175</f>
        <v>1440452</v>
      </c>
      <c r="J226" s="343"/>
      <c r="K226" s="211">
        <f>I124</f>
        <v>1194907</v>
      </c>
      <c r="L226" s="211">
        <f>J124</f>
        <v>245545</v>
      </c>
    </row>
    <row r="227" spans="1:12" ht="12.75">
      <c r="A227" s="174"/>
      <c r="B227" s="342" t="s">
        <v>110</v>
      </c>
      <c r="C227" s="343"/>
      <c r="D227" s="343"/>
      <c r="E227" s="343"/>
      <c r="F227" s="343"/>
      <c r="G227" s="343"/>
      <c r="H227" s="344"/>
      <c r="I227" s="378">
        <f>G175</f>
        <v>264478</v>
      </c>
      <c r="J227" s="343"/>
      <c r="K227" s="211">
        <f>K124</f>
        <v>264478</v>
      </c>
      <c r="L227" s="211">
        <f>L124</f>
        <v>0</v>
      </c>
    </row>
    <row r="228" spans="1:15" ht="12.75">
      <c r="A228" s="174" t="s">
        <v>5</v>
      </c>
      <c r="B228" s="342" t="s">
        <v>111</v>
      </c>
      <c r="C228" s="343"/>
      <c r="D228" s="343"/>
      <c r="E228" s="343"/>
      <c r="F228" s="343"/>
      <c r="G228" s="343"/>
      <c r="H228" s="344"/>
      <c r="I228" s="386">
        <f>I225+I227-I226</f>
        <v>155533277</v>
      </c>
      <c r="J228" s="340"/>
      <c r="K228" s="211">
        <f>K225-K226+K227</f>
        <v>118201718</v>
      </c>
      <c r="L228" s="211">
        <f>L225-L226+L227</f>
        <v>37331559</v>
      </c>
      <c r="O228" t="s">
        <v>128</v>
      </c>
    </row>
    <row r="229" spans="1:12" ht="12.75">
      <c r="A229" s="174" t="s">
        <v>107</v>
      </c>
      <c r="B229" s="342" t="s">
        <v>112</v>
      </c>
      <c r="C229" s="343"/>
      <c r="D229" s="343"/>
      <c r="E229" s="343"/>
      <c r="F229" s="343"/>
      <c r="G229" s="343"/>
      <c r="H229" s="344"/>
      <c r="I229" s="378">
        <v>2005759</v>
      </c>
      <c r="J229" s="343"/>
      <c r="K229" s="215"/>
      <c r="L229" s="215"/>
    </row>
    <row r="230" spans="1:12" ht="12.75">
      <c r="A230" s="174" t="s">
        <v>113</v>
      </c>
      <c r="B230" s="342" t="s">
        <v>114</v>
      </c>
      <c r="C230" s="343"/>
      <c r="D230" s="343"/>
      <c r="E230" s="343"/>
      <c r="F230" s="343"/>
      <c r="G230" s="343"/>
      <c r="H230" s="344"/>
      <c r="I230" s="378">
        <v>5600000</v>
      </c>
      <c r="J230" s="343"/>
      <c r="K230" s="215"/>
      <c r="L230" s="215"/>
    </row>
    <row r="231" spans="1:12" ht="12.75">
      <c r="A231" s="174" t="s">
        <v>108</v>
      </c>
      <c r="B231" s="342" t="s">
        <v>84</v>
      </c>
      <c r="C231" s="343"/>
      <c r="D231" s="343"/>
      <c r="E231" s="343"/>
      <c r="F231" s="343"/>
      <c r="G231" s="343"/>
      <c r="H231" s="344"/>
      <c r="I231" s="378">
        <v>14000000</v>
      </c>
      <c r="J231" s="391"/>
      <c r="K231" s="215"/>
      <c r="L231" s="215"/>
    </row>
    <row r="232" spans="1:12" ht="12.75">
      <c r="A232" s="174" t="s">
        <v>121</v>
      </c>
      <c r="B232" s="355" t="s">
        <v>159</v>
      </c>
      <c r="C232" s="356"/>
      <c r="D232" s="356"/>
      <c r="E232" s="356"/>
      <c r="F232" s="356"/>
      <c r="G232" s="356"/>
      <c r="H232" s="357"/>
      <c r="I232" s="392">
        <f>SUM(I229:J231)</f>
        <v>21605759</v>
      </c>
      <c r="J232" s="393"/>
      <c r="K232" s="215"/>
      <c r="L232" s="215"/>
    </row>
    <row r="233" spans="1:12" ht="18" customHeight="1">
      <c r="A233" s="176"/>
      <c r="B233" s="339" t="s">
        <v>158</v>
      </c>
      <c r="C233" s="340"/>
      <c r="D233" s="340"/>
      <c r="E233" s="340"/>
      <c r="F233" s="340"/>
      <c r="G233" s="340"/>
      <c r="H233" s="341"/>
      <c r="I233" s="386">
        <f>I228+I232</f>
        <v>177139036</v>
      </c>
      <c r="J233" s="340"/>
      <c r="K233" s="215"/>
      <c r="L233" s="215"/>
    </row>
    <row r="234" spans="1:10" ht="13.5" customHeight="1">
      <c r="A234" s="10"/>
      <c r="B234" s="80"/>
      <c r="C234" s="80"/>
      <c r="D234" s="80"/>
      <c r="E234" s="177"/>
      <c r="F234" s="8"/>
      <c r="G234" s="80"/>
      <c r="H234" s="80"/>
      <c r="I234" s="80"/>
      <c r="J234" s="80"/>
    </row>
    <row r="235" spans="1:12" ht="13.5" customHeight="1">
      <c r="A235" s="390" t="s">
        <v>148</v>
      </c>
      <c r="B235" s="390"/>
      <c r="C235" s="390"/>
      <c r="D235" s="390"/>
      <c r="E235" s="390"/>
      <c r="F235" s="390"/>
      <c r="G235" s="390"/>
      <c r="H235" s="390"/>
      <c r="I235" s="390"/>
      <c r="J235" s="390"/>
      <c r="K235" s="390"/>
      <c r="L235" s="390"/>
    </row>
    <row r="236" spans="1:11" ht="13.5" customHeight="1">
      <c r="A236" s="390" t="s">
        <v>149</v>
      </c>
      <c r="B236" s="390"/>
      <c r="C236" s="390"/>
      <c r="D236" s="390"/>
      <c r="E236" s="390"/>
      <c r="F236" s="390"/>
      <c r="G236" s="390"/>
      <c r="H236" s="390"/>
      <c r="I236" s="390"/>
      <c r="J236" s="390"/>
      <c r="K236" s="390"/>
    </row>
    <row r="237" spans="1:12" ht="12.75">
      <c r="A237" s="354" t="s">
        <v>150</v>
      </c>
      <c r="B237" s="354"/>
      <c r="C237" s="354"/>
      <c r="D237" s="354"/>
      <c r="E237" s="354"/>
      <c r="F237" s="354"/>
      <c r="G237" s="354"/>
      <c r="H237" s="354"/>
      <c r="I237" s="354"/>
      <c r="J237" s="354"/>
      <c r="L237" s="1">
        <f>I223-I233</f>
        <v>0</v>
      </c>
    </row>
    <row r="238" spans="1:10" ht="12.75">
      <c r="A238" s="229" t="s">
        <v>151</v>
      </c>
      <c r="B238" s="80"/>
      <c r="C238" s="80"/>
      <c r="D238" s="80"/>
      <c r="E238" s="80"/>
      <c r="F238" s="80"/>
      <c r="G238" s="80"/>
      <c r="H238" s="80"/>
      <c r="I238" s="80"/>
      <c r="J238" s="80"/>
    </row>
    <row r="239" spans="1:10" ht="12.75">
      <c r="A239" s="353" t="s">
        <v>152</v>
      </c>
      <c r="B239" s="353"/>
      <c r="C239" s="353"/>
      <c r="D239" s="353"/>
      <c r="E239" s="353"/>
      <c r="F239" s="353"/>
      <c r="G239" s="353"/>
      <c r="H239" s="353"/>
      <c r="I239" s="353"/>
      <c r="J239" s="353"/>
    </row>
    <row r="240" spans="1:12" ht="12.75" customHeight="1">
      <c r="A240" s="352" t="s">
        <v>124</v>
      </c>
      <c r="B240" s="352"/>
      <c r="C240" s="352"/>
      <c r="D240" s="352"/>
      <c r="E240" s="352"/>
      <c r="F240" s="352"/>
      <c r="G240" s="352"/>
      <c r="H240" s="352"/>
      <c r="I240" s="352"/>
      <c r="J240" s="352"/>
      <c r="K240" s="352"/>
      <c r="L240" s="352"/>
    </row>
    <row r="241" ht="12.75" customHeight="1">
      <c r="A241" s="229" t="s">
        <v>153</v>
      </c>
    </row>
    <row r="242" spans="1:10" ht="12.75">
      <c r="A242" s="229" t="s">
        <v>154</v>
      </c>
      <c r="B242" s="80"/>
      <c r="C242" s="80"/>
      <c r="D242" s="80"/>
      <c r="E242" s="80"/>
      <c r="F242" s="80"/>
      <c r="G242" s="80"/>
      <c r="H242" s="80"/>
      <c r="I242" s="80"/>
      <c r="J242" s="80"/>
    </row>
  </sheetData>
  <sheetProtection/>
  <mergeCells count="224">
    <mergeCell ref="D83:H83"/>
    <mergeCell ref="D21:H21"/>
    <mergeCell ref="D22:H22"/>
    <mergeCell ref="D33:H33"/>
    <mergeCell ref="D36:H36"/>
    <mergeCell ref="D37:H37"/>
    <mergeCell ref="D56:H56"/>
    <mergeCell ref="D24:H24"/>
    <mergeCell ref="D25:H25"/>
    <mergeCell ref="D63:H63"/>
    <mergeCell ref="D64:H64"/>
    <mergeCell ref="D59:H59"/>
    <mergeCell ref="D54:H54"/>
    <mergeCell ref="D55:H55"/>
    <mergeCell ref="D13:H13"/>
    <mergeCell ref="D14:H14"/>
    <mergeCell ref="D15:H15"/>
    <mergeCell ref="D17:H17"/>
    <mergeCell ref="D18:H18"/>
    <mergeCell ref="D23:H23"/>
    <mergeCell ref="D106:H106"/>
    <mergeCell ref="D108:H108"/>
    <mergeCell ref="D29:H29"/>
    <mergeCell ref="D30:H30"/>
    <mergeCell ref="D10:H10"/>
    <mergeCell ref="D11:H11"/>
    <mergeCell ref="D12:H12"/>
    <mergeCell ref="D31:H31"/>
    <mergeCell ref="D32:H32"/>
    <mergeCell ref="D58:H58"/>
    <mergeCell ref="D118:H118"/>
    <mergeCell ref="D101:H101"/>
    <mergeCell ref="D103:H103"/>
    <mergeCell ref="D16:H16"/>
    <mergeCell ref="D51:H51"/>
    <mergeCell ref="D28:H28"/>
    <mergeCell ref="D19:H19"/>
    <mergeCell ref="D117:H117"/>
    <mergeCell ref="D53:H53"/>
    <mergeCell ref="D60:H60"/>
    <mergeCell ref="D89:H89"/>
    <mergeCell ref="D67:H67"/>
    <mergeCell ref="D65:H65"/>
    <mergeCell ref="D66:H66"/>
    <mergeCell ref="D69:H69"/>
    <mergeCell ref="D88:H88"/>
    <mergeCell ref="D80:H80"/>
    <mergeCell ref="D87:H87"/>
    <mergeCell ref="D71:H71"/>
    <mergeCell ref="D82:H82"/>
    <mergeCell ref="D91:H91"/>
    <mergeCell ref="D84:H84"/>
    <mergeCell ref="D90:H90"/>
    <mergeCell ref="D76:H76"/>
    <mergeCell ref="D79:H79"/>
    <mergeCell ref="I227:J227"/>
    <mergeCell ref="I216:J216"/>
    <mergeCell ref="I218:J218"/>
    <mergeCell ref="D104:H104"/>
    <mergeCell ref="D119:H119"/>
    <mergeCell ref="B191:G191"/>
    <mergeCell ref="I220:J220"/>
    <mergeCell ref="D120:H120"/>
    <mergeCell ref="D121:H121"/>
    <mergeCell ref="B159:D159"/>
    <mergeCell ref="B150:D153"/>
    <mergeCell ref="B166:D166"/>
    <mergeCell ref="B163:D163"/>
    <mergeCell ref="F152:F153"/>
    <mergeCell ref="B157:D157"/>
    <mergeCell ref="K152:K153"/>
    <mergeCell ref="G152:G153"/>
    <mergeCell ref="H150:H153"/>
    <mergeCell ref="I150:P150"/>
    <mergeCell ref="E150:E153"/>
    <mergeCell ref="J151:O151"/>
    <mergeCell ref="B156:D156"/>
    <mergeCell ref="B155:D155"/>
    <mergeCell ref="O124:P124"/>
    <mergeCell ref="A148:P148"/>
    <mergeCell ref="N152:O152"/>
    <mergeCell ref="A150:A153"/>
    <mergeCell ref="L152:L153"/>
    <mergeCell ref="P151:P153"/>
    <mergeCell ref="I151:I153"/>
    <mergeCell ref="J152:J153"/>
    <mergeCell ref="M152:M153"/>
    <mergeCell ref="B160:D160"/>
    <mergeCell ref="A124:H124"/>
    <mergeCell ref="A6:L6"/>
    <mergeCell ref="I8:J8"/>
    <mergeCell ref="K8:L8"/>
    <mergeCell ref="D8:H9"/>
    <mergeCell ref="A8:C8"/>
    <mergeCell ref="D27:H27"/>
    <mergeCell ref="D20:H20"/>
    <mergeCell ref="D92:H92"/>
    <mergeCell ref="D105:H105"/>
    <mergeCell ref="M124:N124"/>
    <mergeCell ref="D26:H26"/>
    <mergeCell ref="D52:H52"/>
    <mergeCell ref="B228:H228"/>
    <mergeCell ref="I229:J229"/>
    <mergeCell ref="I228:J228"/>
    <mergeCell ref="I223:J223"/>
    <mergeCell ref="I225:J225"/>
    <mergeCell ref="I226:J226"/>
    <mergeCell ref="I219:J219"/>
    <mergeCell ref="B220:H220"/>
    <mergeCell ref="A235:L235"/>
    <mergeCell ref="A236:K236"/>
    <mergeCell ref="B231:H231"/>
    <mergeCell ref="I231:J231"/>
    <mergeCell ref="B233:H233"/>
    <mergeCell ref="I233:J233"/>
    <mergeCell ref="I232:J232"/>
    <mergeCell ref="B226:H226"/>
    <mergeCell ref="I230:J230"/>
    <mergeCell ref="B182:G182"/>
    <mergeCell ref="I217:J217"/>
    <mergeCell ref="I221:J221"/>
    <mergeCell ref="I224:J224"/>
    <mergeCell ref="I222:J222"/>
    <mergeCell ref="B219:H219"/>
    <mergeCell ref="B199:G199"/>
    <mergeCell ref="B216:H216"/>
    <mergeCell ref="B201:G201"/>
    <mergeCell ref="B187:F187"/>
    <mergeCell ref="B198:G198"/>
    <mergeCell ref="B218:H218"/>
    <mergeCell ref="B217:H217"/>
    <mergeCell ref="B169:D169"/>
    <mergeCell ref="B174:D174"/>
    <mergeCell ref="B172:D172"/>
    <mergeCell ref="B194:G194"/>
    <mergeCell ref="B170:D170"/>
    <mergeCell ref="B173:D173"/>
    <mergeCell ref="B183:F183"/>
    <mergeCell ref="B222:H222"/>
    <mergeCell ref="J181:K181"/>
    <mergeCell ref="J180:K180"/>
    <mergeCell ref="B192:G192"/>
    <mergeCell ref="B197:G197"/>
    <mergeCell ref="B186:G186"/>
    <mergeCell ref="B185:G185"/>
    <mergeCell ref="B193:G193"/>
    <mergeCell ref="B200:G200"/>
    <mergeCell ref="B168:D168"/>
    <mergeCell ref="B189:G189"/>
    <mergeCell ref="B188:F188"/>
    <mergeCell ref="B190:G190"/>
    <mergeCell ref="A240:L240"/>
    <mergeCell ref="A239:J239"/>
    <mergeCell ref="A237:J237"/>
    <mergeCell ref="B232:H232"/>
    <mergeCell ref="B224:H224"/>
    <mergeCell ref="B221:H221"/>
    <mergeCell ref="B223:H223"/>
    <mergeCell ref="B230:H230"/>
    <mergeCell ref="B227:H227"/>
    <mergeCell ref="B167:D167"/>
    <mergeCell ref="B225:H225"/>
    <mergeCell ref="B229:H229"/>
    <mergeCell ref="B184:F184"/>
    <mergeCell ref="B179:G179"/>
    <mergeCell ref="B180:G180"/>
    <mergeCell ref="B181:G181"/>
    <mergeCell ref="D81:H81"/>
    <mergeCell ref="D68:H68"/>
    <mergeCell ref="B158:D158"/>
    <mergeCell ref="D95:H95"/>
    <mergeCell ref="B161:D161"/>
    <mergeCell ref="E176:F176"/>
    <mergeCell ref="B175:D175"/>
    <mergeCell ref="B164:D164"/>
    <mergeCell ref="B162:D162"/>
    <mergeCell ref="B171:D171"/>
    <mergeCell ref="D100:H100"/>
    <mergeCell ref="D44:H44"/>
    <mergeCell ref="D45:H45"/>
    <mergeCell ref="D46:H46"/>
    <mergeCell ref="F150:G151"/>
    <mergeCell ref="B165:D165"/>
    <mergeCell ref="D57:H57"/>
    <mergeCell ref="D72:H72"/>
    <mergeCell ref="D73:H73"/>
    <mergeCell ref="D77:H77"/>
    <mergeCell ref="D70:H70"/>
    <mergeCell ref="D78:H78"/>
    <mergeCell ref="D107:H107"/>
    <mergeCell ref="D122:H122"/>
    <mergeCell ref="D123:H123"/>
    <mergeCell ref="D109:H109"/>
    <mergeCell ref="D110:H110"/>
    <mergeCell ref="D102:H102"/>
    <mergeCell ref="D96:H96"/>
    <mergeCell ref="D97:H97"/>
    <mergeCell ref="D34:H34"/>
    <mergeCell ref="D47:H47"/>
    <mergeCell ref="D48:H48"/>
    <mergeCell ref="D49:H49"/>
    <mergeCell ref="D50:H50"/>
    <mergeCell ref="D35:H35"/>
    <mergeCell ref="A42:C42"/>
    <mergeCell ref="D42:H43"/>
    <mergeCell ref="I42:J42"/>
    <mergeCell ref="K42:L42"/>
    <mergeCell ref="A74:C74"/>
    <mergeCell ref="D74:H75"/>
    <mergeCell ref="I74:J74"/>
    <mergeCell ref="K74:L74"/>
    <mergeCell ref="D61:H61"/>
    <mergeCell ref="D62:H62"/>
    <mergeCell ref="A115:C115"/>
    <mergeCell ref="D115:H116"/>
    <mergeCell ref="I115:J115"/>
    <mergeCell ref="K115:L115"/>
    <mergeCell ref="D85:H85"/>
    <mergeCell ref="D86:H86"/>
    <mergeCell ref="D93:H93"/>
    <mergeCell ref="D94:H94"/>
    <mergeCell ref="D98:H98"/>
    <mergeCell ref="D99:H99"/>
  </mergeCells>
  <printOptions horizontalCentered="1"/>
  <pageMargins left="0.4330708661417323" right="0.1968503937007874" top="0.26" bottom="0.23" header="0.17" footer="0.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2"/>
  <sheetViews>
    <sheetView showZeros="0" zoomScalePageLayoutView="0" workbookViewId="0" topLeftCell="A4">
      <selection activeCell="I19" sqref="I19"/>
    </sheetView>
  </sheetViews>
  <sheetFormatPr defaultColWidth="9.00390625" defaultRowHeight="12.75"/>
  <cols>
    <col min="1" max="1" width="6.75390625" style="0" customWidth="1"/>
    <col min="5" max="5" width="13.375" style="0" customWidth="1"/>
    <col min="6" max="6" width="10.75390625" style="0" customWidth="1"/>
    <col min="7" max="7" width="11.25390625" style="0" customWidth="1"/>
    <col min="8" max="8" width="12.375" style="0" customWidth="1"/>
    <col min="9" max="9" width="11.125" style="0" customWidth="1"/>
    <col min="10" max="10" width="11.875" style="0" customWidth="1"/>
    <col min="11" max="11" width="13.625" style="0" customWidth="1"/>
    <col min="12" max="12" width="12.375" style="0" customWidth="1"/>
    <col min="14" max="14" width="11.125" style="0" bestFit="1" customWidth="1"/>
  </cols>
  <sheetData>
    <row r="1" spans="1:12" ht="11.25" customHeight="1">
      <c r="A1" s="80"/>
      <c r="B1" s="80"/>
      <c r="C1" s="80"/>
      <c r="D1" s="80"/>
      <c r="E1" s="80"/>
      <c r="F1" s="80"/>
      <c r="G1" s="80"/>
      <c r="H1" s="11" t="s">
        <v>49</v>
      </c>
      <c r="I1" s="80"/>
      <c r="J1" s="12"/>
      <c r="K1" s="28"/>
      <c r="L1" s="29"/>
    </row>
    <row r="2" spans="1:12" ht="3" customHeight="1">
      <c r="A2" s="80"/>
      <c r="B2" s="80"/>
      <c r="C2" s="80"/>
      <c r="D2" s="80"/>
      <c r="E2" s="80"/>
      <c r="F2" s="80"/>
      <c r="G2" s="80"/>
      <c r="H2" s="11"/>
      <c r="I2" s="80"/>
      <c r="J2" s="11"/>
      <c r="K2" s="28"/>
      <c r="L2" s="29"/>
    </row>
    <row r="3" spans="1:12" ht="10.5" customHeight="1">
      <c r="A3" s="80"/>
      <c r="B3" s="80"/>
      <c r="C3" s="80"/>
      <c r="D3" s="80"/>
      <c r="E3" s="80"/>
      <c r="F3" s="80"/>
      <c r="G3" s="80"/>
      <c r="H3" s="5" t="s">
        <v>222</v>
      </c>
      <c r="I3" s="80"/>
      <c r="J3" s="5"/>
      <c r="K3" s="28"/>
      <c r="L3" s="29"/>
    </row>
    <row r="4" spans="1:12" ht="11.25" customHeight="1">
      <c r="A4" s="80"/>
      <c r="B4" s="80"/>
      <c r="C4" s="80"/>
      <c r="D4" s="80"/>
      <c r="E4" s="80"/>
      <c r="F4" s="80"/>
      <c r="G4" s="80"/>
      <c r="H4" s="5" t="s">
        <v>50</v>
      </c>
      <c r="I4" s="80"/>
      <c r="J4" s="5"/>
      <c r="K4" s="28"/>
      <c r="L4" s="29"/>
    </row>
    <row r="5" spans="1:12" ht="12" customHeight="1">
      <c r="A5" s="80"/>
      <c r="B5" s="80"/>
      <c r="C5" s="80"/>
      <c r="D5" s="80"/>
      <c r="E5" s="80"/>
      <c r="F5" s="80"/>
      <c r="G5" s="80"/>
      <c r="H5" s="5" t="s">
        <v>223</v>
      </c>
      <c r="I5" s="80"/>
      <c r="J5" s="5"/>
      <c r="K5" s="28"/>
      <c r="L5" s="29"/>
    </row>
    <row r="6" spans="1:12" ht="6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28"/>
      <c r="L6" s="29"/>
    </row>
    <row r="7" spans="1:12" ht="11.25" customHeight="1">
      <c r="A7" s="512" t="s">
        <v>117</v>
      </c>
      <c r="B7" s="513"/>
      <c r="C7" s="513"/>
      <c r="D7" s="513"/>
      <c r="E7" s="513"/>
      <c r="F7" s="513"/>
      <c r="G7" s="513"/>
      <c r="H7" s="513"/>
      <c r="I7" s="513"/>
      <c r="J7" s="513"/>
      <c r="K7" s="28"/>
      <c r="L7" s="29"/>
    </row>
    <row r="8" spans="1:12" ht="4.5" customHeight="1">
      <c r="A8" s="27"/>
      <c r="B8" s="27"/>
      <c r="C8" s="27"/>
      <c r="D8" s="27"/>
      <c r="E8" s="27"/>
      <c r="F8" s="27"/>
      <c r="G8" s="27"/>
      <c r="H8" s="27"/>
      <c r="I8" s="27"/>
      <c r="J8" s="41"/>
      <c r="K8" s="28"/>
      <c r="L8" s="29"/>
    </row>
    <row r="9" spans="1:12" ht="12" customHeight="1">
      <c r="A9" s="515" t="s">
        <v>51</v>
      </c>
      <c r="B9" s="516"/>
      <c r="C9" s="517"/>
      <c r="D9" s="518" t="s">
        <v>65</v>
      </c>
      <c r="E9" s="519"/>
      <c r="F9" s="520"/>
      <c r="G9" s="514" t="s">
        <v>66</v>
      </c>
      <c r="H9" s="514"/>
      <c r="I9" s="514" t="s">
        <v>67</v>
      </c>
      <c r="J9" s="514"/>
      <c r="K9" s="30"/>
      <c r="L9" s="31"/>
    </row>
    <row r="10" spans="1:12" ht="12" customHeight="1">
      <c r="A10" s="43" t="s">
        <v>24</v>
      </c>
      <c r="B10" s="43" t="s">
        <v>52</v>
      </c>
      <c r="C10" s="43" t="s">
        <v>53</v>
      </c>
      <c r="D10" s="521"/>
      <c r="E10" s="522"/>
      <c r="F10" s="523"/>
      <c r="G10" s="32" t="s">
        <v>54</v>
      </c>
      <c r="H10" s="32" t="s">
        <v>55</v>
      </c>
      <c r="I10" s="32" t="s">
        <v>54</v>
      </c>
      <c r="J10" s="32" t="s">
        <v>55</v>
      </c>
      <c r="K10" s="30"/>
      <c r="L10" s="31"/>
    </row>
    <row r="11" spans="1:12" ht="13.5" customHeight="1">
      <c r="A11" s="76">
        <v>700</v>
      </c>
      <c r="B11" s="76"/>
      <c r="C11" s="75"/>
      <c r="D11" s="469" t="s">
        <v>126</v>
      </c>
      <c r="E11" s="470"/>
      <c r="F11" s="471"/>
      <c r="G11" s="171">
        <f>G12</f>
        <v>4887000</v>
      </c>
      <c r="H11" s="171"/>
      <c r="I11" s="171">
        <f>I12</f>
        <v>0</v>
      </c>
      <c r="J11" s="240">
        <f>J12</f>
        <v>845713</v>
      </c>
      <c r="K11" s="30"/>
      <c r="L11" s="31"/>
    </row>
    <row r="12" spans="1:12" ht="16.5" customHeight="1">
      <c r="A12" s="77"/>
      <c r="B12" s="178">
        <v>70005</v>
      </c>
      <c r="C12" s="77"/>
      <c r="D12" s="472" t="s">
        <v>127</v>
      </c>
      <c r="E12" s="500"/>
      <c r="F12" s="501"/>
      <c r="G12" s="205">
        <f>G13</f>
        <v>4887000</v>
      </c>
      <c r="H12" s="205"/>
      <c r="I12" s="205">
        <f>SUM(I14:I14)</f>
        <v>0</v>
      </c>
      <c r="J12" s="241">
        <f>J14</f>
        <v>845713</v>
      </c>
      <c r="K12" s="30"/>
      <c r="L12" s="31"/>
    </row>
    <row r="13" spans="1:12" ht="58.5" customHeight="1">
      <c r="A13" s="81"/>
      <c r="B13" s="82"/>
      <c r="C13" s="181" t="s">
        <v>199</v>
      </c>
      <c r="D13" s="449" t="s">
        <v>198</v>
      </c>
      <c r="E13" s="310"/>
      <c r="F13" s="311"/>
      <c r="G13" s="183">
        <v>4887000</v>
      </c>
      <c r="H13" s="183"/>
      <c r="I13" s="183"/>
      <c r="J13" s="233"/>
      <c r="K13" s="30"/>
      <c r="L13" s="31"/>
    </row>
    <row r="14" spans="1:12" ht="33.75" customHeight="1">
      <c r="A14" s="81"/>
      <c r="B14" s="82"/>
      <c r="C14" s="181" t="s">
        <v>168</v>
      </c>
      <c r="D14" s="449" t="s">
        <v>169</v>
      </c>
      <c r="E14" s="310"/>
      <c r="F14" s="311"/>
      <c r="G14" s="183"/>
      <c r="H14" s="183"/>
      <c r="I14" s="183"/>
      <c r="J14" s="233">
        <v>845713</v>
      </c>
      <c r="K14" s="30"/>
      <c r="L14" s="31"/>
    </row>
    <row r="15" spans="1:12" ht="60.75" customHeight="1">
      <c r="A15" s="76">
        <v>756</v>
      </c>
      <c r="B15" s="76"/>
      <c r="C15" s="75"/>
      <c r="D15" s="469" t="s">
        <v>130</v>
      </c>
      <c r="E15" s="528"/>
      <c r="F15" s="529"/>
      <c r="G15" s="171">
        <f>G18</f>
        <v>121700</v>
      </c>
      <c r="H15" s="171"/>
      <c r="I15" s="171">
        <f>I25+I16+I18</f>
        <v>3000393</v>
      </c>
      <c r="J15" s="171"/>
      <c r="K15" s="30"/>
      <c r="L15" s="31"/>
    </row>
    <row r="16" spans="1:12" ht="54" customHeight="1">
      <c r="A16" s="77"/>
      <c r="B16" s="178">
        <v>75615</v>
      </c>
      <c r="C16" s="77"/>
      <c r="D16" s="472" t="s">
        <v>200</v>
      </c>
      <c r="E16" s="473"/>
      <c r="F16" s="474"/>
      <c r="G16" s="205">
        <f>G17</f>
        <v>0</v>
      </c>
      <c r="H16" s="204"/>
      <c r="I16" s="204">
        <f>I17</f>
        <v>2000000</v>
      </c>
      <c r="J16" s="206"/>
      <c r="K16" s="30"/>
      <c r="L16" s="31"/>
    </row>
    <row r="17" spans="1:12" ht="16.5" customHeight="1">
      <c r="A17" s="81"/>
      <c r="B17" s="82"/>
      <c r="C17" s="224" t="s">
        <v>201</v>
      </c>
      <c r="D17" s="449" t="s">
        <v>202</v>
      </c>
      <c r="E17" s="310"/>
      <c r="F17" s="311"/>
      <c r="G17" s="225"/>
      <c r="H17" s="225"/>
      <c r="I17" s="225">
        <v>2000000</v>
      </c>
      <c r="J17" s="226"/>
      <c r="K17" s="30"/>
      <c r="L17" s="31"/>
    </row>
    <row r="18" spans="1:12" ht="60.75" customHeight="1">
      <c r="A18" s="77"/>
      <c r="B18" s="178">
        <v>75616</v>
      </c>
      <c r="C18" s="77"/>
      <c r="D18" s="472" t="s">
        <v>188</v>
      </c>
      <c r="E18" s="473"/>
      <c r="F18" s="474"/>
      <c r="G18" s="205">
        <f>G20</f>
        <v>121700</v>
      </c>
      <c r="H18" s="204"/>
      <c r="I18" s="204">
        <f>I19</f>
        <v>1000000</v>
      </c>
      <c r="J18" s="206"/>
      <c r="K18" s="30"/>
      <c r="L18" s="31"/>
    </row>
    <row r="19" spans="1:12" ht="16.5" customHeight="1">
      <c r="A19" s="81"/>
      <c r="B19" s="82"/>
      <c r="C19" s="224" t="s">
        <v>201</v>
      </c>
      <c r="D19" s="449" t="s">
        <v>202</v>
      </c>
      <c r="E19" s="310"/>
      <c r="F19" s="311"/>
      <c r="G19" s="225"/>
      <c r="H19" s="225"/>
      <c r="I19" s="225">
        <v>1000000</v>
      </c>
      <c r="J19" s="226"/>
      <c r="K19" s="30"/>
      <c r="L19" s="31"/>
    </row>
    <row r="20" spans="1:12" ht="26.25" customHeight="1">
      <c r="A20" s="81"/>
      <c r="B20" s="82"/>
      <c r="C20" s="260" t="s">
        <v>144</v>
      </c>
      <c r="D20" s="527" t="s">
        <v>189</v>
      </c>
      <c r="E20" s="321"/>
      <c r="F20" s="322"/>
      <c r="G20" s="261">
        <v>121700</v>
      </c>
      <c r="H20" s="261"/>
      <c r="I20" s="262"/>
      <c r="J20" s="263"/>
      <c r="K20" s="30"/>
      <c r="L20" s="31"/>
    </row>
    <row r="21" spans="1:12" ht="26.25" customHeight="1">
      <c r="A21" s="264"/>
      <c r="B21" s="265"/>
      <c r="C21" s="266"/>
      <c r="D21" s="267"/>
      <c r="E21" s="250"/>
      <c r="F21" s="250"/>
      <c r="G21" s="268"/>
      <c r="H21" s="268"/>
      <c r="I21" s="269"/>
      <c r="J21" s="270"/>
      <c r="K21" s="30"/>
      <c r="L21" s="31"/>
    </row>
    <row r="22" spans="1:12" ht="26.25" customHeight="1">
      <c r="A22" s="271"/>
      <c r="B22" s="272"/>
      <c r="C22" s="273"/>
      <c r="D22" s="274"/>
      <c r="E22" s="243"/>
      <c r="F22" s="243"/>
      <c r="G22" s="275"/>
      <c r="H22" s="275"/>
      <c r="I22" s="276"/>
      <c r="J22" s="277"/>
      <c r="K22" s="30"/>
      <c r="L22" s="31"/>
    </row>
    <row r="23" spans="1:12" ht="15.75" customHeight="1">
      <c r="A23" s="515" t="s">
        <v>51</v>
      </c>
      <c r="B23" s="516"/>
      <c r="C23" s="517"/>
      <c r="D23" s="518" t="s">
        <v>65</v>
      </c>
      <c r="E23" s="519"/>
      <c r="F23" s="520"/>
      <c r="G23" s="514" t="s">
        <v>66</v>
      </c>
      <c r="H23" s="514"/>
      <c r="I23" s="514" t="s">
        <v>67</v>
      </c>
      <c r="J23" s="514"/>
      <c r="K23" s="30"/>
      <c r="L23" s="31"/>
    </row>
    <row r="24" spans="1:12" ht="15.75" customHeight="1">
      <c r="A24" s="257" t="s">
        <v>24</v>
      </c>
      <c r="B24" s="257" t="s">
        <v>52</v>
      </c>
      <c r="C24" s="257" t="s">
        <v>53</v>
      </c>
      <c r="D24" s="521"/>
      <c r="E24" s="522"/>
      <c r="F24" s="523"/>
      <c r="G24" s="32" t="s">
        <v>54</v>
      </c>
      <c r="H24" s="32" t="s">
        <v>55</v>
      </c>
      <c r="I24" s="32" t="s">
        <v>54</v>
      </c>
      <c r="J24" s="32" t="s">
        <v>55</v>
      </c>
      <c r="K24" s="30"/>
      <c r="L24" s="31"/>
    </row>
    <row r="25" spans="1:12" ht="24.75" customHeight="1">
      <c r="A25" s="77"/>
      <c r="B25" s="178">
        <v>75618</v>
      </c>
      <c r="C25" s="77"/>
      <c r="D25" s="472" t="s">
        <v>140</v>
      </c>
      <c r="E25" s="473"/>
      <c r="F25" s="474"/>
      <c r="G25" s="205"/>
      <c r="H25" s="204"/>
      <c r="I25" s="238">
        <f>I26</f>
        <v>393</v>
      </c>
      <c r="J25" s="206"/>
      <c r="K25" s="30"/>
      <c r="L25" s="31"/>
    </row>
    <row r="26" spans="1:12" ht="13.5" customHeight="1">
      <c r="A26" s="81"/>
      <c r="B26" s="82"/>
      <c r="C26" s="224" t="s">
        <v>142</v>
      </c>
      <c r="D26" s="468" t="s">
        <v>143</v>
      </c>
      <c r="E26" s="307"/>
      <c r="F26" s="316"/>
      <c r="G26" s="225"/>
      <c r="H26" s="225"/>
      <c r="I26" s="239">
        <v>393</v>
      </c>
      <c r="J26" s="226"/>
      <c r="K26" s="30"/>
      <c r="L26" s="31"/>
    </row>
    <row r="27" spans="1:12" ht="15.75" customHeight="1">
      <c r="A27" s="76">
        <v>801</v>
      </c>
      <c r="B27" s="76"/>
      <c r="C27" s="75"/>
      <c r="D27" s="469" t="s">
        <v>170</v>
      </c>
      <c r="E27" s="470"/>
      <c r="F27" s="471"/>
      <c r="G27" s="171">
        <f>G28</f>
        <v>13380</v>
      </c>
      <c r="H27" s="202"/>
      <c r="I27" s="171"/>
      <c r="J27" s="203"/>
      <c r="K27" s="30"/>
      <c r="L27" s="31"/>
    </row>
    <row r="28" spans="1:12" ht="24" customHeight="1">
      <c r="A28" s="197"/>
      <c r="B28" s="198">
        <v>80103</v>
      </c>
      <c r="C28" s="197"/>
      <c r="D28" s="524" t="s">
        <v>137</v>
      </c>
      <c r="E28" s="525"/>
      <c r="F28" s="525"/>
      <c r="G28" s="199">
        <f>G29</f>
        <v>13380</v>
      </c>
      <c r="H28" s="220"/>
      <c r="I28" s="207">
        <f>I29</f>
        <v>0</v>
      </c>
      <c r="J28" s="208"/>
      <c r="K28" s="30"/>
      <c r="L28" s="31"/>
    </row>
    <row r="29" spans="1:12" ht="12.75" customHeight="1">
      <c r="A29" s="81"/>
      <c r="B29" s="82"/>
      <c r="C29" s="185" t="s">
        <v>135</v>
      </c>
      <c r="D29" s="468" t="s">
        <v>134</v>
      </c>
      <c r="E29" s="307"/>
      <c r="F29" s="316"/>
      <c r="G29" s="183">
        <v>13380</v>
      </c>
      <c r="H29" s="183"/>
      <c r="I29" s="183"/>
      <c r="J29" s="182"/>
      <c r="K29" s="30"/>
      <c r="L29" s="31"/>
    </row>
    <row r="30" spans="1:12" ht="17.25" customHeight="1">
      <c r="A30" s="475" t="s">
        <v>56</v>
      </c>
      <c r="B30" s="476"/>
      <c r="C30" s="476"/>
      <c r="D30" s="476"/>
      <c r="E30" s="476"/>
      <c r="F30" s="477"/>
      <c r="G30" s="51">
        <f>G27+G15+G11</f>
        <v>5022080</v>
      </c>
      <c r="H30" s="51">
        <f>H27+H15+H11</f>
        <v>0</v>
      </c>
      <c r="I30" s="51">
        <f>I27+I15+I11</f>
        <v>3000393</v>
      </c>
      <c r="J30" s="51">
        <f>J27+J15+J11</f>
        <v>845713</v>
      </c>
      <c r="K30" s="34"/>
      <c r="L30" s="29"/>
    </row>
    <row r="31" spans="1:12" ht="17.2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2"/>
      <c r="L31" s="53"/>
    </row>
    <row r="32" spans="1:12" ht="10.5" customHeight="1">
      <c r="A32" s="236"/>
      <c r="B32" s="236"/>
      <c r="C32" s="236"/>
      <c r="D32" s="236"/>
      <c r="E32" s="236"/>
      <c r="F32" s="236"/>
      <c r="G32" s="236"/>
      <c r="H32" s="236"/>
      <c r="I32" s="236"/>
      <c r="J32" s="236"/>
      <c r="K32" s="52"/>
      <c r="L32" s="236"/>
    </row>
    <row r="33" spans="1:12" ht="10.5" customHeight="1">
      <c r="A33" s="256"/>
      <c r="B33" s="256"/>
      <c r="C33" s="256"/>
      <c r="D33" s="256"/>
      <c r="E33" s="256"/>
      <c r="F33" s="256"/>
      <c r="G33" s="256"/>
      <c r="H33" s="256"/>
      <c r="I33" s="256"/>
      <c r="J33" s="256"/>
      <c r="K33" s="52"/>
      <c r="L33" s="256"/>
    </row>
    <row r="34" spans="1:12" ht="10.5" customHeight="1">
      <c r="A34" s="256"/>
      <c r="B34" s="256"/>
      <c r="C34" s="256"/>
      <c r="D34" s="256"/>
      <c r="E34" s="256"/>
      <c r="F34" s="256"/>
      <c r="G34" s="256"/>
      <c r="H34" s="256"/>
      <c r="I34" s="256"/>
      <c r="J34" s="256"/>
      <c r="K34" s="52"/>
      <c r="L34" s="256"/>
    </row>
    <row r="35" spans="1:12" ht="81" customHeight="1">
      <c r="A35" s="256"/>
      <c r="B35" s="256"/>
      <c r="C35" s="256"/>
      <c r="D35" s="256"/>
      <c r="E35" s="256"/>
      <c r="F35" s="256"/>
      <c r="G35" s="256"/>
      <c r="H35" s="256"/>
      <c r="I35" s="256"/>
      <c r="J35" s="256"/>
      <c r="K35" s="52"/>
      <c r="L35" s="256"/>
    </row>
    <row r="36" spans="1:12" ht="73.5" customHeight="1">
      <c r="A36" s="256"/>
      <c r="B36" s="256"/>
      <c r="C36" s="256"/>
      <c r="D36" s="256"/>
      <c r="E36" s="256"/>
      <c r="F36" s="256"/>
      <c r="G36" s="256"/>
      <c r="H36" s="256"/>
      <c r="I36" s="256"/>
      <c r="J36" s="256"/>
      <c r="K36" s="52"/>
      <c r="L36" s="256"/>
    </row>
    <row r="37" spans="1:12" ht="20.25" customHeight="1">
      <c r="A37" s="256"/>
      <c r="B37" s="256"/>
      <c r="C37" s="256"/>
      <c r="D37" s="256"/>
      <c r="E37" s="256"/>
      <c r="F37" s="256"/>
      <c r="G37" s="256"/>
      <c r="H37" s="256"/>
      <c r="I37" s="256"/>
      <c r="J37" s="256"/>
      <c r="K37" s="52"/>
      <c r="L37" s="256"/>
    </row>
    <row r="38" spans="1:12" ht="10.5" customHeight="1">
      <c r="A38" s="256"/>
      <c r="B38" s="256"/>
      <c r="C38" s="256"/>
      <c r="D38" s="256"/>
      <c r="E38" s="256"/>
      <c r="F38" s="256"/>
      <c r="G38" s="256"/>
      <c r="H38" s="256"/>
      <c r="I38" s="256"/>
      <c r="J38" s="256"/>
      <c r="K38" s="52"/>
      <c r="L38" s="256"/>
    </row>
    <row r="39" spans="1:12" ht="10.5" customHeight="1">
      <c r="A39" s="256"/>
      <c r="B39" s="256"/>
      <c r="C39" s="256"/>
      <c r="D39" s="256"/>
      <c r="E39" s="256"/>
      <c r="F39" s="256"/>
      <c r="G39" s="256"/>
      <c r="H39" s="256"/>
      <c r="I39" s="256"/>
      <c r="J39" s="256"/>
      <c r="K39" s="52"/>
      <c r="L39" s="256"/>
    </row>
    <row r="40" spans="1:12" ht="10.5" customHeight="1">
      <c r="A40" s="256"/>
      <c r="B40" s="256"/>
      <c r="C40" s="256"/>
      <c r="D40" s="256"/>
      <c r="E40" s="256"/>
      <c r="F40" s="256"/>
      <c r="G40" s="256"/>
      <c r="H40" s="256"/>
      <c r="I40" s="256"/>
      <c r="J40" s="256"/>
      <c r="K40" s="52"/>
      <c r="L40" s="256"/>
    </row>
    <row r="41" spans="1:12" ht="10.5" customHeight="1">
      <c r="A41" s="256"/>
      <c r="B41" s="256"/>
      <c r="C41" s="256"/>
      <c r="D41" s="256"/>
      <c r="E41" s="256"/>
      <c r="F41" s="256"/>
      <c r="G41" s="256"/>
      <c r="H41" s="256"/>
      <c r="I41" s="256"/>
      <c r="J41" s="256"/>
      <c r="K41" s="52"/>
      <c r="L41" s="256"/>
    </row>
    <row r="42" spans="1:12" ht="10.5" customHeight="1">
      <c r="A42" s="256"/>
      <c r="B42" s="256"/>
      <c r="C42" s="256"/>
      <c r="D42" s="256"/>
      <c r="E42" s="256"/>
      <c r="F42" s="256"/>
      <c r="G42" s="256"/>
      <c r="H42" s="256"/>
      <c r="I42" s="256"/>
      <c r="J42" s="256"/>
      <c r="K42" s="52"/>
      <c r="L42" s="256"/>
    </row>
    <row r="43" spans="1:12" ht="10.5" customHeight="1">
      <c r="A43" s="256"/>
      <c r="B43" s="256"/>
      <c r="C43" s="256"/>
      <c r="D43" s="256"/>
      <c r="E43" s="256"/>
      <c r="F43" s="256"/>
      <c r="G43" s="256"/>
      <c r="H43" s="256"/>
      <c r="I43" s="256"/>
      <c r="J43" s="256"/>
      <c r="K43" s="52"/>
      <c r="L43" s="256"/>
    </row>
    <row r="44" spans="1:12" ht="10.5" customHeight="1">
      <c r="A44" s="256"/>
      <c r="B44" s="256"/>
      <c r="C44" s="256"/>
      <c r="D44" s="256"/>
      <c r="E44" s="256"/>
      <c r="F44" s="256"/>
      <c r="G44" s="256"/>
      <c r="H44" s="256"/>
      <c r="I44" s="256"/>
      <c r="J44" s="256"/>
      <c r="K44" s="52"/>
      <c r="L44" s="256"/>
    </row>
    <row r="45" spans="1:12" ht="10.5" customHeight="1">
      <c r="A45" s="256"/>
      <c r="B45" s="256"/>
      <c r="C45" s="256"/>
      <c r="D45" s="256"/>
      <c r="E45" s="256"/>
      <c r="F45" s="256"/>
      <c r="G45" s="256"/>
      <c r="H45" s="256"/>
      <c r="I45" s="256"/>
      <c r="J45" s="256"/>
      <c r="K45" s="52"/>
      <c r="L45" s="256"/>
    </row>
    <row r="46" spans="1:12" ht="10.5" customHeight="1">
      <c r="A46" s="256"/>
      <c r="B46" s="256"/>
      <c r="C46" s="256"/>
      <c r="D46" s="256"/>
      <c r="E46" s="256"/>
      <c r="F46" s="256"/>
      <c r="G46" s="256"/>
      <c r="H46" s="256"/>
      <c r="I46" s="256"/>
      <c r="J46" s="256"/>
      <c r="K46" s="52"/>
      <c r="L46" s="256"/>
    </row>
    <row r="47" spans="1:12" ht="10.5" customHeight="1">
      <c r="A47" s="256"/>
      <c r="B47" s="256"/>
      <c r="C47" s="256"/>
      <c r="D47" s="256"/>
      <c r="E47" s="256"/>
      <c r="F47" s="256"/>
      <c r="G47" s="256"/>
      <c r="H47" s="256"/>
      <c r="I47" s="256"/>
      <c r="J47" s="256"/>
      <c r="K47" s="52"/>
      <c r="L47" s="256"/>
    </row>
    <row r="48" spans="1:12" ht="10.5" customHeight="1">
      <c r="A48" s="256"/>
      <c r="B48" s="256"/>
      <c r="C48" s="256"/>
      <c r="D48" s="256"/>
      <c r="E48" s="256"/>
      <c r="F48" s="256"/>
      <c r="G48" s="256"/>
      <c r="H48" s="256"/>
      <c r="I48" s="256"/>
      <c r="J48" s="256"/>
      <c r="K48" s="52"/>
      <c r="L48" s="256"/>
    </row>
    <row r="49" spans="1:12" ht="10.5" customHeight="1">
      <c r="A49" s="256"/>
      <c r="B49" s="256"/>
      <c r="C49" s="256"/>
      <c r="D49" s="256"/>
      <c r="E49" s="256"/>
      <c r="F49" s="256"/>
      <c r="G49" s="256"/>
      <c r="H49" s="256"/>
      <c r="I49" s="256"/>
      <c r="J49" s="256"/>
      <c r="K49" s="52"/>
      <c r="L49" s="256"/>
    </row>
    <row r="50" spans="1:12" ht="8.25" customHeight="1">
      <c r="A50" s="236"/>
      <c r="B50" s="236"/>
      <c r="C50" s="236"/>
      <c r="D50" s="236"/>
      <c r="E50" s="236"/>
      <c r="F50" s="236"/>
      <c r="G50" s="236"/>
      <c r="H50" s="236"/>
      <c r="I50" s="236"/>
      <c r="J50" s="236"/>
      <c r="K50" s="52"/>
      <c r="L50" s="236"/>
    </row>
    <row r="51" spans="1:12" ht="13.5" customHeight="1">
      <c r="A51" s="526" t="s">
        <v>70</v>
      </c>
      <c r="B51" s="526"/>
      <c r="C51" s="526"/>
      <c r="D51" s="526"/>
      <c r="E51" s="526"/>
      <c r="F51" s="526"/>
      <c r="G51" s="526"/>
      <c r="H51" s="526"/>
      <c r="I51" s="526"/>
      <c r="J51" s="526"/>
      <c r="K51" s="526"/>
      <c r="L51" s="526"/>
    </row>
    <row r="52" spans="1:12" ht="6.75" customHeight="1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</row>
    <row r="53" spans="1:12" ht="12.75">
      <c r="A53" s="411" t="s">
        <v>24</v>
      </c>
      <c r="B53" s="429" t="s">
        <v>0</v>
      </c>
      <c r="C53" s="430"/>
      <c r="D53" s="431"/>
      <c r="E53" s="415" t="s">
        <v>166</v>
      </c>
      <c r="F53" s="450" t="s">
        <v>16</v>
      </c>
      <c r="G53" s="451"/>
      <c r="H53" s="451"/>
      <c r="I53" s="452"/>
      <c r="J53" s="415" t="s">
        <v>62</v>
      </c>
      <c r="K53" s="421" t="s">
        <v>25</v>
      </c>
      <c r="L53" s="423"/>
    </row>
    <row r="54" spans="1:12" ht="11.25" customHeight="1">
      <c r="A54" s="478"/>
      <c r="B54" s="432"/>
      <c r="C54" s="433"/>
      <c r="D54" s="434"/>
      <c r="E54" s="416"/>
      <c r="F54" s="450" t="s">
        <v>71</v>
      </c>
      <c r="G54" s="452"/>
      <c r="H54" s="450" t="s">
        <v>72</v>
      </c>
      <c r="I54" s="452"/>
      <c r="J54" s="416"/>
      <c r="K54" s="411" t="s">
        <v>73</v>
      </c>
      <c r="L54" s="411" t="s">
        <v>74</v>
      </c>
    </row>
    <row r="55" spans="1:12" ht="14.25" customHeight="1">
      <c r="A55" s="412"/>
      <c r="B55" s="435"/>
      <c r="C55" s="436"/>
      <c r="D55" s="437"/>
      <c r="E55" s="417"/>
      <c r="F55" s="105" t="s">
        <v>54</v>
      </c>
      <c r="G55" s="106" t="s">
        <v>55</v>
      </c>
      <c r="H55" s="105" t="s">
        <v>54</v>
      </c>
      <c r="I55" s="106" t="s">
        <v>55</v>
      </c>
      <c r="J55" s="417"/>
      <c r="K55" s="412"/>
      <c r="L55" s="412"/>
    </row>
    <row r="56" spans="1:12" ht="15" customHeight="1">
      <c r="A56" s="35" t="s">
        <v>1</v>
      </c>
      <c r="B56" s="339" t="s">
        <v>3</v>
      </c>
      <c r="C56" s="340"/>
      <c r="D56" s="341"/>
      <c r="E56" s="96">
        <v>117308</v>
      </c>
      <c r="F56" s="97"/>
      <c r="G56" s="98"/>
      <c r="H56" s="99"/>
      <c r="I56" s="99"/>
      <c r="J56" s="96">
        <f aca="true" t="shared" si="0" ref="J56:J64">E56-F56-G56+H56+I56</f>
        <v>117308</v>
      </c>
      <c r="K56" s="93">
        <f>J56-L56</f>
        <v>75308</v>
      </c>
      <c r="L56" s="93">
        <v>42000</v>
      </c>
    </row>
    <row r="57" spans="1:12" ht="15" customHeight="1">
      <c r="A57" s="74">
        <v>600</v>
      </c>
      <c r="B57" s="339" t="s">
        <v>7</v>
      </c>
      <c r="C57" s="340"/>
      <c r="D57" s="341"/>
      <c r="E57" s="96">
        <v>1000</v>
      </c>
      <c r="F57" s="97"/>
      <c r="G57" s="97"/>
      <c r="H57" s="96"/>
      <c r="I57" s="96"/>
      <c r="J57" s="96">
        <f>E57-F57-G57+H57+I57</f>
        <v>1000</v>
      </c>
      <c r="K57" s="93">
        <f>J57-L57</f>
        <v>1000</v>
      </c>
      <c r="L57" s="96"/>
    </row>
    <row r="58" spans="1:12" ht="15" customHeight="1">
      <c r="A58" s="50">
        <v>700</v>
      </c>
      <c r="B58" s="339" t="s">
        <v>75</v>
      </c>
      <c r="C58" s="340"/>
      <c r="D58" s="341"/>
      <c r="E58" s="96">
        <v>60107526</v>
      </c>
      <c r="F58" s="97">
        <f>G11</f>
        <v>4887000</v>
      </c>
      <c r="G58" s="97"/>
      <c r="H58" s="96">
        <f>I11</f>
        <v>0</v>
      </c>
      <c r="I58" s="96">
        <f>J11</f>
        <v>845713</v>
      </c>
      <c r="J58" s="96">
        <f t="shared" si="0"/>
        <v>56066239</v>
      </c>
      <c r="K58" s="93">
        <f>J58-L58</f>
        <v>54599376</v>
      </c>
      <c r="L58" s="96">
        <v>1466863</v>
      </c>
    </row>
    <row r="59" spans="1:12" ht="15" customHeight="1">
      <c r="A59" s="74">
        <v>710</v>
      </c>
      <c r="B59" s="339" t="s">
        <v>15</v>
      </c>
      <c r="C59" s="340"/>
      <c r="D59" s="341"/>
      <c r="E59" s="96"/>
      <c r="F59" s="97"/>
      <c r="G59" s="97"/>
      <c r="H59" s="96"/>
      <c r="I59" s="96"/>
      <c r="J59" s="96">
        <f>E59-F59-G59+H59+I59</f>
        <v>0</v>
      </c>
      <c r="K59" s="93">
        <f>J59-L59</f>
        <v>0</v>
      </c>
      <c r="L59" s="96"/>
    </row>
    <row r="60" spans="1:12" ht="15" customHeight="1">
      <c r="A60" s="50">
        <v>720</v>
      </c>
      <c r="B60" s="339" t="s">
        <v>35</v>
      </c>
      <c r="C60" s="340"/>
      <c r="D60" s="341"/>
      <c r="E60" s="96">
        <v>944726</v>
      </c>
      <c r="F60" s="97"/>
      <c r="G60" s="97"/>
      <c r="H60" s="96"/>
      <c r="I60" s="96"/>
      <c r="J60" s="96">
        <f t="shared" si="0"/>
        <v>944726</v>
      </c>
      <c r="K60" s="93">
        <f>J60-L60</f>
        <v>11561</v>
      </c>
      <c r="L60" s="96">
        <v>933165</v>
      </c>
    </row>
    <row r="61" spans="1:12" ht="15" customHeight="1">
      <c r="A61" s="49">
        <v>750</v>
      </c>
      <c r="B61" s="339" t="s">
        <v>31</v>
      </c>
      <c r="C61" s="340"/>
      <c r="D61" s="341"/>
      <c r="E61" s="93">
        <v>308575</v>
      </c>
      <c r="F61" s="94"/>
      <c r="G61" s="94"/>
      <c r="H61" s="93"/>
      <c r="I61" s="93"/>
      <c r="J61" s="96">
        <f t="shared" si="0"/>
        <v>308575</v>
      </c>
      <c r="K61" s="93">
        <f aca="true" t="shared" si="1" ref="K61:K69">J61-L61</f>
        <v>308575</v>
      </c>
      <c r="L61" s="93"/>
    </row>
    <row r="62" spans="1:12" ht="53.25" customHeight="1">
      <c r="A62" s="49">
        <v>751</v>
      </c>
      <c r="B62" s="462" t="s">
        <v>23</v>
      </c>
      <c r="C62" s="463"/>
      <c r="D62" s="464"/>
      <c r="E62" s="100">
        <v>3230</v>
      </c>
      <c r="F62" s="101"/>
      <c r="G62" s="102"/>
      <c r="H62" s="103"/>
      <c r="I62" s="93"/>
      <c r="J62" s="96">
        <f t="shared" si="0"/>
        <v>3230</v>
      </c>
      <c r="K62" s="93">
        <f t="shared" si="1"/>
        <v>3230</v>
      </c>
      <c r="L62" s="95"/>
    </row>
    <row r="63" spans="1:12" ht="27.75" customHeight="1">
      <c r="A63" s="71">
        <v>754</v>
      </c>
      <c r="B63" s="446" t="s">
        <v>26</v>
      </c>
      <c r="C63" s="447"/>
      <c r="D63" s="448"/>
      <c r="E63" s="93">
        <v>129182</v>
      </c>
      <c r="F63" s="94"/>
      <c r="G63" s="94"/>
      <c r="H63" s="93"/>
      <c r="I63" s="93"/>
      <c r="J63" s="93">
        <f t="shared" si="0"/>
        <v>129182</v>
      </c>
      <c r="K63" s="93">
        <f t="shared" si="1"/>
        <v>129182</v>
      </c>
      <c r="L63" s="93"/>
    </row>
    <row r="64" spans="1:12" ht="54.75" customHeight="1">
      <c r="A64" s="71">
        <v>756</v>
      </c>
      <c r="B64" s="446" t="s">
        <v>82</v>
      </c>
      <c r="C64" s="447"/>
      <c r="D64" s="448"/>
      <c r="E64" s="93">
        <v>79519418</v>
      </c>
      <c r="F64" s="94">
        <f>G15</f>
        <v>121700</v>
      </c>
      <c r="G64" s="94"/>
      <c r="H64" s="93">
        <f>I15</f>
        <v>3000393</v>
      </c>
      <c r="I64" s="93"/>
      <c r="J64" s="93">
        <f t="shared" si="0"/>
        <v>82398111</v>
      </c>
      <c r="K64" s="93">
        <f t="shared" si="1"/>
        <v>82398111</v>
      </c>
      <c r="L64" s="95"/>
    </row>
    <row r="65" spans="1:12" ht="15.75" customHeight="1">
      <c r="A65" s="50">
        <v>758</v>
      </c>
      <c r="B65" s="446" t="s">
        <v>9</v>
      </c>
      <c r="C65" s="447"/>
      <c r="D65" s="448"/>
      <c r="E65" s="96">
        <v>25434497</v>
      </c>
      <c r="F65" s="97"/>
      <c r="G65" s="98"/>
      <c r="H65" s="96"/>
      <c r="I65" s="96"/>
      <c r="J65" s="96">
        <f aca="true" t="shared" si="2" ref="J65:J71">E65-F65-G65+H65+I65</f>
        <v>25434497</v>
      </c>
      <c r="K65" s="93">
        <f t="shared" si="1"/>
        <v>25434497</v>
      </c>
      <c r="L65" s="96"/>
    </row>
    <row r="66" spans="1:12" ht="15" customHeight="1">
      <c r="A66" s="50">
        <v>801</v>
      </c>
      <c r="B66" s="446" t="s">
        <v>10</v>
      </c>
      <c r="C66" s="447"/>
      <c r="D66" s="448"/>
      <c r="E66" s="96">
        <v>4363905</v>
      </c>
      <c r="F66" s="97">
        <f>G27</f>
        <v>13380</v>
      </c>
      <c r="G66" s="97"/>
      <c r="H66" s="96">
        <f>I27</f>
        <v>0</v>
      </c>
      <c r="I66" s="96"/>
      <c r="J66" s="96">
        <f t="shared" si="2"/>
        <v>4350525</v>
      </c>
      <c r="K66" s="93">
        <f t="shared" si="1"/>
        <v>4350525</v>
      </c>
      <c r="L66" s="96"/>
    </row>
    <row r="67" spans="1:12" ht="15" customHeight="1">
      <c r="A67" s="50">
        <v>852</v>
      </c>
      <c r="B67" s="446" t="s">
        <v>12</v>
      </c>
      <c r="C67" s="447"/>
      <c r="D67" s="448"/>
      <c r="E67" s="96">
        <v>3089664</v>
      </c>
      <c r="F67" s="97"/>
      <c r="G67" s="98"/>
      <c r="H67" s="99"/>
      <c r="I67" s="99"/>
      <c r="J67" s="96">
        <f t="shared" si="2"/>
        <v>3089664</v>
      </c>
      <c r="K67" s="93">
        <f t="shared" si="1"/>
        <v>3089664</v>
      </c>
      <c r="L67" s="96"/>
    </row>
    <row r="68" spans="1:12" ht="33" customHeight="1">
      <c r="A68" s="74">
        <v>853</v>
      </c>
      <c r="B68" s="446" t="s">
        <v>95</v>
      </c>
      <c r="C68" s="447"/>
      <c r="D68" s="448"/>
      <c r="E68" s="96">
        <v>185295</v>
      </c>
      <c r="F68" s="97"/>
      <c r="G68" s="97"/>
      <c r="H68" s="96"/>
      <c r="I68" s="96"/>
      <c r="J68" s="96">
        <f t="shared" si="2"/>
        <v>185295</v>
      </c>
      <c r="K68" s="93">
        <f>J68</f>
        <v>185295</v>
      </c>
      <c r="L68" s="96"/>
    </row>
    <row r="69" spans="1:12" ht="24.75" customHeight="1">
      <c r="A69" s="73">
        <v>854</v>
      </c>
      <c r="B69" s="446" t="s">
        <v>13</v>
      </c>
      <c r="C69" s="447"/>
      <c r="D69" s="448"/>
      <c r="E69" s="96">
        <v>121155</v>
      </c>
      <c r="F69" s="97"/>
      <c r="G69" s="97"/>
      <c r="H69" s="96"/>
      <c r="I69" s="96"/>
      <c r="J69" s="96">
        <f t="shared" si="2"/>
        <v>121155</v>
      </c>
      <c r="K69" s="93">
        <f t="shared" si="1"/>
        <v>121155</v>
      </c>
      <c r="L69" s="96"/>
    </row>
    <row r="70" spans="1:12" ht="25.5" customHeight="1">
      <c r="A70" s="50">
        <v>900</v>
      </c>
      <c r="B70" s="456" t="s">
        <v>14</v>
      </c>
      <c r="C70" s="457"/>
      <c r="D70" s="458"/>
      <c r="E70" s="96">
        <v>138748</v>
      </c>
      <c r="F70" s="97"/>
      <c r="G70" s="97"/>
      <c r="H70" s="96"/>
      <c r="I70" s="96"/>
      <c r="J70" s="96">
        <f t="shared" si="2"/>
        <v>138748</v>
      </c>
      <c r="K70" s="93">
        <f>J70-L70</f>
        <v>138748</v>
      </c>
      <c r="L70" s="96"/>
    </row>
    <row r="71" spans="1:12" ht="15" customHeight="1">
      <c r="A71" s="49">
        <v>926</v>
      </c>
      <c r="B71" s="509" t="s">
        <v>141</v>
      </c>
      <c r="C71" s="510"/>
      <c r="D71" s="511"/>
      <c r="E71" s="93">
        <v>152351</v>
      </c>
      <c r="F71" s="94"/>
      <c r="G71" s="94"/>
      <c r="H71" s="93"/>
      <c r="I71" s="93"/>
      <c r="J71" s="96">
        <f t="shared" si="2"/>
        <v>152351</v>
      </c>
      <c r="K71" s="93">
        <f>J71-L71</f>
        <v>152351</v>
      </c>
      <c r="L71" s="93"/>
    </row>
    <row r="72" spans="1:14" ht="22.5" customHeight="1">
      <c r="A72" s="107" t="s">
        <v>4</v>
      </c>
      <c r="B72" s="443" t="s">
        <v>76</v>
      </c>
      <c r="C72" s="444"/>
      <c r="D72" s="445"/>
      <c r="E72" s="104">
        <f>SUM(E56:E64,E65:E71)</f>
        <v>174616580</v>
      </c>
      <c r="F72" s="104">
        <f>SUM(F56:F71)</f>
        <v>5022080</v>
      </c>
      <c r="G72" s="104">
        <f aca="true" t="shared" si="3" ref="G72:L72">SUM(G56:G64,G65:G71)</f>
        <v>0</v>
      </c>
      <c r="H72" s="104">
        <f>SUM(H56:H64,H65:H71)</f>
        <v>3000393</v>
      </c>
      <c r="I72" s="104">
        <f t="shared" si="3"/>
        <v>845713</v>
      </c>
      <c r="J72" s="104">
        <f t="shared" si="3"/>
        <v>173440606</v>
      </c>
      <c r="K72" s="104">
        <f>SUM(K56:K64,K65:K71)</f>
        <v>170998578</v>
      </c>
      <c r="L72" s="104">
        <f t="shared" si="3"/>
        <v>2442028</v>
      </c>
      <c r="N72" s="1">
        <f>L72+K72</f>
        <v>173440606</v>
      </c>
    </row>
    <row r="73" spans="1:12" ht="13.5" customHeight="1">
      <c r="A73" s="36"/>
      <c r="B73" s="36"/>
      <c r="C73" s="36"/>
      <c r="D73" s="36"/>
      <c r="E73" s="37"/>
      <c r="F73" s="37">
        <f>G30-F72</f>
        <v>0</v>
      </c>
      <c r="G73" s="37"/>
      <c r="H73" s="37">
        <f>H72-I30</f>
        <v>0</v>
      </c>
      <c r="I73" s="37"/>
      <c r="J73" s="25"/>
      <c r="K73" s="38"/>
      <c r="L73" s="38"/>
    </row>
    <row r="74" spans="1:12" ht="4.5" customHeight="1">
      <c r="A74" s="36"/>
      <c r="B74" s="36"/>
      <c r="C74" s="36"/>
      <c r="D74" s="36"/>
      <c r="E74" s="37"/>
      <c r="F74" s="37"/>
      <c r="G74" s="37"/>
      <c r="H74" s="37"/>
      <c r="I74" s="37"/>
      <c r="J74" s="25"/>
      <c r="K74" s="38"/>
      <c r="L74" s="38"/>
    </row>
    <row r="75" spans="1:12" ht="9.75" customHeight="1">
      <c r="A75" s="36"/>
      <c r="B75" s="36"/>
      <c r="C75" s="36"/>
      <c r="D75" s="36"/>
      <c r="E75" s="37"/>
      <c r="F75" s="37"/>
      <c r="G75" s="37"/>
      <c r="H75" s="37"/>
      <c r="I75" s="37"/>
      <c r="J75" s="25"/>
      <c r="K75" s="38"/>
      <c r="L75" s="38"/>
    </row>
    <row r="76" spans="1:12" ht="13.5" customHeight="1">
      <c r="A76" s="36"/>
      <c r="B76" s="36"/>
      <c r="C76" s="36"/>
      <c r="D76" s="36"/>
      <c r="E76" s="37"/>
      <c r="F76" s="37"/>
      <c r="G76" s="37"/>
      <c r="H76" s="37"/>
      <c r="I76" s="37"/>
      <c r="J76" s="25"/>
      <c r="K76" s="38"/>
      <c r="L76" s="38"/>
    </row>
    <row r="77" spans="1:12" ht="7.5" customHeight="1">
      <c r="A77" s="36"/>
      <c r="B77" s="36"/>
      <c r="C77" s="36"/>
      <c r="D77" s="36"/>
      <c r="E77" s="37"/>
      <c r="F77" s="37"/>
      <c r="G77" s="37"/>
      <c r="H77" s="37"/>
      <c r="I77" s="37"/>
      <c r="J77" s="25"/>
      <c r="K77" s="38"/>
      <c r="L77" s="38"/>
    </row>
    <row r="78" spans="1:12" ht="13.5" customHeight="1">
      <c r="A78" s="479" t="s">
        <v>77</v>
      </c>
      <c r="B78" s="480"/>
      <c r="C78" s="480"/>
      <c r="D78" s="480"/>
      <c r="E78" s="480"/>
      <c r="F78" s="480"/>
      <c r="G78" s="480"/>
      <c r="H78" s="480"/>
      <c r="I78" s="481"/>
      <c r="J78" s="488">
        <f>SUM(J79:K83)</f>
        <v>5332810</v>
      </c>
      <c r="K78" s="489"/>
      <c r="L78" s="39"/>
    </row>
    <row r="79" spans="1:12" ht="16.5" customHeight="1">
      <c r="A79" s="465" t="s">
        <v>87</v>
      </c>
      <c r="B79" s="466"/>
      <c r="C79" s="466"/>
      <c r="D79" s="466"/>
      <c r="E79" s="466"/>
      <c r="F79" s="466"/>
      <c r="G79" s="466"/>
      <c r="H79" s="466"/>
      <c r="I79" s="467"/>
      <c r="J79" s="507">
        <v>2679421</v>
      </c>
      <c r="K79" s="508"/>
      <c r="L79" s="39"/>
    </row>
    <row r="80" spans="1:12" ht="16.5" customHeight="1">
      <c r="A80" s="459" t="s">
        <v>88</v>
      </c>
      <c r="B80" s="460"/>
      <c r="C80" s="460"/>
      <c r="D80" s="460"/>
      <c r="E80" s="460"/>
      <c r="F80" s="460"/>
      <c r="G80" s="460"/>
      <c r="H80" s="460"/>
      <c r="I80" s="461"/>
      <c r="J80" s="502">
        <v>1249416</v>
      </c>
      <c r="K80" s="506"/>
      <c r="L80" s="39"/>
    </row>
    <row r="81" spans="1:12" ht="49.5" customHeight="1">
      <c r="A81" s="459" t="s">
        <v>129</v>
      </c>
      <c r="B81" s="460"/>
      <c r="C81" s="460"/>
      <c r="D81" s="460"/>
      <c r="E81" s="460"/>
      <c r="F81" s="460"/>
      <c r="G81" s="460"/>
      <c r="H81" s="460"/>
      <c r="I81" s="461"/>
      <c r="J81" s="502">
        <v>32710</v>
      </c>
      <c r="K81" s="503"/>
      <c r="L81" s="39"/>
    </row>
    <row r="82" spans="1:12" ht="17.25" customHeight="1">
      <c r="A82" s="459" t="s">
        <v>119</v>
      </c>
      <c r="B82" s="460"/>
      <c r="C82" s="460"/>
      <c r="D82" s="460"/>
      <c r="E82" s="460"/>
      <c r="F82" s="460"/>
      <c r="G82" s="460"/>
      <c r="H82" s="460"/>
      <c r="I82" s="461"/>
      <c r="J82" s="502">
        <v>1204098</v>
      </c>
      <c r="K82" s="506"/>
      <c r="L82" s="39"/>
    </row>
    <row r="83" spans="1:12" ht="17.25" customHeight="1">
      <c r="A83" s="490" t="s">
        <v>120</v>
      </c>
      <c r="B83" s="491"/>
      <c r="C83" s="491"/>
      <c r="D83" s="491"/>
      <c r="E83" s="491"/>
      <c r="F83" s="491"/>
      <c r="G83" s="491"/>
      <c r="H83" s="491"/>
      <c r="I83" s="492"/>
      <c r="J83" s="504">
        <v>167165</v>
      </c>
      <c r="K83" s="505"/>
      <c r="L83" s="39"/>
    </row>
    <row r="84" spans="1:12" ht="23.25" customHeight="1">
      <c r="A84" s="89" t="s">
        <v>78</v>
      </c>
      <c r="B84" s="90"/>
      <c r="C84" s="90"/>
      <c r="D84" s="90"/>
      <c r="E84" s="90"/>
      <c r="F84" s="90"/>
      <c r="G84" s="90"/>
      <c r="H84" s="90"/>
      <c r="I84" s="91"/>
      <c r="J84" s="488">
        <v>410467</v>
      </c>
      <c r="K84" s="489"/>
      <c r="L84" s="39"/>
    </row>
    <row r="85" spans="1:12" ht="15" customHeight="1">
      <c r="A85" s="92">
        <v>931</v>
      </c>
      <c r="B85" s="453" t="s">
        <v>89</v>
      </c>
      <c r="C85" s="454"/>
      <c r="D85" s="454"/>
      <c r="E85" s="454"/>
      <c r="F85" s="454"/>
      <c r="G85" s="454"/>
      <c r="H85" s="454"/>
      <c r="I85" s="455"/>
      <c r="J85" s="486"/>
      <c r="K85" s="487"/>
      <c r="L85" s="39"/>
    </row>
    <row r="86" spans="1:12" ht="18.75" customHeight="1">
      <c r="A86" s="92">
        <v>952</v>
      </c>
      <c r="B86" s="453" t="s">
        <v>98</v>
      </c>
      <c r="C86" s="454"/>
      <c r="D86" s="454"/>
      <c r="E86" s="454"/>
      <c r="F86" s="454"/>
      <c r="G86" s="454"/>
      <c r="H86" s="454"/>
      <c r="I86" s="455"/>
      <c r="J86" s="486"/>
      <c r="K86" s="496"/>
      <c r="L86" s="39"/>
    </row>
    <row r="87" spans="1:12" ht="50.25" customHeight="1">
      <c r="A87" s="92">
        <v>950</v>
      </c>
      <c r="B87" s="453" t="s">
        <v>86</v>
      </c>
      <c r="C87" s="454"/>
      <c r="D87" s="454"/>
      <c r="E87" s="454"/>
      <c r="F87" s="454"/>
      <c r="G87" s="454"/>
      <c r="H87" s="454"/>
      <c r="I87" s="455"/>
      <c r="J87" s="486">
        <v>3698430</v>
      </c>
      <c r="K87" s="487"/>
      <c r="L87" s="39"/>
    </row>
    <row r="88" spans="1:12" ht="15" customHeight="1">
      <c r="A88" s="44" t="s">
        <v>5</v>
      </c>
      <c r="B88" s="497" t="s">
        <v>79</v>
      </c>
      <c r="C88" s="498"/>
      <c r="D88" s="498"/>
      <c r="E88" s="498"/>
      <c r="F88" s="498"/>
      <c r="G88" s="498"/>
      <c r="H88" s="498"/>
      <c r="I88" s="499"/>
      <c r="J88" s="484">
        <f>SUM(J85:K87)</f>
        <v>3698430</v>
      </c>
      <c r="K88" s="485"/>
      <c r="L88" s="39"/>
    </row>
    <row r="89" spans="1:12" ht="18" customHeight="1">
      <c r="A89" s="45" t="s">
        <v>81</v>
      </c>
      <c r="B89" s="493" t="s">
        <v>80</v>
      </c>
      <c r="C89" s="494"/>
      <c r="D89" s="494"/>
      <c r="E89" s="494"/>
      <c r="F89" s="494"/>
      <c r="G89" s="494"/>
      <c r="H89" s="494"/>
      <c r="I89" s="495"/>
      <c r="J89" s="482">
        <f>J88+J72</f>
        <v>177139036</v>
      </c>
      <c r="K89" s="483"/>
      <c r="L89" s="39"/>
    </row>
    <row r="90" spans="1:12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</sheetData>
  <sheetProtection/>
  <mergeCells count="76">
    <mergeCell ref="D14:F14"/>
    <mergeCell ref="D20:F20"/>
    <mergeCell ref="D16:F16"/>
    <mergeCell ref="D17:F17"/>
    <mergeCell ref="A23:C23"/>
    <mergeCell ref="D23:F24"/>
    <mergeCell ref="D15:F15"/>
    <mergeCell ref="B86:I86"/>
    <mergeCell ref="D28:F28"/>
    <mergeCell ref="A51:L51"/>
    <mergeCell ref="L54:L55"/>
    <mergeCell ref="K53:L53"/>
    <mergeCell ref="E53:E55"/>
    <mergeCell ref="B61:D61"/>
    <mergeCell ref="B58:D58"/>
    <mergeCell ref="K54:K55"/>
    <mergeCell ref="J53:J55"/>
    <mergeCell ref="A7:J7"/>
    <mergeCell ref="I9:J9"/>
    <mergeCell ref="A9:C9"/>
    <mergeCell ref="D9:F10"/>
    <mergeCell ref="G9:H9"/>
    <mergeCell ref="I23:J23"/>
    <mergeCell ref="D18:F18"/>
    <mergeCell ref="G23:H23"/>
    <mergeCell ref="D13:F13"/>
    <mergeCell ref="D11:F11"/>
    <mergeCell ref="D12:F12"/>
    <mergeCell ref="J81:K81"/>
    <mergeCell ref="J83:K83"/>
    <mergeCell ref="J82:K82"/>
    <mergeCell ref="J78:K78"/>
    <mergeCell ref="J79:K79"/>
    <mergeCell ref="B71:D71"/>
    <mergeCell ref="A81:I81"/>
    <mergeCell ref="J80:K80"/>
    <mergeCell ref="A80:I80"/>
    <mergeCell ref="A78:I78"/>
    <mergeCell ref="J89:K89"/>
    <mergeCell ref="J88:K88"/>
    <mergeCell ref="J87:K87"/>
    <mergeCell ref="J85:K85"/>
    <mergeCell ref="J84:K84"/>
    <mergeCell ref="A83:I83"/>
    <mergeCell ref="B89:I89"/>
    <mergeCell ref="J86:K86"/>
    <mergeCell ref="B88:I88"/>
    <mergeCell ref="D29:F29"/>
    <mergeCell ref="D27:F27"/>
    <mergeCell ref="D25:F25"/>
    <mergeCell ref="B57:D57"/>
    <mergeCell ref="A30:F30"/>
    <mergeCell ref="A53:A55"/>
    <mergeCell ref="B56:D56"/>
    <mergeCell ref="F54:G54"/>
    <mergeCell ref="D26:F26"/>
    <mergeCell ref="B87:I87"/>
    <mergeCell ref="B85:I85"/>
    <mergeCell ref="B70:D70"/>
    <mergeCell ref="B59:D59"/>
    <mergeCell ref="A82:I82"/>
    <mergeCell ref="B62:D62"/>
    <mergeCell ref="B63:D63"/>
    <mergeCell ref="B65:D65"/>
    <mergeCell ref="B68:D68"/>
    <mergeCell ref="A79:I79"/>
    <mergeCell ref="B72:D72"/>
    <mergeCell ref="B69:D69"/>
    <mergeCell ref="D19:F19"/>
    <mergeCell ref="B60:D60"/>
    <mergeCell ref="F53:I53"/>
    <mergeCell ref="B67:D67"/>
    <mergeCell ref="B64:D64"/>
    <mergeCell ref="B66:D66"/>
    <mergeCell ref="B53:D55"/>
    <mergeCell ref="H54:I54"/>
  </mergeCells>
  <printOptions/>
  <pageMargins left="0.75" right="0.75" top="0.56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karolina.sobolewska</cp:lastModifiedBy>
  <cp:lastPrinted>2014-01-03T08:41:22Z</cp:lastPrinted>
  <dcterms:created xsi:type="dcterms:W3CDTF">2004-08-03T08:26:30Z</dcterms:created>
  <dcterms:modified xsi:type="dcterms:W3CDTF">2014-02-26T09:57:49Z</dcterms:modified>
  <cp:category/>
  <cp:version/>
  <cp:contentType/>
  <cp:contentStatus/>
</cp:coreProperties>
</file>