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<sst xmlns="http://schemas.openxmlformats.org/spreadsheetml/2006/main" count="621" uniqueCount="342">
  <si>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</si>
  <si>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</si>
  <si>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</si>
  <si>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</si>
  <si>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</si>
  <si>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</si>
  <si>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</si>
  <si>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</si>
  <si>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</si>
  <si>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</si>
  <si>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</si>
  <si>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</si>
  <si>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</si>
  <si>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</si>
  <si>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</si>
  <si>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</si>
  <si>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</si>
  <si>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</si>
  <si>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</si>
  <si>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</si>
  <si>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</si>
  <si>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</si>
  <si>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</si>
  <si>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</si>
  <si>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</si>
  <si>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</si>
  <si>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</si>
  <si>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</si>
  <si>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</si>
  <si>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</si>
  <si>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</si>
  <si>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</si>
  <si>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</si>
  <si>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</si>
  <si>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</si>
  <si>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</si>
  <si>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</si>
  <si>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</si>
  <si>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</si>
  <si>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</si>
  <si>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</si>
  <si>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</si>
  <si>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</si>
  <si>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</si>
  <si>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</si>
  <si>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</si>
  <si>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</si>
  <si>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</si>
  <si>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</si>
  <si>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</si>
  <si>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</si>
  <si>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</si>
  <si>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</si>
  <si>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</si>
  <si>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</si>
  <si>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</si>
  <si>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</si>
  <si>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</si>
  <si>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</si>
  <si>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</si>
  <si>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</si>
  <si>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</si>
  <si>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</si>
  <si>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</si>
  <si>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</si>
  <si>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</si>
  <si>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</si>
  <si>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</si>
  <si>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</si>
  <si>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</si>
  <si>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</si>
  <si>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</si>
  <si>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</si>
  <si>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</si>
  <si>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</si>
  <si>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</si>
  <si>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</si>
  <si>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</si>
  <si>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</si>
  <si>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</si>
  <si>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</si>
  <si>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</si>
  <si>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</si>
  <si>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</si>
  <si>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</si>
  <si>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</si>
  <si>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</si>
  <si>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</si>
  <si>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</si>
  <si>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</si>
  <si>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</si>
  <si>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</si>
  <si>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</si>
  <si>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</si>
  <si>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</si>
  <si>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</si>
  <si>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</si>
  <si>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</si>
  <si>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</si>
  <si>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</si>
  <si>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</si>
  <si>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</si>
  <si>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</si>
  <si>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</si>
  <si>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</si>
  <si>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</si>
  <si>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</si>
  <si>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</si>
  <si>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</si>
  <si>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</si>
  <si>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</si>
  <si>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</si>
  <si>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</si>
  <si>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</si>
  <si>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</si>
  <si>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</si>
  <si>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</si>
  <si>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</si>
  <si>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</si>
  <si>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</si>
  <si>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</si>
  <si>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</si>
  <si>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</si>
  <si>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</si>
  <si>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</si>
  <si>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</si>
  <si>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</si>
  <si>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</si>
  <si>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</si>
  <si>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</si>
  <si>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</si>
  <si>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</si>
  <si>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</si>
  <si>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</si>
  <si>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</si>
  <si>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</si>
  <si>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</si>
  <si>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</si>
  <si>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</si>
  <si>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</si>
  <si>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</si>
  <si>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</si>
  <si>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</si>
  <si>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</si>
  <si>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</si>
  <si>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</si>
  <si>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</si>
  <si>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</si>
  <si>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</si>
  <si>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</si>
  <si>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</si>
  <si>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</si>
  <si>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</si>
  <si>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</si>
  <si>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</si>
  <si>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</si>
  <si>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</si>
  <si>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</si>
  <si>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</si>
  <si>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</si>
  <si>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</si>
  <si>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</si>
  <si>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</si>
  <si>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</si>
  <si>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</si>
  <si>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</si>
  <si>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</si>
  <si>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</si>
  <si>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</si>
  <si>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</si>
  <si>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Budowa budynku socjalnego  Łazy</t>
  </si>
  <si>
    <t>Budowa budynku socjalnego Zamienie</t>
  </si>
  <si>
    <t>Projekt i budowa przedszkola w Mysiadle</t>
  </si>
  <si>
    <t>Program gospodarki wodno - ściekowej gminy Lesznowola</t>
  </si>
  <si>
    <t>RAZEM</t>
  </si>
  <si>
    <t>Kanalizacja ul. Plonawa Nowa Wola</t>
  </si>
  <si>
    <t>Wodociąg ul. Plonowa Nowa Wola</t>
  </si>
  <si>
    <t>Kanalizacja Łazy II etap</t>
  </si>
  <si>
    <t xml:space="preserve">WYSOKOŚĆ NAKŁADÓW </t>
  </si>
  <si>
    <t>Razem dział 754</t>
  </si>
  <si>
    <t>Razem dział 852</t>
  </si>
  <si>
    <t>Zakupy inwestycyjne - zakup komputerów i drukarek</t>
  </si>
  <si>
    <t>Razem dział 900</t>
  </si>
  <si>
    <t>Budowa oświetlenia ul. Granicznej i Leśnej w Stefanowie</t>
  </si>
  <si>
    <t xml:space="preserve">Budowa oświetlenia ul. Brzozowej w Nowej Iwicznej </t>
  </si>
  <si>
    <t>Modernizacja ul. Łączności w Łazach</t>
  </si>
  <si>
    <t>Razem wydatki majątkowe</t>
  </si>
  <si>
    <t>Budowa chodnika ul.  Geodetów w Mysiadle</t>
  </si>
  <si>
    <t xml:space="preserve">Budowa ul. Ogrodowej w Mysiadle </t>
  </si>
  <si>
    <t xml:space="preserve"> Modernizacja ul. Krasickiego w Nowej Iwicznej z chodnikami i odwodnienie</t>
  </si>
  <si>
    <t>Projekt budynku strażnicy w Zamieniu</t>
  </si>
  <si>
    <t>Wodociąg osiedle Łazy</t>
  </si>
  <si>
    <t>Wykonanie zatok, przystanków autobusowych i sygnalizacji świetlnej skrzyżowań</t>
  </si>
  <si>
    <t xml:space="preserve"> Projekt i budowa ul. Głównej w Zamieniu</t>
  </si>
  <si>
    <t xml:space="preserve"> Projekt i budowa ul.Zachodniej w Zamieniu</t>
  </si>
  <si>
    <t>Nakłady w roku 2006 przed zmianami</t>
  </si>
  <si>
    <t xml:space="preserve">LIMITY WYDATKÓW  INWESTYCYJNYCH  NA OKRES  ROKU BUDŻETOWEGO - 2006 rok po zmianach </t>
  </si>
  <si>
    <t>Planowane nakłady ogółem (9+10+11)</t>
  </si>
  <si>
    <t>Zakup gruntów pod drogę ul. Kwiatowa Mysiadło</t>
  </si>
  <si>
    <t>Projekt budowy ul. Polnej w Łazach</t>
  </si>
  <si>
    <t>Projekt budowy ul. Wiejskiej w Łazach</t>
  </si>
  <si>
    <t>Zakup komputerów , drukarek i samochodu</t>
  </si>
  <si>
    <t>Projekt modernizacji budynku Urzędy Gminy</t>
  </si>
  <si>
    <t>Zakup gruntów pod drogę w Wilczej Górze</t>
  </si>
  <si>
    <t>Budowa budynków socjalnych wraz z urzadzeniem terenów rekreacyjno-sportowych w Wólce Kosowskiej</t>
  </si>
  <si>
    <t>Projekt budowy ul.Jasnej  w Łazach</t>
  </si>
  <si>
    <t>Projekt i budowa ciągu pieszo-rowerowego wzdłuż ul Słonecznej oraz skrzyż  ul W. Polskiego w Lesznowoli</t>
  </si>
  <si>
    <t>Projekt i  budowa ul. Podleśnej  Łazy, Magdalenka</t>
  </si>
  <si>
    <t>Projekt budowy ul. Cichej  Nowa Iwiczna</t>
  </si>
  <si>
    <t>Zakup wentylatora oddymiającego</t>
  </si>
  <si>
    <t>Projekt  oświetlenia ul.Familijnej  w Łazach</t>
  </si>
  <si>
    <t>Razem dział 921</t>
  </si>
  <si>
    <t>Zakup gruntów pod świetlicę w Zgorzale</t>
  </si>
  <si>
    <t xml:space="preserve">Projekt kanalizacji i wodociągu ul. Piękna  Nowa Iwiczna </t>
  </si>
  <si>
    <t xml:space="preserve">Projekt kanalizacji ul. Kolejowa Stara Iwiczna </t>
  </si>
  <si>
    <t>Projekt budowy ul. Familijnej Łazy</t>
  </si>
  <si>
    <t>Budowa oświetlenia ul. Ułanów i Granicznej w Stefanowie</t>
  </si>
  <si>
    <t>Projekt  oświetlenia ul. Cisowej w Nowej Iwicznej</t>
  </si>
  <si>
    <t>Projekt  oświetlenia ul. Marzeń w Łazach</t>
  </si>
  <si>
    <t>Razem dział 926</t>
  </si>
  <si>
    <t>Budowa ośw. ulic w rejonie ul. Przyleśnej Wilcza Góra</t>
  </si>
  <si>
    <t>Budowa ośw. ul. W.  Polskiego i Żwirowej  Wilcza Góra</t>
  </si>
  <si>
    <t>Budowa oświetlenia ul Żytniej i Nadrzecznej w Kosowie</t>
  </si>
  <si>
    <t xml:space="preserve">Nawierzchnia tartanowa na boisku w Mysiadle </t>
  </si>
  <si>
    <t>Budowa wodoc. i kanaliz. ul. Okrężna Lesznowola II etap</t>
  </si>
  <si>
    <t>Modernizacja spinki wodociągowej  Mysiadło ul. Kwiatowa                               i Przebiśniegów</t>
  </si>
  <si>
    <t>Budowa zaplecza sportowego -boisko i parking przy szkole                     w Lesznowoli</t>
  </si>
  <si>
    <t>Modernizacja ul. Polnej w Podolszynie wraz z odwodnieniem</t>
  </si>
  <si>
    <t>Modernizacja budynku Zespołu Szkół Publicznych w Lesznowoli</t>
  </si>
  <si>
    <t>Budowa ul.Rolnej i Ks. Słojewskiego Łazy z chodnikami</t>
  </si>
  <si>
    <t>Budowa chodnika ul. Szkolnej wraz z wzmocnieniem odcinka ulicy w Mrokowie</t>
  </si>
  <si>
    <t>Budowa ul. Błędnej w Zamieniu I etap</t>
  </si>
  <si>
    <t>Projekt chodnika ul. Szkolna II etap i ul. Karasia w Mrokowie</t>
  </si>
  <si>
    <t>Zakup kserokopiarki, komputerów i kosiarki</t>
  </si>
  <si>
    <t xml:space="preserve">Pożyczki                            z  WFOŚiGW,                   NFOŚiGW </t>
  </si>
  <si>
    <t>Ogrodzenie terenów rekreacyjno-sportowych w Magdalence</t>
  </si>
  <si>
    <t>Ogrodzenie placu zabaw w Lesznowoli  "Osiedle Parkowe"</t>
  </si>
  <si>
    <t>Ogrodzenie placu zabaw w Zamieniu</t>
  </si>
  <si>
    <t>Budowa północnego odcinka wodociągu Janczewice                              ul. Jedności</t>
  </si>
  <si>
    <t>Modernizacja Stacji Uzdatniania Wody W Starej Iwicznej</t>
  </si>
  <si>
    <t>Budowa boisk szkolnych  przy Z S P w Nowej Iwicznej</t>
  </si>
  <si>
    <t>Razem dział 851</t>
  </si>
  <si>
    <t>Projekt i przebudowa ul. Legionów w Mrokowie</t>
  </si>
  <si>
    <t>Projekt i przebudowa ul. Kieleckiej Nowa Iwiczna</t>
  </si>
  <si>
    <t>Budowa chodników ul. Główna w Zamieniu</t>
  </si>
  <si>
    <t>Projekt i budowa oświetlenia ul. Kilińskiego w Łazach</t>
  </si>
  <si>
    <t>Projekt i budowa oświetlenia ul. Tęczowej w Łazach</t>
  </si>
  <si>
    <t>Budowa ogrodzenia placu zabaw - przedszkole  w Mysiadle</t>
  </si>
  <si>
    <t>Modernizacja drogi do przedszkola Kolonia Mrokowska</t>
  </si>
  <si>
    <t>Zakupy inwestycyjne - zakup komputera i drukarki</t>
  </si>
  <si>
    <t>Zakup gruntów pod chodnik ul. Mleczarska Stara Iwiczna</t>
  </si>
  <si>
    <t xml:space="preserve">Budowa ul. Różanej w Mysiadle </t>
  </si>
  <si>
    <t>Projekt  oświetlenia ul.Borówki w Mysiadle</t>
  </si>
  <si>
    <t>Modernizacja ul. Fabrycznej w Łoziskach</t>
  </si>
  <si>
    <t>Modernizacja ul. Owocowej w Nowej Iwicznej</t>
  </si>
  <si>
    <t>Projekt  oświetlenia ul. Kurpińskiego w Stefanowie</t>
  </si>
  <si>
    <t>Ogrodzenie terenu rekreacyjno-sportowego w Podolszynie</t>
  </si>
  <si>
    <t>Modernizacja ulicy przy OSP w Nowej Woli</t>
  </si>
  <si>
    <t>Budowa połączenia kolektorów kanalizacyjnych w ul. Spokojnej i Wąskiej Łazy</t>
  </si>
  <si>
    <t>Projekt budowy ul. Wesołej w Wólce Kosowskiej</t>
  </si>
  <si>
    <t>Projekty  oświetlenia ul. Uroczej, Ogrodowej, Przyleśnej w Warszawiance</t>
  </si>
  <si>
    <t>Zakupy inwestycyjne - zakup aparatów do prześwietleń zębów, aparatu do ultradzwięków, aparatu do jontoforezy, aparatu na prąd stały i prąd małej i średniej częstotliwości, aparatu do diatermii krótkofalowej, zestawu do kinezoterapii, zestawu do rehabilitacji dla dzieci i aparatu do całodobowego pomiaru ciśnienia tętniczego</t>
  </si>
  <si>
    <t>Projekt i budowa oświetlenia ul. Projektowanej i Lipowej w Łazach</t>
  </si>
  <si>
    <t>Projekty ośw. ul. Masztowej, Różanej, Sosnowej, Irysowej w Łazach</t>
  </si>
  <si>
    <t>Zakup i zagospodarowanie gruntów pod parking przy szkole w Nowej Iwicznej</t>
  </si>
  <si>
    <t>Projekt i budowa oświetlenia ulicy do przedszkola                                                        w Kolonii Mroków</t>
  </si>
  <si>
    <t>Projekt  ośw. drogi bocznej od ul. Krasickiego 37/8 w Nowej Iwicznej</t>
  </si>
  <si>
    <t>Modernizacja ul. Łączności Łazy</t>
  </si>
  <si>
    <t>Kanalizacja  W. Mrokowska, Warszawianka  I etap</t>
  </si>
  <si>
    <t>Projekt wodociągu i  kanalizacji  Magdalenka  (Dział VI)</t>
  </si>
  <si>
    <t>Budowa ul. Wiśniowej i Syna Pułku w Starej  Iwicznej</t>
  </si>
  <si>
    <t>Modernizacja zbiorników przeciw pożar.</t>
  </si>
  <si>
    <t xml:space="preserve">Środki z Funduszu Rozwoju Kultury Fizycznej- 300.000,-zł </t>
  </si>
  <si>
    <t>Budowa ciągu pieszo-rowerowego wzdłuż ul Lipowej i Ks. Słojewskiego w Magdalence I etap</t>
  </si>
  <si>
    <t>Projekt i modernizacja  ul. Kwiatowej Nowa Iwiczna</t>
  </si>
  <si>
    <t>Projekt i modernizacja  ul. Klonowej  Nowa Iwiczna</t>
  </si>
  <si>
    <t>Modernizacja  ul.GRN (zakręt) wraz z zabezpieczeniem rowu na ul. Szkolnej w Lesznowoli</t>
  </si>
  <si>
    <t>Projekt i budowa ul. Masztowej, Różanej, Sosnowej i Irysowej Łazy</t>
  </si>
  <si>
    <t>Projekt i budowa ul. Kwiatowej Mysiadło z odwodnieniem</t>
  </si>
  <si>
    <t>Projekt i budowa parkingu przy ul. Ks. Słojewskiego w Łazach</t>
  </si>
  <si>
    <t>Projekt i budowa parkingu wraz z przebudową ul. Szkolnej w Nowej Iwicznej</t>
  </si>
  <si>
    <t>Oświetlenie boiska przy szkole w Nowej Iwicznej</t>
  </si>
  <si>
    <t>Projekt i budowa parkingu przy budynku socjalnym w Łazach</t>
  </si>
  <si>
    <t>Projekt i rozbudowa budynku świetlicy w Łazach II</t>
  </si>
  <si>
    <t>Zakup okapu kuchennego</t>
  </si>
  <si>
    <r>
      <t xml:space="preserve">300 000 </t>
    </r>
    <r>
      <rPr>
        <vertAlign val="superscript"/>
        <sz val="8"/>
        <rFont val="Arial CE"/>
        <family val="0"/>
      </rPr>
      <t>1)</t>
    </r>
  </si>
  <si>
    <t>Zakup działki w Zgorzale</t>
  </si>
  <si>
    <t>Projekt budowy chodnika wzdłuż ul. Krasickiego w Nowej Woli                                   (od ul. Postępu do ul. Kieleckiej)</t>
  </si>
  <si>
    <t>Projekt budowy przedszkola w Lesznowoli</t>
  </si>
  <si>
    <t>Projekt budowy przedszkola w Zamieniu</t>
  </si>
  <si>
    <t>Projekt budowy przedszkola w Wólce Kosowskiej</t>
  </si>
  <si>
    <t>Projekt i budowa ul. Rolnej w Łazach II etap</t>
  </si>
  <si>
    <t xml:space="preserve">Zakup działki z budynkiem w Nowej Iwicznej </t>
  </si>
  <si>
    <t>Zakup gruntów w Mrokowie</t>
  </si>
  <si>
    <t xml:space="preserve">Projekt i budowa szkoły w Mysiadle </t>
  </si>
  <si>
    <t>Ogrodzenie placu zabaw w Nowej Iwicznej</t>
  </si>
  <si>
    <t>Projekt budowy chodnika wzdłuż ul. Postępu w Nowej  Woli                                       (od ul.Krasickiego do ul. Raszyńskiej)</t>
  </si>
  <si>
    <t>Projekt przebudowy (nakładka) ul. Postępu w Zgorzale</t>
  </si>
  <si>
    <t>Modernizacja  ulicy bocznej od ul. Jasnej  "Synapsis" Wilcza Góra</t>
  </si>
  <si>
    <t>Projekt i modernizacja ul.Przyleśnej w Wilczej Górze</t>
  </si>
  <si>
    <t xml:space="preserve">Przebudowa ul. Okrąg i Osiedlowej w Mysiadle </t>
  </si>
  <si>
    <t xml:space="preserve">Projekt i modernizacja ul. Błędnej II etap w Zamieniu </t>
  </si>
  <si>
    <t>Projekt i budowa ul.Czereśniowej w Nowej Iwicznej</t>
  </si>
  <si>
    <t>Zmiany Uchwałą Rady Gminy Lesznowola</t>
  </si>
  <si>
    <t>Zakupy inwestycyjne - zakup laptopa</t>
  </si>
  <si>
    <t>Ogrodzenie placu zabaw w Łazach II</t>
  </si>
  <si>
    <t xml:space="preserve">Projekt i modernizacja ronda przy ul. Ks. Słojewskiego Łazy-Magdalenka z chodnikami i zakup gruntów </t>
  </si>
  <si>
    <t xml:space="preserve">Projekt i modenizacja ul. Zimowej w Nowej Iwicznej </t>
  </si>
  <si>
    <t>Projekt i budowa  ul. Borówki z odwodnieniem w Mysiadle</t>
  </si>
  <si>
    <t>Modernizacja ul. Dobrej, Bliskiej i Dalekiej w Łazach</t>
  </si>
  <si>
    <t>Projekt i budowa ul. Wąskiej w Łazach</t>
  </si>
  <si>
    <t>Projekt i budowa ul. Cisowej Nowa Iwiczna</t>
  </si>
  <si>
    <t>Projekt I budowa ul. Tarniny w Nowej Iwicznej</t>
  </si>
  <si>
    <t>Zakup gruntów pod drogi w Stefanowie</t>
  </si>
  <si>
    <t>Zakup gruntów pod budowę drogi do "Synapsis" Wilcza Góra</t>
  </si>
  <si>
    <t>Zakup gruntów pod boisko szkolne w Mrokowie</t>
  </si>
  <si>
    <t>Zakup komputerów, kserokopiarki, laptopa</t>
  </si>
  <si>
    <t>Wodociąg ul. Karasia Kosów</t>
  </si>
  <si>
    <t>Projekt i budowa ul. Torowej w Nowej Iwicznej</t>
  </si>
  <si>
    <t>Projekt i budowa ul. Pięknej w Nowej Iwicznej</t>
  </si>
  <si>
    <t>Projekt i budowa ul.Sosnowej Magdalenka</t>
  </si>
  <si>
    <t>Projekt i budowa ul.Brzozowej (od Lipowej) i Parkowej  Magdalenka</t>
  </si>
  <si>
    <t>Projekt i  budowa ul. Leśnej Magdalenka</t>
  </si>
  <si>
    <t>Zakup 2 samochodów wraz z montażem wyposażenia</t>
  </si>
  <si>
    <t>Projekt i budowa oświetlenia ul.Końcowej w Magdalence i Topolowej                                       w Lesznowoli wraz z oświetleniem terenu boiska</t>
  </si>
  <si>
    <t>Projekt i budowa oświetlenia ul. Wiosennej w Nowej Iwicznej</t>
  </si>
  <si>
    <t xml:space="preserve">Projekty branżowe i budowa świetlicy w Łazach </t>
  </si>
  <si>
    <t>Modernizacja drogi na terenie osiedla Łazy II</t>
  </si>
  <si>
    <t xml:space="preserve">      Inwestycje z pozycji 105, 106, 108,112, 113, 141  będą realizowane przez ZOPO, z poz 116,117 i 118  przez GOPS, a pozostałe przez Urząd Gminy.</t>
  </si>
  <si>
    <t>Modernizacja ul. Małej w Starej Iwicznej</t>
  </si>
  <si>
    <t>Rady  Gminy Lesznowola</t>
  </si>
  <si>
    <t>Projekt i budowa drogi bocznej od ul. Krasickiego                                                               Nr działki 37/8 w Nowej Iwicznej</t>
  </si>
  <si>
    <t>Projekt i przebudowa chodnika i drogi ul. Karasia Kosów</t>
  </si>
  <si>
    <t>Zakup gruntów w Mrokowie pod działalność związaną z ochroną p.poż.</t>
  </si>
  <si>
    <t>Projekt  rozbudowy budynku OSP Mroków</t>
  </si>
  <si>
    <t>Załącznik Nr 2</t>
  </si>
  <si>
    <t>Projekt i bud.  ul. Projektowanej, Małej, Środkowej i Skrajnej  Łazy II</t>
  </si>
  <si>
    <t>Projekt budowy ul.  Nadarzyńskiej w Zgorzale i Nowej Woli</t>
  </si>
  <si>
    <t>Projekt i rozbudowa budynku Ośrodka Zdrowia w Magdalence</t>
  </si>
  <si>
    <t>Zakup komputerów, sprzętu nagłaśniającego , szafy chłodniczej, maszyny czyszczącej, kserokopiarki</t>
  </si>
  <si>
    <t>do Uchwały Nr 9/III/2006</t>
  </si>
  <si>
    <t>z dnia  19 grudzień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</si>
</sst>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50" xfId="0" applyFont="1" applyBorder="1" applyAlignment="1" quotePrefix="1">
      <alignment horizontal="center" vertical="center"/>
    </xf>
    <xf numFmtId="3" fontId="11" fillId="3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 quotePrefix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3" fontId="10" fillId="4" borderId="62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vertical="center"/>
    </xf>
    <xf numFmtId="3" fontId="10" fillId="4" borderId="5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53" xfId="0" applyFont="1" applyBorder="1" applyAlignment="1" quotePrefix="1">
      <alignment horizontal="center" vertical="center"/>
    </xf>
    <xf numFmtId="3" fontId="11" fillId="0" borderId="4" xfId="0" applyNumberFormat="1" applyFont="1" applyFill="1" applyBorder="1" applyAlignment="1">
      <alignment vertical="center"/>
    </xf>
    <xf numFmtId="3" fontId="1" fillId="0" borderId="51" xfId="0" applyNumberFormat="1" applyFont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left" vertical="center"/>
    </xf>
    <xf numFmtId="3" fontId="10" fillId="4" borderId="0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3" fontId="10" fillId="4" borderId="57" xfId="0" applyNumberFormat="1" applyFont="1" applyFill="1" applyBorder="1" applyAlignment="1">
      <alignment vertical="center"/>
    </xf>
    <xf numFmtId="3" fontId="1" fillId="0" borderId="52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3" fontId="10" fillId="4" borderId="4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vertical="center"/>
    </xf>
    <xf numFmtId="3" fontId="0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0" fillId="0" borderId="54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2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3" borderId="86" xfId="0" applyNumberFormat="1" applyFont="1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8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90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showZeros="0" tabSelected="1" view="pageBreakPreview" zoomScaleSheetLayoutView="100" workbookViewId="0" topLeftCell="A167">
      <selection activeCell="F151" sqref="F15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1.125" style="1" customWidth="1"/>
    <col min="5" max="5" width="11.75390625" style="1" customWidth="1"/>
    <col min="6" max="6" width="12.375" style="1" customWidth="1"/>
    <col min="7" max="9" width="11.75390625" style="1" customWidth="1"/>
    <col min="10" max="10" width="13.25390625" style="1" customWidth="1"/>
    <col min="11" max="11" width="11.875" style="1" customWidth="1"/>
    <col min="12" max="12" width="14.125" style="1" customWidth="1"/>
    <col min="13" max="13" width="10.125" style="1" bestFit="1" customWidth="1"/>
    <col min="14" max="16384" width="9.125" style="1" customWidth="1"/>
  </cols>
  <sheetData>
    <row r="1" spans="9:12" ht="15" customHeight="1">
      <c r="I1" s="310" t="s">
        <v>335</v>
      </c>
      <c r="J1" s="310"/>
      <c r="K1" s="310"/>
      <c r="L1" s="203"/>
    </row>
    <row r="2" spans="10:12" ht="6" customHeight="1">
      <c r="J2" s="142"/>
      <c r="K2" s="142"/>
      <c r="L2" s="142"/>
    </row>
    <row r="3" spans="9:12" ht="15" customHeight="1">
      <c r="I3" s="311" t="s">
        <v>340</v>
      </c>
      <c r="J3" s="311"/>
      <c r="K3" s="311"/>
      <c r="L3" s="142"/>
    </row>
    <row r="4" spans="8:12" ht="14.25" customHeight="1">
      <c r="H4" s="152"/>
      <c r="I4" s="311" t="s">
        <v>330</v>
      </c>
      <c r="J4" s="311"/>
      <c r="K4" s="311"/>
      <c r="L4" s="142"/>
    </row>
    <row r="5" spans="9:12" ht="14.25" customHeight="1">
      <c r="I5" s="311" t="s">
        <v>341</v>
      </c>
      <c r="J5" s="311"/>
      <c r="K5" s="311"/>
      <c r="L5" s="142"/>
    </row>
    <row r="6" spans="9:12" ht="7.5" customHeight="1">
      <c r="I6" s="142"/>
      <c r="J6" s="142"/>
      <c r="K6" s="142"/>
      <c r="L6" s="142"/>
    </row>
    <row r="7" spans="1:12" ht="15" customHeight="1">
      <c r="A7" s="312" t="s">
        <v>196</v>
      </c>
      <c r="B7" s="312"/>
      <c r="C7" s="307"/>
      <c r="D7" s="307"/>
      <c r="E7" s="307"/>
      <c r="F7" s="307"/>
      <c r="G7" s="307"/>
      <c r="H7" s="307"/>
      <c r="I7" s="307"/>
      <c r="J7" s="307"/>
      <c r="K7" s="307"/>
      <c r="L7" s="121"/>
    </row>
    <row r="8" spans="3:12" ht="3.75" customHeight="1" hidden="1">
      <c r="C8" s="149"/>
      <c r="H8" s="149"/>
      <c r="I8" s="149"/>
      <c r="J8" s="149"/>
      <c r="K8" s="149"/>
      <c r="L8" s="36"/>
    </row>
    <row r="9" spans="1:13" s="2" customFormat="1" ht="12.75" customHeight="1" thickBot="1">
      <c r="A9" s="336" t="s">
        <v>1</v>
      </c>
      <c r="B9" s="335" t="s">
        <v>158</v>
      </c>
      <c r="C9" s="337" t="s">
        <v>163</v>
      </c>
      <c r="D9" s="335" t="s">
        <v>159</v>
      </c>
      <c r="E9" s="335" t="s">
        <v>160</v>
      </c>
      <c r="F9" s="323" t="s">
        <v>195</v>
      </c>
      <c r="G9" s="323" t="s">
        <v>303</v>
      </c>
      <c r="H9" s="322" t="s">
        <v>178</v>
      </c>
      <c r="I9" s="326"/>
      <c r="J9" s="326"/>
      <c r="K9" s="327"/>
      <c r="L9" s="205"/>
      <c r="M9" s="15"/>
    </row>
    <row r="10" spans="1:12" s="2" customFormat="1" ht="10.5" customHeight="1">
      <c r="A10" s="336"/>
      <c r="B10" s="335"/>
      <c r="C10" s="338"/>
      <c r="D10" s="335"/>
      <c r="E10" s="335"/>
      <c r="F10" s="324"/>
      <c r="G10" s="324"/>
      <c r="H10" s="328">
        <v>2006</v>
      </c>
      <c r="I10" s="329"/>
      <c r="J10" s="329"/>
      <c r="K10" s="330"/>
      <c r="L10" s="205"/>
    </row>
    <row r="11" spans="1:12" s="2" customFormat="1" ht="9.75" customHeight="1">
      <c r="A11" s="336"/>
      <c r="B11" s="335"/>
      <c r="C11" s="338"/>
      <c r="D11" s="335"/>
      <c r="E11" s="335"/>
      <c r="F11" s="324"/>
      <c r="G11" s="324"/>
      <c r="H11" s="331" t="s">
        <v>197</v>
      </c>
      <c r="I11" s="333" t="s">
        <v>161</v>
      </c>
      <c r="J11" s="323" t="s">
        <v>234</v>
      </c>
      <c r="K11" s="324" t="s">
        <v>167</v>
      </c>
      <c r="L11" s="205"/>
    </row>
    <row r="12" spans="1:12" s="2" customFormat="1" ht="17.25" customHeight="1">
      <c r="A12" s="336"/>
      <c r="B12" s="335"/>
      <c r="C12" s="338"/>
      <c r="D12" s="335"/>
      <c r="E12" s="335"/>
      <c r="F12" s="325"/>
      <c r="G12" s="325"/>
      <c r="H12" s="331"/>
      <c r="I12" s="333"/>
      <c r="J12" s="325"/>
      <c r="K12" s="324"/>
      <c r="L12" s="205"/>
    </row>
    <row r="13" spans="1:12" s="3" customFormat="1" ht="6" customHeight="1">
      <c r="A13" s="178">
        <v>1</v>
      </c>
      <c r="B13" s="178">
        <v>2</v>
      </c>
      <c r="C13" s="178">
        <v>3</v>
      </c>
      <c r="D13" s="178">
        <v>4</v>
      </c>
      <c r="E13" s="178">
        <v>5</v>
      </c>
      <c r="F13" s="178">
        <v>6</v>
      </c>
      <c r="G13" s="178">
        <v>7</v>
      </c>
      <c r="H13" s="211">
        <v>8</v>
      </c>
      <c r="I13" s="179">
        <v>9</v>
      </c>
      <c r="J13" s="180">
        <v>10</v>
      </c>
      <c r="K13" s="180">
        <v>11</v>
      </c>
      <c r="L13" s="206"/>
    </row>
    <row r="14" spans="1:13" s="3" customFormat="1" ht="16.5" customHeight="1">
      <c r="A14" s="181"/>
      <c r="B14" s="195"/>
      <c r="C14" s="150"/>
      <c r="D14" s="196" t="s">
        <v>164</v>
      </c>
      <c r="E14" s="198">
        <f aca="true" t="shared" si="0" ref="E14:J14">SUM(E15:E30)</f>
        <v>93633029</v>
      </c>
      <c r="F14" s="198">
        <f t="shared" si="0"/>
        <v>10341922</v>
      </c>
      <c r="G14" s="198">
        <f t="shared" si="0"/>
        <v>-1784153</v>
      </c>
      <c r="H14" s="198">
        <f t="shared" si="0"/>
        <v>8557769</v>
      </c>
      <c r="I14" s="198">
        <f t="shared" si="0"/>
        <v>4597769</v>
      </c>
      <c r="J14" s="198">
        <f t="shared" si="0"/>
        <v>3960000</v>
      </c>
      <c r="K14" s="194"/>
      <c r="L14" s="207">
        <f>K14+J14+I14</f>
        <v>8557769</v>
      </c>
      <c r="M14" s="153">
        <f>K14+J14+I14</f>
        <v>8557769</v>
      </c>
    </row>
    <row r="15" spans="1:13" ht="15" customHeight="1">
      <c r="A15" s="161">
        <v>1</v>
      </c>
      <c r="B15" s="220" t="s">
        <v>162</v>
      </c>
      <c r="C15" s="220">
        <v>6050</v>
      </c>
      <c r="D15" s="162" t="s">
        <v>224</v>
      </c>
      <c r="E15" s="183">
        <v>231009</v>
      </c>
      <c r="F15" s="160">
        <v>240000</v>
      </c>
      <c r="G15" s="183">
        <v>-8991</v>
      </c>
      <c r="H15" s="184">
        <f>K15+J15+I15</f>
        <v>231009</v>
      </c>
      <c r="I15" s="160">
        <v>231009</v>
      </c>
      <c r="J15" s="159"/>
      <c r="K15" s="189"/>
      <c r="L15" s="191">
        <f>F14+G14</f>
        <v>8557769</v>
      </c>
      <c r="M15" s="192"/>
    </row>
    <row r="16" spans="1:13" ht="15" customHeight="1">
      <c r="A16" s="235">
        <v>2</v>
      </c>
      <c r="B16" s="232" t="s">
        <v>162</v>
      </c>
      <c r="C16" s="232">
        <v>6050</v>
      </c>
      <c r="D16" s="231" t="s">
        <v>191</v>
      </c>
      <c r="E16" s="233">
        <v>53642</v>
      </c>
      <c r="F16" s="230">
        <v>57084</v>
      </c>
      <c r="G16" s="233">
        <v>-3537</v>
      </c>
      <c r="H16" s="228">
        <f>I16</f>
        <v>53547</v>
      </c>
      <c r="I16" s="230">
        <v>53547</v>
      </c>
      <c r="J16" s="170"/>
      <c r="K16" s="234"/>
      <c r="L16" s="191"/>
      <c r="M16" s="192"/>
    </row>
    <row r="17" spans="1:13" ht="15" customHeight="1">
      <c r="A17" s="163">
        <v>3</v>
      </c>
      <c r="B17" s="172" t="s">
        <v>162</v>
      </c>
      <c r="C17" s="163">
        <v>6050</v>
      </c>
      <c r="D17" s="164" t="s">
        <v>176</v>
      </c>
      <c r="E17" s="185">
        <v>120882</v>
      </c>
      <c r="F17" s="169">
        <v>129296</v>
      </c>
      <c r="G17" s="185">
        <v>-9118</v>
      </c>
      <c r="H17" s="204">
        <f>K17+J17+I17</f>
        <v>120178</v>
      </c>
      <c r="I17" s="169">
        <v>120178</v>
      </c>
      <c r="J17" s="170"/>
      <c r="K17" s="170"/>
      <c r="L17" s="191"/>
      <c r="M17" s="152">
        <f>I15+I17+I18+I19+J20+I21+I22</f>
        <v>5493727</v>
      </c>
    </row>
    <row r="18" spans="1:12" ht="15" customHeight="1">
      <c r="A18" s="163">
        <v>4</v>
      </c>
      <c r="B18" s="172" t="s">
        <v>162</v>
      </c>
      <c r="C18" s="163">
        <v>6050</v>
      </c>
      <c r="D18" s="164" t="s">
        <v>175</v>
      </c>
      <c r="E18" s="185">
        <v>220189</v>
      </c>
      <c r="F18" s="169">
        <v>173000</v>
      </c>
      <c r="G18" s="185">
        <v>-4811</v>
      </c>
      <c r="H18" s="204">
        <f>K18+J18+I18</f>
        <v>168189</v>
      </c>
      <c r="I18" s="169">
        <v>168189</v>
      </c>
      <c r="J18" s="170"/>
      <c r="K18" s="170"/>
      <c r="L18" s="191"/>
    </row>
    <row r="19" spans="1:12" ht="15" customHeight="1">
      <c r="A19" s="163">
        <v>5</v>
      </c>
      <c r="B19" s="172" t="s">
        <v>162</v>
      </c>
      <c r="C19" s="163">
        <v>6050</v>
      </c>
      <c r="D19" s="164" t="s">
        <v>177</v>
      </c>
      <c r="E19" s="185">
        <v>2840000</v>
      </c>
      <c r="F19" s="169">
        <v>2826691</v>
      </c>
      <c r="G19" s="185"/>
      <c r="H19" s="204">
        <f>K19+J19+I19</f>
        <v>2826691</v>
      </c>
      <c r="I19" s="169">
        <v>606691</v>
      </c>
      <c r="J19" s="171">
        <v>2220000</v>
      </c>
      <c r="K19" s="199"/>
      <c r="L19" s="208"/>
    </row>
    <row r="20" spans="1:12" ht="15" customHeight="1">
      <c r="A20" s="163">
        <v>6</v>
      </c>
      <c r="B20" s="172" t="s">
        <v>162</v>
      </c>
      <c r="C20" s="163">
        <v>6050</v>
      </c>
      <c r="D20" s="164" t="s">
        <v>30</v>
      </c>
      <c r="E20" s="185">
        <v>2230000</v>
      </c>
      <c r="F20" s="169">
        <v>2228191</v>
      </c>
      <c r="G20" s="185"/>
      <c r="H20" s="204">
        <f>K20+J20+I20</f>
        <v>2228191</v>
      </c>
      <c r="I20" s="169">
        <v>488191</v>
      </c>
      <c r="J20" s="170">
        <v>1740000</v>
      </c>
      <c r="K20" s="212"/>
      <c r="L20" s="208"/>
    </row>
    <row r="21" spans="1:12" ht="13.5" customHeight="1">
      <c r="A21" s="176">
        <v>7</v>
      </c>
      <c r="B21" s="275" t="s">
        <v>162</v>
      </c>
      <c r="C21" s="176">
        <v>6050</v>
      </c>
      <c r="D21" s="177" t="s">
        <v>268</v>
      </c>
      <c r="E21" s="182">
        <v>2698939</v>
      </c>
      <c r="F21" s="174">
        <v>2573000</v>
      </c>
      <c r="G21" s="185"/>
      <c r="H21" s="186">
        <f>K21+J21+I21</f>
        <v>2573000</v>
      </c>
      <c r="I21" s="174">
        <v>2573000</v>
      </c>
      <c r="J21" s="171"/>
      <c r="K21" s="171"/>
      <c r="L21" s="191"/>
    </row>
    <row r="22" spans="1:12" ht="15" customHeight="1">
      <c r="A22" s="163">
        <v>8</v>
      </c>
      <c r="B22" s="172" t="s">
        <v>162</v>
      </c>
      <c r="C22" s="163">
        <v>6050</v>
      </c>
      <c r="D22" s="164" t="s">
        <v>269</v>
      </c>
      <c r="E22" s="185">
        <v>64660</v>
      </c>
      <c r="F22" s="169">
        <v>54660</v>
      </c>
      <c r="G22" s="185"/>
      <c r="H22" s="204">
        <f aca="true" t="shared" si="1" ref="H22:H28">I22</f>
        <v>54660</v>
      </c>
      <c r="I22" s="169">
        <v>54660</v>
      </c>
      <c r="J22" s="170"/>
      <c r="K22" s="175"/>
      <c r="L22" s="191"/>
    </row>
    <row r="23" spans="1:12" ht="17.25" customHeight="1">
      <c r="A23" s="163">
        <v>9</v>
      </c>
      <c r="B23" s="172" t="s">
        <v>162</v>
      </c>
      <c r="C23" s="163">
        <v>6050</v>
      </c>
      <c r="D23" s="164" t="s">
        <v>225</v>
      </c>
      <c r="E23" s="185">
        <v>177453</v>
      </c>
      <c r="F23" s="169">
        <v>200000</v>
      </c>
      <c r="G23" s="185">
        <v>-22547</v>
      </c>
      <c r="H23" s="204">
        <f t="shared" si="1"/>
        <v>177453</v>
      </c>
      <c r="I23" s="169">
        <v>177453</v>
      </c>
      <c r="J23" s="170"/>
      <c r="K23" s="175"/>
      <c r="L23" s="191"/>
    </row>
    <row r="24" spans="1:12" ht="12.75" customHeight="1">
      <c r="A24" s="163">
        <v>10</v>
      </c>
      <c r="B24" s="172" t="s">
        <v>162</v>
      </c>
      <c r="C24" s="163">
        <v>6050</v>
      </c>
      <c r="D24" s="164" t="s">
        <v>214</v>
      </c>
      <c r="E24" s="185">
        <v>10000</v>
      </c>
      <c r="F24" s="169">
        <v>10000</v>
      </c>
      <c r="G24" s="185">
        <v>-8700</v>
      </c>
      <c r="H24" s="204">
        <f t="shared" si="1"/>
        <v>1300</v>
      </c>
      <c r="I24" s="169">
        <v>1300</v>
      </c>
      <c r="J24" s="170"/>
      <c r="K24" s="175"/>
      <c r="L24" s="191"/>
    </row>
    <row r="25" spans="1:12" ht="13.5" customHeight="1">
      <c r="A25" s="163">
        <v>11</v>
      </c>
      <c r="B25" s="172" t="s">
        <v>162</v>
      </c>
      <c r="C25" s="163">
        <v>6050</v>
      </c>
      <c r="D25" s="164" t="s">
        <v>213</v>
      </c>
      <c r="E25" s="185">
        <v>20000</v>
      </c>
      <c r="F25" s="169">
        <v>20000</v>
      </c>
      <c r="G25" s="185"/>
      <c r="H25" s="204">
        <f t="shared" si="1"/>
        <v>20000</v>
      </c>
      <c r="I25" s="169">
        <v>20000</v>
      </c>
      <c r="J25" s="170"/>
      <c r="K25" s="175"/>
      <c r="L25" s="191"/>
    </row>
    <row r="26" spans="1:12" ht="18.75" customHeight="1">
      <c r="A26" s="163">
        <v>12</v>
      </c>
      <c r="B26" s="172" t="s">
        <v>162</v>
      </c>
      <c r="C26" s="163">
        <v>6050</v>
      </c>
      <c r="D26" s="164" t="s">
        <v>238</v>
      </c>
      <c r="E26" s="185">
        <v>40000</v>
      </c>
      <c r="F26" s="169">
        <v>40000</v>
      </c>
      <c r="G26" s="185">
        <v>-39867</v>
      </c>
      <c r="H26" s="204">
        <f t="shared" si="1"/>
        <v>133</v>
      </c>
      <c r="I26" s="169">
        <v>133</v>
      </c>
      <c r="J26" s="170"/>
      <c r="K26" s="175"/>
      <c r="L26" s="191"/>
    </row>
    <row r="27" spans="1:12" ht="15" customHeight="1">
      <c r="A27" s="163">
        <v>13</v>
      </c>
      <c r="B27" s="172" t="s">
        <v>162</v>
      </c>
      <c r="C27" s="163">
        <v>6050</v>
      </c>
      <c r="D27" s="164" t="s">
        <v>239</v>
      </c>
      <c r="E27" s="185">
        <v>1100000</v>
      </c>
      <c r="F27" s="169">
        <v>100000</v>
      </c>
      <c r="G27" s="185">
        <v>-75600</v>
      </c>
      <c r="H27" s="204">
        <f t="shared" si="1"/>
        <v>24400</v>
      </c>
      <c r="I27" s="169">
        <v>24400</v>
      </c>
      <c r="J27" s="170"/>
      <c r="K27" s="175"/>
      <c r="L27" s="191"/>
    </row>
    <row r="28" spans="1:12" ht="18" customHeight="1">
      <c r="A28" s="163">
        <v>14</v>
      </c>
      <c r="B28" s="172" t="s">
        <v>162</v>
      </c>
      <c r="C28" s="163">
        <v>6050</v>
      </c>
      <c r="D28" s="164" t="s">
        <v>258</v>
      </c>
      <c r="E28" s="185"/>
      <c r="F28" s="169">
        <v>70000</v>
      </c>
      <c r="G28" s="185">
        <v>-70000</v>
      </c>
      <c r="H28" s="204">
        <f t="shared" si="1"/>
        <v>0</v>
      </c>
      <c r="I28" s="169"/>
      <c r="J28" s="170"/>
      <c r="K28" s="175"/>
      <c r="L28" s="191"/>
    </row>
    <row r="29" spans="1:12" ht="12" customHeight="1">
      <c r="A29" s="163">
        <v>15</v>
      </c>
      <c r="B29" s="172" t="s">
        <v>162</v>
      </c>
      <c r="C29" s="163">
        <v>6050</v>
      </c>
      <c r="D29" s="164" t="s">
        <v>317</v>
      </c>
      <c r="E29" s="185">
        <v>140000</v>
      </c>
      <c r="F29" s="169">
        <v>20000</v>
      </c>
      <c r="G29" s="185">
        <v>-10000</v>
      </c>
      <c r="H29" s="204">
        <f>I29</f>
        <v>10000</v>
      </c>
      <c r="I29" s="169">
        <v>10000</v>
      </c>
      <c r="J29" s="171"/>
      <c r="K29" s="234"/>
      <c r="L29" s="191"/>
    </row>
    <row r="30" spans="1:12" ht="15" customHeight="1">
      <c r="A30" s="163">
        <v>16</v>
      </c>
      <c r="B30" s="172" t="s">
        <v>162</v>
      </c>
      <c r="C30" s="163">
        <v>6050</v>
      </c>
      <c r="D30" s="164" t="s">
        <v>173</v>
      </c>
      <c r="E30" s="185">
        <v>83686255</v>
      </c>
      <c r="F30" s="169">
        <v>1600000</v>
      </c>
      <c r="G30" s="185">
        <v>-1530982</v>
      </c>
      <c r="H30" s="204">
        <f>I30</f>
        <v>69018</v>
      </c>
      <c r="I30" s="169">
        <v>69018</v>
      </c>
      <c r="J30" s="171"/>
      <c r="K30" s="257"/>
      <c r="L30" s="208"/>
    </row>
    <row r="31" spans="1:13" s="3" customFormat="1" ht="17.25" customHeight="1">
      <c r="A31" s="246"/>
      <c r="B31" s="156"/>
      <c r="C31" s="244"/>
      <c r="D31" s="247" t="s">
        <v>165</v>
      </c>
      <c r="E31" s="154">
        <f>SUM(E32:E38,E44:E76,E82:E107)</f>
        <v>27031559</v>
      </c>
      <c r="F31" s="154">
        <f>SUM(F32:F38,F44:F76,F82:F107)</f>
        <v>12750070</v>
      </c>
      <c r="G31" s="154">
        <f>SUM(G32:G38,G44:G76,G82:G107)</f>
        <v>-4863599</v>
      </c>
      <c r="H31" s="154">
        <f>SUM(H32:H38,H44:H76,H82:H107)</f>
        <v>7886471</v>
      </c>
      <c r="I31" s="154">
        <f>SUM(I32:I38,I44:I76,I82:I107)</f>
        <v>7886471</v>
      </c>
      <c r="J31" s="154"/>
      <c r="K31" s="154"/>
      <c r="L31" s="209"/>
      <c r="M31" s="192" t="e">
        <f>#REF!+#REF!</f>
        <v>#REF!</v>
      </c>
    </row>
    <row r="32" spans="1:12" ht="17.25" customHeight="1">
      <c r="A32" s="245">
        <v>17</v>
      </c>
      <c r="B32" s="235">
        <v>60016</v>
      </c>
      <c r="C32" s="235">
        <v>6050</v>
      </c>
      <c r="D32" s="242" t="s">
        <v>306</v>
      </c>
      <c r="E32" s="233">
        <f>H32</f>
        <v>349594</v>
      </c>
      <c r="F32" s="230">
        <v>485692</v>
      </c>
      <c r="G32" s="233">
        <v>-136098</v>
      </c>
      <c r="H32" s="228">
        <f aca="true" t="shared" si="2" ref="H32:H50">I32</f>
        <v>349594</v>
      </c>
      <c r="I32" s="230">
        <v>349594</v>
      </c>
      <c r="J32" s="175"/>
      <c r="K32" s="175"/>
      <c r="L32" s="191">
        <f>F31+G31</f>
        <v>7886471</v>
      </c>
    </row>
    <row r="33" spans="1:12" ht="12" customHeight="1">
      <c r="A33" s="213">
        <v>18</v>
      </c>
      <c r="B33" s="163">
        <v>60016</v>
      </c>
      <c r="C33" s="163">
        <v>6050</v>
      </c>
      <c r="D33" s="164" t="s">
        <v>229</v>
      </c>
      <c r="E33" s="185">
        <f>H33</f>
        <v>579059</v>
      </c>
      <c r="F33" s="169">
        <v>579059</v>
      </c>
      <c r="G33" s="185"/>
      <c r="H33" s="204">
        <f t="shared" si="2"/>
        <v>579059</v>
      </c>
      <c r="I33" s="169">
        <v>579059</v>
      </c>
      <c r="J33" s="170"/>
      <c r="K33" s="170"/>
      <c r="L33" s="191">
        <f>L32-H31</f>
        <v>0</v>
      </c>
    </row>
    <row r="34" spans="1:12" ht="18" customHeight="1">
      <c r="A34" s="213">
        <v>19</v>
      </c>
      <c r="B34" s="163">
        <v>60016</v>
      </c>
      <c r="C34" s="163">
        <v>6050</v>
      </c>
      <c r="D34" s="164" t="s">
        <v>206</v>
      </c>
      <c r="E34" s="185">
        <v>1955000</v>
      </c>
      <c r="F34" s="169">
        <v>555000</v>
      </c>
      <c r="G34" s="185">
        <v>-484513</v>
      </c>
      <c r="H34" s="204">
        <f t="shared" si="2"/>
        <v>70487</v>
      </c>
      <c r="I34" s="169">
        <v>70487</v>
      </c>
      <c r="J34" s="170"/>
      <c r="K34" s="170"/>
      <c r="L34" s="191"/>
    </row>
    <row r="35" spans="1:12" ht="16.5" customHeight="1">
      <c r="A35" s="213">
        <v>20</v>
      </c>
      <c r="B35" s="163">
        <v>60016</v>
      </c>
      <c r="C35" s="163">
        <v>6050</v>
      </c>
      <c r="D35" s="164" t="s">
        <v>273</v>
      </c>
      <c r="E35" s="185">
        <v>1850000</v>
      </c>
      <c r="F35" s="169">
        <v>850000</v>
      </c>
      <c r="G35" s="185">
        <v>-810404</v>
      </c>
      <c r="H35" s="204">
        <f t="shared" si="2"/>
        <v>39596</v>
      </c>
      <c r="I35" s="169">
        <v>39596</v>
      </c>
      <c r="J35" s="170"/>
      <c r="K35" s="170"/>
      <c r="L35" s="191"/>
    </row>
    <row r="36" spans="1:12" ht="12" customHeight="1">
      <c r="A36" s="213">
        <v>21</v>
      </c>
      <c r="B36" s="163">
        <v>60016</v>
      </c>
      <c r="C36" s="163">
        <v>6050</v>
      </c>
      <c r="D36" s="164" t="s">
        <v>185</v>
      </c>
      <c r="E36" s="185">
        <f>H36</f>
        <v>269000</v>
      </c>
      <c r="F36" s="169">
        <v>269000</v>
      </c>
      <c r="G36" s="185"/>
      <c r="H36" s="204">
        <f t="shared" si="2"/>
        <v>269000</v>
      </c>
      <c r="I36" s="169">
        <v>269000</v>
      </c>
      <c r="J36" s="170"/>
      <c r="K36" s="170"/>
      <c r="L36" s="191"/>
    </row>
    <row r="37" spans="1:12" ht="17.25" customHeight="1">
      <c r="A37" s="213">
        <v>22</v>
      </c>
      <c r="B37" s="163">
        <v>60016</v>
      </c>
      <c r="C37" s="163">
        <v>6050</v>
      </c>
      <c r="D37" s="164" t="s">
        <v>230</v>
      </c>
      <c r="E37" s="185">
        <f>H37</f>
        <v>215000</v>
      </c>
      <c r="F37" s="169">
        <v>215000</v>
      </c>
      <c r="G37" s="185"/>
      <c r="H37" s="204">
        <f t="shared" si="2"/>
        <v>215000</v>
      </c>
      <c r="I37" s="169">
        <v>215000</v>
      </c>
      <c r="J37" s="170"/>
      <c r="K37" s="170"/>
      <c r="L37" s="191"/>
    </row>
    <row r="38" spans="1:12" ht="12" customHeight="1">
      <c r="A38" s="190">
        <v>23</v>
      </c>
      <c r="B38" s="165">
        <v>60016</v>
      </c>
      <c r="C38" s="165">
        <v>6050</v>
      </c>
      <c r="D38" s="166" t="s">
        <v>187</v>
      </c>
      <c r="E38" s="187">
        <f>H38</f>
        <v>126490</v>
      </c>
      <c r="F38" s="168">
        <v>128000</v>
      </c>
      <c r="G38" s="187">
        <v>-1510</v>
      </c>
      <c r="H38" s="188">
        <f t="shared" si="2"/>
        <v>126490</v>
      </c>
      <c r="I38" s="168">
        <v>126490</v>
      </c>
      <c r="J38" s="173"/>
      <c r="K38" s="173"/>
      <c r="L38" s="191"/>
    </row>
    <row r="39" spans="1:12" ht="13.5" customHeight="1" thickBot="1">
      <c r="A39" s="336" t="s">
        <v>1</v>
      </c>
      <c r="B39" s="335" t="s">
        <v>158</v>
      </c>
      <c r="C39" s="337" t="s">
        <v>163</v>
      </c>
      <c r="D39" s="335" t="s">
        <v>159</v>
      </c>
      <c r="E39" s="335" t="s">
        <v>160</v>
      </c>
      <c r="F39" s="323" t="s">
        <v>195</v>
      </c>
      <c r="G39" s="323" t="s">
        <v>303</v>
      </c>
      <c r="H39" s="322" t="s">
        <v>178</v>
      </c>
      <c r="I39" s="326"/>
      <c r="J39" s="326"/>
      <c r="K39" s="327"/>
      <c r="L39" s="191"/>
    </row>
    <row r="40" spans="1:12" ht="9" customHeight="1">
      <c r="A40" s="336"/>
      <c r="B40" s="335"/>
      <c r="C40" s="338"/>
      <c r="D40" s="335"/>
      <c r="E40" s="335"/>
      <c r="F40" s="324"/>
      <c r="G40" s="324"/>
      <c r="H40" s="328">
        <v>2006</v>
      </c>
      <c r="I40" s="329"/>
      <c r="J40" s="329"/>
      <c r="K40" s="330"/>
      <c r="L40" s="191"/>
    </row>
    <row r="41" spans="1:12" ht="13.5" customHeight="1">
      <c r="A41" s="336"/>
      <c r="B41" s="335"/>
      <c r="C41" s="338"/>
      <c r="D41" s="335"/>
      <c r="E41" s="335"/>
      <c r="F41" s="324"/>
      <c r="G41" s="324"/>
      <c r="H41" s="331" t="s">
        <v>197</v>
      </c>
      <c r="I41" s="333" t="s">
        <v>161</v>
      </c>
      <c r="J41" s="323" t="s">
        <v>234</v>
      </c>
      <c r="K41" s="324" t="s">
        <v>167</v>
      </c>
      <c r="L41" s="191"/>
    </row>
    <row r="42" spans="1:12" ht="13.5" customHeight="1">
      <c r="A42" s="336"/>
      <c r="B42" s="335"/>
      <c r="C42" s="339"/>
      <c r="D42" s="335"/>
      <c r="E42" s="335"/>
      <c r="F42" s="325"/>
      <c r="G42" s="325"/>
      <c r="H42" s="332"/>
      <c r="I42" s="334"/>
      <c r="J42" s="325"/>
      <c r="K42" s="325"/>
      <c r="L42" s="191"/>
    </row>
    <row r="43" spans="1:12" ht="9.75" customHeight="1">
      <c r="A43" s="264">
        <v>1</v>
      </c>
      <c r="B43" s="264">
        <v>2</v>
      </c>
      <c r="C43" s="264">
        <v>3</v>
      </c>
      <c r="D43" s="264">
        <v>4</v>
      </c>
      <c r="E43" s="264">
        <v>5</v>
      </c>
      <c r="F43" s="264">
        <v>6</v>
      </c>
      <c r="G43" s="264">
        <v>7</v>
      </c>
      <c r="H43" s="265">
        <v>8</v>
      </c>
      <c r="I43" s="266">
        <v>9</v>
      </c>
      <c r="J43" s="267">
        <v>10</v>
      </c>
      <c r="K43" s="267">
        <v>11</v>
      </c>
      <c r="L43" s="191"/>
    </row>
    <row r="44" spans="1:12" ht="15" customHeight="1">
      <c r="A44" s="245">
        <v>24</v>
      </c>
      <c r="B44" s="235">
        <v>60016</v>
      </c>
      <c r="C44" s="235">
        <v>6050</v>
      </c>
      <c r="D44" s="242" t="s">
        <v>270</v>
      </c>
      <c r="E44" s="233">
        <f>H44</f>
        <v>421715</v>
      </c>
      <c r="F44" s="230">
        <v>421715</v>
      </c>
      <c r="G44" s="233"/>
      <c r="H44" s="228">
        <f t="shared" si="2"/>
        <v>421715</v>
      </c>
      <c r="I44" s="230">
        <v>421715</v>
      </c>
      <c r="J44" s="175"/>
      <c r="K44" s="175"/>
      <c r="L44" s="191"/>
    </row>
    <row r="45" spans="1:12" ht="15.75" customHeight="1">
      <c r="A45" s="163">
        <v>25</v>
      </c>
      <c r="B45" s="163">
        <v>60016</v>
      </c>
      <c r="C45" s="163">
        <v>6050</v>
      </c>
      <c r="D45" s="164" t="s">
        <v>231</v>
      </c>
      <c r="E45" s="185">
        <f>H45</f>
        <v>193154</v>
      </c>
      <c r="F45" s="169">
        <v>193154</v>
      </c>
      <c r="G45" s="185"/>
      <c r="H45" s="204">
        <f t="shared" si="2"/>
        <v>193154</v>
      </c>
      <c r="I45" s="169">
        <v>193154</v>
      </c>
      <c r="J45" s="170"/>
      <c r="K45" s="170"/>
      <c r="L45" s="191"/>
    </row>
    <row r="46" spans="1:12" ht="13.5" customHeight="1">
      <c r="A46" s="213">
        <v>25</v>
      </c>
      <c r="B46" s="163">
        <v>60016</v>
      </c>
      <c r="C46" s="163">
        <v>6050</v>
      </c>
      <c r="D46" s="164" t="s">
        <v>193</v>
      </c>
      <c r="E46" s="185">
        <v>213762</v>
      </c>
      <c r="F46" s="169">
        <v>138576</v>
      </c>
      <c r="G46" s="185"/>
      <c r="H46" s="204">
        <f t="shared" si="2"/>
        <v>138576</v>
      </c>
      <c r="I46" s="169">
        <v>138576</v>
      </c>
      <c r="J46" s="170"/>
      <c r="K46" s="170"/>
      <c r="L46" s="191"/>
    </row>
    <row r="47" spans="1:12" ht="12.75" customHeight="1">
      <c r="A47" s="163">
        <v>26</v>
      </c>
      <c r="B47" s="163">
        <v>60016</v>
      </c>
      <c r="C47" s="163">
        <v>6050</v>
      </c>
      <c r="D47" s="164" t="s">
        <v>194</v>
      </c>
      <c r="E47" s="185">
        <v>165993</v>
      </c>
      <c r="F47" s="169">
        <v>159923</v>
      </c>
      <c r="G47" s="185"/>
      <c r="H47" s="204">
        <f t="shared" si="2"/>
        <v>159923</v>
      </c>
      <c r="I47" s="169">
        <v>159923</v>
      </c>
      <c r="J47" s="170"/>
      <c r="K47" s="170"/>
      <c r="L47" s="191"/>
    </row>
    <row r="48" spans="1:12" ht="14.25" customHeight="1">
      <c r="A48" s="213">
        <v>27</v>
      </c>
      <c r="B48" s="163">
        <v>60016</v>
      </c>
      <c r="C48" s="163">
        <v>6050</v>
      </c>
      <c r="D48" s="164" t="s">
        <v>188</v>
      </c>
      <c r="E48" s="185">
        <f>H48</f>
        <v>684322</v>
      </c>
      <c r="F48" s="169">
        <v>692000</v>
      </c>
      <c r="G48" s="185">
        <v>-7678</v>
      </c>
      <c r="H48" s="204">
        <f t="shared" si="2"/>
        <v>684322</v>
      </c>
      <c r="I48" s="169">
        <v>684322</v>
      </c>
      <c r="J48" s="170"/>
      <c r="K48" s="170"/>
      <c r="L48" s="191"/>
    </row>
    <row r="49" spans="1:12" ht="20.25" customHeight="1">
      <c r="A49" s="163">
        <v>28</v>
      </c>
      <c r="B49" s="163">
        <v>60016</v>
      </c>
      <c r="C49" s="163">
        <v>6050</v>
      </c>
      <c r="D49" s="164" t="s">
        <v>192</v>
      </c>
      <c r="E49" s="185">
        <v>1066574</v>
      </c>
      <c r="F49" s="169">
        <v>348910</v>
      </c>
      <c r="G49" s="185"/>
      <c r="H49" s="204">
        <f t="shared" si="2"/>
        <v>348910</v>
      </c>
      <c r="I49" s="169">
        <v>348910</v>
      </c>
      <c r="J49" s="293"/>
      <c r="K49" s="170"/>
      <c r="L49" s="191"/>
    </row>
    <row r="50" spans="1:12" ht="15.75" customHeight="1">
      <c r="A50" s="213">
        <v>29</v>
      </c>
      <c r="B50" s="163">
        <v>60016</v>
      </c>
      <c r="C50" s="163">
        <v>6050</v>
      </c>
      <c r="D50" s="164" t="s">
        <v>198</v>
      </c>
      <c r="E50" s="185">
        <f>H50</f>
        <v>164591</v>
      </c>
      <c r="F50" s="169">
        <v>164591</v>
      </c>
      <c r="G50" s="185"/>
      <c r="H50" s="204">
        <f t="shared" si="2"/>
        <v>164591</v>
      </c>
      <c r="I50" s="169">
        <v>164591</v>
      </c>
      <c r="J50" s="294"/>
      <c r="K50" s="170"/>
      <c r="L50" s="191"/>
    </row>
    <row r="51" spans="1:12" ht="12.75" customHeight="1">
      <c r="A51" s="163">
        <v>30</v>
      </c>
      <c r="B51" s="163">
        <v>60016</v>
      </c>
      <c r="C51" s="163">
        <v>6050</v>
      </c>
      <c r="D51" s="164" t="s">
        <v>318</v>
      </c>
      <c r="E51" s="185">
        <v>416481</v>
      </c>
      <c r="F51" s="169">
        <v>16481</v>
      </c>
      <c r="G51" s="185"/>
      <c r="H51" s="204">
        <f aca="true" t="shared" si="3" ref="H51:H61">I51</f>
        <v>16481</v>
      </c>
      <c r="I51" s="169">
        <v>16481</v>
      </c>
      <c r="J51" s="294"/>
      <c r="K51" s="240"/>
      <c r="L51" s="191"/>
    </row>
    <row r="52" spans="1:12" ht="12.75" customHeight="1">
      <c r="A52" s="213">
        <v>31</v>
      </c>
      <c r="B52" s="163">
        <v>60016</v>
      </c>
      <c r="C52" s="163">
        <v>6050</v>
      </c>
      <c r="D52" s="164" t="s">
        <v>312</v>
      </c>
      <c r="E52" s="185">
        <v>678067</v>
      </c>
      <c r="F52" s="169">
        <v>18067</v>
      </c>
      <c r="G52" s="185"/>
      <c r="H52" s="204">
        <f t="shared" si="3"/>
        <v>18067</v>
      </c>
      <c r="I52" s="169">
        <v>18067</v>
      </c>
      <c r="J52" s="294"/>
      <c r="K52" s="240"/>
      <c r="L52" s="191"/>
    </row>
    <row r="53" spans="1:12" ht="12.75" customHeight="1">
      <c r="A53" s="163">
        <v>32</v>
      </c>
      <c r="B53" s="163">
        <v>60016</v>
      </c>
      <c r="C53" s="163">
        <v>6050</v>
      </c>
      <c r="D53" s="164" t="s">
        <v>319</v>
      </c>
      <c r="E53" s="185">
        <v>811120</v>
      </c>
      <c r="F53" s="169">
        <v>21120</v>
      </c>
      <c r="G53" s="185"/>
      <c r="H53" s="204">
        <f t="shared" si="3"/>
        <v>21120</v>
      </c>
      <c r="I53" s="169">
        <v>21120</v>
      </c>
      <c r="J53" s="294"/>
      <c r="K53" s="240"/>
      <c r="L53" s="191"/>
    </row>
    <row r="54" spans="1:12" ht="12.75" customHeight="1">
      <c r="A54" s="213">
        <v>33</v>
      </c>
      <c r="B54" s="163">
        <v>60016</v>
      </c>
      <c r="C54" s="163">
        <v>6050</v>
      </c>
      <c r="D54" s="164" t="s">
        <v>199</v>
      </c>
      <c r="E54" s="185">
        <f>H54</f>
        <v>35000</v>
      </c>
      <c r="F54" s="169">
        <v>35000</v>
      </c>
      <c r="G54" s="185"/>
      <c r="H54" s="204">
        <f t="shared" si="3"/>
        <v>35000</v>
      </c>
      <c r="I54" s="169">
        <v>35000</v>
      </c>
      <c r="J54" s="295"/>
      <c r="K54" s="240"/>
      <c r="L54" s="191"/>
    </row>
    <row r="55" spans="1:12" ht="12.75" customHeight="1">
      <c r="A55" s="163">
        <v>34</v>
      </c>
      <c r="B55" s="163">
        <v>60016</v>
      </c>
      <c r="C55" s="163">
        <v>6050</v>
      </c>
      <c r="D55" s="164" t="s">
        <v>200</v>
      </c>
      <c r="E55" s="185">
        <f>H55</f>
        <v>35000</v>
      </c>
      <c r="F55" s="169">
        <v>35000</v>
      </c>
      <c r="G55" s="185"/>
      <c r="H55" s="204">
        <f t="shared" si="3"/>
        <v>35000</v>
      </c>
      <c r="I55" s="169">
        <v>35000</v>
      </c>
      <c r="J55" s="240"/>
      <c r="K55" s="240"/>
      <c r="L55" s="191"/>
    </row>
    <row r="56" spans="1:12" ht="12" customHeight="1">
      <c r="A56" s="213">
        <v>35</v>
      </c>
      <c r="B56" s="163">
        <v>60016</v>
      </c>
      <c r="C56" s="163">
        <v>6050</v>
      </c>
      <c r="D56" s="164" t="s">
        <v>291</v>
      </c>
      <c r="E56" s="185">
        <v>1270000</v>
      </c>
      <c r="F56" s="169">
        <v>30000</v>
      </c>
      <c r="G56" s="185"/>
      <c r="H56" s="204">
        <f t="shared" si="3"/>
        <v>30000</v>
      </c>
      <c r="I56" s="169">
        <v>30000</v>
      </c>
      <c r="J56" s="240"/>
      <c r="K56" s="240"/>
      <c r="L56" s="191"/>
    </row>
    <row r="57" spans="1:12" ht="12.75" customHeight="1">
      <c r="A57" s="163">
        <v>36</v>
      </c>
      <c r="B57" s="163">
        <v>60016</v>
      </c>
      <c r="C57" s="163">
        <v>6050</v>
      </c>
      <c r="D57" s="164" t="s">
        <v>205</v>
      </c>
      <c r="E57" s="185">
        <f>H57</f>
        <v>30000</v>
      </c>
      <c r="F57" s="169">
        <v>30000</v>
      </c>
      <c r="G57" s="185"/>
      <c r="H57" s="204">
        <f t="shared" si="3"/>
        <v>30000</v>
      </c>
      <c r="I57" s="169">
        <v>30000</v>
      </c>
      <c r="J57" s="240"/>
      <c r="K57" s="240"/>
      <c r="L57" s="191"/>
    </row>
    <row r="58" spans="1:12" ht="12.75" customHeight="1">
      <c r="A58" s="213">
        <v>37</v>
      </c>
      <c r="B58" s="176">
        <v>60016</v>
      </c>
      <c r="C58" s="176">
        <v>6050</v>
      </c>
      <c r="D58" s="177" t="s">
        <v>299</v>
      </c>
      <c r="E58" s="182">
        <v>344992</v>
      </c>
      <c r="F58" s="174">
        <v>344992</v>
      </c>
      <c r="G58" s="182"/>
      <c r="H58" s="186">
        <f>I58</f>
        <v>344992</v>
      </c>
      <c r="I58" s="174">
        <v>344992</v>
      </c>
      <c r="J58" s="292"/>
      <c r="K58" s="248"/>
      <c r="L58" s="191"/>
    </row>
    <row r="59" spans="1:12" ht="14.25" customHeight="1">
      <c r="A59" s="163">
        <v>38</v>
      </c>
      <c r="B59" s="163">
        <v>60016</v>
      </c>
      <c r="C59" s="163">
        <v>6050</v>
      </c>
      <c r="D59" s="164" t="s">
        <v>302</v>
      </c>
      <c r="E59" s="185">
        <f>H59</f>
        <v>189514</v>
      </c>
      <c r="F59" s="169">
        <v>220000</v>
      </c>
      <c r="G59" s="185">
        <v>-30486</v>
      </c>
      <c r="H59" s="204">
        <f>I59</f>
        <v>189514</v>
      </c>
      <c r="I59" s="169">
        <v>189514</v>
      </c>
      <c r="J59" s="296"/>
      <c r="K59" s="240"/>
      <c r="L59" s="191"/>
    </row>
    <row r="60" spans="1:12" ht="12" customHeight="1">
      <c r="A60" s="213">
        <v>39</v>
      </c>
      <c r="B60" s="163">
        <v>60016</v>
      </c>
      <c r="C60" s="163">
        <v>6050</v>
      </c>
      <c r="D60" s="164" t="s">
        <v>242</v>
      </c>
      <c r="E60" s="185">
        <v>912000</v>
      </c>
      <c r="F60" s="169">
        <v>712000</v>
      </c>
      <c r="G60" s="185">
        <v>-690369</v>
      </c>
      <c r="H60" s="204">
        <f t="shared" si="3"/>
        <v>21631</v>
      </c>
      <c r="I60" s="169">
        <v>21631</v>
      </c>
      <c r="J60" s="296"/>
      <c r="K60" s="240"/>
      <c r="L60" s="191"/>
    </row>
    <row r="61" spans="1:12" ht="14.25" customHeight="1">
      <c r="A61" s="163">
        <v>40</v>
      </c>
      <c r="B61" s="163">
        <v>60016</v>
      </c>
      <c r="C61" s="163">
        <v>6050</v>
      </c>
      <c r="D61" s="231" t="s">
        <v>203</v>
      </c>
      <c r="E61" s="237">
        <f>H61</f>
        <v>0</v>
      </c>
      <c r="F61" s="238">
        <v>36308</v>
      </c>
      <c r="G61" s="237">
        <v>-36308</v>
      </c>
      <c r="H61" s="239">
        <f t="shared" si="3"/>
        <v>0</v>
      </c>
      <c r="I61" s="169"/>
      <c r="J61" s="296"/>
      <c r="K61" s="240"/>
      <c r="L61" s="191"/>
    </row>
    <row r="62" spans="1:12" ht="14.25" customHeight="1">
      <c r="A62" s="213">
        <v>41</v>
      </c>
      <c r="B62" s="163">
        <v>60016</v>
      </c>
      <c r="C62" s="163">
        <v>6050</v>
      </c>
      <c r="D62" s="164" t="s">
        <v>207</v>
      </c>
      <c r="E62" s="185">
        <v>950000</v>
      </c>
      <c r="F62" s="169">
        <v>150000</v>
      </c>
      <c r="G62" s="185">
        <v>-121940</v>
      </c>
      <c r="H62" s="204">
        <f>I62</f>
        <v>28060</v>
      </c>
      <c r="I62" s="169">
        <v>28060</v>
      </c>
      <c r="J62" s="296"/>
      <c r="K62" s="240"/>
      <c r="L62" s="191"/>
    </row>
    <row r="63" spans="1:12" ht="12.75" customHeight="1">
      <c r="A63" s="163">
        <v>42</v>
      </c>
      <c r="B63" s="163">
        <v>60016</v>
      </c>
      <c r="C63" s="163">
        <v>6050</v>
      </c>
      <c r="D63" s="164" t="s">
        <v>274</v>
      </c>
      <c r="E63" s="185">
        <f>H63</f>
        <v>216147</v>
      </c>
      <c r="F63" s="169">
        <v>216147</v>
      </c>
      <c r="G63" s="185"/>
      <c r="H63" s="204">
        <f aca="true" t="shared" si="4" ref="H63:H73">I63</f>
        <v>216147</v>
      </c>
      <c r="I63" s="169">
        <v>216147</v>
      </c>
      <c r="J63" s="296"/>
      <c r="K63" s="240"/>
      <c r="L63" s="191"/>
    </row>
    <row r="64" spans="1:12" ht="12.75" customHeight="1">
      <c r="A64" s="213">
        <v>43</v>
      </c>
      <c r="B64" s="163">
        <v>60016</v>
      </c>
      <c r="C64" s="163">
        <v>6050</v>
      </c>
      <c r="D64" s="164" t="s">
        <v>275</v>
      </c>
      <c r="E64" s="185">
        <v>136436</v>
      </c>
      <c r="F64" s="169">
        <v>136436</v>
      </c>
      <c r="G64" s="185"/>
      <c r="H64" s="204">
        <f t="shared" si="4"/>
        <v>136436</v>
      </c>
      <c r="I64" s="169">
        <v>136436</v>
      </c>
      <c r="J64" s="296"/>
      <c r="K64" s="240"/>
      <c r="L64" s="191"/>
    </row>
    <row r="65" spans="1:12" ht="12.75" customHeight="1">
      <c r="A65" s="163">
        <v>44</v>
      </c>
      <c r="B65" s="163">
        <v>60016</v>
      </c>
      <c r="C65" s="163">
        <v>6050</v>
      </c>
      <c r="D65" s="164" t="s">
        <v>208</v>
      </c>
      <c r="E65" s="185">
        <v>12088</v>
      </c>
      <c r="F65" s="169">
        <v>12088</v>
      </c>
      <c r="G65" s="185"/>
      <c r="H65" s="204">
        <f t="shared" si="4"/>
        <v>12088</v>
      </c>
      <c r="I65" s="169">
        <v>12088</v>
      </c>
      <c r="J65" s="296"/>
      <c r="K65" s="240"/>
      <c r="L65" s="191"/>
    </row>
    <row r="66" spans="1:12" ht="12.75" customHeight="1">
      <c r="A66" s="213">
        <v>45</v>
      </c>
      <c r="B66" s="163">
        <v>60016</v>
      </c>
      <c r="C66" s="163">
        <v>6050</v>
      </c>
      <c r="D66" s="164" t="s">
        <v>332</v>
      </c>
      <c r="E66" s="185">
        <f>H66</f>
        <v>272868</v>
      </c>
      <c r="F66" s="169">
        <v>280000</v>
      </c>
      <c r="G66" s="185">
        <v>-7132</v>
      </c>
      <c r="H66" s="204">
        <f t="shared" si="4"/>
        <v>272868</v>
      </c>
      <c r="I66" s="169">
        <v>272868</v>
      </c>
      <c r="J66" s="296"/>
      <c r="K66" s="240"/>
      <c r="L66" s="191"/>
    </row>
    <row r="67" spans="1:12" ht="23.25" customHeight="1">
      <c r="A67" s="163">
        <v>46</v>
      </c>
      <c r="B67" s="163">
        <v>60016</v>
      </c>
      <c r="C67" s="163">
        <v>6050</v>
      </c>
      <c r="D67" s="164" t="s">
        <v>276</v>
      </c>
      <c r="E67" s="185">
        <f>H67</f>
        <v>319340</v>
      </c>
      <c r="F67" s="169">
        <v>319340</v>
      </c>
      <c r="G67" s="185"/>
      <c r="H67" s="204">
        <f t="shared" si="4"/>
        <v>319340</v>
      </c>
      <c r="I67" s="169">
        <v>319340</v>
      </c>
      <c r="J67" s="296"/>
      <c r="K67" s="240"/>
      <c r="L67" s="191"/>
    </row>
    <row r="68" spans="1:12" ht="12.75" customHeight="1">
      <c r="A68" s="213">
        <v>47</v>
      </c>
      <c r="B68" s="163">
        <v>60016</v>
      </c>
      <c r="C68" s="163">
        <v>6050</v>
      </c>
      <c r="D68" s="164" t="s">
        <v>277</v>
      </c>
      <c r="E68" s="185">
        <v>720000</v>
      </c>
      <c r="F68" s="169">
        <v>220000</v>
      </c>
      <c r="G68" s="185">
        <v>-200458</v>
      </c>
      <c r="H68" s="204">
        <f t="shared" si="4"/>
        <v>19542</v>
      </c>
      <c r="I68" s="169">
        <v>19542</v>
      </c>
      <c r="J68" s="296"/>
      <c r="K68" s="240"/>
      <c r="L68" s="191"/>
    </row>
    <row r="69" spans="1:12" ht="12.75" customHeight="1">
      <c r="A69" s="163">
        <v>48</v>
      </c>
      <c r="B69" s="163">
        <v>60016</v>
      </c>
      <c r="C69" s="163">
        <v>6050</v>
      </c>
      <c r="D69" s="164" t="s">
        <v>320</v>
      </c>
      <c r="E69" s="185">
        <v>419133</v>
      </c>
      <c r="F69" s="169">
        <v>19133</v>
      </c>
      <c r="G69" s="185"/>
      <c r="H69" s="204">
        <f t="shared" si="4"/>
        <v>19133</v>
      </c>
      <c r="I69" s="169">
        <v>19133</v>
      </c>
      <c r="J69" s="296"/>
      <c r="K69" s="240"/>
      <c r="L69" s="191"/>
    </row>
    <row r="70" spans="1:12" ht="14.25" customHeight="1">
      <c r="A70" s="213">
        <v>49</v>
      </c>
      <c r="B70" s="163">
        <v>60016</v>
      </c>
      <c r="C70" s="163">
        <v>6050</v>
      </c>
      <c r="D70" s="164" t="s">
        <v>321</v>
      </c>
      <c r="E70" s="185">
        <v>525133</v>
      </c>
      <c r="F70" s="169">
        <v>25133</v>
      </c>
      <c r="G70" s="185"/>
      <c r="H70" s="204">
        <f t="shared" si="4"/>
        <v>25133</v>
      </c>
      <c r="I70" s="169">
        <v>25133</v>
      </c>
      <c r="J70" s="296"/>
      <c r="K70" s="240"/>
      <c r="L70" s="191"/>
    </row>
    <row r="71" spans="1:12" ht="13.5" customHeight="1">
      <c r="A71" s="163">
        <v>50</v>
      </c>
      <c r="B71" s="163">
        <v>60016</v>
      </c>
      <c r="C71" s="163">
        <v>6050</v>
      </c>
      <c r="D71" s="164" t="s">
        <v>215</v>
      </c>
      <c r="E71" s="185">
        <v>20396</v>
      </c>
      <c r="F71" s="169">
        <v>20396</v>
      </c>
      <c r="G71" s="185"/>
      <c r="H71" s="204">
        <f t="shared" si="4"/>
        <v>20396</v>
      </c>
      <c r="I71" s="169">
        <v>20396</v>
      </c>
      <c r="J71" s="296"/>
      <c r="K71" s="240"/>
      <c r="L71" s="191"/>
    </row>
    <row r="72" spans="1:12" ht="13.5" customHeight="1">
      <c r="A72" s="213">
        <v>51</v>
      </c>
      <c r="B72" s="163">
        <v>60016</v>
      </c>
      <c r="C72" s="163">
        <v>6050</v>
      </c>
      <c r="D72" s="164" t="s">
        <v>322</v>
      </c>
      <c r="E72" s="185">
        <v>440133</v>
      </c>
      <c r="F72" s="169">
        <v>40133</v>
      </c>
      <c r="G72" s="185"/>
      <c r="H72" s="204">
        <f t="shared" si="4"/>
        <v>40133</v>
      </c>
      <c r="I72" s="169">
        <v>40133</v>
      </c>
      <c r="J72" s="296"/>
      <c r="K72" s="240"/>
      <c r="L72" s="191"/>
    </row>
    <row r="73" spans="1:12" ht="13.5" customHeight="1">
      <c r="A73" s="163">
        <v>52</v>
      </c>
      <c r="B73" s="163">
        <v>60016</v>
      </c>
      <c r="C73" s="163">
        <v>6050</v>
      </c>
      <c r="D73" s="164" t="s">
        <v>243</v>
      </c>
      <c r="E73" s="185">
        <f>H73</f>
        <v>203647</v>
      </c>
      <c r="F73" s="169">
        <v>203647</v>
      </c>
      <c r="G73" s="185"/>
      <c r="H73" s="204">
        <f t="shared" si="4"/>
        <v>203647</v>
      </c>
      <c r="I73" s="169">
        <v>203647</v>
      </c>
      <c r="J73" s="296"/>
      <c r="K73" s="240"/>
      <c r="L73" s="191"/>
    </row>
    <row r="74" spans="1:12" ht="13.5" customHeight="1">
      <c r="A74" s="213">
        <v>53</v>
      </c>
      <c r="B74" s="163">
        <v>60016</v>
      </c>
      <c r="C74" s="163">
        <v>6050</v>
      </c>
      <c r="D74" s="164" t="s">
        <v>46</v>
      </c>
      <c r="E74" s="185">
        <f>H74</f>
        <v>326699</v>
      </c>
      <c r="F74" s="169">
        <v>362836</v>
      </c>
      <c r="G74" s="185">
        <v>-36137</v>
      </c>
      <c r="H74" s="204">
        <f aca="true" t="shared" si="5" ref="H74:H86">I74</f>
        <v>326699</v>
      </c>
      <c r="I74" s="169">
        <v>326699</v>
      </c>
      <c r="J74" s="296"/>
      <c r="K74" s="240"/>
      <c r="L74" s="191"/>
    </row>
    <row r="75" spans="1:12" ht="15.75" customHeight="1">
      <c r="A75" s="163">
        <v>54</v>
      </c>
      <c r="B75" s="163">
        <v>60016</v>
      </c>
      <c r="C75" s="163">
        <v>6050</v>
      </c>
      <c r="D75" s="164" t="s">
        <v>227</v>
      </c>
      <c r="E75" s="185">
        <v>231548</v>
      </c>
      <c r="F75" s="169">
        <v>231548</v>
      </c>
      <c r="G75" s="185"/>
      <c r="H75" s="204">
        <f t="shared" si="5"/>
        <v>231548</v>
      </c>
      <c r="I75" s="169">
        <v>231548</v>
      </c>
      <c r="J75" s="240"/>
      <c r="K75" s="240"/>
      <c r="L75" s="191"/>
    </row>
    <row r="76" spans="1:12" ht="16.5" customHeight="1">
      <c r="A76" s="213">
        <v>55</v>
      </c>
      <c r="B76" s="165">
        <v>60016</v>
      </c>
      <c r="C76" s="165">
        <v>6050</v>
      </c>
      <c r="D76" s="166" t="s">
        <v>232</v>
      </c>
      <c r="E76" s="187">
        <v>20000</v>
      </c>
      <c r="F76" s="168">
        <v>20000</v>
      </c>
      <c r="G76" s="187"/>
      <c r="H76" s="188">
        <f t="shared" si="5"/>
        <v>20000</v>
      </c>
      <c r="I76" s="168">
        <v>20000</v>
      </c>
      <c r="J76" s="250"/>
      <c r="K76" s="250"/>
      <c r="L76" s="191"/>
    </row>
    <row r="77" spans="1:12" ht="5.25" customHeight="1">
      <c r="A77" s="255"/>
      <c r="B77" s="255"/>
      <c r="C77" s="255"/>
      <c r="D77" s="254"/>
      <c r="E77" s="258"/>
      <c r="F77" s="259"/>
      <c r="G77" s="258"/>
      <c r="H77" s="260"/>
      <c r="I77" s="259"/>
      <c r="J77" s="261"/>
      <c r="K77" s="261"/>
      <c r="L77" s="191"/>
    </row>
    <row r="78" spans="1:12" ht="10.5" customHeight="1" thickBot="1">
      <c r="A78" s="336" t="s">
        <v>1</v>
      </c>
      <c r="B78" s="335" t="s">
        <v>158</v>
      </c>
      <c r="C78" s="337" t="s">
        <v>163</v>
      </c>
      <c r="D78" s="335"/>
      <c r="E78" s="335" t="s">
        <v>160</v>
      </c>
      <c r="F78" s="323" t="s">
        <v>195</v>
      </c>
      <c r="G78" s="323" t="s">
        <v>303</v>
      </c>
      <c r="H78" s="326" t="s">
        <v>178</v>
      </c>
      <c r="I78" s="326"/>
      <c r="J78" s="326"/>
      <c r="K78" s="327"/>
      <c r="L78" s="191"/>
    </row>
    <row r="79" spans="1:12" ht="12" customHeight="1">
      <c r="A79" s="336"/>
      <c r="B79" s="335"/>
      <c r="C79" s="338"/>
      <c r="D79" s="335"/>
      <c r="E79" s="335"/>
      <c r="F79" s="324"/>
      <c r="G79" s="324"/>
      <c r="H79" s="328">
        <v>2006</v>
      </c>
      <c r="I79" s="329"/>
      <c r="J79" s="329"/>
      <c r="K79" s="330"/>
      <c r="L79" s="191"/>
    </row>
    <row r="80" spans="1:12" ht="16.5" customHeight="1">
      <c r="A80" s="336"/>
      <c r="B80" s="335"/>
      <c r="C80" s="338"/>
      <c r="D80" s="335"/>
      <c r="E80" s="335"/>
      <c r="F80" s="324"/>
      <c r="G80" s="324"/>
      <c r="H80" s="331" t="s">
        <v>197</v>
      </c>
      <c r="I80" s="333" t="s">
        <v>161</v>
      </c>
      <c r="J80" s="323" t="s">
        <v>234</v>
      </c>
      <c r="K80" s="324" t="s">
        <v>167</v>
      </c>
      <c r="L80" s="191"/>
    </row>
    <row r="81" spans="1:12" ht="10.5" customHeight="1">
      <c r="A81" s="336"/>
      <c r="B81" s="335"/>
      <c r="C81" s="339"/>
      <c r="D81" s="335"/>
      <c r="E81" s="335"/>
      <c r="F81" s="325"/>
      <c r="G81" s="325"/>
      <c r="H81" s="332"/>
      <c r="I81" s="334"/>
      <c r="J81" s="325"/>
      <c r="K81" s="325"/>
      <c r="L81" s="191"/>
    </row>
    <row r="82" spans="1:12" ht="12.75" customHeight="1">
      <c r="A82" s="213">
        <v>56</v>
      </c>
      <c r="B82" s="163">
        <v>60016</v>
      </c>
      <c r="C82" s="163">
        <v>6050</v>
      </c>
      <c r="D82" s="164" t="s">
        <v>307</v>
      </c>
      <c r="E82" s="185">
        <v>77930</v>
      </c>
      <c r="F82" s="185">
        <v>10000</v>
      </c>
      <c r="G82" s="185">
        <v>-2070</v>
      </c>
      <c r="H82" s="204">
        <f t="shared" si="5"/>
        <v>7930</v>
      </c>
      <c r="I82" s="169">
        <v>7930</v>
      </c>
      <c r="J82" s="277"/>
      <c r="K82" s="240"/>
      <c r="L82" s="191"/>
    </row>
    <row r="83" spans="1:12" ht="12" customHeight="1">
      <c r="A83" s="213">
        <v>57</v>
      </c>
      <c r="B83" s="163">
        <v>60016</v>
      </c>
      <c r="C83" s="163">
        <v>6050</v>
      </c>
      <c r="D83" s="164" t="s">
        <v>300</v>
      </c>
      <c r="E83" s="185">
        <v>1055000</v>
      </c>
      <c r="F83" s="185">
        <v>655000</v>
      </c>
      <c r="G83" s="185">
        <v>-654782</v>
      </c>
      <c r="H83" s="204">
        <f t="shared" si="5"/>
        <v>218</v>
      </c>
      <c r="I83" s="169">
        <v>218</v>
      </c>
      <c r="J83" s="296"/>
      <c r="K83" s="240"/>
      <c r="L83" s="191"/>
    </row>
    <row r="84" spans="1:12" ht="12" customHeight="1">
      <c r="A84" s="213">
        <v>58</v>
      </c>
      <c r="B84" s="163">
        <v>60016</v>
      </c>
      <c r="C84" s="163">
        <v>6050</v>
      </c>
      <c r="D84" s="164" t="s">
        <v>301</v>
      </c>
      <c r="E84" s="185">
        <v>1625000</v>
      </c>
      <c r="F84" s="185">
        <v>325000</v>
      </c>
      <c r="G84" s="185">
        <v>-297894</v>
      </c>
      <c r="H84" s="204">
        <f t="shared" si="5"/>
        <v>27106</v>
      </c>
      <c r="I84" s="169">
        <v>27106</v>
      </c>
      <c r="J84" s="296"/>
      <c r="K84" s="240"/>
      <c r="L84" s="191"/>
    </row>
    <row r="85" spans="1:12" ht="11.25" customHeight="1">
      <c r="A85" s="213">
        <v>59</v>
      </c>
      <c r="B85" s="163">
        <v>60016</v>
      </c>
      <c r="C85" s="163">
        <v>6050</v>
      </c>
      <c r="D85" s="164" t="s">
        <v>244</v>
      </c>
      <c r="E85" s="185">
        <v>40084</v>
      </c>
      <c r="F85" s="185">
        <v>40084</v>
      </c>
      <c r="G85" s="185"/>
      <c r="H85" s="204">
        <f t="shared" si="5"/>
        <v>40084</v>
      </c>
      <c r="I85" s="169">
        <v>40084</v>
      </c>
      <c r="J85" s="296"/>
      <c r="K85" s="240"/>
      <c r="L85" s="191"/>
    </row>
    <row r="86" spans="1:12" ht="12" customHeight="1">
      <c r="A86" s="213">
        <v>60</v>
      </c>
      <c r="B86" s="163">
        <v>60016</v>
      </c>
      <c r="C86" s="163">
        <v>6050</v>
      </c>
      <c r="D86" s="164" t="s">
        <v>278</v>
      </c>
      <c r="E86" s="185"/>
      <c r="F86" s="185">
        <v>40000</v>
      </c>
      <c r="G86" s="185">
        <v>-40000</v>
      </c>
      <c r="H86" s="204">
        <f t="shared" si="5"/>
        <v>0</v>
      </c>
      <c r="I86" s="169"/>
      <c r="J86" s="296"/>
      <c r="K86" s="240"/>
      <c r="L86" s="191"/>
    </row>
    <row r="87" spans="1:12" ht="12" customHeight="1">
      <c r="A87" s="213">
        <v>61</v>
      </c>
      <c r="B87" s="163">
        <v>60016</v>
      </c>
      <c r="C87" s="163">
        <v>6050</v>
      </c>
      <c r="D87" s="164" t="s">
        <v>248</v>
      </c>
      <c r="E87" s="185">
        <f>H87</f>
        <v>200020</v>
      </c>
      <c r="F87" s="185">
        <v>200020</v>
      </c>
      <c r="G87" s="185"/>
      <c r="H87" s="204">
        <f aca="true" t="shared" si="6" ref="H87:H104">I87</f>
        <v>200020</v>
      </c>
      <c r="I87" s="169">
        <v>200020</v>
      </c>
      <c r="J87" s="296"/>
      <c r="K87" s="248"/>
      <c r="L87" s="191"/>
    </row>
    <row r="88" spans="1:12" ht="12.75" customHeight="1">
      <c r="A88" s="213">
        <v>62</v>
      </c>
      <c r="B88" s="163">
        <v>60016</v>
      </c>
      <c r="C88" s="163">
        <v>6050</v>
      </c>
      <c r="D88" s="164" t="s">
        <v>298</v>
      </c>
      <c r="E88" s="185">
        <f>H88</f>
        <v>363341</v>
      </c>
      <c r="F88" s="185">
        <v>403353</v>
      </c>
      <c r="G88" s="185">
        <v>-40012</v>
      </c>
      <c r="H88" s="204">
        <f t="shared" si="6"/>
        <v>363341</v>
      </c>
      <c r="I88" s="169">
        <v>363341</v>
      </c>
      <c r="J88" s="296"/>
      <c r="K88" s="256"/>
      <c r="L88" s="191"/>
    </row>
    <row r="89" spans="1:12" ht="12" customHeight="1">
      <c r="A89" s="213">
        <v>63</v>
      </c>
      <c r="B89" s="163">
        <v>60016</v>
      </c>
      <c r="C89" s="163">
        <v>6050</v>
      </c>
      <c r="D89" s="164" t="s">
        <v>250</v>
      </c>
      <c r="E89" s="185"/>
      <c r="F89" s="185">
        <v>70000</v>
      </c>
      <c r="G89" s="185">
        <v>-70000</v>
      </c>
      <c r="H89" s="204">
        <f t="shared" si="6"/>
        <v>0</v>
      </c>
      <c r="I89" s="169"/>
      <c r="J89" s="296"/>
      <c r="K89" s="240"/>
      <c r="L89" s="191"/>
    </row>
    <row r="90" spans="1:12" ht="12" customHeight="1">
      <c r="A90" s="213">
        <v>64</v>
      </c>
      <c r="B90" s="163">
        <v>60016</v>
      </c>
      <c r="C90" s="163">
        <v>6050</v>
      </c>
      <c r="D90" s="164" t="s">
        <v>251</v>
      </c>
      <c r="E90" s="185">
        <v>700000</v>
      </c>
      <c r="F90" s="185">
        <v>350000</v>
      </c>
      <c r="G90" s="185">
        <v>-345000</v>
      </c>
      <c r="H90" s="204">
        <f t="shared" si="6"/>
        <v>5000</v>
      </c>
      <c r="I90" s="169">
        <v>5000</v>
      </c>
      <c r="J90" s="296"/>
      <c r="K90" s="240"/>
      <c r="L90" s="191"/>
    </row>
    <row r="91" spans="1:12" ht="18.75" customHeight="1">
      <c r="A91" s="213">
        <v>65</v>
      </c>
      <c r="B91" s="163">
        <v>60016</v>
      </c>
      <c r="C91" s="163">
        <v>6050</v>
      </c>
      <c r="D91" s="164" t="s">
        <v>331</v>
      </c>
      <c r="E91" s="185">
        <v>85612</v>
      </c>
      <c r="F91" s="185">
        <v>85612</v>
      </c>
      <c r="G91" s="185">
        <v>-79734</v>
      </c>
      <c r="H91" s="204">
        <f t="shared" si="6"/>
        <v>5878</v>
      </c>
      <c r="I91" s="169">
        <v>5878</v>
      </c>
      <c r="J91" s="296"/>
      <c r="K91" s="240"/>
      <c r="L91" s="191"/>
    </row>
    <row r="92" spans="1:12" ht="12" customHeight="1">
      <c r="A92" s="213">
        <v>66</v>
      </c>
      <c r="B92" s="163">
        <v>60016</v>
      </c>
      <c r="C92" s="163">
        <v>6050</v>
      </c>
      <c r="D92" s="164" t="s">
        <v>308</v>
      </c>
      <c r="E92" s="185">
        <v>1130000</v>
      </c>
      <c r="F92" s="185">
        <v>30000</v>
      </c>
      <c r="G92" s="185"/>
      <c r="H92" s="204">
        <f t="shared" si="6"/>
        <v>30000</v>
      </c>
      <c r="I92" s="169">
        <v>30000</v>
      </c>
      <c r="J92" s="296"/>
      <c r="K92" s="240"/>
      <c r="L92" s="191"/>
    </row>
    <row r="93" spans="1:12" ht="12" customHeight="1">
      <c r="A93" s="213">
        <v>67</v>
      </c>
      <c r="B93" s="163">
        <v>60016</v>
      </c>
      <c r="C93" s="163">
        <v>6050</v>
      </c>
      <c r="D93" s="164" t="s">
        <v>257</v>
      </c>
      <c r="E93" s="185">
        <v>270000</v>
      </c>
      <c r="F93" s="185">
        <v>170000</v>
      </c>
      <c r="G93" s="185">
        <v>-163900</v>
      </c>
      <c r="H93" s="204">
        <f t="shared" si="6"/>
        <v>6100</v>
      </c>
      <c r="I93" s="169">
        <v>6100</v>
      </c>
      <c r="J93" s="296"/>
      <c r="K93" s="240"/>
      <c r="L93" s="191"/>
    </row>
    <row r="94" spans="1:12" ht="12" customHeight="1">
      <c r="A94" s="213">
        <v>68</v>
      </c>
      <c r="B94" s="163">
        <v>60016</v>
      </c>
      <c r="C94" s="163">
        <v>6050</v>
      </c>
      <c r="D94" s="164" t="s">
        <v>309</v>
      </c>
      <c r="E94" s="185">
        <v>320000</v>
      </c>
      <c r="F94" s="185">
        <v>320000</v>
      </c>
      <c r="G94" s="185"/>
      <c r="H94" s="204">
        <f t="shared" si="6"/>
        <v>320000</v>
      </c>
      <c r="I94" s="169">
        <v>320000</v>
      </c>
      <c r="J94" s="296"/>
      <c r="K94" s="240"/>
      <c r="L94" s="191"/>
    </row>
    <row r="95" spans="1:12" ht="12" customHeight="1">
      <c r="A95" s="213">
        <v>69</v>
      </c>
      <c r="B95" s="163">
        <v>60016</v>
      </c>
      <c r="C95" s="163">
        <v>6050</v>
      </c>
      <c r="D95" s="164" t="s">
        <v>253</v>
      </c>
      <c r="E95" s="185">
        <v>550000</v>
      </c>
      <c r="F95" s="185">
        <v>200000</v>
      </c>
      <c r="G95" s="185">
        <v>-190484</v>
      </c>
      <c r="H95" s="204">
        <f t="shared" si="6"/>
        <v>9516</v>
      </c>
      <c r="I95" s="169">
        <v>9516</v>
      </c>
      <c r="J95" s="296"/>
      <c r="K95" s="240"/>
      <c r="L95" s="191"/>
    </row>
    <row r="96" spans="1:12" ht="12" customHeight="1">
      <c r="A96" s="213">
        <v>70</v>
      </c>
      <c r="B96" s="163">
        <v>60016</v>
      </c>
      <c r="C96" s="163">
        <v>6050</v>
      </c>
      <c r="D96" s="164" t="s">
        <v>254</v>
      </c>
      <c r="E96" s="185">
        <f>H96</f>
        <v>147576</v>
      </c>
      <c r="F96" s="185">
        <v>147576</v>
      </c>
      <c r="G96" s="185"/>
      <c r="H96" s="204">
        <f>I96</f>
        <v>147576</v>
      </c>
      <c r="I96" s="169">
        <v>147576</v>
      </c>
      <c r="J96" s="296"/>
      <c r="K96" s="248"/>
      <c r="L96" s="191"/>
    </row>
    <row r="97" spans="1:12" ht="12" customHeight="1">
      <c r="A97" s="213">
        <v>71</v>
      </c>
      <c r="B97" s="163">
        <v>60016</v>
      </c>
      <c r="C97" s="163">
        <v>6050</v>
      </c>
      <c r="D97" s="177" t="s">
        <v>259</v>
      </c>
      <c r="E97" s="182">
        <v>30000</v>
      </c>
      <c r="F97" s="182">
        <v>20000</v>
      </c>
      <c r="G97" s="182"/>
      <c r="H97" s="186">
        <f>I97</f>
        <v>20000</v>
      </c>
      <c r="I97" s="174">
        <v>20000</v>
      </c>
      <c r="J97" s="296"/>
      <c r="K97" s="248"/>
      <c r="L97" s="191"/>
    </row>
    <row r="98" spans="1:12" ht="12" customHeight="1">
      <c r="A98" s="213">
        <v>72</v>
      </c>
      <c r="B98" s="163">
        <v>60016</v>
      </c>
      <c r="C98" s="163">
        <v>6050</v>
      </c>
      <c r="D98" s="164" t="s">
        <v>310</v>
      </c>
      <c r="E98" s="185">
        <v>340000</v>
      </c>
      <c r="F98" s="185">
        <v>20000</v>
      </c>
      <c r="G98" s="185"/>
      <c r="H98" s="204">
        <f t="shared" si="6"/>
        <v>20000</v>
      </c>
      <c r="I98" s="169">
        <v>20000</v>
      </c>
      <c r="J98" s="296"/>
      <c r="K98" s="240"/>
      <c r="L98" s="191"/>
    </row>
    <row r="99" spans="1:12" ht="12" customHeight="1">
      <c r="A99" s="213">
        <v>73</v>
      </c>
      <c r="B99" s="163">
        <v>60016</v>
      </c>
      <c r="C99" s="163">
        <v>6050</v>
      </c>
      <c r="D99" s="164" t="s">
        <v>311</v>
      </c>
      <c r="E99" s="185">
        <v>215000</v>
      </c>
      <c r="F99" s="185">
        <v>15000</v>
      </c>
      <c r="G99" s="185"/>
      <c r="H99" s="204">
        <f t="shared" si="6"/>
        <v>15000</v>
      </c>
      <c r="I99" s="169">
        <v>15000</v>
      </c>
      <c r="J99" s="296"/>
      <c r="K99" s="240"/>
      <c r="L99" s="191"/>
    </row>
    <row r="100" spans="1:12" ht="12" customHeight="1">
      <c r="A100" s="213">
        <v>74</v>
      </c>
      <c r="B100" s="163">
        <v>60016</v>
      </c>
      <c r="C100" s="163">
        <v>6050</v>
      </c>
      <c r="D100" s="164" t="s">
        <v>279</v>
      </c>
      <c r="E100" s="185">
        <v>330000</v>
      </c>
      <c r="F100" s="185">
        <v>30000</v>
      </c>
      <c r="G100" s="185">
        <v>-7430</v>
      </c>
      <c r="H100" s="204">
        <f t="shared" si="6"/>
        <v>22570</v>
      </c>
      <c r="I100" s="169">
        <v>22570</v>
      </c>
      <c r="J100" s="296"/>
      <c r="K100" s="240"/>
      <c r="L100" s="191"/>
    </row>
    <row r="101" spans="1:12" ht="20.25" customHeight="1">
      <c r="A101" s="213">
        <v>75</v>
      </c>
      <c r="B101" s="163">
        <v>60016</v>
      </c>
      <c r="C101" s="163">
        <v>6050</v>
      </c>
      <c r="D101" s="164" t="s">
        <v>280</v>
      </c>
      <c r="E101" s="185">
        <v>440000</v>
      </c>
      <c r="F101" s="185">
        <v>40000</v>
      </c>
      <c r="G101" s="185">
        <v>-26580</v>
      </c>
      <c r="H101" s="204">
        <f>I101</f>
        <v>13420</v>
      </c>
      <c r="I101" s="169">
        <v>13420</v>
      </c>
      <c r="J101" s="296"/>
      <c r="K101" s="240"/>
      <c r="L101" s="191"/>
    </row>
    <row r="102" spans="1:12" ht="12.75" customHeight="1">
      <c r="A102" s="213">
        <v>76</v>
      </c>
      <c r="B102" s="163">
        <v>60016</v>
      </c>
      <c r="C102" s="163">
        <v>6050</v>
      </c>
      <c r="D102" s="164" t="s">
        <v>336</v>
      </c>
      <c r="E102" s="185">
        <v>820000</v>
      </c>
      <c r="F102" s="185">
        <v>20000</v>
      </c>
      <c r="G102" s="185"/>
      <c r="H102" s="204">
        <f t="shared" si="6"/>
        <v>20000</v>
      </c>
      <c r="I102" s="169">
        <v>20000</v>
      </c>
      <c r="J102" s="277"/>
      <c r="K102" s="240"/>
      <c r="L102" s="191"/>
    </row>
    <row r="103" spans="1:12" ht="12" customHeight="1">
      <c r="A103" s="163">
        <v>77</v>
      </c>
      <c r="B103" s="163">
        <v>60016</v>
      </c>
      <c r="C103" s="163">
        <v>6050</v>
      </c>
      <c r="D103" s="164" t="s">
        <v>337</v>
      </c>
      <c r="E103" s="185">
        <v>30000</v>
      </c>
      <c r="F103" s="185">
        <v>10000</v>
      </c>
      <c r="G103" s="185">
        <v>-10000</v>
      </c>
      <c r="H103" s="204">
        <f t="shared" si="6"/>
        <v>0</v>
      </c>
      <c r="I103" s="169"/>
      <c r="J103" s="277"/>
      <c r="K103" s="240"/>
      <c r="L103" s="191"/>
    </row>
    <row r="104" spans="1:12" ht="12" customHeight="1">
      <c r="A104" s="163">
        <v>78</v>
      </c>
      <c r="B104" s="163">
        <v>60016</v>
      </c>
      <c r="C104" s="163">
        <v>6050</v>
      </c>
      <c r="D104" s="164" t="s">
        <v>313</v>
      </c>
      <c r="E104" s="185">
        <v>100000</v>
      </c>
      <c r="F104" s="185">
        <v>380000</v>
      </c>
      <c r="G104" s="185">
        <v>-280000</v>
      </c>
      <c r="H104" s="204">
        <f t="shared" si="6"/>
        <v>100000</v>
      </c>
      <c r="I104" s="169">
        <v>100000</v>
      </c>
      <c r="J104" s="277"/>
      <c r="K104" s="240"/>
      <c r="L104" s="191"/>
    </row>
    <row r="105" spans="1:12" ht="12" customHeight="1">
      <c r="A105" s="163">
        <v>79</v>
      </c>
      <c r="B105" s="163">
        <v>60016</v>
      </c>
      <c r="C105" s="163">
        <v>6050</v>
      </c>
      <c r="D105" s="164" t="s">
        <v>314</v>
      </c>
      <c r="E105" s="185">
        <v>100000</v>
      </c>
      <c r="F105" s="185">
        <v>100000</v>
      </c>
      <c r="G105" s="185"/>
      <c r="H105" s="204">
        <f>I105</f>
        <v>100000</v>
      </c>
      <c r="I105" s="169">
        <v>100000</v>
      </c>
      <c r="J105" s="277"/>
      <c r="K105" s="248"/>
      <c r="L105" s="191"/>
    </row>
    <row r="106" spans="1:12" ht="12" customHeight="1">
      <c r="A106" s="163">
        <v>80</v>
      </c>
      <c r="B106" s="163">
        <v>60016</v>
      </c>
      <c r="C106" s="163">
        <v>6050</v>
      </c>
      <c r="D106" s="164" t="s">
        <v>329</v>
      </c>
      <c r="E106" s="185">
        <v>172000</v>
      </c>
      <c r="F106" s="185">
        <v>12000</v>
      </c>
      <c r="G106" s="185"/>
      <c r="H106" s="204">
        <f>I106</f>
        <v>12000</v>
      </c>
      <c r="I106" s="169">
        <v>12000</v>
      </c>
      <c r="J106" s="277"/>
      <c r="K106" s="248"/>
      <c r="L106" s="191"/>
    </row>
    <row r="107" spans="1:12" ht="12" customHeight="1">
      <c r="A107" s="165">
        <v>81</v>
      </c>
      <c r="B107" s="165">
        <v>60016</v>
      </c>
      <c r="C107" s="165">
        <v>6050</v>
      </c>
      <c r="D107" s="166" t="s">
        <v>327</v>
      </c>
      <c r="E107" s="187">
        <v>100000</v>
      </c>
      <c r="F107" s="187">
        <v>100000</v>
      </c>
      <c r="G107" s="187">
        <v>-92680</v>
      </c>
      <c r="H107" s="188">
        <f>I107</f>
        <v>7320</v>
      </c>
      <c r="I107" s="168">
        <v>7320</v>
      </c>
      <c r="J107" s="283"/>
      <c r="K107" s="250"/>
      <c r="L107" s="191"/>
    </row>
    <row r="108" spans="1:12" ht="15" customHeight="1">
      <c r="A108" s="136"/>
      <c r="B108" s="197"/>
      <c r="C108" s="150"/>
      <c r="D108" s="196" t="s">
        <v>169</v>
      </c>
      <c r="E108" s="194">
        <f>SUM(E109:E118)</f>
        <v>9058755</v>
      </c>
      <c r="F108" s="194">
        <f aca="true" t="shared" si="7" ref="F108:K108">SUM(F109:F118)</f>
        <v>7733918</v>
      </c>
      <c r="G108" s="194">
        <f t="shared" si="7"/>
        <v>-48805</v>
      </c>
      <c r="H108" s="194">
        <f t="shared" si="7"/>
        <v>7685113</v>
      </c>
      <c r="I108" s="194">
        <f t="shared" si="7"/>
        <v>5795113</v>
      </c>
      <c r="J108" s="194">
        <f t="shared" si="7"/>
        <v>0</v>
      </c>
      <c r="K108" s="194">
        <f t="shared" si="7"/>
        <v>1890000</v>
      </c>
      <c r="L108" s="278">
        <f>K108+I108</f>
        <v>7685113</v>
      </c>
    </row>
    <row r="109" spans="1:12" ht="12.75" customHeight="1">
      <c r="A109" s="288">
        <v>82</v>
      </c>
      <c r="B109" s="288">
        <v>70005</v>
      </c>
      <c r="C109" s="288">
        <v>6050</v>
      </c>
      <c r="D109" s="291" t="s">
        <v>170</v>
      </c>
      <c r="E109" s="287">
        <v>2479396</v>
      </c>
      <c r="F109" s="289">
        <v>2262353</v>
      </c>
      <c r="G109" s="183"/>
      <c r="H109" s="290">
        <f>I109+K109</f>
        <v>2262353</v>
      </c>
      <c r="I109" s="289">
        <v>1412353</v>
      </c>
      <c r="J109" s="276"/>
      <c r="K109" s="189">
        <v>850000</v>
      </c>
      <c r="L109" s="279">
        <f>F108+G108</f>
        <v>7685113</v>
      </c>
    </row>
    <row r="110" spans="1:12" ht="12.75" customHeight="1">
      <c r="A110" s="176">
        <v>83</v>
      </c>
      <c r="B110" s="176">
        <v>70005</v>
      </c>
      <c r="C110" s="176">
        <v>6050</v>
      </c>
      <c r="D110" s="177" t="s">
        <v>171</v>
      </c>
      <c r="E110" s="182">
        <v>2978349</v>
      </c>
      <c r="F110" s="174">
        <v>2770555</v>
      </c>
      <c r="G110" s="185"/>
      <c r="H110" s="186">
        <f>I110+K110</f>
        <v>2770555</v>
      </c>
      <c r="I110" s="174">
        <v>1730555</v>
      </c>
      <c r="J110" s="252"/>
      <c r="K110" s="199">
        <v>1040000</v>
      </c>
      <c r="L110" s="208"/>
    </row>
    <row r="111" spans="1:12" ht="13.5" customHeight="1">
      <c r="A111" s="163">
        <v>84</v>
      </c>
      <c r="B111" s="163">
        <v>70005</v>
      </c>
      <c r="C111" s="163">
        <v>6050</v>
      </c>
      <c r="D111" s="164" t="s">
        <v>282</v>
      </c>
      <c r="E111" s="185">
        <v>200000</v>
      </c>
      <c r="F111" s="169">
        <v>150000</v>
      </c>
      <c r="G111" s="185">
        <v>-137800</v>
      </c>
      <c r="H111" s="204">
        <f>I111+K111</f>
        <v>12200</v>
      </c>
      <c r="I111" s="169">
        <v>12200</v>
      </c>
      <c r="J111" s="214"/>
      <c r="K111" s="212"/>
      <c r="L111" s="208"/>
    </row>
    <row r="112" spans="1:12" ht="13.5" customHeight="1">
      <c r="A112" s="163">
        <v>85</v>
      </c>
      <c r="B112" s="163">
        <v>70005</v>
      </c>
      <c r="C112" s="163">
        <v>6050</v>
      </c>
      <c r="D112" s="164" t="s">
        <v>283</v>
      </c>
      <c r="E112" s="185">
        <v>830000</v>
      </c>
      <c r="F112" s="169">
        <v>110000</v>
      </c>
      <c r="G112" s="185">
        <v>-41005</v>
      </c>
      <c r="H112" s="204">
        <f aca="true" t="shared" si="8" ref="H112:H118">I112</f>
        <v>68995</v>
      </c>
      <c r="I112" s="169">
        <v>68995</v>
      </c>
      <c r="J112" s="214"/>
      <c r="K112" s="212"/>
      <c r="L112" s="208"/>
    </row>
    <row r="113" spans="1:12" ht="19.5" customHeight="1">
      <c r="A113" s="163">
        <v>86</v>
      </c>
      <c r="B113" s="163">
        <v>70005</v>
      </c>
      <c r="C113" s="163">
        <v>6050</v>
      </c>
      <c r="D113" s="164" t="s">
        <v>204</v>
      </c>
      <c r="E113" s="185"/>
      <c r="F113" s="169">
        <v>100000</v>
      </c>
      <c r="G113" s="185">
        <v>-100000</v>
      </c>
      <c r="H113" s="204"/>
      <c r="I113" s="169"/>
      <c r="J113" s="214"/>
      <c r="K113" s="212"/>
      <c r="L113" s="208"/>
    </row>
    <row r="114" spans="1:12" ht="12.75" customHeight="1">
      <c r="A114" s="163">
        <v>87</v>
      </c>
      <c r="B114" s="163">
        <v>70005</v>
      </c>
      <c r="C114" s="163">
        <v>6050</v>
      </c>
      <c r="D114" s="164" t="s">
        <v>286</v>
      </c>
      <c r="E114" s="185">
        <f>H114</f>
        <v>26391</v>
      </c>
      <c r="F114" s="169">
        <v>26391</v>
      </c>
      <c r="G114" s="185"/>
      <c r="H114" s="204">
        <f t="shared" si="8"/>
        <v>26391</v>
      </c>
      <c r="I114" s="169">
        <v>26391</v>
      </c>
      <c r="J114" s="214"/>
      <c r="K114" s="199"/>
      <c r="L114" s="208"/>
    </row>
    <row r="115" spans="1:12" ht="13.5" customHeight="1">
      <c r="A115" s="176">
        <v>88</v>
      </c>
      <c r="B115" s="176">
        <v>70005</v>
      </c>
      <c r="C115" s="176">
        <v>6050</v>
      </c>
      <c r="D115" s="177" t="s">
        <v>212</v>
      </c>
      <c r="E115" s="182">
        <v>40000</v>
      </c>
      <c r="F115" s="174">
        <v>600000</v>
      </c>
      <c r="G115" s="185">
        <v>-560000</v>
      </c>
      <c r="H115" s="186">
        <f t="shared" si="8"/>
        <v>40000</v>
      </c>
      <c r="I115" s="174">
        <v>40000</v>
      </c>
      <c r="J115" s="214"/>
      <c r="K115" s="257"/>
      <c r="L115" s="208"/>
    </row>
    <row r="116" spans="1:12" ht="13.5" customHeight="1">
      <c r="A116" s="163">
        <v>89</v>
      </c>
      <c r="B116" s="163">
        <v>70005</v>
      </c>
      <c r="C116" s="163">
        <v>6050</v>
      </c>
      <c r="D116" s="164" t="s">
        <v>292</v>
      </c>
      <c r="E116" s="185">
        <f>I116</f>
        <v>714619</v>
      </c>
      <c r="F116" s="169">
        <v>714619</v>
      </c>
      <c r="G116" s="185"/>
      <c r="H116" s="204">
        <f t="shared" si="8"/>
        <v>714619</v>
      </c>
      <c r="I116" s="169">
        <v>714619</v>
      </c>
      <c r="J116" s="252"/>
      <c r="K116" s="257"/>
      <c r="L116" s="208"/>
    </row>
    <row r="117" spans="1:12" ht="13.5" customHeight="1">
      <c r="A117" s="163">
        <v>90</v>
      </c>
      <c r="B117" s="163">
        <v>70005</v>
      </c>
      <c r="C117" s="163">
        <v>6050</v>
      </c>
      <c r="D117" s="164" t="s">
        <v>293</v>
      </c>
      <c r="E117" s="185">
        <f>I117</f>
        <v>1000000</v>
      </c>
      <c r="F117" s="169">
        <v>1000000</v>
      </c>
      <c r="G117" s="185"/>
      <c r="H117" s="204">
        <f t="shared" si="8"/>
        <v>1000000</v>
      </c>
      <c r="I117" s="169">
        <v>1000000</v>
      </c>
      <c r="J117" s="214"/>
      <c r="K117" s="297"/>
      <c r="L117" s="208"/>
    </row>
    <row r="118" spans="1:12" ht="15.75" customHeight="1">
      <c r="A118" s="165">
        <v>91</v>
      </c>
      <c r="B118" s="165">
        <v>70005</v>
      </c>
      <c r="C118" s="165">
        <v>6050</v>
      </c>
      <c r="D118" s="166" t="s">
        <v>333</v>
      </c>
      <c r="E118" s="187">
        <v>790000</v>
      </c>
      <c r="F118" s="168"/>
      <c r="G118" s="187">
        <v>790000</v>
      </c>
      <c r="H118" s="188">
        <f t="shared" si="8"/>
        <v>790000</v>
      </c>
      <c r="I118" s="168">
        <v>790000</v>
      </c>
      <c r="J118" s="215"/>
      <c r="K118" s="216"/>
      <c r="L118" s="208"/>
    </row>
    <row r="119" spans="1:12" ht="8.25" customHeight="1">
      <c r="A119" s="269"/>
      <c r="B119" s="269"/>
      <c r="C119" s="269"/>
      <c r="D119" s="270"/>
      <c r="E119" s="271"/>
      <c r="F119" s="191"/>
      <c r="G119" s="271"/>
      <c r="H119" s="272"/>
      <c r="I119" s="191"/>
      <c r="J119" s="273"/>
      <c r="K119" s="274"/>
      <c r="L119" s="208"/>
    </row>
    <row r="120" spans="1:12" ht="12.75" customHeight="1" thickBot="1">
      <c r="A120" s="336" t="s">
        <v>1</v>
      </c>
      <c r="B120" s="335" t="s">
        <v>158</v>
      </c>
      <c r="C120" s="337" t="s">
        <v>163</v>
      </c>
      <c r="D120" s="335" t="s">
        <v>159</v>
      </c>
      <c r="E120" s="335" t="s">
        <v>160</v>
      </c>
      <c r="F120" s="323" t="s">
        <v>195</v>
      </c>
      <c r="G120" s="323" t="s">
        <v>303</v>
      </c>
      <c r="H120" s="326" t="s">
        <v>178</v>
      </c>
      <c r="I120" s="326"/>
      <c r="J120" s="326"/>
      <c r="K120" s="327"/>
      <c r="L120" s="208"/>
    </row>
    <row r="121" spans="1:12" ht="12.75" customHeight="1">
      <c r="A121" s="336"/>
      <c r="B121" s="335"/>
      <c r="C121" s="338"/>
      <c r="D121" s="335"/>
      <c r="E121" s="335"/>
      <c r="F121" s="324"/>
      <c r="G121" s="324"/>
      <c r="H121" s="328">
        <v>2006</v>
      </c>
      <c r="I121" s="329"/>
      <c r="J121" s="329"/>
      <c r="K121" s="330"/>
      <c r="L121" s="208"/>
    </row>
    <row r="122" spans="1:12" ht="12.75" customHeight="1">
      <c r="A122" s="336"/>
      <c r="B122" s="335"/>
      <c r="C122" s="338"/>
      <c r="D122" s="335"/>
      <c r="E122" s="335"/>
      <c r="F122" s="324"/>
      <c r="G122" s="324"/>
      <c r="H122" s="331" t="s">
        <v>197</v>
      </c>
      <c r="I122" s="333" t="s">
        <v>161</v>
      </c>
      <c r="J122" s="323" t="s">
        <v>234</v>
      </c>
      <c r="K122" s="324" t="s">
        <v>167</v>
      </c>
      <c r="L122" s="208"/>
    </row>
    <row r="123" spans="1:12" ht="12.75" customHeight="1">
      <c r="A123" s="336"/>
      <c r="B123" s="335"/>
      <c r="C123" s="339"/>
      <c r="D123" s="335"/>
      <c r="E123" s="335"/>
      <c r="F123" s="325"/>
      <c r="G123" s="325"/>
      <c r="H123" s="332"/>
      <c r="I123" s="334"/>
      <c r="J123" s="325"/>
      <c r="K123" s="325"/>
      <c r="L123" s="208"/>
    </row>
    <row r="124" spans="1:12" ht="18" customHeight="1">
      <c r="A124" s="155"/>
      <c r="B124" s="156"/>
      <c r="C124" s="157"/>
      <c r="D124" s="158" t="s">
        <v>168</v>
      </c>
      <c r="E124" s="154">
        <f>SUM(E125:E126)</f>
        <v>282594</v>
      </c>
      <c r="F124" s="154">
        <f>SUM(F125:F126)</f>
        <v>162594</v>
      </c>
      <c r="G124" s="154">
        <f>SUM(G125:G126)</f>
        <v>0</v>
      </c>
      <c r="H124" s="154">
        <f>SUM(H125:H126)</f>
        <v>162594</v>
      </c>
      <c r="I124" s="154">
        <f>SUM(I125:I126)</f>
        <v>162594</v>
      </c>
      <c r="J124" s="154">
        <f>SUM(J125:J125)</f>
        <v>0</v>
      </c>
      <c r="K124" s="154">
        <f>SUM(K125:K125)</f>
        <v>0</v>
      </c>
      <c r="L124" s="207">
        <f>F124+G124</f>
        <v>162594</v>
      </c>
    </row>
    <row r="125" spans="1:12" ht="15" customHeight="1">
      <c r="A125" s="213">
        <v>92</v>
      </c>
      <c r="B125" s="163">
        <v>75023</v>
      </c>
      <c r="C125" s="163">
        <v>6060</v>
      </c>
      <c r="D125" s="164" t="s">
        <v>201</v>
      </c>
      <c r="E125" s="185">
        <v>136120</v>
      </c>
      <c r="F125" s="169">
        <v>136120</v>
      </c>
      <c r="G125" s="185"/>
      <c r="H125" s="204">
        <f>I125</f>
        <v>136120</v>
      </c>
      <c r="I125" s="169">
        <v>136120</v>
      </c>
      <c r="J125" s="170"/>
      <c r="K125" s="170"/>
      <c r="L125" s="191"/>
    </row>
    <row r="126" spans="1:12" ht="15" customHeight="1">
      <c r="A126" s="190">
        <v>93</v>
      </c>
      <c r="B126" s="165">
        <v>75023</v>
      </c>
      <c r="C126" s="165">
        <v>6050</v>
      </c>
      <c r="D126" s="166" t="s">
        <v>202</v>
      </c>
      <c r="E126" s="187">
        <v>146474</v>
      </c>
      <c r="F126" s="168">
        <v>26474</v>
      </c>
      <c r="G126" s="187"/>
      <c r="H126" s="188">
        <f>I126</f>
        <v>26474</v>
      </c>
      <c r="I126" s="168">
        <v>26474</v>
      </c>
      <c r="J126" s="173"/>
      <c r="K126" s="173"/>
      <c r="L126" s="191"/>
    </row>
    <row r="127" spans="1:12" ht="18" customHeight="1">
      <c r="A127" s="155"/>
      <c r="B127" s="156"/>
      <c r="C127" s="157"/>
      <c r="D127" s="158" t="s">
        <v>179</v>
      </c>
      <c r="E127" s="154">
        <f>SUM(E128:E132)</f>
        <v>216171</v>
      </c>
      <c r="F127" s="154">
        <f>SUM(F128:F132)</f>
        <v>1625294</v>
      </c>
      <c r="G127" s="154">
        <f>SUM(G128:G132)</f>
        <v>-1409123</v>
      </c>
      <c r="H127" s="154">
        <f>SUM(H128:H132)</f>
        <v>216171</v>
      </c>
      <c r="I127" s="154">
        <f>SUM(I128:I132)</f>
        <v>216171</v>
      </c>
      <c r="J127" s="154">
        <f>SUM(J128:J128)</f>
        <v>0</v>
      </c>
      <c r="K127" s="154">
        <f>SUM(K128:K128)</f>
        <v>0</v>
      </c>
      <c r="L127" s="191"/>
    </row>
    <row r="128" spans="1:12" ht="15" customHeight="1">
      <c r="A128" s="201">
        <v>94</v>
      </c>
      <c r="B128" s="161">
        <v>75412</v>
      </c>
      <c r="C128" s="161">
        <v>6050</v>
      </c>
      <c r="D128" s="162" t="s">
        <v>271</v>
      </c>
      <c r="E128" s="183">
        <f>H128</f>
        <v>205500</v>
      </c>
      <c r="F128" s="160">
        <v>205500</v>
      </c>
      <c r="G128" s="183"/>
      <c r="H128" s="184">
        <f>I128</f>
        <v>205500</v>
      </c>
      <c r="I128" s="160">
        <v>205500</v>
      </c>
      <c r="J128" s="159"/>
      <c r="K128" s="159"/>
      <c r="L128" s="191"/>
    </row>
    <row r="129" spans="1:12" ht="15" customHeight="1">
      <c r="A129" s="213">
        <v>95</v>
      </c>
      <c r="B129" s="163">
        <v>75412</v>
      </c>
      <c r="C129" s="163">
        <v>6050</v>
      </c>
      <c r="D129" s="164" t="s">
        <v>190</v>
      </c>
      <c r="E129" s="185"/>
      <c r="F129" s="169">
        <v>15000</v>
      </c>
      <c r="G129" s="185">
        <v>-15000</v>
      </c>
      <c r="H129" s="204">
        <f>I129</f>
        <v>0</v>
      </c>
      <c r="I129" s="169"/>
      <c r="J129" s="170"/>
      <c r="K129" s="170"/>
      <c r="L129" s="191"/>
    </row>
    <row r="130" spans="1:12" ht="15" customHeight="1">
      <c r="A130" s="213">
        <v>96</v>
      </c>
      <c r="B130" s="163">
        <v>75412</v>
      </c>
      <c r="C130" s="163">
        <v>6050</v>
      </c>
      <c r="D130" s="164" t="s">
        <v>334</v>
      </c>
      <c r="E130" s="185">
        <v>5877</v>
      </c>
      <c r="F130" s="169">
        <v>200000</v>
      </c>
      <c r="G130" s="185">
        <v>-194123</v>
      </c>
      <c r="H130" s="204">
        <f>I130</f>
        <v>5877</v>
      </c>
      <c r="I130" s="169">
        <v>5877</v>
      </c>
      <c r="J130" s="170"/>
      <c r="K130" s="170"/>
      <c r="L130" s="191">
        <f>F133+G133</f>
        <v>5112856</v>
      </c>
    </row>
    <row r="131" spans="1:12" ht="15" customHeight="1">
      <c r="A131" s="213">
        <v>97</v>
      </c>
      <c r="B131" s="163">
        <v>75412</v>
      </c>
      <c r="C131" s="163">
        <v>6060</v>
      </c>
      <c r="D131" s="164" t="s">
        <v>209</v>
      </c>
      <c r="E131" s="185">
        <v>4794</v>
      </c>
      <c r="F131" s="169">
        <v>4794</v>
      </c>
      <c r="G131" s="185"/>
      <c r="H131" s="204">
        <f>I131</f>
        <v>4794</v>
      </c>
      <c r="I131" s="169">
        <v>4794</v>
      </c>
      <c r="J131" s="170"/>
      <c r="K131" s="170"/>
      <c r="L131" s="191"/>
    </row>
    <row r="132" spans="1:12" ht="15" customHeight="1">
      <c r="A132" s="213">
        <v>98</v>
      </c>
      <c r="B132" s="165">
        <v>75412</v>
      </c>
      <c r="C132" s="165">
        <v>6060</v>
      </c>
      <c r="D132" s="166" t="s">
        <v>323</v>
      </c>
      <c r="E132" s="187"/>
      <c r="F132" s="168">
        <v>1200000</v>
      </c>
      <c r="G132" s="187">
        <v>-1200000</v>
      </c>
      <c r="H132" s="188">
        <f>I132</f>
        <v>0</v>
      </c>
      <c r="I132" s="168"/>
      <c r="J132" s="173"/>
      <c r="K132" s="173"/>
      <c r="L132" s="191"/>
    </row>
    <row r="133" spans="1:12" ht="18" customHeight="1">
      <c r="A133" s="241"/>
      <c r="B133" s="241"/>
      <c r="C133" s="241"/>
      <c r="D133" s="217" t="s">
        <v>166</v>
      </c>
      <c r="E133" s="218">
        <f>SUM(E134:E149)</f>
        <v>19291488</v>
      </c>
      <c r="F133" s="218">
        <f>SUM(F134:F149)</f>
        <v>7074109</v>
      </c>
      <c r="G133" s="218">
        <f>SUM(G134:G149)</f>
        <v>-1961253</v>
      </c>
      <c r="H133" s="218">
        <f>SUM(H134:H149)</f>
        <v>5112856</v>
      </c>
      <c r="I133" s="218">
        <f>SUM(I134:I149)</f>
        <v>4812856</v>
      </c>
      <c r="J133" s="218">
        <f>SUM(J134:J136,J137:J149)</f>
        <v>0</v>
      </c>
      <c r="K133" s="218">
        <v>300000</v>
      </c>
      <c r="L133" s="207">
        <f>K133+I133+J133</f>
        <v>5112856</v>
      </c>
    </row>
    <row r="134" spans="1:12" ht="18" customHeight="1">
      <c r="A134" s="161">
        <v>99</v>
      </c>
      <c r="B134" s="161">
        <v>80101</v>
      </c>
      <c r="C134" s="161">
        <v>6050</v>
      </c>
      <c r="D134" s="162" t="s">
        <v>226</v>
      </c>
      <c r="E134" s="183">
        <v>2573362</v>
      </c>
      <c r="F134" s="160">
        <v>2467000</v>
      </c>
      <c r="G134" s="183">
        <v>-203884</v>
      </c>
      <c r="H134" s="184">
        <v>2263116</v>
      </c>
      <c r="I134" s="160">
        <v>1963116</v>
      </c>
      <c r="J134" s="167"/>
      <c r="K134" s="219" t="s">
        <v>285</v>
      </c>
      <c r="L134" s="208">
        <f>F133+G133</f>
        <v>5112856</v>
      </c>
    </row>
    <row r="135" spans="1:12" ht="12.75" customHeight="1">
      <c r="A135" s="176">
        <v>100</v>
      </c>
      <c r="B135" s="176">
        <v>80101</v>
      </c>
      <c r="C135" s="176">
        <v>6050</v>
      </c>
      <c r="D135" s="177" t="s">
        <v>228</v>
      </c>
      <c r="E135" s="182">
        <v>41868</v>
      </c>
      <c r="F135" s="174">
        <v>24109</v>
      </c>
      <c r="G135" s="185"/>
      <c r="H135" s="186">
        <f>I135</f>
        <v>24109</v>
      </c>
      <c r="I135" s="174">
        <v>24109</v>
      </c>
      <c r="J135" s="249"/>
      <c r="K135" s="199"/>
      <c r="L135" s="191"/>
    </row>
    <row r="136" spans="1:12" ht="12" customHeight="1">
      <c r="A136" s="163">
        <v>101</v>
      </c>
      <c r="B136" s="163">
        <v>80101</v>
      </c>
      <c r="C136" s="163">
        <v>6050</v>
      </c>
      <c r="D136" s="164" t="s">
        <v>294</v>
      </c>
      <c r="E136" s="185">
        <v>8300000</v>
      </c>
      <c r="F136" s="169">
        <v>300000</v>
      </c>
      <c r="G136" s="185">
        <v>-242400</v>
      </c>
      <c r="H136" s="204">
        <f>K136+J136+I136</f>
        <v>57600</v>
      </c>
      <c r="I136" s="169">
        <v>57600</v>
      </c>
      <c r="J136" s="214"/>
      <c r="K136" s="170"/>
      <c r="L136" s="191"/>
    </row>
    <row r="137" spans="1:12" ht="11.25" customHeight="1">
      <c r="A137" s="176">
        <v>102</v>
      </c>
      <c r="B137" s="163">
        <v>80101</v>
      </c>
      <c r="C137" s="163">
        <v>6050</v>
      </c>
      <c r="D137" s="164" t="s">
        <v>240</v>
      </c>
      <c r="E137" s="185">
        <v>1930000</v>
      </c>
      <c r="F137" s="169">
        <v>1930000</v>
      </c>
      <c r="G137" s="185"/>
      <c r="H137" s="204">
        <f>I137</f>
        <v>1930000</v>
      </c>
      <c r="I137" s="169">
        <v>1930000</v>
      </c>
      <c r="J137" s="214"/>
      <c r="K137" s="212"/>
      <c r="L137" s="191"/>
    </row>
    <row r="138" spans="1:12" ht="20.25" customHeight="1">
      <c r="A138" s="163">
        <v>103</v>
      </c>
      <c r="B138" s="163">
        <v>80101</v>
      </c>
      <c r="C138" s="163">
        <v>6050</v>
      </c>
      <c r="D138" s="164" t="s">
        <v>264</v>
      </c>
      <c r="E138" s="185">
        <v>720000</v>
      </c>
      <c r="F138" s="169">
        <v>800000</v>
      </c>
      <c r="G138" s="185">
        <v>-80000</v>
      </c>
      <c r="H138" s="204">
        <f>I138</f>
        <v>720000</v>
      </c>
      <c r="I138" s="169">
        <v>720000</v>
      </c>
      <c r="J138" s="214"/>
      <c r="K138" s="212"/>
      <c r="L138" s="191"/>
    </row>
    <row r="139" spans="1:12" ht="14.25" customHeight="1">
      <c r="A139" s="176">
        <v>104</v>
      </c>
      <c r="B139" s="163">
        <v>80101</v>
      </c>
      <c r="C139" s="163">
        <v>6050</v>
      </c>
      <c r="D139" s="164" t="s">
        <v>281</v>
      </c>
      <c r="E139" s="185"/>
      <c r="F139" s="169">
        <v>60000</v>
      </c>
      <c r="G139" s="185">
        <v>-60000</v>
      </c>
      <c r="H139" s="204">
        <f aca="true" t="shared" si="9" ref="H139:H149">K139+J139+I139</f>
        <v>0</v>
      </c>
      <c r="I139" s="169"/>
      <c r="J139" s="214"/>
      <c r="K139" s="212"/>
      <c r="L139" s="191"/>
    </row>
    <row r="140" spans="1:12" ht="14.25" customHeight="1">
      <c r="A140" s="163">
        <v>105</v>
      </c>
      <c r="B140" s="163">
        <v>80101</v>
      </c>
      <c r="C140" s="163">
        <v>6050</v>
      </c>
      <c r="D140" s="164" t="s">
        <v>315</v>
      </c>
      <c r="E140" s="185"/>
      <c r="F140" s="169">
        <v>980000</v>
      </c>
      <c r="G140" s="185">
        <v>-980000</v>
      </c>
      <c r="H140" s="204">
        <f t="shared" si="9"/>
        <v>0</v>
      </c>
      <c r="I140" s="169"/>
      <c r="J140" s="214"/>
      <c r="K140" s="212"/>
      <c r="L140" s="191"/>
    </row>
    <row r="141" spans="1:12" ht="23.25" customHeight="1">
      <c r="A141" s="176">
        <v>106</v>
      </c>
      <c r="B141" s="163">
        <v>80101</v>
      </c>
      <c r="C141" s="163">
        <v>6060</v>
      </c>
      <c r="D141" s="164" t="s">
        <v>339</v>
      </c>
      <c r="E141" s="185">
        <v>53000</v>
      </c>
      <c r="F141" s="169">
        <v>45000</v>
      </c>
      <c r="G141" s="185">
        <v>8000</v>
      </c>
      <c r="H141" s="204">
        <f t="shared" si="9"/>
        <v>53000</v>
      </c>
      <c r="I141" s="169">
        <v>53000</v>
      </c>
      <c r="J141" s="214"/>
      <c r="K141" s="170"/>
      <c r="L141" s="191"/>
    </row>
    <row r="142" spans="1:12" ht="15" customHeight="1">
      <c r="A142" s="163">
        <v>107</v>
      </c>
      <c r="B142" s="163">
        <v>80101</v>
      </c>
      <c r="C142" s="163">
        <v>6060</v>
      </c>
      <c r="D142" s="164" t="s">
        <v>284</v>
      </c>
      <c r="E142" s="185">
        <v>9000</v>
      </c>
      <c r="F142" s="169">
        <v>9000</v>
      </c>
      <c r="G142" s="185"/>
      <c r="H142" s="204">
        <f t="shared" si="9"/>
        <v>9000</v>
      </c>
      <c r="I142" s="169">
        <v>9000</v>
      </c>
      <c r="J142" s="214"/>
      <c r="K142" s="170"/>
      <c r="L142" s="191"/>
    </row>
    <row r="143" spans="1:12" ht="15" customHeight="1">
      <c r="A143" s="176">
        <v>108</v>
      </c>
      <c r="B143" s="163">
        <v>80104</v>
      </c>
      <c r="C143" s="163">
        <v>6050</v>
      </c>
      <c r="D143" s="164" t="s">
        <v>172</v>
      </c>
      <c r="E143" s="185">
        <v>5608227</v>
      </c>
      <c r="F143" s="169">
        <v>100000</v>
      </c>
      <c r="G143" s="185">
        <v>-100000</v>
      </c>
      <c r="H143" s="204">
        <f t="shared" si="9"/>
        <v>0</v>
      </c>
      <c r="I143" s="169"/>
      <c r="J143" s="214"/>
      <c r="K143" s="170"/>
      <c r="L143" s="191"/>
    </row>
    <row r="144" spans="1:12" ht="15" customHeight="1">
      <c r="A144" s="163">
        <v>109</v>
      </c>
      <c r="B144" s="163">
        <v>80104</v>
      </c>
      <c r="C144" s="163">
        <v>6050</v>
      </c>
      <c r="D144" s="164" t="s">
        <v>247</v>
      </c>
      <c r="E144" s="185">
        <v>27798</v>
      </c>
      <c r="F144" s="169">
        <v>29000</v>
      </c>
      <c r="G144" s="185">
        <v>-1202</v>
      </c>
      <c r="H144" s="204">
        <f t="shared" si="9"/>
        <v>27798</v>
      </c>
      <c r="I144" s="169">
        <v>27798</v>
      </c>
      <c r="J144" s="214"/>
      <c r="K144" s="170"/>
      <c r="L144" s="191"/>
    </row>
    <row r="145" spans="1:12" ht="12.75" customHeight="1">
      <c r="A145" s="176">
        <v>110</v>
      </c>
      <c r="B145" s="163">
        <v>80104</v>
      </c>
      <c r="C145" s="163">
        <v>6050</v>
      </c>
      <c r="D145" s="164" t="s">
        <v>288</v>
      </c>
      <c r="E145" s="185"/>
      <c r="F145" s="169">
        <v>100000</v>
      </c>
      <c r="G145" s="185">
        <v>-100000</v>
      </c>
      <c r="H145" s="204">
        <f t="shared" si="9"/>
        <v>0</v>
      </c>
      <c r="I145" s="169"/>
      <c r="J145" s="214"/>
      <c r="K145" s="170"/>
      <c r="L145" s="191"/>
    </row>
    <row r="146" spans="1:12" ht="14.25" customHeight="1">
      <c r="A146" s="163">
        <v>111</v>
      </c>
      <c r="B146" s="163">
        <v>80104</v>
      </c>
      <c r="C146" s="163">
        <v>6050</v>
      </c>
      <c r="D146" s="164" t="s">
        <v>289</v>
      </c>
      <c r="E146" s="185"/>
      <c r="F146" s="169">
        <v>100000</v>
      </c>
      <c r="G146" s="185">
        <v>-100000</v>
      </c>
      <c r="H146" s="204">
        <f t="shared" si="9"/>
        <v>0</v>
      </c>
      <c r="I146" s="169"/>
      <c r="J146" s="214"/>
      <c r="K146" s="170"/>
      <c r="L146" s="191"/>
    </row>
    <row r="147" spans="1:12" ht="14.25" customHeight="1">
      <c r="A147" s="176">
        <v>112</v>
      </c>
      <c r="B147" s="163">
        <v>80104</v>
      </c>
      <c r="C147" s="163">
        <v>6050</v>
      </c>
      <c r="D147" s="164" t="s">
        <v>290</v>
      </c>
      <c r="E147" s="185"/>
      <c r="F147" s="169">
        <v>100000</v>
      </c>
      <c r="G147" s="185">
        <v>-100000</v>
      </c>
      <c r="H147" s="204">
        <f t="shared" si="9"/>
        <v>0</v>
      </c>
      <c r="I147" s="169"/>
      <c r="J147" s="214"/>
      <c r="K147" s="170"/>
      <c r="L147" s="191"/>
    </row>
    <row r="148" spans="1:12" ht="12.75" customHeight="1">
      <c r="A148" s="163">
        <v>113</v>
      </c>
      <c r="B148" s="163">
        <v>80104</v>
      </c>
      <c r="C148" s="163">
        <v>6060</v>
      </c>
      <c r="D148" s="164" t="s">
        <v>233</v>
      </c>
      <c r="E148" s="185">
        <f>H148</f>
        <v>9448</v>
      </c>
      <c r="F148" s="169">
        <v>10000</v>
      </c>
      <c r="G148" s="185">
        <v>-552</v>
      </c>
      <c r="H148" s="204">
        <f t="shared" si="9"/>
        <v>9448</v>
      </c>
      <c r="I148" s="169">
        <v>9448</v>
      </c>
      <c r="J148" s="214"/>
      <c r="K148" s="170"/>
      <c r="L148" s="191"/>
    </row>
    <row r="149" spans="1:12" ht="14.25" customHeight="1">
      <c r="A149" s="176">
        <v>114</v>
      </c>
      <c r="B149" s="176">
        <v>80114</v>
      </c>
      <c r="C149" s="176">
        <v>6060</v>
      </c>
      <c r="D149" s="177" t="s">
        <v>316</v>
      </c>
      <c r="E149" s="182">
        <f>H149</f>
        <v>18785</v>
      </c>
      <c r="F149" s="174">
        <v>20000</v>
      </c>
      <c r="G149" s="182">
        <v>-1215</v>
      </c>
      <c r="H149" s="186">
        <f t="shared" si="9"/>
        <v>18785</v>
      </c>
      <c r="I149" s="174">
        <v>18785</v>
      </c>
      <c r="J149" s="214"/>
      <c r="K149" s="171"/>
      <c r="L149" s="191"/>
    </row>
    <row r="150" spans="1:12" ht="14.25" customHeight="1">
      <c r="A150" s="255"/>
      <c r="B150" s="255"/>
      <c r="C150" s="255"/>
      <c r="D150" s="254"/>
      <c r="E150" s="258"/>
      <c r="F150" s="259"/>
      <c r="G150" s="258"/>
      <c r="H150" s="260"/>
      <c r="I150" s="259"/>
      <c r="J150" s="284"/>
      <c r="K150" s="285"/>
      <c r="L150" s="191"/>
    </row>
    <row r="151" spans="1:12" ht="14.25" customHeight="1">
      <c r="A151" s="269"/>
      <c r="B151" s="269"/>
      <c r="C151" s="269"/>
      <c r="D151" s="270"/>
      <c r="E151" s="271"/>
      <c r="F151" s="191"/>
      <c r="G151" s="271"/>
      <c r="H151" s="272"/>
      <c r="I151" s="191"/>
      <c r="J151" s="273"/>
      <c r="K151" s="253"/>
      <c r="L151" s="191"/>
    </row>
    <row r="152" spans="1:12" ht="14.25" customHeight="1">
      <c r="A152" s="269"/>
      <c r="B152" s="269"/>
      <c r="C152" s="269"/>
      <c r="D152" s="270"/>
      <c r="E152" s="271"/>
      <c r="F152" s="191"/>
      <c r="G152" s="271"/>
      <c r="H152" s="272"/>
      <c r="I152" s="191"/>
      <c r="J152" s="273"/>
      <c r="K152" s="253"/>
      <c r="L152" s="191"/>
    </row>
    <row r="153" spans="1:12" ht="14.25" customHeight="1">
      <c r="A153" s="269"/>
      <c r="B153" s="269"/>
      <c r="C153" s="269"/>
      <c r="D153" s="270"/>
      <c r="E153" s="271"/>
      <c r="F153" s="191"/>
      <c r="G153" s="271"/>
      <c r="H153" s="272"/>
      <c r="I153" s="191"/>
      <c r="J153" s="273"/>
      <c r="K153" s="253"/>
      <c r="L153" s="191"/>
    </row>
    <row r="154" spans="1:12" ht="14.25" customHeight="1">
      <c r="A154" s="269"/>
      <c r="B154" s="269"/>
      <c r="C154" s="269"/>
      <c r="D154" s="270"/>
      <c r="E154" s="271"/>
      <c r="F154" s="191"/>
      <c r="G154" s="271"/>
      <c r="H154" s="272"/>
      <c r="I154" s="191"/>
      <c r="J154" s="273"/>
      <c r="K154" s="253"/>
      <c r="L154" s="191"/>
    </row>
    <row r="155" spans="1:12" ht="14.25" customHeight="1" thickBot="1">
      <c r="A155" s="336" t="s">
        <v>1</v>
      </c>
      <c r="B155" s="335" t="s">
        <v>158</v>
      </c>
      <c r="C155" s="337" t="s">
        <v>163</v>
      </c>
      <c r="D155" s="335" t="s">
        <v>159</v>
      </c>
      <c r="E155" s="335" t="s">
        <v>160</v>
      </c>
      <c r="F155" s="323" t="s">
        <v>195</v>
      </c>
      <c r="G155" s="323" t="s">
        <v>303</v>
      </c>
      <c r="H155" s="326" t="s">
        <v>178</v>
      </c>
      <c r="I155" s="326"/>
      <c r="J155" s="326"/>
      <c r="K155" s="327"/>
      <c r="L155" s="191"/>
    </row>
    <row r="156" spans="1:12" ht="11.25" customHeight="1">
      <c r="A156" s="336"/>
      <c r="B156" s="335"/>
      <c r="C156" s="338"/>
      <c r="D156" s="335"/>
      <c r="E156" s="335"/>
      <c r="F156" s="324"/>
      <c r="G156" s="324"/>
      <c r="H156" s="328">
        <v>2006</v>
      </c>
      <c r="I156" s="329"/>
      <c r="J156" s="329"/>
      <c r="K156" s="330"/>
      <c r="L156" s="191"/>
    </row>
    <row r="157" spans="1:12" ht="14.25" customHeight="1">
      <c r="A157" s="336"/>
      <c r="B157" s="335"/>
      <c r="C157" s="338"/>
      <c r="D157" s="335"/>
      <c r="E157" s="335"/>
      <c r="F157" s="324"/>
      <c r="G157" s="324"/>
      <c r="H157" s="331" t="s">
        <v>197</v>
      </c>
      <c r="I157" s="333" t="s">
        <v>161</v>
      </c>
      <c r="J157" s="323" t="s">
        <v>234</v>
      </c>
      <c r="K157" s="324" t="s">
        <v>167</v>
      </c>
      <c r="L157" s="191"/>
    </row>
    <row r="158" spans="1:12" ht="14.25" customHeight="1">
      <c r="A158" s="336"/>
      <c r="B158" s="335"/>
      <c r="C158" s="339"/>
      <c r="D158" s="335"/>
      <c r="E158" s="335"/>
      <c r="F158" s="325"/>
      <c r="G158" s="325"/>
      <c r="H158" s="332"/>
      <c r="I158" s="334"/>
      <c r="J158" s="325"/>
      <c r="K158" s="325"/>
      <c r="L158" s="191"/>
    </row>
    <row r="159" spans="1:12" ht="18" customHeight="1">
      <c r="A159" s="200"/>
      <c r="B159" s="200"/>
      <c r="C159" s="200"/>
      <c r="D159" s="158" t="s">
        <v>241</v>
      </c>
      <c r="E159" s="154">
        <f>SUM(E160:E161)</f>
        <v>479404</v>
      </c>
      <c r="F159" s="154">
        <f>SUM(F160:F161)</f>
        <v>103032</v>
      </c>
      <c r="G159" s="154">
        <f>SUM(G160:G161)</f>
        <v>0</v>
      </c>
      <c r="H159" s="154">
        <f>SUM(H160:H161)</f>
        <v>103032</v>
      </c>
      <c r="I159" s="154">
        <f>SUM(I160:I161)</f>
        <v>103032</v>
      </c>
      <c r="J159" s="154"/>
      <c r="K159" s="154"/>
      <c r="L159" s="191"/>
    </row>
    <row r="160" spans="1:12" ht="17.25" customHeight="1">
      <c r="A160" s="161">
        <v>115</v>
      </c>
      <c r="B160" s="161">
        <v>85121</v>
      </c>
      <c r="C160" s="161">
        <v>6050</v>
      </c>
      <c r="D160" s="162" t="s">
        <v>338</v>
      </c>
      <c r="E160" s="183">
        <v>395404</v>
      </c>
      <c r="F160" s="160">
        <v>19032</v>
      </c>
      <c r="G160" s="183"/>
      <c r="H160" s="184">
        <f>K160+J160+I160</f>
        <v>19032</v>
      </c>
      <c r="I160" s="160">
        <v>19032</v>
      </c>
      <c r="J160" s="167"/>
      <c r="K160" s="159"/>
      <c r="L160" s="191"/>
    </row>
    <row r="161" spans="1:12" ht="46.5" customHeight="1">
      <c r="A161" s="165">
        <v>116</v>
      </c>
      <c r="B161" s="165">
        <v>85121</v>
      </c>
      <c r="C161" s="165">
        <v>6060</v>
      </c>
      <c r="D161" s="166" t="s">
        <v>261</v>
      </c>
      <c r="E161" s="187">
        <f>H161</f>
        <v>84000</v>
      </c>
      <c r="F161" s="168">
        <v>84000</v>
      </c>
      <c r="G161" s="187"/>
      <c r="H161" s="188">
        <f>K161+J161+I161</f>
        <v>84000</v>
      </c>
      <c r="I161" s="168">
        <v>84000</v>
      </c>
      <c r="J161" s="215"/>
      <c r="K161" s="216"/>
      <c r="L161" s="191"/>
    </row>
    <row r="162" spans="1:12" ht="13.5" customHeight="1">
      <c r="A162" s="200"/>
      <c r="B162" s="200"/>
      <c r="C162" s="200"/>
      <c r="D162" s="158" t="s">
        <v>180</v>
      </c>
      <c r="E162" s="154">
        <f>SUM(E163:E165)</f>
        <v>18280</v>
      </c>
      <c r="F162" s="154">
        <f>SUM(F163:F165)</f>
        <v>18280</v>
      </c>
      <c r="G162" s="154">
        <f>SUM(G163:G165)</f>
        <v>0</v>
      </c>
      <c r="H162" s="154">
        <f>SUM(H163:H165)</f>
        <v>18280</v>
      </c>
      <c r="I162" s="154">
        <f>SUM(I163:I165)</f>
        <v>18280</v>
      </c>
      <c r="J162" s="154"/>
      <c r="K162" s="154"/>
      <c r="L162" s="191"/>
    </row>
    <row r="163" spans="1:12" ht="12" customHeight="1">
      <c r="A163" s="161">
        <v>117</v>
      </c>
      <c r="B163" s="161">
        <v>85201</v>
      </c>
      <c r="C163" s="161">
        <v>6060</v>
      </c>
      <c r="D163" s="162" t="s">
        <v>181</v>
      </c>
      <c r="E163" s="183">
        <v>8000</v>
      </c>
      <c r="F163" s="160">
        <v>8000</v>
      </c>
      <c r="G163" s="183"/>
      <c r="H163" s="184">
        <f>K163+J163+I163</f>
        <v>8000</v>
      </c>
      <c r="I163" s="160">
        <v>8000</v>
      </c>
      <c r="J163" s="167"/>
      <c r="K163" s="219"/>
      <c r="L163" s="191"/>
    </row>
    <row r="164" spans="1:12" ht="12" customHeight="1">
      <c r="A164" s="280">
        <v>118</v>
      </c>
      <c r="B164" s="280">
        <v>85219</v>
      </c>
      <c r="C164" s="163">
        <v>6060</v>
      </c>
      <c r="D164" s="164" t="s">
        <v>304</v>
      </c>
      <c r="E164" s="185">
        <v>5500</v>
      </c>
      <c r="F164" s="238">
        <v>5500</v>
      </c>
      <c r="G164" s="237"/>
      <c r="H164" s="239">
        <f>I164</f>
        <v>5500</v>
      </c>
      <c r="I164" s="238">
        <v>5500</v>
      </c>
      <c r="J164" s="281"/>
      <c r="K164" s="257"/>
      <c r="L164" s="191"/>
    </row>
    <row r="165" spans="1:12" ht="12" customHeight="1">
      <c r="A165" s="165">
        <v>119</v>
      </c>
      <c r="B165" s="165">
        <v>85295</v>
      </c>
      <c r="C165" s="165">
        <v>6060</v>
      </c>
      <c r="D165" s="166" t="s">
        <v>249</v>
      </c>
      <c r="E165" s="187">
        <v>4780</v>
      </c>
      <c r="F165" s="168">
        <v>4780</v>
      </c>
      <c r="G165" s="187"/>
      <c r="H165" s="188">
        <v>4780</v>
      </c>
      <c r="I165" s="168">
        <v>4780</v>
      </c>
      <c r="J165" s="215"/>
      <c r="K165" s="216"/>
      <c r="L165" s="191"/>
    </row>
    <row r="166" spans="1:12" ht="12" customHeight="1">
      <c r="A166" s="200"/>
      <c r="B166" s="200"/>
      <c r="C166" s="200"/>
      <c r="D166" s="158" t="s">
        <v>182</v>
      </c>
      <c r="E166" s="154">
        <f>SUM(E167:E171,E172:E186)</f>
        <v>1138382</v>
      </c>
      <c r="F166" s="154">
        <f>SUM(F167:F171,F172:F186)</f>
        <v>1330840</v>
      </c>
      <c r="G166" s="154">
        <f>SUM(G167:G171,G172:G186)</f>
        <v>-362458</v>
      </c>
      <c r="H166" s="154">
        <f>SUM(H167:H171,H172:H186)</f>
        <v>968382</v>
      </c>
      <c r="I166" s="154">
        <f>SUM(I167:I171,I172:I186)</f>
        <v>968382</v>
      </c>
      <c r="J166" s="154">
        <f>SUM(J167:J196)</f>
        <v>0</v>
      </c>
      <c r="K166" s="154">
        <f>SUM(K167:K188)</f>
        <v>0</v>
      </c>
      <c r="L166" s="191">
        <f>F166+G166</f>
        <v>968382</v>
      </c>
    </row>
    <row r="167" spans="1:12" ht="12" customHeight="1">
      <c r="A167" s="176">
        <v>120</v>
      </c>
      <c r="B167" s="176">
        <v>90015</v>
      </c>
      <c r="C167" s="176">
        <v>6050</v>
      </c>
      <c r="D167" s="177" t="s">
        <v>220</v>
      </c>
      <c r="E167" s="183">
        <f aca="true" t="shared" si="10" ref="E167:E176">H167</f>
        <v>91733</v>
      </c>
      <c r="F167" s="160">
        <v>145800</v>
      </c>
      <c r="G167" s="183">
        <v>-54067</v>
      </c>
      <c r="H167" s="184">
        <f aca="true" t="shared" si="11" ref="H167:H172">K167+J167+I167</f>
        <v>91733</v>
      </c>
      <c r="I167" s="160">
        <v>91733</v>
      </c>
      <c r="J167" s="298"/>
      <c r="K167" s="219"/>
      <c r="L167" s="191"/>
    </row>
    <row r="168" spans="1:12" ht="12" customHeight="1">
      <c r="A168" s="163">
        <v>121</v>
      </c>
      <c r="B168" s="163">
        <v>90015</v>
      </c>
      <c r="C168" s="163">
        <v>6050</v>
      </c>
      <c r="D168" s="164" t="s">
        <v>221</v>
      </c>
      <c r="E168" s="185">
        <f t="shared" si="10"/>
        <v>73670</v>
      </c>
      <c r="F168" s="169">
        <v>140000</v>
      </c>
      <c r="G168" s="185">
        <v>-66330</v>
      </c>
      <c r="H168" s="204">
        <f t="shared" si="11"/>
        <v>73670</v>
      </c>
      <c r="I168" s="169">
        <v>73670</v>
      </c>
      <c r="J168" s="299"/>
      <c r="K168" s="170"/>
      <c r="L168" s="191"/>
    </row>
    <row r="169" spans="1:12" ht="12" customHeight="1">
      <c r="A169" s="163">
        <v>122</v>
      </c>
      <c r="B169" s="163">
        <v>90015</v>
      </c>
      <c r="C169" s="163">
        <v>6050</v>
      </c>
      <c r="D169" s="164" t="s">
        <v>222</v>
      </c>
      <c r="E169" s="185">
        <f t="shared" si="10"/>
        <v>91865</v>
      </c>
      <c r="F169" s="169">
        <v>140000</v>
      </c>
      <c r="G169" s="185">
        <v>-48135</v>
      </c>
      <c r="H169" s="204">
        <f t="shared" si="11"/>
        <v>91865</v>
      </c>
      <c r="I169" s="169">
        <v>91865</v>
      </c>
      <c r="J169" s="299"/>
      <c r="K169" s="170"/>
      <c r="L169" s="191"/>
    </row>
    <row r="170" spans="1:12" ht="12" customHeight="1">
      <c r="A170" s="163">
        <v>123</v>
      </c>
      <c r="B170" s="163">
        <v>90015</v>
      </c>
      <c r="C170" s="163">
        <v>6050</v>
      </c>
      <c r="D170" s="164" t="s">
        <v>183</v>
      </c>
      <c r="E170" s="185">
        <f t="shared" si="10"/>
        <v>91593</v>
      </c>
      <c r="F170" s="169">
        <v>170000</v>
      </c>
      <c r="G170" s="185">
        <v>-78407</v>
      </c>
      <c r="H170" s="204">
        <f t="shared" si="11"/>
        <v>91593</v>
      </c>
      <c r="I170" s="169">
        <v>91593</v>
      </c>
      <c r="J170" s="299"/>
      <c r="K170" s="170"/>
      <c r="L170" s="191"/>
    </row>
    <row r="171" spans="1:12" ht="12" customHeight="1">
      <c r="A171" s="163">
        <v>124</v>
      </c>
      <c r="B171" s="163">
        <v>90015</v>
      </c>
      <c r="C171" s="163">
        <v>6050</v>
      </c>
      <c r="D171" s="164" t="s">
        <v>184</v>
      </c>
      <c r="E171" s="185">
        <f t="shared" si="10"/>
        <v>78631</v>
      </c>
      <c r="F171" s="169">
        <v>80000</v>
      </c>
      <c r="G171" s="185">
        <v>-1369</v>
      </c>
      <c r="H171" s="204">
        <f t="shared" si="11"/>
        <v>78631</v>
      </c>
      <c r="I171" s="169">
        <v>78631</v>
      </c>
      <c r="J171" s="299"/>
      <c r="K171" s="170"/>
      <c r="L171" s="191"/>
    </row>
    <row r="172" spans="1:13" ht="12.75" customHeight="1">
      <c r="A172" s="163">
        <v>125</v>
      </c>
      <c r="B172" s="163">
        <v>90015</v>
      </c>
      <c r="C172" s="163">
        <v>6050</v>
      </c>
      <c r="D172" s="164" t="s">
        <v>216</v>
      </c>
      <c r="E172" s="185">
        <f t="shared" si="10"/>
        <v>135743</v>
      </c>
      <c r="F172" s="169">
        <v>200000</v>
      </c>
      <c r="G172" s="185">
        <v>-64257</v>
      </c>
      <c r="H172" s="204">
        <f t="shared" si="11"/>
        <v>135743</v>
      </c>
      <c r="I172" s="169">
        <v>135743</v>
      </c>
      <c r="J172" s="299"/>
      <c r="K172" s="170"/>
      <c r="L172" s="191"/>
      <c r="M172" s="152">
        <f>M204-M174</f>
        <v>0</v>
      </c>
    </row>
    <row r="173" spans="1:12" ht="11.25" customHeight="1">
      <c r="A173" s="163">
        <v>126</v>
      </c>
      <c r="B173" s="163">
        <v>90015</v>
      </c>
      <c r="C173" s="163">
        <v>6050</v>
      </c>
      <c r="D173" s="164" t="s">
        <v>245</v>
      </c>
      <c r="E173" s="185">
        <f t="shared" si="10"/>
        <v>135297</v>
      </c>
      <c r="F173" s="169">
        <v>152000</v>
      </c>
      <c r="G173" s="185">
        <v>-16703</v>
      </c>
      <c r="H173" s="204">
        <f aca="true" t="shared" si="12" ref="H173:H186">K173+J173+I173</f>
        <v>135297</v>
      </c>
      <c r="I173" s="169">
        <v>135297</v>
      </c>
      <c r="J173" s="299"/>
      <c r="K173" s="170"/>
      <c r="L173" s="191"/>
    </row>
    <row r="174" spans="1:13" ht="12" customHeight="1">
      <c r="A174" s="163">
        <v>127</v>
      </c>
      <c r="B174" s="163">
        <v>90015</v>
      </c>
      <c r="C174" s="163">
        <v>6050</v>
      </c>
      <c r="D174" s="164" t="s">
        <v>246</v>
      </c>
      <c r="E174" s="185">
        <f t="shared" si="10"/>
        <v>66200</v>
      </c>
      <c r="F174" s="169">
        <v>66200</v>
      </c>
      <c r="G174" s="185"/>
      <c r="H174" s="204">
        <v>66200</v>
      </c>
      <c r="I174" s="169">
        <v>66200</v>
      </c>
      <c r="J174" s="299"/>
      <c r="K174" s="170"/>
      <c r="L174" s="191"/>
      <c r="M174" s="152">
        <f>F204+G204</f>
        <v>30931847</v>
      </c>
    </row>
    <row r="175" spans="1:13" ht="19.5" customHeight="1">
      <c r="A175" s="163">
        <v>128</v>
      </c>
      <c r="B175" s="163">
        <v>90015</v>
      </c>
      <c r="C175" s="163">
        <v>6050</v>
      </c>
      <c r="D175" s="164" t="s">
        <v>265</v>
      </c>
      <c r="E175" s="185">
        <f t="shared" si="10"/>
        <v>38000</v>
      </c>
      <c r="F175" s="169">
        <v>48000</v>
      </c>
      <c r="G175" s="185">
        <v>-10000</v>
      </c>
      <c r="H175" s="204">
        <f t="shared" si="12"/>
        <v>38000</v>
      </c>
      <c r="I175" s="169">
        <v>38000</v>
      </c>
      <c r="J175" s="299"/>
      <c r="K175" s="170"/>
      <c r="L175" s="191"/>
      <c r="M175" s="152"/>
    </row>
    <row r="176" spans="1:13" ht="12" customHeight="1">
      <c r="A176" s="163">
        <v>129</v>
      </c>
      <c r="B176" s="163">
        <v>90015</v>
      </c>
      <c r="C176" s="163">
        <v>6050</v>
      </c>
      <c r="D176" s="164" t="s">
        <v>262</v>
      </c>
      <c r="E176" s="185">
        <f t="shared" si="10"/>
        <v>63310</v>
      </c>
      <c r="F176" s="169">
        <v>76000</v>
      </c>
      <c r="G176" s="185">
        <v>-12690</v>
      </c>
      <c r="H176" s="204">
        <f t="shared" si="12"/>
        <v>63310</v>
      </c>
      <c r="I176" s="169">
        <v>63310</v>
      </c>
      <c r="J176" s="299"/>
      <c r="K176" s="170"/>
      <c r="L176" s="191"/>
      <c r="M176" s="152"/>
    </row>
    <row r="177" spans="1:13" ht="12.75" customHeight="1">
      <c r="A177" s="163">
        <v>130</v>
      </c>
      <c r="B177" s="163">
        <v>90015</v>
      </c>
      <c r="C177" s="163">
        <v>6050</v>
      </c>
      <c r="D177" s="164" t="s">
        <v>210</v>
      </c>
      <c r="E177" s="185">
        <f>H177</f>
        <v>5350</v>
      </c>
      <c r="F177" s="169">
        <f>E177</f>
        <v>5350</v>
      </c>
      <c r="G177" s="185"/>
      <c r="H177" s="204">
        <f t="shared" si="12"/>
        <v>5350</v>
      </c>
      <c r="I177" s="169">
        <v>5350</v>
      </c>
      <c r="J177" s="299"/>
      <c r="K177" s="170"/>
      <c r="L177" s="191"/>
      <c r="M177" s="152"/>
    </row>
    <row r="178" spans="1:13" ht="12.75" customHeight="1">
      <c r="A178" s="163">
        <v>131</v>
      </c>
      <c r="B178" s="163">
        <v>90015</v>
      </c>
      <c r="C178" s="163">
        <v>6050</v>
      </c>
      <c r="D178" s="164" t="s">
        <v>325</v>
      </c>
      <c r="E178" s="185">
        <v>78309</v>
      </c>
      <c r="F178" s="169">
        <v>8309</v>
      </c>
      <c r="G178" s="185"/>
      <c r="H178" s="204">
        <f t="shared" si="12"/>
        <v>8309</v>
      </c>
      <c r="I178" s="169">
        <v>8309</v>
      </c>
      <c r="J178" s="299"/>
      <c r="K178" s="170"/>
      <c r="L178" s="191"/>
      <c r="M178" s="152"/>
    </row>
    <row r="179" spans="1:13" ht="12.75" customHeight="1">
      <c r="A179" s="163">
        <v>132</v>
      </c>
      <c r="B179" s="163">
        <v>90015</v>
      </c>
      <c r="C179" s="163">
        <v>6050</v>
      </c>
      <c r="D179" s="164" t="s">
        <v>217</v>
      </c>
      <c r="E179" s="185">
        <f>H179</f>
        <v>10352</v>
      </c>
      <c r="F179" s="169">
        <f>E179</f>
        <v>10352</v>
      </c>
      <c r="G179" s="185"/>
      <c r="H179" s="204">
        <f t="shared" si="12"/>
        <v>10352</v>
      </c>
      <c r="I179" s="169">
        <v>10352</v>
      </c>
      <c r="J179" s="299"/>
      <c r="K179" s="170"/>
      <c r="L179" s="191"/>
      <c r="M179" s="152"/>
    </row>
    <row r="180" spans="1:13" ht="12.75" customHeight="1">
      <c r="A180" s="163">
        <v>133</v>
      </c>
      <c r="B180" s="163">
        <v>90015</v>
      </c>
      <c r="C180" s="163">
        <v>6050</v>
      </c>
      <c r="D180" s="164" t="s">
        <v>218</v>
      </c>
      <c r="E180" s="185">
        <f>H180</f>
        <v>8400</v>
      </c>
      <c r="F180" s="169">
        <f>E180</f>
        <v>8400</v>
      </c>
      <c r="G180" s="185"/>
      <c r="H180" s="204">
        <f t="shared" si="12"/>
        <v>8400</v>
      </c>
      <c r="I180" s="169">
        <v>8400</v>
      </c>
      <c r="J180" s="299"/>
      <c r="K180" s="170"/>
      <c r="L180" s="191"/>
      <c r="M180" s="152"/>
    </row>
    <row r="181" spans="1:13" ht="12" customHeight="1">
      <c r="A181" s="163">
        <v>134</v>
      </c>
      <c r="B181" s="163">
        <v>90015</v>
      </c>
      <c r="C181" s="163">
        <v>6050</v>
      </c>
      <c r="D181" s="164" t="s">
        <v>266</v>
      </c>
      <c r="E181" s="185">
        <f>H181</f>
        <v>5824</v>
      </c>
      <c r="F181" s="169">
        <f>E181</f>
        <v>5824</v>
      </c>
      <c r="G181" s="185"/>
      <c r="H181" s="204">
        <f t="shared" si="12"/>
        <v>5824</v>
      </c>
      <c r="I181" s="169">
        <v>5824</v>
      </c>
      <c r="J181" s="299"/>
      <c r="K181" s="170"/>
      <c r="L181" s="191"/>
      <c r="M181" s="152"/>
    </row>
    <row r="182" spans="1:13" ht="12" customHeight="1">
      <c r="A182" s="163">
        <v>135</v>
      </c>
      <c r="B182" s="163">
        <v>90015</v>
      </c>
      <c r="C182" s="163">
        <v>6050</v>
      </c>
      <c r="D182" s="164" t="s">
        <v>263</v>
      </c>
      <c r="E182" s="185">
        <f>H182</f>
        <v>17840</v>
      </c>
      <c r="F182" s="169">
        <f>H182</f>
        <v>17840</v>
      </c>
      <c r="G182" s="185"/>
      <c r="H182" s="204">
        <f t="shared" si="12"/>
        <v>17840</v>
      </c>
      <c r="I182" s="169">
        <v>17840</v>
      </c>
      <c r="J182" s="299"/>
      <c r="K182" s="170"/>
      <c r="L182" s="191"/>
      <c r="M182" s="152"/>
    </row>
    <row r="183" spans="1:13" ht="18.75" customHeight="1">
      <c r="A183" s="163">
        <v>136</v>
      </c>
      <c r="B183" s="163">
        <v>90015</v>
      </c>
      <c r="C183" s="163">
        <v>6050</v>
      </c>
      <c r="D183" s="164" t="s">
        <v>260</v>
      </c>
      <c r="E183" s="185">
        <v>13500</v>
      </c>
      <c r="F183" s="169">
        <v>24000</v>
      </c>
      <c r="G183" s="182">
        <v>-10500</v>
      </c>
      <c r="H183" s="204">
        <f t="shared" si="12"/>
        <v>13500</v>
      </c>
      <c r="I183" s="174">
        <v>13500</v>
      </c>
      <c r="J183" s="299"/>
      <c r="K183" s="171"/>
      <c r="L183" s="191"/>
      <c r="M183" s="152"/>
    </row>
    <row r="184" spans="1:13" ht="14.25" customHeight="1">
      <c r="A184" s="163">
        <v>137</v>
      </c>
      <c r="B184" s="163">
        <v>90015</v>
      </c>
      <c r="C184" s="163">
        <v>6050</v>
      </c>
      <c r="D184" s="164" t="s">
        <v>255</v>
      </c>
      <c r="E184" s="185">
        <v>9765</v>
      </c>
      <c r="F184" s="169">
        <f>E184</f>
        <v>9765</v>
      </c>
      <c r="G184" s="182"/>
      <c r="H184" s="204">
        <f t="shared" si="12"/>
        <v>9765</v>
      </c>
      <c r="I184" s="174">
        <v>9765</v>
      </c>
      <c r="J184" s="299"/>
      <c r="K184" s="171"/>
      <c r="L184" s="191"/>
      <c r="M184" s="152"/>
    </row>
    <row r="185" spans="1:13" ht="14.25" customHeight="1">
      <c r="A185" s="163">
        <v>138</v>
      </c>
      <c r="B185" s="163">
        <v>90015</v>
      </c>
      <c r="C185" s="163">
        <v>6050</v>
      </c>
      <c r="D185" s="164" t="s">
        <v>252</v>
      </c>
      <c r="E185" s="185">
        <f>H185</f>
        <v>8000</v>
      </c>
      <c r="F185" s="169">
        <f>H185</f>
        <v>8000</v>
      </c>
      <c r="G185" s="185"/>
      <c r="H185" s="204">
        <f>K185+J185+I185</f>
        <v>8000</v>
      </c>
      <c r="I185" s="169">
        <v>8000</v>
      </c>
      <c r="J185" s="252"/>
      <c r="K185" s="171"/>
      <c r="L185" s="191"/>
      <c r="M185" s="152"/>
    </row>
    <row r="186" spans="1:13" ht="21" customHeight="1">
      <c r="A186" s="163">
        <v>139</v>
      </c>
      <c r="B186" s="165">
        <v>90015</v>
      </c>
      <c r="C186" s="165">
        <v>6050</v>
      </c>
      <c r="D186" s="166" t="s">
        <v>324</v>
      </c>
      <c r="E186" s="187">
        <v>115000</v>
      </c>
      <c r="F186" s="168">
        <v>15000</v>
      </c>
      <c r="G186" s="187"/>
      <c r="H186" s="188">
        <f t="shared" si="12"/>
        <v>15000</v>
      </c>
      <c r="I186" s="168">
        <v>15000</v>
      </c>
      <c r="J186" s="215"/>
      <c r="K186" s="173"/>
      <c r="L186" s="191"/>
      <c r="M186" s="152"/>
    </row>
    <row r="187" spans="1:13" ht="15" customHeight="1">
      <c r="A187" s="200"/>
      <c r="B187" s="200"/>
      <c r="C187" s="200"/>
      <c r="D187" s="158" t="s">
        <v>211</v>
      </c>
      <c r="E187" s="154">
        <f>SUM(E188:E188)</f>
        <v>1158000</v>
      </c>
      <c r="F187" s="154">
        <f>SUM(F188:F188)</f>
        <v>58000</v>
      </c>
      <c r="G187" s="154">
        <f>SUM(G188:G188)</f>
        <v>0</v>
      </c>
      <c r="H187" s="154">
        <f>SUM(H188:H188)</f>
        <v>58000</v>
      </c>
      <c r="I187" s="154">
        <f>SUM(I188:I188)</f>
        <v>58000</v>
      </c>
      <c r="J187" s="154"/>
      <c r="K187" s="154"/>
      <c r="L187" s="191">
        <f>F187+G187</f>
        <v>58000</v>
      </c>
      <c r="M187" s="152"/>
    </row>
    <row r="188" spans="1:13" ht="11.25" customHeight="1">
      <c r="A188" s="165">
        <v>140</v>
      </c>
      <c r="B188" s="165">
        <v>92109</v>
      </c>
      <c r="C188" s="165">
        <v>6050</v>
      </c>
      <c r="D188" s="166" t="s">
        <v>326</v>
      </c>
      <c r="E188" s="187">
        <v>1158000</v>
      </c>
      <c r="F188" s="168">
        <v>58000</v>
      </c>
      <c r="G188" s="187"/>
      <c r="H188" s="188">
        <f>I188</f>
        <v>58000</v>
      </c>
      <c r="I188" s="168">
        <v>58000</v>
      </c>
      <c r="J188" s="215"/>
      <c r="K188" s="216"/>
      <c r="L188" s="191"/>
      <c r="M188" s="152"/>
    </row>
    <row r="189" spans="1:13" ht="11.25" customHeight="1">
      <c r="A189" s="255"/>
      <c r="B189" s="255"/>
      <c r="C189" s="255"/>
      <c r="D189" s="254"/>
      <c r="E189" s="258"/>
      <c r="F189" s="259"/>
      <c r="G189" s="258"/>
      <c r="H189" s="260"/>
      <c r="I189" s="259"/>
      <c r="J189" s="284"/>
      <c r="K189" s="286"/>
      <c r="L189" s="191"/>
      <c r="M189" s="152"/>
    </row>
    <row r="190" spans="1:13" ht="11.25" customHeight="1">
      <c r="A190" s="269"/>
      <c r="B190" s="269"/>
      <c r="C190" s="269"/>
      <c r="D190" s="270"/>
      <c r="E190" s="271"/>
      <c r="F190" s="191"/>
      <c r="G190" s="271"/>
      <c r="H190" s="272"/>
      <c r="I190" s="191"/>
      <c r="J190" s="273"/>
      <c r="K190" s="274"/>
      <c r="L190" s="191"/>
      <c r="M190" s="152"/>
    </row>
    <row r="191" spans="1:13" ht="11.25" customHeight="1">
      <c r="A191" s="269"/>
      <c r="B191" s="269"/>
      <c r="C191" s="269"/>
      <c r="D191" s="270"/>
      <c r="E191" s="271"/>
      <c r="F191" s="191"/>
      <c r="G191" s="271"/>
      <c r="H191" s="272"/>
      <c r="I191" s="191"/>
      <c r="J191" s="273"/>
      <c r="K191" s="274"/>
      <c r="L191" s="191"/>
      <c r="M191" s="152"/>
    </row>
    <row r="192" spans="1:13" ht="11.25" customHeight="1" thickBot="1">
      <c r="A192" s="336" t="s">
        <v>1</v>
      </c>
      <c r="B192" s="335" t="s">
        <v>158</v>
      </c>
      <c r="C192" s="337" t="s">
        <v>163</v>
      </c>
      <c r="D192" s="335" t="s">
        <v>159</v>
      </c>
      <c r="E192" s="335" t="s">
        <v>160</v>
      </c>
      <c r="F192" s="323" t="s">
        <v>195</v>
      </c>
      <c r="G192" s="323" t="s">
        <v>303</v>
      </c>
      <c r="H192" s="326" t="s">
        <v>178</v>
      </c>
      <c r="I192" s="326"/>
      <c r="J192" s="326"/>
      <c r="K192" s="327"/>
      <c r="L192" s="191"/>
      <c r="M192" s="152"/>
    </row>
    <row r="193" spans="1:13" ht="11.25" customHeight="1">
      <c r="A193" s="336"/>
      <c r="B193" s="335"/>
      <c r="C193" s="338"/>
      <c r="D193" s="335"/>
      <c r="E193" s="335"/>
      <c r="F193" s="324"/>
      <c r="G193" s="324"/>
      <c r="H193" s="328">
        <v>2006</v>
      </c>
      <c r="I193" s="329"/>
      <c r="J193" s="329"/>
      <c r="K193" s="330"/>
      <c r="L193" s="191"/>
      <c r="M193" s="152"/>
    </row>
    <row r="194" spans="1:13" ht="11.25" customHeight="1">
      <c r="A194" s="336"/>
      <c r="B194" s="335"/>
      <c r="C194" s="338"/>
      <c r="D194" s="335"/>
      <c r="E194" s="335"/>
      <c r="F194" s="324"/>
      <c r="G194" s="324"/>
      <c r="H194" s="331" t="s">
        <v>197</v>
      </c>
      <c r="I194" s="333" t="s">
        <v>161</v>
      </c>
      <c r="J194" s="323" t="s">
        <v>234</v>
      </c>
      <c r="K194" s="324" t="s">
        <v>167</v>
      </c>
      <c r="L194" s="191"/>
      <c r="M194" s="152"/>
    </row>
    <row r="195" spans="1:13" ht="11.25" customHeight="1">
      <c r="A195" s="336"/>
      <c r="B195" s="335"/>
      <c r="C195" s="339"/>
      <c r="D195" s="335"/>
      <c r="E195" s="335"/>
      <c r="F195" s="325"/>
      <c r="G195" s="325"/>
      <c r="H195" s="332"/>
      <c r="I195" s="334"/>
      <c r="J195" s="325"/>
      <c r="K195" s="325"/>
      <c r="L195" s="191"/>
      <c r="M195" s="152"/>
    </row>
    <row r="196" spans="1:13" ht="15.75" customHeight="1">
      <c r="A196" s="241"/>
      <c r="B196" s="241"/>
      <c r="C196" s="241"/>
      <c r="D196" s="217" t="s">
        <v>219</v>
      </c>
      <c r="E196" s="218">
        <f>SUM(E197:E203)</f>
        <v>163179</v>
      </c>
      <c r="F196" s="218">
        <f>SUM(F197:F203)</f>
        <v>197000</v>
      </c>
      <c r="G196" s="218">
        <f>SUM(G197:G203)</f>
        <v>-33821</v>
      </c>
      <c r="H196" s="218">
        <f>SUM(H197:H203)</f>
        <v>163179</v>
      </c>
      <c r="I196" s="218">
        <f>SUM(I197:I203)</f>
        <v>163179</v>
      </c>
      <c r="J196" s="218"/>
      <c r="K196" s="218"/>
      <c r="L196" s="191"/>
      <c r="M196" s="152"/>
    </row>
    <row r="197" spans="1:13" ht="12.75" customHeight="1">
      <c r="A197" s="161">
        <v>141</v>
      </c>
      <c r="B197" s="161">
        <v>92605</v>
      </c>
      <c r="C197" s="161">
        <v>6050</v>
      </c>
      <c r="D197" s="162" t="s">
        <v>223</v>
      </c>
      <c r="E197" s="183"/>
      <c r="F197" s="160">
        <v>30000</v>
      </c>
      <c r="G197" s="183">
        <v>-30000</v>
      </c>
      <c r="H197" s="184">
        <f aca="true" t="shared" si="13" ref="H197:H203">I197</f>
        <v>0</v>
      </c>
      <c r="I197" s="160"/>
      <c r="J197" s="167"/>
      <c r="K197" s="219"/>
      <c r="L197" s="191"/>
      <c r="M197" s="152"/>
    </row>
    <row r="198" spans="1:13" ht="12.75" customHeight="1">
      <c r="A198" s="163">
        <v>142</v>
      </c>
      <c r="B198" s="163">
        <v>92605</v>
      </c>
      <c r="C198" s="163">
        <v>6050</v>
      </c>
      <c r="D198" s="164" t="s">
        <v>235</v>
      </c>
      <c r="E198" s="185">
        <v>32000</v>
      </c>
      <c r="F198" s="169">
        <v>32000</v>
      </c>
      <c r="G198" s="185"/>
      <c r="H198" s="204">
        <f t="shared" si="13"/>
        <v>32000</v>
      </c>
      <c r="I198" s="169">
        <v>32000</v>
      </c>
      <c r="J198" s="214"/>
      <c r="K198" s="212"/>
      <c r="L198" s="191"/>
      <c r="M198" s="152"/>
    </row>
    <row r="199" spans="1:13" ht="12.75" customHeight="1">
      <c r="A199" s="163">
        <v>143</v>
      </c>
      <c r="B199" s="163">
        <v>92605</v>
      </c>
      <c r="C199" s="163">
        <v>6050</v>
      </c>
      <c r="D199" s="164" t="s">
        <v>236</v>
      </c>
      <c r="E199" s="185">
        <f>H199</f>
        <v>30755</v>
      </c>
      <c r="F199" s="169">
        <v>32000</v>
      </c>
      <c r="G199" s="185">
        <v>-1245</v>
      </c>
      <c r="H199" s="204">
        <f t="shared" si="13"/>
        <v>30755</v>
      </c>
      <c r="I199" s="169">
        <v>30755</v>
      </c>
      <c r="J199" s="214"/>
      <c r="K199" s="212"/>
      <c r="L199" s="191">
        <f>F204+G204</f>
        <v>30931847</v>
      </c>
      <c r="M199" s="152"/>
    </row>
    <row r="200" spans="1:13" ht="14.25" customHeight="1">
      <c r="A200" s="163">
        <v>144</v>
      </c>
      <c r="B200" s="163">
        <v>92605</v>
      </c>
      <c r="C200" s="163">
        <v>6050</v>
      </c>
      <c r="D200" s="164" t="s">
        <v>237</v>
      </c>
      <c r="E200" s="185">
        <f>H200</f>
        <v>14741</v>
      </c>
      <c r="F200" s="169">
        <v>15000</v>
      </c>
      <c r="G200" s="185">
        <v>-259</v>
      </c>
      <c r="H200" s="204">
        <f t="shared" si="13"/>
        <v>14741</v>
      </c>
      <c r="I200" s="251">
        <v>14741</v>
      </c>
      <c r="J200" s="214"/>
      <c r="K200" s="212"/>
      <c r="L200" s="191"/>
      <c r="M200" s="152"/>
    </row>
    <row r="201" spans="1:13" ht="14.25" customHeight="1">
      <c r="A201" s="163">
        <v>145</v>
      </c>
      <c r="B201" s="163">
        <v>92605</v>
      </c>
      <c r="C201" s="163">
        <v>6050</v>
      </c>
      <c r="D201" s="164" t="s">
        <v>256</v>
      </c>
      <c r="E201" s="185">
        <f>H201</f>
        <v>29642</v>
      </c>
      <c r="F201" s="169">
        <v>30000</v>
      </c>
      <c r="G201" s="185">
        <v>-358</v>
      </c>
      <c r="H201" s="204">
        <f t="shared" si="13"/>
        <v>29642</v>
      </c>
      <c r="I201" s="251">
        <v>29642</v>
      </c>
      <c r="J201" s="214"/>
      <c r="K201" s="212"/>
      <c r="L201" s="191"/>
      <c r="M201" s="152"/>
    </row>
    <row r="202" spans="1:13" ht="14.25" customHeight="1">
      <c r="A202" s="163">
        <v>146</v>
      </c>
      <c r="B202" s="163">
        <v>92605</v>
      </c>
      <c r="C202" s="163">
        <v>6050</v>
      </c>
      <c r="D202" s="164" t="s">
        <v>295</v>
      </c>
      <c r="E202" s="185">
        <f>H202</f>
        <v>26343</v>
      </c>
      <c r="F202" s="169">
        <v>28000</v>
      </c>
      <c r="G202" s="185">
        <v>-1657</v>
      </c>
      <c r="H202" s="204">
        <f>I202</f>
        <v>26343</v>
      </c>
      <c r="I202" s="282">
        <v>26343</v>
      </c>
      <c r="J202" s="214"/>
      <c r="K202" s="199"/>
      <c r="L202" s="191"/>
      <c r="M202" s="152"/>
    </row>
    <row r="203" spans="1:13" ht="13.5" customHeight="1">
      <c r="A203" s="163">
        <v>147</v>
      </c>
      <c r="B203" s="165">
        <v>92605</v>
      </c>
      <c r="C203" s="165">
        <v>6050</v>
      </c>
      <c r="D203" s="166" t="s">
        <v>305</v>
      </c>
      <c r="E203" s="185">
        <f>H203</f>
        <v>29698</v>
      </c>
      <c r="F203" s="168">
        <v>30000</v>
      </c>
      <c r="G203" s="187">
        <v>-302</v>
      </c>
      <c r="H203" s="188">
        <f t="shared" si="13"/>
        <v>29698</v>
      </c>
      <c r="I203" s="263">
        <v>29698</v>
      </c>
      <c r="J203" s="214"/>
      <c r="K203" s="216"/>
      <c r="L203" s="191"/>
      <c r="M203" s="152"/>
    </row>
    <row r="204" spans="1:16" ht="8.25" customHeight="1">
      <c r="A204" s="342" t="s">
        <v>174</v>
      </c>
      <c r="B204" s="343"/>
      <c r="C204" s="343"/>
      <c r="D204" s="313"/>
      <c r="E204" s="317">
        <f aca="true" t="shared" si="14" ref="E204:K204">E133+E124+E108+E31+E14+E127+E162+E166+E187+E196+E159</f>
        <v>152470841</v>
      </c>
      <c r="F204" s="317">
        <f t="shared" si="14"/>
        <v>41395059</v>
      </c>
      <c r="G204" s="317">
        <f t="shared" si="14"/>
        <v>-10463212</v>
      </c>
      <c r="H204" s="317">
        <f t="shared" si="14"/>
        <v>30931847</v>
      </c>
      <c r="I204" s="317">
        <f t="shared" si="14"/>
        <v>24781847</v>
      </c>
      <c r="J204" s="317">
        <f t="shared" si="14"/>
        <v>3960000</v>
      </c>
      <c r="K204" s="317">
        <f t="shared" si="14"/>
        <v>2190000</v>
      </c>
      <c r="L204" s="207">
        <f>K204+J204+I204</f>
        <v>30931847</v>
      </c>
      <c r="M204" s="321">
        <f>K204+J204+I204</f>
        <v>30931847</v>
      </c>
      <c r="N204" s="321"/>
      <c r="O204" s="321"/>
      <c r="P204" s="193"/>
    </row>
    <row r="205" spans="1:16" ht="8.25" customHeight="1">
      <c r="A205" s="314"/>
      <c r="B205" s="315"/>
      <c r="C205" s="315"/>
      <c r="D205" s="316"/>
      <c r="E205" s="318"/>
      <c r="F205" s="318"/>
      <c r="G205" s="318"/>
      <c r="H205" s="318"/>
      <c r="I205" s="318"/>
      <c r="J205" s="318"/>
      <c r="K205" s="318"/>
      <c r="L205" s="202"/>
      <c r="M205" s="321"/>
      <c r="N205" s="321"/>
      <c r="O205" s="321"/>
      <c r="P205" s="193"/>
    </row>
    <row r="206" spans="1:14" s="16" customFormat="1" ht="9.75" customHeight="1">
      <c r="A206" s="1"/>
      <c r="B206" s="151"/>
      <c r="C206" s="1"/>
      <c r="D206" s="1"/>
      <c r="E206" s="1"/>
      <c r="F206" s="1"/>
      <c r="G206" s="1"/>
      <c r="H206" s="1"/>
      <c r="I206" s="1"/>
      <c r="J206" s="1"/>
      <c r="K206" s="1"/>
      <c r="L206" s="210"/>
      <c r="M206" s="340"/>
      <c r="N206" s="341"/>
    </row>
    <row r="207" spans="1:13" s="16" customFormat="1" ht="12" customHeight="1" thickBot="1">
      <c r="A207" s="336" t="s">
        <v>1</v>
      </c>
      <c r="B207" s="335" t="s">
        <v>158</v>
      </c>
      <c r="C207" s="337" t="s">
        <v>163</v>
      </c>
      <c r="D207" s="335" t="s">
        <v>159</v>
      </c>
      <c r="E207" s="335" t="s">
        <v>160</v>
      </c>
      <c r="F207" s="323" t="s">
        <v>195</v>
      </c>
      <c r="G207" s="323" t="s">
        <v>303</v>
      </c>
      <c r="H207" s="326" t="s">
        <v>178</v>
      </c>
      <c r="I207" s="326"/>
      <c r="J207" s="326"/>
      <c r="K207" s="327"/>
      <c r="L207" s="210"/>
      <c r="M207" s="268"/>
    </row>
    <row r="208" spans="1:13" s="16" customFormat="1" ht="12.75" customHeight="1">
      <c r="A208" s="336"/>
      <c r="B208" s="335"/>
      <c r="C208" s="338"/>
      <c r="D208" s="335"/>
      <c r="E208" s="335"/>
      <c r="F208" s="324"/>
      <c r="G208" s="324"/>
      <c r="H208" s="328">
        <v>2006</v>
      </c>
      <c r="I208" s="329"/>
      <c r="J208" s="329"/>
      <c r="K208" s="330"/>
      <c r="L208" s="210"/>
      <c r="M208" s="268"/>
    </row>
    <row r="209" spans="1:13" s="16" customFormat="1" ht="13.5" customHeight="1">
      <c r="A209" s="336"/>
      <c r="B209" s="335"/>
      <c r="C209" s="338"/>
      <c r="D209" s="335"/>
      <c r="E209" s="335"/>
      <c r="F209" s="324"/>
      <c r="G209" s="324"/>
      <c r="H209" s="331" t="s">
        <v>197</v>
      </c>
      <c r="I209" s="333" t="s">
        <v>161</v>
      </c>
      <c r="J209" s="323" t="s">
        <v>234</v>
      </c>
      <c r="K209" s="324" t="s">
        <v>167</v>
      </c>
      <c r="L209" s="210"/>
      <c r="M209" s="268"/>
    </row>
    <row r="210" spans="1:13" s="16" customFormat="1" ht="12" customHeight="1">
      <c r="A210" s="336"/>
      <c r="B210" s="335"/>
      <c r="C210" s="339"/>
      <c r="D210" s="335"/>
      <c r="E210" s="335"/>
      <c r="F210" s="325"/>
      <c r="G210" s="325"/>
      <c r="H210" s="332"/>
      <c r="I210" s="334"/>
      <c r="J210" s="325"/>
      <c r="K210" s="325"/>
      <c r="L210" s="210"/>
      <c r="M210" s="268"/>
    </row>
    <row r="211" spans="1:13" s="16" customFormat="1" ht="13.5" customHeight="1">
      <c r="A211" s="244"/>
      <c r="B211" s="156"/>
      <c r="C211" s="157"/>
      <c r="D211" s="243" t="s">
        <v>186</v>
      </c>
      <c r="E211" s="154">
        <f>SUM(E212:E216)</f>
        <v>1390000</v>
      </c>
      <c r="F211" s="154">
        <f>SUM(F212:F216)</f>
        <v>1390000</v>
      </c>
      <c r="G211" s="154">
        <f>SUM(G212:G216)</f>
        <v>0</v>
      </c>
      <c r="H211" s="154">
        <f>SUM(H212:H216)</f>
        <v>1390000</v>
      </c>
      <c r="I211" s="154">
        <f>SUM(I212:I216)</f>
        <v>1390000</v>
      </c>
      <c r="J211" s="154">
        <f>SUM(J212:J213)</f>
        <v>0</v>
      </c>
      <c r="K211" s="154">
        <f>SUM(K212:K213)</f>
        <v>0</v>
      </c>
      <c r="L211" s="224">
        <f>F204+G204</f>
        <v>30931847</v>
      </c>
      <c r="M211" s="221">
        <f>SUM(M212:M213)</f>
        <v>0</v>
      </c>
    </row>
    <row r="212" spans="1:13" s="16" customFormat="1" ht="16.5" customHeight="1">
      <c r="A212" s="161">
        <v>148</v>
      </c>
      <c r="B212" s="220">
        <v>60014</v>
      </c>
      <c r="C212" s="161">
        <v>6300</v>
      </c>
      <c r="D212" s="162" t="s">
        <v>189</v>
      </c>
      <c r="E212" s="183">
        <f>H212</f>
        <v>300000</v>
      </c>
      <c r="F212" s="183">
        <v>300000</v>
      </c>
      <c r="G212" s="183"/>
      <c r="H212" s="183">
        <f>I212</f>
        <v>300000</v>
      </c>
      <c r="I212" s="183">
        <v>300000</v>
      </c>
      <c r="J212" s="184"/>
      <c r="K212" s="160"/>
      <c r="L212" s="225"/>
      <c r="M212" s="222"/>
    </row>
    <row r="213" spans="1:13" s="16" customFormat="1" ht="11.25" customHeight="1">
      <c r="A213" s="163">
        <v>149</v>
      </c>
      <c r="B213" s="172">
        <v>60014</v>
      </c>
      <c r="C213" s="163">
        <v>6300</v>
      </c>
      <c r="D213" s="164" t="s">
        <v>267</v>
      </c>
      <c r="E213" s="185">
        <v>1000000</v>
      </c>
      <c r="F213" s="185">
        <v>1000000</v>
      </c>
      <c r="G213" s="185"/>
      <c r="H213" s="185">
        <f>I213</f>
        <v>1000000</v>
      </c>
      <c r="I213" s="185">
        <v>1000000</v>
      </c>
      <c r="J213" s="204"/>
      <c r="K213" s="169"/>
      <c r="L213" s="225"/>
      <c r="M213" s="229"/>
    </row>
    <row r="214" spans="1:13" s="16" customFormat="1" ht="11.25" customHeight="1">
      <c r="A214" s="163">
        <v>150</v>
      </c>
      <c r="B214" s="172">
        <v>60014</v>
      </c>
      <c r="C214" s="163">
        <v>6300</v>
      </c>
      <c r="D214" s="164" t="s">
        <v>297</v>
      </c>
      <c r="E214" s="185">
        <v>30000</v>
      </c>
      <c r="F214" s="185">
        <v>30000</v>
      </c>
      <c r="G214" s="185"/>
      <c r="H214" s="185">
        <f>I214</f>
        <v>30000</v>
      </c>
      <c r="I214" s="185">
        <v>30000</v>
      </c>
      <c r="J214" s="204"/>
      <c r="K214" s="169"/>
      <c r="L214" s="225"/>
      <c r="M214" s="253"/>
    </row>
    <row r="215" spans="1:13" s="16" customFormat="1" ht="18.75" customHeight="1">
      <c r="A215" s="163">
        <v>151</v>
      </c>
      <c r="B215" s="172">
        <v>60014</v>
      </c>
      <c r="C215" s="163">
        <v>6300</v>
      </c>
      <c r="D215" s="164" t="s">
        <v>287</v>
      </c>
      <c r="E215" s="185">
        <v>30000</v>
      </c>
      <c r="F215" s="185">
        <v>30000</v>
      </c>
      <c r="G215" s="185"/>
      <c r="H215" s="185">
        <f>I215</f>
        <v>30000</v>
      </c>
      <c r="I215" s="185">
        <v>30000</v>
      </c>
      <c r="J215" s="204"/>
      <c r="K215" s="169"/>
      <c r="L215" s="225"/>
      <c r="M215" s="253"/>
    </row>
    <row r="216" spans="1:13" s="16" customFormat="1" ht="18.75" customHeight="1">
      <c r="A216" s="163">
        <v>152</v>
      </c>
      <c r="B216" s="172">
        <v>60014</v>
      </c>
      <c r="C216" s="163">
        <v>6300</v>
      </c>
      <c r="D216" s="164" t="s">
        <v>296</v>
      </c>
      <c r="E216" s="185">
        <v>30000</v>
      </c>
      <c r="F216" s="182">
        <v>30000</v>
      </c>
      <c r="G216" s="182"/>
      <c r="H216" s="182">
        <f>I216</f>
        <v>30000</v>
      </c>
      <c r="I216" s="182">
        <v>30000</v>
      </c>
      <c r="J216" s="186"/>
      <c r="K216" s="174"/>
      <c r="L216" s="225"/>
      <c r="M216" s="253"/>
    </row>
    <row r="217" spans="1:12" ht="4.5" customHeight="1">
      <c r="A217" s="36"/>
      <c r="B217" s="36"/>
      <c r="C217" s="319"/>
      <c r="D217" s="319"/>
      <c r="E217" s="319"/>
      <c r="F217" s="319"/>
      <c r="G217" s="319"/>
      <c r="H217" s="319"/>
      <c r="I217" s="319"/>
      <c r="J217" s="319"/>
      <c r="K217" s="320"/>
      <c r="L217" s="226"/>
    </row>
    <row r="218" spans="1:12" ht="6.75" customHeight="1">
      <c r="A218" s="342" t="s">
        <v>25</v>
      </c>
      <c r="B218" s="343"/>
      <c r="C218" s="343"/>
      <c r="D218" s="313"/>
      <c r="E218" s="317">
        <f aca="true" t="shared" si="15" ref="E218:K218">E204+E211</f>
        <v>153860841</v>
      </c>
      <c r="F218" s="317">
        <f t="shared" si="15"/>
        <v>42785059</v>
      </c>
      <c r="G218" s="317">
        <f t="shared" si="15"/>
        <v>-10463212</v>
      </c>
      <c r="H218" s="317">
        <f t="shared" si="15"/>
        <v>32321847</v>
      </c>
      <c r="I218" s="317">
        <f t="shared" si="15"/>
        <v>26171847</v>
      </c>
      <c r="J218" s="317">
        <f t="shared" si="15"/>
        <v>3960000</v>
      </c>
      <c r="K218" s="317">
        <f t="shared" si="15"/>
        <v>2190000</v>
      </c>
      <c r="L218" s="223"/>
    </row>
    <row r="219" spans="1:12" ht="9.75" customHeight="1">
      <c r="A219" s="314"/>
      <c r="B219" s="315"/>
      <c r="C219" s="315"/>
      <c r="D219" s="316"/>
      <c r="E219" s="318"/>
      <c r="F219" s="318"/>
      <c r="G219" s="318"/>
      <c r="H219" s="318"/>
      <c r="I219" s="318"/>
      <c r="J219" s="318"/>
      <c r="K219" s="318"/>
      <c r="L219" s="300">
        <f>K218+J218+I218</f>
        <v>32321847</v>
      </c>
    </row>
    <row r="220" spans="11:12" ht="7.5" customHeight="1">
      <c r="K220" s="227"/>
      <c r="L220" s="262">
        <f>F218+G218</f>
        <v>32321847</v>
      </c>
    </row>
    <row r="221" spans="1:13" ht="11.25" customHeight="1">
      <c r="A221" s="236" t="s">
        <v>115</v>
      </c>
      <c r="B221" s="308" t="s">
        <v>272</v>
      </c>
      <c r="C221" s="308"/>
      <c r="D221" s="308"/>
      <c r="F221" s="20"/>
      <c r="G221" s="36"/>
      <c r="H221" s="20"/>
      <c r="I221" s="36"/>
      <c r="J221" s="36"/>
      <c r="K221" s="36"/>
      <c r="L221" s="152"/>
      <c r="M221" s="152">
        <f>L219-L220</f>
        <v>0</v>
      </c>
    </row>
    <row r="222" spans="1:12" ht="11.25" customHeight="1">
      <c r="A222" s="309" t="s">
        <v>328</v>
      </c>
      <c r="B222" s="309"/>
      <c r="C222" s="309"/>
      <c r="D222" s="309"/>
      <c r="E222" s="309"/>
      <c r="F222" s="309"/>
      <c r="G222" s="309"/>
      <c r="H222" s="309"/>
      <c r="I222" s="309"/>
      <c r="J222" s="309"/>
      <c r="K222" s="309"/>
      <c r="L222" s="152" t="e">
        <f>L219-#REF!</f>
        <v>#REF!</v>
      </c>
    </row>
    <row r="223" spans="1:12" ht="11.25" customHeight="1">
      <c r="A223" s="236"/>
      <c r="F223" s="36"/>
      <c r="G223" s="36"/>
      <c r="H223" s="36"/>
      <c r="I223" s="36"/>
      <c r="J223" s="36"/>
      <c r="K223" s="36"/>
      <c r="L223" s="152"/>
    </row>
  </sheetData>
  <mergeCells count="119">
    <mergeCell ref="E192:E195"/>
    <mergeCell ref="F192:F195"/>
    <mergeCell ref="G192:G195"/>
    <mergeCell ref="H192:K192"/>
    <mergeCell ref="H193:K193"/>
    <mergeCell ref="H194:H195"/>
    <mergeCell ref="I194:I195"/>
    <mergeCell ref="J194:J195"/>
    <mergeCell ref="K194:K195"/>
    <mergeCell ref="A192:A195"/>
    <mergeCell ref="B192:B195"/>
    <mergeCell ref="C192:C195"/>
    <mergeCell ref="D192:D195"/>
    <mergeCell ref="E155:E158"/>
    <mergeCell ref="F155:F158"/>
    <mergeCell ref="G155:G158"/>
    <mergeCell ref="H155:K155"/>
    <mergeCell ref="H156:K156"/>
    <mergeCell ref="H157:H158"/>
    <mergeCell ref="I157:I158"/>
    <mergeCell ref="J157:J158"/>
    <mergeCell ref="K157:K158"/>
    <mergeCell ref="A155:A158"/>
    <mergeCell ref="B155:B158"/>
    <mergeCell ref="C155:C158"/>
    <mergeCell ref="D155:D158"/>
    <mergeCell ref="F78:F81"/>
    <mergeCell ref="G78:G81"/>
    <mergeCell ref="H78:K78"/>
    <mergeCell ref="H79:K79"/>
    <mergeCell ref="H80:H81"/>
    <mergeCell ref="I80:I81"/>
    <mergeCell ref="J80:J81"/>
    <mergeCell ref="K80:K81"/>
    <mergeCell ref="F39:F42"/>
    <mergeCell ref="G39:G42"/>
    <mergeCell ref="H39:K39"/>
    <mergeCell ref="H40:K40"/>
    <mergeCell ref="H41:H42"/>
    <mergeCell ref="I41:I42"/>
    <mergeCell ref="J41:J42"/>
    <mergeCell ref="K41:K42"/>
    <mergeCell ref="B221:D221"/>
    <mergeCell ref="A222:K222"/>
    <mergeCell ref="G204:G205"/>
    <mergeCell ref="K218:K219"/>
    <mergeCell ref="F204:F205"/>
    <mergeCell ref="H218:H219"/>
    <mergeCell ref="I218:I219"/>
    <mergeCell ref="J218:J219"/>
    <mergeCell ref="E207:E210"/>
    <mergeCell ref="F207:F210"/>
    <mergeCell ref="A7:K7"/>
    <mergeCell ref="A9:A12"/>
    <mergeCell ref="B9:B12"/>
    <mergeCell ref="A78:A81"/>
    <mergeCell ref="B78:B81"/>
    <mergeCell ref="D9:D12"/>
    <mergeCell ref="H10:K10"/>
    <mergeCell ref="G9:G12"/>
    <mergeCell ref="F9:F12"/>
    <mergeCell ref="I11:I12"/>
    <mergeCell ref="I1:K1"/>
    <mergeCell ref="I3:K3"/>
    <mergeCell ref="I4:K4"/>
    <mergeCell ref="I5:K5"/>
    <mergeCell ref="C9:C12"/>
    <mergeCell ref="H11:H12"/>
    <mergeCell ref="H9:K9"/>
    <mergeCell ref="E9:E12"/>
    <mergeCell ref="J11:J12"/>
    <mergeCell ref="K11:K12"/>
    <mergeCell ref="O204:O205"/>
    <mergeCell ref="H204:H205"/>
    <mergeCell ref="I204:I205"/>
    <mergeCell ref="J204:J205"/>
    <mergeCell ref="K204:K205"/>
    <mergeCell ref="N204:N205"/>
    <mergeCell ref="M204:M205"/>
    <mergeCell ref="A207:A210"/>
    <mergeCell ref="B207:B210"/>
    <mergeCell ref="C207:C210"/>
    <mergeCell ref="D207:D210"/>
    <mergeCell ref="C217:K217"/>
    <mergeCell ref="A218:D219"/>
    <mergeCell ref="E218:E219"/>
    <mergeCell ref="F218:F219"/>
    <mergeCell ref="G218:G219"/>
    <mergeCell ref="A39:A42"/>
    <mergeCell ref="B39:B42"/>
    <mergeCell ref="D78:D81"/>
    <mergeCell ref="M206:N206"/>
    <mergeCell ref="A204:D205"/>
    <mergeCell ref="E204:E205"/>
    <mergeCell ref="C39:C42"/>
    <mergeCell ref="D39:D42"/>
    <mergeCell ref="E39:E42"/>
    <mergeCell ref="E120:E123"/>
    <mergeCell ref="E78:E81"/>
    <mergeCell ref="A120:A123"/>
    <mergeCell ref="B120:B123"/>
    <mergeCell ref="C120:C123"/>
    <mergeCell ref="D120:D123"/>
    <mergeCell ref="C78:C81"/>
    <mergeCell ref="F120:F123"/>
    <mergeCell ref="G120:G123"/>
    <mergeCell ref="H120:K120"/>
    <mergeCell ref="H121:K121"/>
    <mergeCell ref="H122:H123"/>
    <mergeCell ref="I122:I123"/>
    <mergeCell ref="J122:J123"/>
    <mergeCell ref="K122:K123"/>
    <mergeCell ref="G207:G210"/>
    <mergeCell ref="H207:K207"/>
    <mergeCell ref="H208:K208"/>
    <mergeCell ref="H209:H210"/>
    <mergeCell ref="I209:I210"/>
    <mergeCell ref="J209:J210"/>
    <mergeCell ref="K209:K210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12" t="s">
        <v>93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6" t="s">
        <v>1</v>
      </c>
      <c r="B10" s="335" t="s">
        <v>0</v>
      </c>
      <c r="C10" s="335" t="s">
        <v>7</v>
      </c>
      <c r="D10" s="335" t="s">
        <v>8</v>
      </c>
      <c r="E10" s="394" t="s">
        <v>9</v>
      </c>
      <c r="F10" s="323" t="s">
        <v>96</v>
      </c>
      <c r="G10" s="436" t="s">
        <v>98</v>
      </c>
      <c r="H10" s="440" t="s">
        <v>86</v>
      </c>
      <c r="I10" s="436"/>
      <c r="J10" s="436"/>
      <c r="K10" s="436"/>
      <c r="L10" s="436"/>
      <c r="M10" s="436"/>
      <c r="N10" s="436"/>
      <c r="O10" s="436"/>
      <c r="P10" s="415"/>
    </row>
    <row r="11" spans="1:16" s="2" customFormat="1" ht="12.75" customHeight="1" thickBot="1">
      <c r="A11" s="336"/>
      <c r="B11" s="335"/>
      <c r="C11" s="335"/>
      <c r="D11" s="335"/>
      <c r="E11" s="394"/>
      <c r="F11" s="324"/>
      <c r="G11" s="401"/>
      <c r="H11" s="404">
        <v>2003</v>
      </c>
      <c r="I11" s="405"/>
      <c r="J11" s="405"/>
      <c r="K11" s="405"/>
      <c r="L11" s="405"/>
      <c r="M11" s="406"/>
      <c r="N11" s="434">
        <v>2004</v>
      </c>
      <c r="O11" s="408"/>
      <c r="P11" s="5">
        <v>2005</v>
      </c>
    </row>
    <row r="12" spans="1:16" s="2" customFormat="1" ht="9.75" customHeight="1" thickTop="1">
      <c r="A12" s="336"/>
      <c r="B12" s="335"/>
      <c r="C12" s="335"/>
      <c r="D12" s="335"/>
      <c r="E12" s="394"/>
      <c r="F12" s="324"/>
      <c r="G12" s="401"/>
      <c r="H12" s="409" t="s">
        <v>95</v>
      </c>
      <c r="I12" s="400" t="s">
        <v>13</v>
      </c>
      <c r="J12" s="402"/>
      <c r="K12" s="402"/>
      <c r="L12" s="402"/>
      <c r="M12" s="435"/>
      <c r="N12" s="436" t="s">
        <v>16</v>
      </c>
      <c r="O12" s="437"/>
      <c r="P12" s="335" t="s">
        <v>16</v>
      </c>
    </row>
    <row r="13" spans="1:16" s="2" customFormat="1" ht="9.75" customHeight="1">
      <c r="A13" s="336"/>
      <c r="B13" s="335"/>
      <c r="C13" s="335"/>
      <c r="D13" s="335"/>
      <c r="E13" s="394"/>
      <c r="F13" s="324"/>
      <c r="G13" s="401"/>
      <c r="H13" s="410"/>
      <c r="I13" s="393" t="s">
        <v>14</v>
      </c>
      <c r="J13" s="394" t="s">
        <v>12</v>
      </c>
      <c r="K13" s="395"/>
      <c r="L13" s="395"/>
      <c r="M13" s="396"/>
      <c r="N13" s="401"/>
      <c r="O13" s="438"/>
      <c r="P13" s="335"/>
    </row>
    <row r="14" spans="1:16" s="2" customFormat="1" ht="29.25">
      <c r="A14" s="336"/>
      <c r="B14" s="335"/>
      <c r="C14" s="335"/>
      <c r="D14" s="335"/>
      <c r="E14" s="394"/>
      <c r="F14" s="325"/>
      <c r="G14" s="402"/>
      <c r="H14" s="410"/>
      <c r="I14" s="332"/>
      <c r="J14" s="34" t="s">
        <v>10</v>
      </c>
      <c r="K14" s="34" t="s">
        <v>11</v>
      </c>
      <c r="L14" s="394" t="s">
        <v>15</v>
      </c>
      <c r="M14" s="396"/>
      <c r="N14" s="402"/>
      <c r="O14" s="439"/>
      <c r="P14" s="33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97">
        <v>12</v>
      </c>
      <c r="M15" s="398"/>
      <c r="N15" s="391">
        <v>13</v>
      </c>
      <c r="O15" s="392"/>
      <c r="P15" s="48">
        <v>14</v>
      </c>
    </row>
    <row r="16" spans="1:16" ht="10.5" hidden="1" thickTop="1">
      <c r="A16" s="344">
        <v>1</v>
      </c>
      <c r="B16" s="344" t="s">
        <v>26</v>
      </c>
      <c r="C16" s="346" t="s">
        <v>27</v>
      </c>
      <c r="D16" s="344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45"/>
      <c r="B17" s="345"/>
      <c r="C17" s="347"/>
      <c r="D17" s="345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86">
        <v>2</v>
      </c>
      <c r="B18" s="386" t="s">
        <v>6</v>
      </c>
      <c r="C18" s="419" t="s">
        <v>105</v>
      </c>
      <c r="D18" s="38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45"/>
      <c r="B19" s="345"/>
      <c r="C19" s="347"/>
      <c r="D19" s="345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86">
        <v>3</v>
      </c>
      <c r="B20" s="386" t="s">
        <v>81</v>
      </c>
      <c r="C20" s="419" t="s">
        <v>107</v>
      </c>
      <c r="D20" s="38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45"/>
      <c r="B21" s="345"/>
      <c r="C21" s="347"/>
      <c r="D21" s="345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86">
        <v>4</v>
      </c>
      <c r="B22" s="386" t="s">
        <v>26</v>
      </c>
      <c r="C22" s="419" t="s">
        <v>28</v>
      </c>
      <c r="D22" s="38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45"/>
      <c r="B23" s="345"/>
      <c r="C23" s="347"/>
      <c r="D23" s="345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86">
        <v>5</v>
      </c>
      <c r="B24" s="344" t="s">
        <v>26</v>
      </c>
      <c r="C24" s="346" t="s">
        <v>104</v>
      </c>
      <c r="D24" s="344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45"/>
      <c r="B25" s="345"/>
      <c r="C25" s="347"/>
      <c r="D25" s="345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86">
        <v>6</v>
      </c>
      <c r="B26" s="344" t="s">
        <v>26</v>
      </c>
      <c r="C26" s="346" t="s">
        <v>29</v>
      </c>
      <c r="D26" s="344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45"/>
      <c r="B27" s="345"/>
      <c r="C27" s="347"/>
      <c r="D27" s="345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86">
        <v>7</v>
      </c>
      <c r="B28" s="344" t="s">
        <v>6</v>
      </c>
      <c r="C28" s="346" t="s">
        <v>130</v>
      </c>
      <c r="D28" s="344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45"/>
      <c r="B29" s="345"/>
      <c r="C29" s="347"/>
      <c r="D29" s="345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86">
        <v>8</v>
      </c>
      <c r="B30" s="344" t="s">
        <v>26</v>
      </c>
      <c r="C30" s="346" t="s">
        <v>31</v>
      </c>
      <c r="D30" s="344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44"/>
      <c r="B31" s="344"/>
      <c r="C31" s="346"/>
      <c r="D31" s="344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45"/>
      <c r="B32" s="345"/>
      <c r="C32" s="347"/>
      <c r="D32" s="345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86">
        <v>9</v>
      </c>
      <c r="B33" s="386" t="s">
        <v>6</v>
      </c>
      <c r="C33" s="419" t="s">
        <v>30</v>
      </c>
      <c r="D33" s="38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45"/>
      <c r="B34" s="430"/>
      <c r="C34" s="430"/>
      <c r="D34" s="43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86">
        <v>10</v>
      </c>
      <c r="B35" s="344" t="s">
        <v>26</v>
      </c>
      <c r="C35" s="346" t="s">
        <v>33</v>
      </c>
      <c r="D35" s="344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45"/>
      <c r="B36" s="345"/>
      <c r="C36" s="347"/>
      <c r="D36" s="345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86">
        <v>11</v>
      </c>
      <c r="B37" s="344" t="s">
        <v>26</v>
      </c>
      <c r="C37" s="346" t="s">
        <v>88</v>
      </c>
      <c r="D37" s="344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45"/>
      <c r="B38" s="345"/>
      <c r="C38" s="347"/>
      <c r="D38" s="345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86">
        <v>12</v>
      </c>
      <c r="B39" s="344" t="s">
        <v>26</v>
      </c>
      <c r="C39" s="346" t="s">
        <v>3</v>
      </c>
      <c r="D39" s="344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45"/>
      <c r="B40" s="345"/>
      <c r="C40" s="347"/>
      <c r="D40" s="345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86">
        <v>13</v>
      </c>
      <c r="B41" s="344" t="s">
        <v>26</v>
      </c>
      <c r="C41" s="346" t="s">
        <v>34</v>
      </c>
      <c r="D41" s="344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45"/>
      <c r="B42" s="345"/>
      <c r="C42" s="347"/>
      <c r="D42" s="345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86">
        <v>14</v>
      </c>
      <c r="B43" s="344" t="s">
        <v>26</v>
      </c>
      <c r="C43" s="346" t="s">
        <v>62</v>
      </c>
      <c r="D43" s="344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45"/>
      <c r="B44" s="345"/>
      <c r="C44" s="347"/>
      <c r="D44" s="345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86">
        <v>15</v>
      </c>
      <c r="B45" s="344" t="s">
        <v>26</v>
      </c>
      <c r="C45" s="346" t="s">
        <v>35</v>
      </c>
      <c r="D45" s="344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45"/>
      <c r="B46" s="345"/>
      <c r="C46" s="347"/>
      <c r="D46" s="345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86">
        <v>16</v>
      </c>
      <c r="B47" s="344" t="s">
        <v>26</v>
      </c>
      <c r="C47" s="346" t="s">
        <v>4</v>
      </c>
      <c r="D47" s="344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44"/>
      <c r="B48" s="344"/>
      <c r="C48" s="346"/>
      <c r="D48" s="344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44" t="s">
        <v>1</v>
      </c>
      <c r="B52" s="324" t="s">
        <v>0</v>
      </c>
      <c r="C52" s="324" t="s">
        <v>7</v>
      </c>
      <c r="D52" s="324" t="s">
        <v>8</v>
      </c>
      <c r="E52" s="399" t="s">
        <v>9</v>
      </c>
      <c r="F52" s="324" t="s">
        <v>96</v>
      </c>
      <c r="G52" s="401" t="s">
        <v>98</v>
      </c>
      <c r="H52" s="399" t="s">
        <v>86</v>
      </c>
      <c r="I52" s="401"/>
      <c r="J52" s="401"/>
      <c r="K52" s="401"/>
      <c r="L52" s="401"/>
      <c r="M52" s="401"/>
      <c r="N52" s="401"/>
      <c r="O52" s="401"/>
      <c r="P52" s="403"/>
    </row>
    <row r="53" spans="1:16" s="2" customFormat="1" ht="12.75" customHeight="1" hidden="1" thickBot="1">
      <c r="A53" s="344"/>
      <c r="B53" s="324"/>
      <c r="C53" s="324"/>
      <c r="D53" s="324"/>
      <c r="E53" s="399"/>
      <c r="F53" s="324"/>
      <c r="G53" s="401"/>
      <c r="H53" s="404">
        <v>2003</v>
      </c>
      <c r="I53" s="405"/>
      <c r="J53" s="405"/>
      <c r="K53" s="405"/>
      <c r="L53" s="405"/>
      <c r="M53" s="406"/>
      <c r="N53" s="407">
        <v>2004</v>
      </c>
      <c r="O53" s="408"/>
      <c r="P53" s="5">
        <v>2005</v>
      </c>
    </row>
    <row r="54" spans="1:16" s="2" customFormat="1" ht="9.75" customHeight="1" hidden="1" thickTop="1">
      <c r="A54" s="344"/>
      <c r="B54" s="324"/>
      <c r="C54" s="324"/>
      <c r="D54" s="324"/>
      <c r="E54" s="399"/>
      <c r="F54" s="324"/>
      <c r="G54" s="401"/>
      <c r="H54" s="409" t="s">
        <v>95</v>
      </c>
      <c r="I54" s="411" t="s">
        <v>13</v>
      </c>
      <c r="J54" s="412"/>
      <c r="K54" s="412"/>
      <c r="L54" s="412"/>
      <c r="M54" s="413"/>
      <c r="N54" s="414" t="s">
        <v>16</v>
      </c>
      <c r="O54" s="415"/>
      <c r="P54" s="323" t="s">
        <v>16</v>
      </c>
    </row>
    <row r="55" spans="1:16" s="2" customFormat="1" ht="9.75" customHeight="1" hidden="1">
      <c r="A55" s="344"/>
      <c r="B55" s="324"/>
      <c r="C55" s="324"/>
      <c r="D55" s="324"/>
      <c r="E55" s="399"/>
      <c r="F55" s="324"/>
      <c r="G55" s="401"/>
      <c r="H55" s="410"/>
      <c r="I55" s="393" t="s">
        <v>14</v>
      </c>
      <c r="J55" s="394" t="s">
        <v>12</v>
      </c>
      <c r="K55" s="395"/>
      <c r="L55" s="395"/>
      <c r="M55" s="396"/>
      <c r="N55" s="416"/>
      <c r="O55" s="403"/>
      <c r="P55" s="324"/>
    </row>
    <row r="56" spans="1:16" s="2" customFormat="1" ht="29.25" hidden="1">
      <c r="A56" s="345"/>
      <c r="B56" s="325"/>
      <c r="C56" s="325"/>
      <c r="D56" s="325"/>
      <c r="E56" s="400"/>
      <c r="F56" s="325"/>
      <c r="G56" s="402"/>
      <c r="H56" s="410"/>
      <c r="I56" s="332"/>
      <c r="J56" s="34" t="s">
        <v>10</v>
      </c>
      <c r="K56" s="34" t="s">
        <v>11</v>
      </c>
      <c r="L56" s="394" t="s">
        <v>15</v>
      </c>
      <c r="M56" s="396"/>
      <c r="N56" s="417"/>
      <c r="O56" s="418"/>
      <c r="P56" s="32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97">
        <v>12</v>
      </c>
      <c r="M57" s="398"/>
      <c r="N57" s="391">
        <v>13</v>
      </c>
      <c r="O57" s="392"/>
      <c r="P57" s="48">
        <v>14</v>
      </c>
    </row>
    <row r="58" spans="1:16" ht="10.5" hidden="1" thickTop="1">
      <c r="A58" s="344">
        <v>17</v>
      </c>
      <c r="B58" s="344" t="s">
        <v>26</v>
      </c>
      <c r="C58" s="346" t="s">
        <v>5</v>
      </c>
      <c r="D58" s="344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45"/>
      <c r="B59" s="345"/>
      <c r="C59" s="347"/>
      <c r="D59" s="345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86">
        <v>18</v>
      </c>
      <c r="B60" s="386" t="s">
        <v>6</v>
      </c>
      <c r="C60" s="419" t="s">
        <v>36</v>
      </c>
      <c r="D60" s="38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45"/>
      <c r="B61" s="345"/>
      <c r="C61" s="347"/>
      <c r="D61" s="345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44">
        <v>19</v>
      </c>
      <c r="B62" s="344" t="s">
        <v>6</v>
      </c>
      <c r="C62" s="346" t="s">
        <v>91</v>
      </c>
      <c r="D62" s="344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44"/>
      <c r="B63" s="344"/>
      <c r="C63" s="346"/>
      <c r="D63" s="344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54" t="s">
        <v>131</v>
      </c>
      <c r="B64" s="355"/>
      <c r="C64" s="30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56"/>
      <c r="B65" s="357"/>
      <c r="C65" s="303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58" t="s">
        <v>133</v>
      </c>
      <c r="B66" s="359"/>
      <c r="C66" s="362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1">
        <f t="shared" si="0"/>
        <v>1699278</v>
      </c>
      <c r="M66" s="382"/>
      <c r="N66" s="431">
        <f>SUM(N16,N18,N20,N22,N24,N26,N28,N30,N33,N35,N37,N39,N41,N43,N45,N47,N58,N60,N62)</f>
        <v>4004000</v>
      </c>
      <c r="O66" s="426"/>
      <c r="P66" s="148">
        <f>SUM(P16,P18,P20,P22,P24,P26,P28,P30,P33,P35,P37,P39,P41,P43,P45,P47,P58,P60,P62)</f>
        <v>300000</v>
      </c>
    </row>
    <row r="67" spans="1:16" ht="9.75" customHeight="1" thickBot="1">
      <c r="A67" s="360"/>
      <c r="B67" s="361"/>
      <c r="C67" s="35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32">
        <f>SUM(N17,N19,N21,N23,N25,N27,N29,N31,N32,N34,N36,N38,N40,N42,N44,N46,N48,N59,N61,N63)</f>
        <v>10620000</v>
      </c>
      <c r="O67" s="433"/>
      <c r="P67" s="87">
        <f>SUM(P17,P19,P21,P23,P25,P27,P29,P31,P32,P34,P36,P38,P40,P42,P44,P46,P48,P59,P61,P63)</f>
        <v>1400000</v>
      </c>
    </row>
    <row r="68" spans="1:16" ht="9.75" hidden="1">
      <c r="A68" s="386">
        <v>20</v>
      </c>
      <c r="B68" s="386" t="s">
        <v>2</v>
      </c>
      <c r="C68" s="419" t="s">
        <v>37</v>
      </c>
      <c r="D68" s="38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45"/>
      <c r="B69" s="345"/>
      <c r="C69" s="347"/>
      <c r="D69" s="345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86">
        <v>21</v>
      </c>
      <c r="B70" s="386" t="s">
        <v>2</v>
      </c>
      <c r="C70" s="419" t="s">
        <v>38</v>
      </c>
      <c r="D70" s="38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45"/>
      <c r="B71" s="345"/>
      <c r="C71" s="347"/>
      <c r="D71" s="345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86">
        <v>22</v>
      </c>
      <c r="B72" s="344" t="s">
        <v>2</v>
      </c>
      <c r="C72" s="419" t="s">
        <v>39</v>
      </c>
      <c r="D72" s="38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45"/>
      <c r="B73" s="345"/>
      <c r="C73" s="347"/>
      <c r="D73" s="345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86">
        <v>23</v>
      </c>
      <c r="B74" s="344" t="s">
        <v>2</v>
      </c>
      <c r="C74" s="419" t="s">
        <v>19</v>
      </c>
      <c r="D74" s="38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45"/>
      <c r="B75" s="345"/>
      <c r="C75" s="347"/>
      <c r="D75" s="345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86">
        <v>24</v>
      </c>
      <c r="B76" s="344" t="s">
        <v>2</v>
      </c>
      <c r="C76" s="419" t="s">
        <v>40</v>
      </c>
      <c r="D76" s="38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45"/>
      <c r="B77" s="345"/>
      <c r="C77" s="347"/>
      <c r="D77" s="345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86">
        <v>25</v>
      </c>
      <c r="B78" s="344" t="s">
        <v>2</v>
      </c>
      <c r="C78" s="419" t="s">
        <v>63</v>
      </c>
      <c r="D78" s="38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45"/>
      <c r="B79" s="345"/>
      <c r="C79" s="347"/>
      <c r="D79" s="345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86">
        <v>26</v>
      </c>
      <c r="B80" s="344" t="s">
        <v>6</v>
      </c>
      <c r="C80" s="346" t="s">
        <v>41</v>
      </c>
      <c r="D80" s="344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45"/>
      <c r="B81" s="345"/>
      <c r="C81" s="347"/>
      <c r="D81" s="345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86">
        <v>27</v>
      </c>
      <c r="B82" s="344" t="s">
        <v>6</v>
      </c>
      <c r="C82" s="346" t="s">
        <v>42</v>
      </c>
      <c r="D82" s="344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45"/>
      <c r="B83" s="345"/>
      <c r="C83" s="347"/>
      <c r="D83" s="345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86">
        <v>28</v>
      </c>
      <c r="B84" s="344" t="s">
        <v>6</v>
      </c>
      <c r="C84" s="346" t="s">
        <v>43</v>
      </c>
      <c r="D84" s="344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45"/>
      <c r="B85" s="345"/>
      <c r="C85" s="347"/>
      <c r="D85" s="345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86">
        <v>29</v>
      </c>
      <c r="B86" s="344" t="s">
        <v>6</v>
      </c>
      <c r="C86" s="346" t="s">
        <v>109</v>
      </c>
      <c r="D86" s="344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45"/>
      <c r="B87" s="345"/>
      <c r="C87" s="347"/>
      <c r="D87" s="345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86">
        <v>30</v>
      </c>
      <c r="B88" s="386" t="s">
        <v>6</v>
      </c>
      <c r="C88" s="419" t="s">
        <v>44</v>
      </c>
      <c r="D88" s="38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45"/>
      <c r="B89" s="345"/>
      <c r="C89" s="347"/>
      <c r="D89" s="345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86">
        <v>31</v>
      </c>
      <c r="B90" s="386" t="s">
        <v>6</v>
      </c>
      <c r="C90" s="419" t="s">
        <v>46</v>
      </c>
      <c r="D90" s="38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45"/>
      <c r="B91" s="345"/>
      <c r="C91" s="347"/>
      <c r="D91" s="345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86">
        <v>32</v>
      </c>
      <c r="B92" s="386" t="s">
        <v>6</v>
      </c>
      <c r="C92" s="419" t="s">
        <v>64</v>
      </c>
      <c r="D92" s="38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45"/>
      <c r="B93" s="345"/>
      <c r="C93" s="347"/>
      <c r="D93" s="345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86">
        <v>33</v>
      </c>
      <c r="B94" s="386" t="s">
        <v>6</v>
      </c>
      <c r="C94" s="419" t="s">
        <v>65</v>
      </c>
      <c r="D94" s="38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45"/>
      <c r="B95" s="345"/>
      <c r="C95" s="347"/>
      <c r="D95" s="345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86">
        <v>34</v>
      </c>
      <c r="B96" s="344" t="s">
        <v>6</v>
      </c>
      <c r="C96" s="419" t="s">
        <v>49</v>
      </c>
      <c r="D96" s="38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45"/>
      <c r="B97" s="345"/>
      <c r="C97" s="430"/>
      <c r="D97" s="43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86">
        <v>35</v>
      </c>
      <c r="B98" s="344" t="s">
        <v>6</v>
      </c>
      <c r="C98" s="419" t="s">
        <v>51</v>
      </c>
      <c r="D98" s="38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45"/>
      <c r="B99" s="345"/>
      <c r="C99" s="430"/>
      <c r="D99" s="43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86">
        <v>36</v>
      </c>
      <c r="B100" s="386" t="s">
        <v>6</v>
      </c>
      <c r="C100" s="419" t="s">
        <v>66</v>
      </c>
      <c r="D100" s="38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44"/>
      <c r="B101" s="344"/>
      <c r="C101" s="346"/>
      <c r="D101" s="344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44" t="s">
        <v>1</v>
      </c>
      <c r="B105" s="324" t="s">
        <v>0</v>
      </c>
      <c r="C105" s="324" t="s">
        <v>7</v>
      </c>
      <c r="D105" s="324" t="s">
        <v>8</v>
      </c>
      <c r="E105" s="399" t="s">
        <v>9</v>
      </c>
      <c r="F105" s="324" t="s">
        <v>96</v>
      </c>
      <c r="G105" s="401" t="s">
        <v>98</v>
      </c>
      <c r="H105" s="399" t="s">
        <v>86</v>
      </c>
      <c r="I105" s="401"/>
      <c r="J105" s="401"/>
      <c r="K105" s="401"/>
      <c r="L105" s="401"/>
      <c r="M105" s="401"/>
      <c r="N105" s="401"/>
      <c r="O105" s="401"/>
      <c r="P105" s="403"/>
    </row>
    <row r="106" spans="1:16" s="2" customFormat="1" ht="12.75" customHeight="1" hidden="1" thickBot="1">
      <c r="A106" s="344"/>
      <c r="B106" s="324"/>
      <c r="C106" s="324"/>
      <c r="D106" s="324"/>
      <c r="E106" s="399"/>
      <c r="F106" s="324"/>
      <c r="G106" s="401"/>
      <c r="H106" s="404">
        <v>2003</v>
      </c>
      <c r="I106" s="405"/>
      <c r="J106" s="405"/>
      <c r="K106" s="405"/>
      <c r="L106" s="405"/>
      <c r="M106" s="406"/>
      <c r="N106" s="407">
        <v>2004</v>
      </c>
      <c r="O106" s="408"/>
      <c r="P106" s="5">
        <v>2005</v>
      </c>
    </row>
    <row r="107" spans="1:16" s="2" customFormat="1" ht="9.75" customHeight="1" hidden="1" thickTop="1">
      <c r="A107" s="344"/>
      <c r="B107" s="324"/>
      <c r="C107" s="324"/>
      <c r="D107" s="324"/>
      <c r="E107" s="399"/>
      <c r="F107" s="324"/>
      <c r="G107" s="401"/>
      <c r="H107" s="409" t="s">
        <v>95</v>
      </c>
      <c r="I107" s="411" t="s">
        <v>13</v>
      </c>
      <c r="J107" s="412"/>
      <c r="K107" s="412"/>
      <c r="L107" s="412"/>
      <c r="M107" s="413"/>
      <c r="N107" s="414" t="s">
        <v>16</v>
      </c>
      <c r="O107" s="415"/>
      <c r="P107" s="323" t="s">
        <v>16</v>
      </c>
    </row>
    <row r="108" spans="1:16" s="2" customFormat="1" ht="9.75" customHeight="1" hidden="1">
      <c r="A108" s="344"/>
      <c r="B108" s="324"/>
      <c r="C108" s="324"/>
      <c r="D108" s="324"/>
      <c r="E108" s="399"/>
      <c r="F108" s="324"/>
      <c r="G108" s="401"/>
      <c r="H108" s="410"/>
      <c r="I108" s="393" t="s">
        <v>14</v>
      </c>
      <c r="J108" s="394" t="s">
        <v>12</v>
      </c>
      <c r="K108" s="395"/>
      <c r="L108" s="395"/>
      <c r="M108" s="396"/>
      <c r="N108" s="416"/>
      <c r="O108" s="403"/>
      <c r="P108" s="324"/>
    </row>
    <row r="109" spans="1:16" s="2" customFormat="1" ht="29.25" hidden="1">
      <c r="A109" s="345"/>
      <c r="B109" s="325"/>
      <c r="C109" s="325"/>
      <c r="D109" s="325"/>
      <c r="E109" s="400"/>
      <c r="F109" s="325"/>
      <c r="G109" s="402"/>
      <c r="H109" s="410"/>
      <c r="I109" s="332"/>
      <c r="J109" s="34" t="s">
        <v>10</v>
      </c>
      <c r="K109" s="34" t="s">
        <v>11</v>
      </c>
      <c r="L109" s="394" t="s">
        <v>15</v>
      </c>
      <c r="M109" s="396"/>
      <c r="N109" s="417"/>
      <c r="O109" s="418"/>
      <c r="P109" s="32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97">
        <v>12</v>
      </c>
      <c r="M110" s="398"/>
      <c r="N110" s="391">
        <v>13</v>
      </c>
      <c r="O110" s="392"/>
      <c r="P110" s="48">
        <v>14</v>
      </c>
    </row>
    <row r="111" spans="1:16" ht="9.75" customHeight="1" hidden="1" thickTop="1">
      <c r="A111" s="344">
        <v>37</v>
      </c>
      <c r="B111" s="344" t="s">
        <v>6</v>
      </c>
      <c r="C111" s="346" t="s">
        <v>47</v>
      </c>
      <c r="D111" s="344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45"/>
      <c r="B112" s="345"/>
      <c r="C112" s="347"/>
      <c r="D112" s="345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86">
        <v>38</v>
      </c>
      <c r="B113" s="386" t="s">
        <v>6</v>
      </c>
      <c r="C113" s="419" t="s">
        <v>48</v>
      </c>
      <c r="D113" s="38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45"/>
      <c r="B114" s="345"/>
      <c r="C114" s="347"/>
      <c r="D114" s="345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86">
        <v>39</v>
      </c>
      <c r="B115" s="344" t="s">
        <v>6</v>
      </c>
      <c r="C115" s="419" t="s">
        <v>50</v>
      </c>
      <c r="D115" s="38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45"/>
      <c r="B116" s="345"/>
      <c r="C116" s="430"/>
      <c r="D116" s="43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86">
        <v>40</v>
      </c>
      <c r="B117" s="344" t="s">
        <v>6</v>
      </c>
      <c r="C117" s="346" t="s">
        <v>68</v>
      </c>
      <c r="D117" s="344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45"/>
      <c r="B118" s="344"/>
      <c r="C118" s="346"/>
      <c r="D118" s="344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86">
        <v>41</v>
      </c>
      <c r="B119" s="386" t="s">
        <v>81</v>
      </c>
      <c r="C119" s="419" t="s">
        <v>82</v>
      </c>
      <c r="D119" s="38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45"/>
      <c r="B120" s="345"/>
      <c r="C120" s="347"/>
      <c r="D120" s="345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86">
        <v>42</v>
      </c>
      <c r="B121" s="344" t="s">
        <v>6</v>
      </c>
      <c r="C121" s="346" t="s">
        <v>67</v>
      </c>
      <c r="D121" s="344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45"/>
      <c r="B122" s="345"/>
      <c r="C122" s="347"/>
      <c r="D122" s="344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01" t="s">
        <v>135</v>
      </c>
      <c r="B123" s="302"/>
      <c r="C123" s="42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03"/>
      <c r="B124" s="304"/>
      <c r="C124" s="42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48" t="s">
        <v>136</v>
      </c>
      <c r="B125" s="349"/>
      <c r="C125" s="42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1">
        <f t="shared" si="1"/>
        <v>0</v>
      </c>
      <c r="M125" s="382"/>
      <c r="N125" s="426">
        <f>SUM(N68,N70,N72,N74,N76,N78,N80,N82,N84,N86,N88,N90,N92,N94,N96,N98,N100,N111,N113,N115,N117,N119,N121)</f>
        <v>4399000</v>
      </c>
      <c r="O125" s="42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50"/>
      <c r="B126" s="351"/>
      <c r="C126" s="42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0">
        <f>SUM(N69,N71,N73,N75,N77,N79,N81,N83,N85,N87,N89,N91,N93,N95,N97,N99,N101,N112,N114,N116,N118,N120,N122)</f>
        <v>0</v>
      </c>
      <c r="O126" s="421"/>
      <c r="P126" s="119">
        <f>SUM(P69,P71,P73,P75,P77,P79,P81,P83,P85,P87,P89,P91,P93,P95,P97,P99,P101,P112,P114,P116,P118,P120,P122)</f>
        <v>0</v>
      </c>
    </row>
    <row r="127" spans="1:16" ht="9.75" hidden="1">
      <c r="A127" s="344">
        <v>43</v>
      </c>
      <c r="B127" s="344" t="s">
        <v>2</v>
      </c>
      <c r="C127" s="346" t="s">
        <v>89</v>
      </c>
      <c r="D127" s="344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45"/>
      <c r="B128" s="345"/>
      <c r="C128" s="347"/>
      <c r="D128" s="345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44">
        <v>44</v>
      </c>
      <c r="B129" s="344" t="s">
        <v>6</v>
      </c>
      <c r="C129" s="346" t="s">
        <v>75</v>
      </c>
      <c r="D129" s="344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45"/>
      <c r="B130" s="345"/>
      <c r="C130" s="347"/>
      <c r="D130" s="344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01" t="s">
        <v>139</v>
      </c>
      <c r="B131" s="302"/>
      <c r="C131" s="305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03"/>
      <c r="B132" s="304"/>
      <c r="C132" s="306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48" t="s">
        <v>141</v>
      </c>
      <c r="B133" s="349"/>
      <c r="C133" s="35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24">
        <f t="shared" si="2"/>
        <v>0</v>
      </c>
      <c r="M133" s="425"/>
      <c r="N133" s="426">
        <f>SUM(N127,N129)</f>
        <v>429000</v>
      </c>
      <c r="O133" s="427"/>
      <c r="P133" s="148">
        <f>SUM(P127,P129)</f>
        <v>5700000</v>
      </c>
    </row>
    <row r="134" spans="1:16" ht="9.75" customHeight="1" thickBot="1">
      <c r="A134" s="350"/>
      <c r="B134" s="351"/>
      <c r="C134" s="35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90">
        <f>SUM(N128,N130)</f>
        <v>0</v>
      </c>
      <c r="O134" s="389"/>
      <c r="P134" s="87">
        <f>SUM(P128,P130)</f>
        <v>0</v>
      </c>
    </row>
    <row r="135" spans="1:16" ht="9.75" hidden="1">
      <c r="A135" s="344">
        <v>45</v>
      </c>
      <c r="B135" s="344" t="s">
        <v>6</v>
      </c>
      <c r="C135" s="346" t="s">
        <v>99</v>
      </c>
      <c r="D135" s="344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45"/>
      <c r="B136" s="345"/>
      <c r="C136" s="347"/>
      <c r="D136" s="345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44">
        <v>46</v>
      </c>
      <c r="B137" s="344" t="s">
        <v>6</v>
      </c>
      <c r="C137" s="346" t="s">
        <v>77</v>
      </c>
      <c r="D137" s="344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45"/>
      <c r="B138" s="345"/>
      <c r="C138" s="347"/>
      <c r="D138" s="345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01" t="s">
        <v>143</v>
      </c>
      <c r="B139" s="302"/>
      <c r="C139" s="305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03"/>
      <c r="B140" s="304"/>
      <c r="C140" s="306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48" t="s">
        <v>145</v>
      </c>
      <c r="B141" s="349"/>
      <c r="C141" s="35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1">
        <f t="shared" si="3"/>
        <v>0</v>
      </c>
      <c r="M141" s="382"/>
      <c r="N141" s="383">
        <f>SUM(N135,N137)</f>
        <v>100000</v>
      </c>
      <c r="O141" s="384"/>
      <c r="P141" s="78">
        <f>SUM(P135,P137)</f>
        <v>0</v>
      </c>
    </row>
    <row r="142" spans="1:16" ht="9.75" customHeight="1" thickBot="1">
      <c r="A142" s="350"/>
      <c r="B142" s="351"/>
      <c r="C142" s="35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90">
        <f>SUM(N136,N138)</f>
        <v>0</v>
      </c>
      <c r="O142" s="389"/>
      <c r="P142" s="87">
        <f>SUM(P136,P138)</f>
        <v>0</v>
      </c>
    </row>
    <row r="143" spans="1:16" ht="9.75" hidden="1">
      <c r="A143" s="344">
        <v>47</v>
      </c>
      <c r="B143" s="344" t="s">
        <v>6</v>
      </c>
      <c r="C143" s="346" t="s">
        <v>92</v>
      </c>
      <c r="D143" s="344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45"/>
      <c r="B144" s="345"/>
      <c r="C144" s="347"/>
      <c r="D144" s="345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44">
        <v>48</v>
      </c>
      <c r="B145" s="344" t="s">
        <v>6</v>
      </c>
      <c r="C145" s="346" t="s">
        <v>100</v>
      </c>
      <c r="D145" s="344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45"/>
      <c r="B146" s="345"/>
      <c r="C146" s="347"/>
      <c r="D146" s="345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01" t="s">
        <v>147</v>
      </c>
      <c r="B147" s="302"/>
      <c r="C147" s="305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03"/>
      <c r="B148" s="304"/>
      <c r="C148" s="306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48" t="s">
        <v>148</v>
      </c>
      <c r="B149" s="349"/>
      <c r="C149" s="35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1">
        <f t="shared" si="4"/>
        <v>0</v>
      </c>
      <c r="M149" s="382"/>
      <c r="N149" s="383">
        <f>SUM(N143,N145)</f>
        <v>0</v>
      </c>
      <c r="O149" s="384"/>
      <c r="P149" s="78">
        <f>SUM(P143,P145)</f>
        <v>0</v>
      </c>
    </row>
    <row r="150" spans="1:16" ht="9.75" customHeight="1" thickBot="1">
      <c r="A150" s="350"/>
      <c r="B150" s="351"/>
      <c r="C150" s="35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90">
        <f>SUM(N144,N146)</f>
        <v>0</v>
      </c>
      <c r="O150" s="389"/>
      <c r="P150" s="87">
        <f>SUM(P144,P146)</f>
        <v>0</v>
      </c>
    </row>
    <row r="151" spans="1:16" ht="9.75" hidden="1">
      <c r="A151" s="386">
        <v>49</v>
      </c>
      <c r="B151" s="386" t="s">
        <v>6</v>
      </c>
      <c r="C151" s="419" t="s">
        <v>69</v>
      </c>
      <c r="D151" s="38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45"/>
      <c r="B152" s="345"/>
      <c r="C152" s="347"/>
      <c r="D152" s="345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86">
        <v>50</v>
      </c>
      <c r="B153" s="386" t="s">
        <v>2</v>
      </c>
      <c r="C153" s="419" t="s">
        <v>20</v>
      </c>
      <c r="D153" s="38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45"/>
      <c r="B154" s="345"/>
      <c r="C154" s="347"/>
      <c r="D154" s="345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86">
        <v>51</v>
      </c>
      <c r="B155" s="344" t="s">
        <v>2</v>
      </c>
      <c r="C155" s="346" t="s">
        <v>53</v>
      </c>
      <c r="D155" s="344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45"/>
      <c r="B156" s="345"/>
      <c r="C156" s="347"/>
      <c r="D156" s="345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86">
        <v>52</v>
      </c>
      <c r="B157" s="344" t="s">
        <v>2</v>
      </c>
      <c r="C157" s="346" t="s">
        <v>21</v>
      </c>
      <c r="D157" s="344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45"/>
      <c r="B158" s="345"/>
      <c r="C158" s="347"/>
      <c r="D158" s="345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86">
        <v>53</v>
      </c>
      <c r="B159" s="386" t="s">
        <v>2</v>
      </c>
      <c r="C159" s="419" t="s">
        <v>70</v>
      </c>
      <c r="D159" s="38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45"/>
      <c r="B160" s="345"/>
      <c r="C160" s="347"/>
      <c r="D160" s="345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44" t="s">
        <v>1</v>
      </c>
      <c r="B164" s="324" t="s">
        <v>0</v>
      </c>
      <c r="C164" s="324" t="s">
        <v>7</v>
      </c>
      <c r="D164" s="324" t="s">
        <v>8</v>
      </c>
      <c r="E164" s="399" t="s">
        <v>9</v>
      </c>
      <c r="F164" s="324" t="s">
        <v>96</v>
      </c>
      <c r="G164" s="401" t="s">
        <v>98</v>
      </c>
      <c r="H164" s="399" t="s">
        <v>86</v>
      </c>
      <c r="I164" s="401"/>
      <c r="J164" s="401"/>
      <c r="K164" s="401"/>
      <c r="L164" s="401"/>
      <c r="M164" s="401"/>
      <c r="N164" s="401"/>
      <c r="O164" s="401"/>
      <c r="P164" s="403"/>
    </row>
    <row r="165" spans="1:16" s="2" customFormat="1" ht="12.75" customHeight="1" hidden="1" thickBot="1">
      <c r="A165" s="344"/>
      <c r="B165" s="324"/>
      <c r="C165" s="324"/>
      <c r="D165" s="324"/>
      <c r="E165" s="399"/>
      <c r="F165" s="324"/>
      <c r="G165" s="401"/>
      <c r="H165" s="404">
        <v>2003</v>
      </c>
      <c r="I165" s="405"/>
      <c r="J165" s="405"/>
      <c r="K165" s="405"/>
      <c r="L165" s="405"/>
      <c r="M165" s="406"/>
      <c r="N165" s="407">
        <v>2004</v>
      </c>
      <c r="O165" s="408"/>
      <c r="P165" s="5">
        <v>2005</v>
      </c>
    </row>
    <row r="166" spans="1:16" s="2" customFormat="1" ht="9.75" customHeight="1" hidden="1" thickTop="1">
      <c r="A166" s="344"/>
      <c r="B166" s="324"/>
      <c r="C166" s="324"/>
      <c r="D166" s="324"/>
      <c r="E166" s="399"/>
      <c r="F166" s="324"/>
      <c r="G166" s="401"/>
      <c r="H166" s="409" t="s">
        <v>95</v>
      </c>
      <c r="I166" s="411" t="s">
        <v>13</v>
      </c>
      <c r="J166" s="412"/>
      <c r="K166" s="412"/>
      <c r="L166" s="412"/>
      <c r="M166" s="413"/>
      <c r="N166" s="414" t="s">
        <v>16</v>
      </c>
      <c r="O166" s="415"/>
      <c r="P166" s="323" t="s">
        <v>16</v>
      </c>
    </row>
    <row r="167" spans="1:16" s="2" customFormat="1" ht="9.75" customHeight="1" hidden="1">
      <c r="A167" s="344"/>
      <c r="B167" s="324"/>
      <c r="C167" s="324"/>
      <c r="D167" s="324"/>
      <c r="E167" s="399"/>
      <c r="F167" s="324"/>
      <c r="G167" s="401"/>
      <c r="H167" s="410"/>
      <c r="I167" s="393" t="s">
        <v>14</v>
      </c>
      <c r="J167" s="394" t="s">
        <v>12</v>
      </c>
      <c r="K167" s="395"/>
      <c r="L167" s="395"/>
      <c r="M167" s="396"/>
      <c r="N167" s="416"/>
      <c r="O167" s="403"/>
      <c r="P167" s="324"/>
    </row>
    <row r="168" spans="1:16" s="2" customFormat="1" ht="29.25" hidden="1">
      <c r="A168" s="345"/>
      <c r="B168" s="325"/>
      <c r="C168" s="325"/>
      <c r="D168" s="325"/>
      <c r="E168" s="400"/>
      <c r="F168" s="325"/>
      <c r="G168" s="402"/>
      <c r="H168" s="410"/>
      <c r="I168" s="332"/>
      <c r="J168" s="34" t="s">
        <v>10</v>
      </c>
      <c r="K168" s="34" t="s">
        <v>11</v>
      </c>
      <c r="L168" s="394" t="s">
        <v>15</v>
      </c>
      <c r="M168" s="396"/>
      <c r="N168" s="417"/>
      <c r="O168" s="418"/>
      <c r="P168" s="32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97">
        <v>12</v>
      </c>
      <c r="M169" s="398"/>
      <c r="N169" s="391">
        <v>13</v>
      </c>
      <c r="O169" s="392"/>
      <c r="P169" s="48">
        <v>14</v>
      </c>
    </row>
    <row r="170" spans="1:16" ht="10.5" hidden="1" thickTop="1">
      <c r="A170" s="344">
        <v>54</v>
      </c>
      <c r="B170" s="344" t="s">
        <v>2</v>
      </c>
      <c r="C170" s="346" t="s">
        <v>83</v>
      </c>
      <c r="D170" s="344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45"/>
      <c r="B171" s="345"/>
      <c r="C171" s="347"/>
      <c r="D171" s="345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01" t="s">
        <v>150</v>
      </c>
      <c r="B172" s="302"/>
      <c r="C172" s="305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03"/>
      <c r="B173" s="304"/>
      <c r="C173" s="306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48" t="s">
        <v>152</v>
      </c>
      <c r="B174" s="349"/>
      <c r="C174" s="35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1">
        <f t="shared" si="5"/>
        <v>200000</v>
      </c>
      <c r="M174" s="382"/>
      <c r="N174" s="383">
        <f>SUM(N151,N153,N155,N157,N159,N170)</f>
        <v>7000000</v>
      </c>
      <c r="O174" s="384"/>
      <c r="P174" s="78">
        <f>SUM(P151,P153,P155,P157,P159,P170)</f>
        <v>1200000</v>
      </c>
    </row>
    <row r="175" spans="1:16" ht="9.75" customHeight="1" thickBot="1">
      <c r="A175" s="350"/>
      <c r="B175" s="351"/>
      <c r="C175" s="35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90">
        <f>SUM(N152,N154,N156,N158,N160,N171)</f>
        <v>0</v>
      </c>
      <c r="O175" s="389"/>
      <c r="P175" s="87">
        <f>SUM(P152,P154,P156,P158,P160,P171)</f>
        <v>0</v>
      </c>
    </row>
    <row r="176" spans="1:16" ht="9.75" hidden="1">
      <c r="A176" s="386">
        <v>55</v>
      </c>
      <c r="B176" s="344" t="s">
        <v>6</v>
      </c>
      <c r="C176" s="346" t="s">
        <v>102</v>
      </c>
      <c r="D176" s="344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45"/>
      <c r="B177" s="345"/>
      <c r="C177" s="347"/>
      <c r="D177" s="345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48" t="s">
        <v>154</v>
      </c>
      <c r="B178" s="349"/>
      <c r="C178" s="35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1">
        <f t="shared" si="6"/>
        <v>0</v>
      </c>
      <c r="M178" s="382"/>
      <c r="N178" s="383">
        <f>SUM(N176)</f>
        <v>0</v>
      </c>
      <c r="O178" s="384"/>
      <c r="P178" s="78">
        <f>SUM(P176)</f>
        <v>0</v>
      </c>
    </row>
    <row r="179" spans="1:16" ht="9.75" customHeight="1" thickBot="1">
      <c r="A179" s="350"/>
      <c r="B179" s="351"/>
      <c r="C179" s="35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90">
        <f>SUM(N177)</f>
        <v>0</v>
      </c>
      <c r="O179" s="389"/>
      <c r="P179" s="87">
        <f>SUM(P177)</f>
        <v>0</v>
      </c>
    </row>
    <row r="180" spans="1:16" ht="9.75">
      <c r="A180" s="344">
        <v>56</v>
      </c>
      <c r="B180" s="344" t="s">
        <v>2</v>
      </c>
      <c r="C180" s="346" t="s">
        <v>101</v>
      </c>
      <c r="D180" s="344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45"/>
      <c r="B181" s="345"/>
      <c r="C181" s="347"/>
      <c r="D181" s="345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01" t="s">
        <v>156</v>
      </c>
      <c r="B182" s="302"/>
      <c r="C182" s="42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03"/>
      <c r="B183" s="304"/>
      <c r="C183" s="42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1">
        <f t="shared" si="7"/>
        <v>0</v>
      </c>
      <c r="M184" s="382"/>
      <c r="N184" s="383">
        <f>SUM(N180)</f>
        <v>0</v>
      </c>
      <c r="O184" s="38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90">
        <f>SUM(N181)</f>
        <v>0</v>
      </c>
      <c r="O185" s="389"/>
      <c r="P185" s="87">
        <f>SUM(P181)</f>
        <v>0</v>
      </c>
    </row>
    <row r="186" spans="1:16" ht="9.75">
      <c r="A186" s="344">
        <v>57</v>
      </c>
      <c r="B186" s="344" t="s">
        <v>6</v>
      </c>
      <c r="C186" s="346" t="s">
        <v>110</v>
      </c>
      <c r="D186" s="344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45"/>
      <c r="B187" s="345"/>
      <c r="C187" s="347"/>
      <c r="D187" s="345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01" t="s">
        <v>150</v>
      </c>
      <c r="B188" s="302"/>
      <c r="C188" s="305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03"/>
      <c r="B189" s="304"/>
      <c r="C189" s="306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75" t="s">
        <v>111</v>
      </c>
      <c r="B190" s="376"/>
      <c r="C190" s="377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1">
        <f t="shared" si="8"/>
        <v>0</v>
      </c>
      <c r="M190" s="382"/>
      <c r="N190" s="383">
        <f>SUM(N186)</f>
        <v>0</v>
      </c>
      <c r="O190" s="384"/>
      <c r="P190" s="78">
        <f>SUM(P186)</f>
        <v>0</v>
      </c>
    </row>
    <row r="191" spans="1:16" ht="9.75" customHeight="1" thickBot="1">
      <c r="A191" s="387"/>
      <c r="B191" s="388"/>
      <c r="C191" s="389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90">
        <f>SUM(N187)</f>
        <v>0</v>
      </c>
      <c r="O191" s="389"/>
      <c r="P191" s="87">
        <f>SUM(P187)</f>
        <v>0</v>
      </c>
    </row>
    <row r="192" spans="1:16" ht="9.75">
      <c r="A192" s="344">
        <v>58</v>
      </c>
      <c r="B192" s="344" t="s">
        <v>2</v>
      </c>
      <c r="C192" s="346" t="s">
        <v>90</v>
      </c>
      <c r="D192" s="344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45"/>
      <c r="B193" s="345"/>
      <c r="C193" s="347"/>
      <c r="D193" s="345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01" t="s">
        <v>150</v>
      </c>
      <c r="B194" s="302"/>
      <c r="C194" s="305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03"/>
      <c r="B195" s="304"/>
      <c r="C195" s="306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75" t="s">
        <v>22</v>
      </c>
      <c r="B196" s="376"/>
      <c r="C196" s="377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1">
        <v>0</v>
      </c>
      <c r="M196" s="382"/>
      <c r="N196" s="383">
        <f>N192</f>
        <v>3000000</v>
      </c>
      <c r="O196" s="384"/>
      <c r="P196" s="78">
        <f>SUM(P192)</f>
        <v>0</v>
      </c>
    </row>
    <row r="197" spans="1:16" ht="9.75" customHeight="1" thickBot="1">
      <c r="A197" s="387"/>
      <c r="B197" s="388"/>
      <c r="C197" s="389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0">
        <f>N193</f>
        <v>0</v>
      </c>
      <c r="O197" s="421"/>
      <c r="P197" s="119">
        <f>SUM(P193)</f>
        <v>0</v>
      </c>
    </row>
    <row r="198" spans="1:16" ht="9.75">
      <c r="A198" s="344">
        <v>59</v>
      </c>
      <c r="B198" s="344" t="s">
        <v>6</v>
      </c>
      <c r="C198" s="346" t="s">
        <v>71</v>
      </c>
      <c r="D198" s="344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45"/>
      <c r="B199" s="345"/>
      <c r="C199" s="347"/>
      <c r="D199" s="345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86">
        <v>60</v>
      </c>
      <c r="B200" s="344" t="s">
        <v>6</v>
      </c>
      <c r="C200" s="346" t="s">
        <v>57</v>
      </c>
      <c r="D200" s="344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45"/>
      <c r="B201" s="345"/>
      <c r="C201" s="347"/>
      <c r="D201" s="345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44">
        <v>61</v>
      </c>
      <c r="B202" s="344" t="s">
        <v>6</v>
      </c>
      <c r="C202" s="346" t="s">
        <v>72</v>
      </c>
      <c r="D202" s="344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45"/>
      <c r="B203" s="345"/>
      <c r="C203" s="347"/>
      <c r="D203" s="345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86">
        <v>62</v>
      </c>
      <c r="B204" s="344" t="s">
        <v>6</v>
      </c>
      <c r="C204" s="346" t="s">
        <v>58</v>
      </c>
      <c r="D204" s="344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45"/>
      <c r="B205" s="345"/>
      <c r="C205" s="347"/>
      <c r="D205" s="345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44">
        <v>63</v>
      </c>
      <c r="B206" s="344" t="s">
        <v>6</v>
      </c>
      <c r="C206" s="346" t="s">
        <v>59</v>
      </c>
      <c r="D206" s="344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45"/>
      <c r="B207" s="345"/>
      <c r="C207" s="347"/>
      <c r="D207" s="345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86">
        <v>64</v>
      </c>
      <c r="B208" s="386" t="s">
        <v>6</v>
      </c>
      <c r="C208" s="419" t="s">
        <v>87</v>
      </c>
      <c r="D208" s="38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45"/>
      <c r="B209" s="345"/>
      <c r="C209" s="347"/>
      <c r="D209" s="345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44">
        <v>65</v>
      </c>
      <c r="B210" s="344" t="s">
        <v>6</v>
      </c>
      <c r="C210" s="346" t="s">
        <v>73</v>
      </c>
      <c r="D210" s="344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45"/>
      <c r="B211" s="345"/>
      <c r="C211" s="347"/>
      <c r="D211" s="345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86">
        <v>66</v>
      </c>
      <c r="B212" s="344" t="s">
        <v>6</v>
      </c>
      <c r="C212" s="346" t="s">
        <v>74</v>
      </c>
      <c r="D212" s="344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45"/>
      <c r="B213" s="345"/>
      <c r="C213" s="347"/>
      <c r="D213" s="345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44">
        <v>67</v>
      </c>
      <c r="B214" s="344" t="s">
        <v>6</v>
      </c>
      <c r="C214" s="346" t="s">
        <v>60</v>
      </c>
      <c r="D214" s="344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45"/>
      <c r="B215" s="345"/>
      <c r="C215" s="347"/>
      <c r="D215" s="345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86">
        <v>68</v>
      </c>
      <c r="B216" s="344" t="s">
        <v>6</v>
      </c>
      <c r="C216" s="346" t="s">
        <v>61</v>
      </c>
      <c r="D216" s="344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45"/>
      <c r="B217" s="345"/>
      <c r="C217" s="347"/>
      <c r="D217" s="345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44">
        <v>69</v>
      </c>
      <c r="B218" s="344" t="s">
        <v>6</v>
      </c>
      <c r="C218" s="346" t="s">
        <v>55</v>
      </c>
      <c r="D218" s="344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44"/>
      <c r="B219" s="344"/>
      <c r="C219" s="346"/>
      <c r="D219" s="344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44" t="s">
        <v>1</v>
      </c>
      <c r="B223" s="324" t="s">
        <v>0</v>
      </c>
      <c r="C223" s="324" t="s">
        <v>7</v>
      </c>
      <c r="D223" s="324" t="s">
        <v>8</v>
      </c>
      <c r="E223" s="399" t="s">
        <v>9</v>
      </c>
      <c r="F223" s="324" t="s">
        <v>96</v>
      </c>
      <c r="G223" s="401" t="s">
        <v>98</v>
      </c>
      <c r="H223" s="399" t="s">
        <v>86</v>
      </c>
      <c r="I223" s="401"/>
      <c r="J223" s="401"/>
      <c r="K223" s="401"/>
      <c r="L223" s="401"/>
      <c r="M223" s="401"/>
      <c r="N223" s="401"/>
      <c r="O223" s="401"/>
      <c r="P223" s="403"/>
    </row>
    <row r="224" spans="1:16" s="2" customFormat="1" ht="12.75" customHeight="1" thickBot="1">
      <c r="A224" s="344"/>
      <c r="B224" s="324"/>
      <c r="C224" s="324"/>
      <c r="D224" s="324"/>
      <c r="E224" s="399"/>
      <c r="F224" s="324"/>
      <c r="G224" s="401"/>
      <c r="H224" s="404">
        <v>2003</v>
      </c>
      <c r="I224" s="405"/>
      <c r="J224" s="405"/>
      <c r="K224" s="405"/>
      <c r="L224" s="405"/>
      <c r="M224" s="406"/>
      <c r="N224" s="407">
        <v>2004</v>
      </c>
      <c r="O224" s="408"/>
      <c r="P224" s="5">
        <v>2005</v>
      </c>
    </row>
    <row r="225" spans="1:16" s="2" customFormat="1" ht="9.75" customHeight="1" thickTop="1">
      <c r="A225" s="344"/>
      <c r="B225" s="324"/>
      <c r="C225" s="324"/>
      <c r="D225" s="324"/>
      <c r="E225" s="399"/>
      <c r="F225" s="324"/>
      <c r="G225" s="401"/>
      <c r="H225" s="409" t="s">
        <v>95</v>
      </c>
      <c r="I225" s="411" t="s">
        <v>13</v>
      </c>
      <c r="J225" s="412"/>
      <c r="K225" s="412"/>
      <c r="L225" s="412"/>
      <c r="M225" s="413"/>
      <c r="N225" s="414" t="s">
        <v>16</v>
      </c>
      <c r="O225" s="415"/>
      <c r="P225" s="323" t="s">
        <v>16</v>
      </c>
    </row>
    <row r="226" spans="1:16" s="2" customFormat="1" ht="9.75" customHeight="1">
      <c r="A226" s="344"/>
      <c r="B226" s="324"/>
      <c r="C226" s="324"/>
      <c r="D226" s="324"/>
      <c r="E226" s="399"/>
      <c r="F226" s="324"/>
      <c r="G226" s="401"/>
      <c r="H226" s="410"/>
      <c r="I226" s="393" t="s">
        <v>14</v>
      </c>
      <c r="J226" s="394" t="s">
        <v>12</v>
      </c>
      <c r="K226" s="395"/>
      <c r="L226" s="395"/>
      <c r="M226" s="396"/>
      <c r="N226" s="416"/>
      <c r="O226" s="403"/>
      <c r="P226" s="324"/>
    </row>
    <row r="227" spans="1:16" s="2" customFormat="1" ht="29.25">
      <c r="A227" s="345"/>
      <c r="B227" s="325"/>
      <c r="C227" s="325"/>
      <c r="D227" s="325"/>
      <c r="E227" s="400"/>
      <c r="F227" s="325"/>
      <c r="G227" s="402"/>
      <c r="H227" s="410"/>
      <c r="I227" s="332"/>
      <c r="J227" s="34" t="s">
        <v>10</v>
      </c>
      <c r="K227" s="34" t="s">
        <v>11</v>
      </c>
      <c r="L227" s="394" t="s">
        <v>15</v>
      </c>
      <c r="M227" s="396"/>
      <c r="N227" s="417"/>
      <c r="O227" s="418"/>
      <c r="P227" s="32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97">
        <v>12</v>
      </c>
      <c r="M228" s="398"/>
      <c r="N228" s="391">
        <v>13</v>
      </c>
      <c r="O228" s="392"/>
      <c r="P228" s="48">
        <v>14</v>
      </c>
    </row>
    <row r="229" spans="1:16" ht="10.5" thickTop="1">
      <c r="A229" s="344">
        <v>70</v>
      </c>
      <c r="B229" s="344" t="s">
        <v>6</v>
      </c>
      <c r="C229" s="346" t="s">
        <v>56</v>
      </c>
      <c r="D229" s="344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45"/>
      <c r="B230" s="345"/>
      <c r="C230" s="347"/>
      <c r="D230" s="345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44">
        <v>71</v>
      </c>
      <c r="B231" s="344" t="s">
        <v>6</v>
      </c>
      <c r="C231" s="346" t="s">
        <v>103</v>
      </c>
      <c r="D231" s="344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45"/>
      <c r="B232" s="345"/>
      <c r="C232" s="347"/>
      <c r="D232" s="345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75" t="s">
        <v>23</v>
      </c>
      <c r="B233" s="376"/>
      <c r="C233" s="377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1">
        <f t="shared" si="10"/>
        <v>40000</v>
      </c>
      <c r="M233" s="382"/>
      <c r="N233" s="383">
        <f>SUM(N198,N200,N202,N204,N206,N208,N210,N212,N214,N216,N218,N229,N231)</f>
        <v>583000</v>
      </c>
      <c r="O233" s="384"/>
      <c r="P233" s="78">
        <f>SUM(P198,P200,P202,P204,P206,P208,P210,P212,P214,P216,P218,P229,P231)</f>
        <v>0</v>
      </c>
    </row>
    <row r="234" spans="1:16" ht="9.75" customHeight="1" thickBot="1">
      <c r="A234" s="387"/>
      <c r="B234" s="388"/>
      <c r="C234" s="389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90">
        <f>SUM(N199,N201,N203,N205,N207,N209,N211,N213,N215,N217,N219,N230,N232)</f>
        <v>0</v>
      </c>
      <c r="O234" s="389"/>
      <c r="P234" s="87">
        <f>SUM(P199,P201,P203,P205,P207,P209,P211,P213,P215,P217,P219,P230,P232)</f>
        <v>0</v>
      </c>
    </row>
    <row r="235" spans="1:16" ht="9.75">
      <c r="A235" s="386">
        <v>72</v>
      </c>
      <c r="B235" s="344" t="s">
        <v>6</v>
      </c>
      <c r="C235" s="346" t="s">
        <v>84</v>
      </c>
      <c r="D235" s="344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45"/>
      <c r="B236" s="345"/>
      <c r="C236" s="347"/>
      <c r="D236" s="345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44">
        <v>73</v>
      </c>
      <c r="B237" s="344" t="s">
        <v>6</v>
      </c>
      <c r="C237" s="346" t="s">
        <v>106</v>
      </c>
      <c r="D237" s="344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45"/>
      <c r="B238" s="345"/>
      <c r="C238" s="347"/>
      <c r="D238" s="345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75" t="s">
        <v>85</v>
      </c>
      <c r="B239" s="376"/>
      <c r="C239" s="377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1">
        <f t="shared" si="11"/>
        <v>0</v>
      </c>
      <c r="M239" s="382"/>
      <c r="N239" s="383">
        <f>SUM(N235,N237)</f>
        <v>40000</v>
      </c>
      <c r="O239" s="384"/>
      <c r="P239" s="78">
        <f>SUM(P235,P237)</f>
        <v>0</v>
      </c>
    </row>
    <row r="240" spans="1:16" ht="9.75" customHeight="1" thickBot="1">
      <c r="A240" s="378"/>
      <c r="B240" s="379"/>
      <c r="C240" s="380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85">
        <f>SUM(N236,N238)</f>
        <v>0</v>
      </c>
      <c r="O240" s="380"/>
      <c r="P240" s="133">
        <f>SUM(P236,P238)</f>
        <v>0</v>
      </c>
    </row>
    <row r="241" spans="1:16" ht="13.5" customHeight="1" thickTop="1">
      <c r="A241" s="363" t="s">
        <v>25</v>
      </c>
      <c r="B241" s="364"/>
      <c r="C241" s="36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69">
        <f>SUM(L190,L66,L125,L133,L141,L149,L174,L178,L184,L196,L233,L239)</f>
        <v>1939278</v>
      </c>
      <c r="M241" s="370"/>
      <c r="N241" s="371">
        <f>SUM(N190,N66,N125,N133,N141,N149,N174,N178,N184,N196,N233,N239)</f>
        <v>19555000</v>
      </c>
      <c r="O241" s="372"/>
      <c r="P241" s="56">
        <f>SUM(P66,P125,P190,P133,P141,P149,P174,P178,P184,P196,P233,P239)</f>
        <v>8200000</v>
      </c>
    </row>
    <row r="242" spans="1:16" ht="13.5" customHeight="1" thickBot="1">
      <c r="A242" s="366"/>
      <c r="B242" s="367"/>
      <c r="C242" s="36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73">
        <f>SUM(N67,N126,N134,N142,N191,N150,N175,N179,N185,N197,N234,N240)</f>
        <v>10620000</v>
      </c>
      <c r="O242" s="37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2006-12-27T07:44:15Z</cp:lastPrinted>
  <dcterms:created xsi:type="dcterms:W3CDTF">2002-08-13T10:14:59Z</dcterms:created>
  <dcterms:modified xsi:type="dcterms:W3CDTF">2006-12-27T07:44:28Z</dcterms:modified>
  <cp:category/>
  <cp:version/>
  <cp:contentType/>
  <cp:contentStatus/>
</cp:coreProperties>
</file>