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8835" activeTab="0"/>
  </bookViews>
  <sheets>
    <sheet name="Wydatki" sheetId="1" r:id="rId1"/>
    <sheet name="Dochody" sheetId="2" r:id="rId2"/>
  </sheets>
  <definedNames/>
  <calcPr fullCalcOnLoad="1"/>
</workbook>
</file>

<file path=xl/sharedStrings.xml><?xml version="1.0" encoding="utf-8"?>
<sst xmlns="http://schemas.openxmlformats.org/spreadsheetml/2006/main" count="360" uniqueCount="229">
  <si>
    <t>Nazwa działu</t>
  </si>
  <si>
    <t>010</t>
  </si>
  <si>
    <t>020</t>
  </si>
  <si>
    <t>Rolnictwo i łowiectwo</t>
  </si>
  <si>
    <t>I.</t>
  </si>
  <si>
    <t>II.</t>
  </si>
  <si>
    <t>III.</t>
  </si>
  <si>
    <t>IV.</t>
  </si>
  <si>
    <t>Leśnictwo</t>
  </si>
  <si>
    <t>Transport i łączność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</si>
  <si>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</si>
  <si>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</si>
  <si>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</si>
  <si>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</si>
  <si>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</si>
  <si>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</si>
  <si>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</si>
  <si>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Działalność usługowa</t>
  </si>
  <si>
    <t xml:space="preserve"> Zmiany Uchwałą Rady Gminy</t>
  </si>
  <si>
    <t>I</t>
  </si>
  <si>
    <t>II</t>
  </si>
  <si>
    <t>I+II</t>
  </si>
  <si>
    <t>§ 992</t>
  </si>
  <si>
    <t>RAZEM WYDATKI</t>
  </si>
  <si>
    <t>RAZEM ROZCHODY</t>
  </si>
  <si>
    <t xml:space="preserve">Zmniejszenie                       </t>
  </si>
  <si>
    <t xml:space="preserve">Zmniejszenie                        </t>
  </si>
  <si>
    <t xml:space="preserve">Zwiększenie                        </t>
  </si>
  <si>
    <t>Urzędy naczelnych organów władzy państwowej, kontroli i ochrony prawa oraz sądownictwo</t>
  </si>
  <si>
    <t>Dział</t>
  </si>
  <si>
    <t>w tym:</t>
  </si>
  <si>
    <t>Bezpieczeństwo publiczne i ochrona przeciwpożarowa</t>
  </si>
  <si>
    <t>Wydatki bieżące</t>
  </si>
  <si>
    <t>Dotacje</t>
  </si>
  <si>
    <t>Wydatki na obsługę długu</t>
  </si>
  <si>
    <t>Wydatki majątkowe</t>
  </si>
  <si>
    <t>Administracja publiczna</t>
  </si>
  <si>
    <t xml:space="preserve">Dochody po zmianach </t>
  </si>
  <si>
    <t xml:space="preserve">Wydatki po zmianach </t>
  </si>
  <si>
    <t>Turystyka</t>
  </si>
  <si>
    <t xml:space="preserve">Spłata kredytów </t>
  </si>
  <si>
    <t>Spłata  pożyczek</t>
  </si>
  <si>
    <t>z tego:</t>
  </si>
  <si>
    <t>Wynagrodzenia i składki od nich naliczane</t>
  </si>
  <si>
    <t>Świadczenia na rzecz osób fizycznych</t>
  </si>
  <si>
    <t>Informatyka</t>
  </si>
  <si>
    <t>1)</t>
  </si>
  <si>
    <t>a)</t>
  </si>
  <si>
    <t>b)</t>
  </si>
  <si>
    <t>Pozostałe wydatki na realizację zadań statutowych</t>
  </si>
  <si>
    <t>2)</t>
  </si>
  <si>
    <t>Dotacje ogółem</t>
  </si>
  <si>
    <t>3)</t>
  </si>
  <si>
    <t>4)</t>
  </si>
  <si>
    <t>5)</t>
  </si>
  <si>
    <t xml:space="preserve">6) </t>
  </si>
  <si>
    <t>7)</t>
  </si>
  <si>
    <t>8)</t>
  </si>
  <si>
    <t>Wydatki na realizację zadań realizowanych na mocy porozumien  z organami administracji rządowej</t>
  </si>
  <si>
    <t>9)</t>
  </si>
  <si>
    <t>Wydatki na realizację zadań otrzymanych do realizacji w drodze umów i porozumien  między jst</t>
  </si>
  <si>
    <t>10)</t>
  </si>
  <si>
    <t>Wydatki na zakup i objęcie akcji i wniesienie wkładów do spółek prawa handlowego</t>
  </si>
  <si>
    <t>11)</t>
  </si>
  <si>
    <t>Wydatki na realizację zadań ujętych w gminnym programie profilaktyki i rozwiązywania problemów alkoholowych oraz przeciwdziałania narkomanii</t>
  </si>
  <si>
    <t>Wydatki na realizację zadań z zakresu adm. rządowej</t>
  </si>
  <si>
    <t>V.</t>
  </si>
  <si>
    <t>Tabela  Nr 1</t>
  </si>
  <si>
    <t>Rady  Gminy Lesznowola</t>
  </si>
  <si>
    <t>Klasyfikacja budżetowa</t>
  </si>
  <si>
    <t>Rozdz.</t>
  </si>
  <si>
    <t>§</t>
  </si>
  <si>
    <t>bieżące</t>
  </si>
  <si>
    <t>majątkowe</t>
  </si>
  <si>
    <t>Szkoły podstawowe</t>
  </si>
  <si>
    <t>DOCHODY OGÓŁEM</t>
  </si>
  <si>
    <t>Kultura i ochrona dziedzictwa narod</t>
  </si>
  <si>
    <t>- dotacje majatkowe</t>
  </si>
  <si>
    <t>- dotacje bieżące</t>
  </si>
  <si>
    <t>- wydatki majatkowe</t>
  </si>
  <si>
    <t>- wydatki bieżące</t>
  </si>
  <si>
    <t>Zmniej     szenia             (-)</t>
  </si>
  <si>
    <t xml:space="preserve">Plan po zmianach  </t>
  </si>
  <si>
    <t>Spłata otrzymanych pożyczek długoterminowych</t>
  </si>
  <si>
    <t>Spłata otrzymanych kredytów  długoterminowych</t>
  </si>
  <si>
    <t>RAZEM  WYDATKI I ROZCHODY</t>
  </si>
  <si>
    <t>Zwięk  szenia                    (+)</t>
  </si>
  <si>
    <t xml:space="preserve"> Wydatki bieżące jednostek budżetowych</t>
  </si>
  <si>
    <t>Nazwa działu, rozdziału i paragrafu</t>
  </si>
  <si>
    <t>Zmniejszenia  ( - )</t>
  </si>
  <si>
    <t>Zwiększenia  ( + )</t>
  </si>
  <si>
    <t>OŚWIATA I WYCHOWANIE</t>
  </si>
  <si>
    <t>WYDATKI  OGÓŁEM</t>
  </si>
  <si>
    <t>Gospodarka miesz</t>
  </si>
  <si>
    <t>Kultura fiz  i sport</t>
  </si>
  <si>
    <t>Wydatki na realizację zadań z zakresu administracji rządowej</t>
  </si>
  <si>
    <t>PLAN DOCHODÓW PO ZMIANACH</t>
  </si>
  <si>
    <t>Zmniejszenia      (-)</t>
  </si>
  <si>
    <t>Zwiększenia   (+)</t>
  </si>
  <si>
    <t>Bieżące</t>
  </si>
  <si>
    <t>Majątkowe</t>
  </si>
  <si>
    <t>Gospodarka mieszkaniowa</t>
  </si>
  <si>
    <t>Kultura i ochrona dziedzictwa narodowego</t>
  </si>
  <si>
    <t>Kultura fizyczna i sport</t>
  </si>
  <si>
    <t>RAZEM DOCHODY</t>
  </si>
  <si>
    <t>1) Dotacje ogółem, w tym:</t>
  </si>
  <si>
    <t>2) Dochody  z opłat z tytułu zezwoleń na sprzedaż napojów alkoholowych</t>
  </si>
  <si>
    <t xml:space="preserve">RAZEM PRZYCHODY </t>
  </si>
  <si>
    <t xml:space="preserve">OGÓŁEM DOCHODY I PRZYCHODY </t>
  </si>
  <si>
    <t>I + II</t>
  </si>
  <si>
    <t xml:space="preserve">Dochody od osób prawnych,od osób fizycznych i od jednostek nie posiadających osobowości prawnej </t>
  </si>
  <si>
    <t>Dokonuje się zmian w planie WYDATKÓW  budżetu gminy na 2011 rok</t>
  </si>
  <si>
    <t>Dokonuje się zmian w planie DOCHODÓW budżetu gminy na 2011 rok</t>
  </si>
  <si>
    <t>§ 982</t>
  </si>
  <si>
    <t>Wykup papierów wartościowych wyemitowanych przez gminę (obligacji)</t>
  </si>
  <si>
    <t>Przychody ze sprzedaży innych papierów wartościowych (obligacji</t>
  </si>
  <si>
    <t>Przychody z zaciągniętych pożyczek na rynku krajowym na inwestycje</t>
  </si>
  <si>
    <t>Zakup usług remontowych</t>
  </si>
  <si>
    <r>
      <t xml:space="preserve">Zwiększenie                        </t>
    </r>
    <r>
      <rPr>
        <b/>
        <sz val="10"/>
        <rFont val="Cambria"/>
        <family val="1"/>
      </rPr>
      <t xml:space="preserve"> </t>
    </r>
  </si>
  <si>
    <t>Gospodarka komunal   i ochrona środowiska</t>
  </si>
  <si>
    <t>- wolnych środków  51.585,-zł</t>
  </si>
  <si>
    <t>1. Spłata pożyczek w wysokości 2.141.585,-zł następuje z:</t>
  </si>
  <si>
    <t>2. Spłata kredytów w wysokości 410.000,-zł następuje z emitowanych papierów wartościowych</t>
  </si>
  <si>
    <t>3. Wykup papierów wartościowych wyemitowanych przez Gminę  w wysokości 2.000.000,-zł następuje z emitowanych papierów wartościowych</t>
  </si>
  <si>
    <t>Wolne środki jako nadwyżka środków pieniężnych na rachunku bieżącym budżetu gminy wynikających z rozliczeń wyemitowanych papierów wartościowych, kredytów i pożyczek z lat ubiegłych</t>
  </si>
  <si>
    <t>- emitowanych papierów wartościowych 2.090.000,-zł</t>
  </si>
  <si>
    <t>-Dotacje na realizację zadań z zakresu administracji rządowej  (§ 2010)</t>
  </si>
  <si>
    <t>-Dotacje na realizację własnych zadań bieżących  (§ 2030)</t>
  </si>
  <si>
    <t>-Dotacje na realizację zadań realizowanych w drodze umów i porozumień między jst                                                            (§ 2310, § 2320)</t>
  </si>
  <si>
    <t>Przychody ze sprzedaży innych papierów wartościowych (obligacji)</t>
  </si>
  <si>
    <t xml:space="preserve">TRANSPORT I ŁĄCZNOŚĆ </t>
  </si>
  <si>
    <t>Drogi publiczne gminne</t>
  </si>
  <si>
    <t>Wypłaty z tytułu udziel przez Gminę poręczeń i gwar</t>
  </si>
  <si>
    <t>0570</t>
  </si>
  <si>
    <t xml:space="preserve">OŚWIATA I WYCHOWANIE </t>
  </si>
  <si>
    <t>GOSPODARKA KOMUNALNA I OCHRONA ŚRODOWISKA</t>
  </si>
  <si>
    <t>Oświetlenie ulic, placów i dróg</t>
  </si>
  <si>
    <t>Razem(II+III+IV+V)</t>
  </si>
  <si>
    <t>Razem (II+III+IV+V+VI)</t>
  </si>
  <si>
    <t>Wydatki na programy finansowane ze środków UE</t>
  </si>
  <si>
    <t xml:space="preserve">Wynagrodzenia osobowe pracowników </t>
  </si>
  <si>
    <t>Zakup usług pozostałych</t>
  </si>
  <si>
    <t>Przedszkola</t>
  </si>
  <si>
    <t xml:space="preserve">Gospodarka gruntami i nieruchomościami </t>
  </si>
  <si>
    <t>Dochody od osób prawnych,od osób fizycznych i od jed nie posiadających osobowości prawnej oraz wyd związane z ich poborem</t>
  </si>
  <si>
    <t>0920</t>
  </si>
  <si>
    <t xml:space="preserve">Pozostałe odsetki </t>
  </si>
  <si>
    <t>Grzywny, mandaty i inne kary pieniężne od osób fizycznych</t>
  </si>
  <si>
    <t xml:space="preserve">Wynagrodzenia bezosobowe </t>
  </si>
  <si>
    <t>Składki na ubezpieczenia społeczne</t>
  </si>
  <si>
    <t xml:space="preserve">Składki na Fundusz Pracy </t>
  </si>
  <si>
    <t>GOSPODARKA MIESZKANIOWA</t>
  </si>
  <si>
    <t xml:space="preserve">Zakup materiałów i wyposażenia </t>
  </si>
  <si>
    <t xml:space="preserve">Wydatki osobowe niezaliczone do wynagrodzeń </t>
  </si>
  <si>
    <t xml:space="preserve">Podróże służbowe krajowe </t>
  </si>
  <si>
    <t>Rady gmin</t>
  </si>
  <si>
    <t>Urzędy gmin</t>
  </si>
  <si>
    <t>Wydatki na realizację zadań otrzym do realizacji w drodze um i poroz  między jst</t>
  </si>
  <si>
    <t>Przetwórstwo przem</t>
  </si>
  <si>
    <t xml:space="preserve">Tabela  Nr 2 </t>
  </si>
  <si>
    <t>ADMINISTRACJA PUBLICZNA</t>
  </si>
  <si>
    <t>Wydatki na zakupy  inwestycyjne jed budżetowych</t>
  </si>
  <si>
    <t>Wynagrodz enia i składki od nich naliczane</t>
  </si>
  <si>
    <t>Kary i odszk wypłacane na rzecz osób fizycznych</t>
  </si>
  <si>
    <t xml:space="preserve">GOSPODARKA MIESZKANIOWA </t>
  </si>
  <si>
    <t xml:space="preserve">Grzywny i kary pieniężne od osób prawnych i innych jednostek organizacyjnych </t>
  </si>
  <si>
    <t>0580</t>
  </si>
  <si>
    <t>Oddziały przedszkolne w szkołach podstawowych</t>
  </si>
  <si>
    <t>Gospodarka gruntami i nieruchomoś</t>
  </si>
  <si>
    <r>
      <t xml:space="preserve">-Dotacje na realizację zadań finansowanych ze środków  UE ( §2007 i §2009, </t>
    </r>
    <r>
      <rPr>
        <b/>
        <sz val="11"/>
        <rFont val="Czcionka tekstu podstawowego"/>
        <family val="0"/>
      </rPr>
      <t>§6207 i §6209</t>
    </r>
    <r>
      <rPr>
        <b/>
        <sz val="11"/>
        <rFont val="Cambria"/>
        <family val="1"/>
      </rPr>
      <t>)</t>
    </r>
  </si>
  <si>
    <t xml:space="preserve">Wydatki inwestycyjne jednostek budżetowych </t>
  </si>
  <si>
    <t>KULTURA FIZYCZNA I SPORT</t>
  </si>
  <si>
    <t xml:space="preserve">Zadania w zakresie kultury fizycznej i sportu </t>
  </si>
  <si>
    <t>Dotacje celowe  przekazane gminie na zadania bieżące realizowane na podst porozumień między jednostkami samorządu terytorialnego</t>
  </si>
  <si>
    <t xml:space="preserve">Wydatki inwestycyjne jednostek budżetowych (WPF) </t>
  </si>
  <si>
    <t>Zakup energii</t>
  </si>
  <si>
    <t xml:space="preserve">Wydatki inwestycyjne jednostek budżetowych(WPF) </t>
  </si>
  <si>
    <t>Gospodarka ściekowa i ochrona wód</t>
  </si>
  <si>
    <t>Pozostałe działania w zakresie polityki społecznej</t>
  </si>
  <si>
    <t>0770</t>
  </si>
  <si>
    <t>Wpływy z tytułu odpłatnego nabycia prawa własności oraz prawa użytkowania wieczystego nieruchomości</t>
  </si>
  <si>
    <t>Wpływy z różnych  rozliczeń</t>
  </si>
  <si>
    <t>Dowożenie uczniów do szkół</t>
  </si>
  <si>
    <t>KULTURA I OCHRONA DZIEDZICTWA NARODOWEGO</t>
  </si>
  <si>
    <t>Środki na dofinansowanie własnych inwestycji gmin pozyskane z innych źródeł</t>
  </si>
  <si>
    <t>01010</t>
  </si>
  <si>
    <t>ROLNICTWO I ŁOWIECTWO</t>
  </si>
  <si>
    <t xml:space="preserve">Infrastruktura wodociągowa i sanitacyjna wsi </t>
  </si>
  <si>
    <t>Wydatki inwestycyjne jednostek budżetowych (WPF) - program ściekowy</t>
  </si>
  <si>
    <t>Wydatki inwestycyjne jednostek budżetowych (WPF) - program wodny</t>
  </si>
  <si>
    <t>02095</t>
  </si>
  <si>
    <t>Pozostała działalność</t>
  </si>
  <si>
    <t>LEŚNICTWO</t>
  </si>
  <si>
    <t xml:space="preserve">Różne opłaty i składki </t>
  </si>
  <si>
    <t>Drogi publiczne wojewódzkie</t>
  </si>
  <si>
    <t>Wydatki inwestycyjne jednostek budżetowych (WPF)</t>
  </si>
  <si>
    <t>URZĘDY NACZELNYCH ORGANÓW WŁADZY PAŃSTWOWEJ, KONTROLI I OCHRONY PRAWA ORAZ SĄDOWNICTWA</t>
  </si>
  <si>
    <t>Wyboru do Sejmu i Senatu</t>
  </si>
  <si>
    <t>Składki na ubezpieczenie społeczne</t>
  </si>
  <si>
    <t>BEZPIECZEŃSTWO PUBLICZNE I OCHRONA PRZECIWPOŻAROWA</t>
  </si>
  <si>
    <t>Ochotnicze straże pożarne</t>
  </si>
  <si>
    <t>Zarządzanie kryzysowe</t>
  </si>
  <si>
    <t xml:space="preserve">Dotacja celowa na pomoc finansową udzieloną między j.s.t. na dofinansowanie własnych zadań bieżących </t>
  </si>
  <si>
    <t xml:space="preserve">Wydatki inwestycyjne jednostek budżetowych  </t>
  </si>
  <si>
    <t xml:space="preserve">Gospodarka odpadami </t>
  </si>
  <si>
    <t xml:space="preserve">Oczyszczanie miast i wsi </t>
  </si>
  <si>
    <t>Utrzymanie zieleni w miastach i gminach</t>
  </si>
  <si>
    <t xml:space="preserve">Domy i ośrodki kultury, świetlice i kluby </t>
  </si>
  <si>
    <t>Szkolenia pracowników niebędących członkami  korpusu służby  cywilnej</t>
  </si>
  <si>
    <t xml:space="preserve">Wydatki inwestycyjne jed  budżetowych </t>
  </si>
  <si>
    <t>Ochrona zabytków i opieka nad zabytkami</t>
  </si>
  <si>
    <t>Dotacje celowe przekazane gminie na inwestycje i zakupy inwestycyjne realizowane na podstawie porozumień między jst</t>
  </si>
  <si>
    <t xml:space="preserve">Komendy wojewódzkie Państwowej Straży Pożarnej </t>
  </si>
  <si>
    <t>Wpłaty jednostek na państwowy fndusz celowy</t>
  </si>
  <si>
    <t xml:space="preserve">Wydatki na zakupy inwestycyjne jed budżetowych </t>
  </si>
  <si>
    <t>Wybory do Sejmu i Senatu</t>
  </si>
  <si>
    <t>Różne wydatki na rzecz osób fizycznych - budżet państwa</t>
  </si>
  <si>
    <t>Zadania w zakresie kultury fizycznej i sportu - "Ekspert w regionie"</t>
  </si>
  <si>
    <t>Wynagodzenia bezosobowe</t>
  </si>
  <si>
    <t>Zakup pomocy naukowych, dydaktycznych i książek</t>
  </si>
  <si>
    <t>Zespoły obsługi ekonomiczno - administ szkół</t>
  </si>
  <si>
    <t>Dochody   30.09.2011r.</t>
  </si>
  <si>
    <t>Wydatki   30.09.2011r.</t>
  </si>
  <si>
    <t>Plan na dzień 30.09.2011r.</t>
  </si>
  <si>
    <t>z  dnia 6 października 2011r.</t>
  </si>
  <si>
    <t>Dotacje celowe otrzymane z budżetu państwa na realizację zadań bieżą z zakresu adm rządowej oraz innych zadań zleconych gminie</t>
  </si>
  <si>
    <t>Domy i ośrodki kultury, świet i kluby</t>
  </si>
  <si>
    <t xml:space="preserve">URZĘDY NACZELNYCH ORGNÓW WŁADZY PAŃSTWOWEJ, KONTROLI I OCHRONY PRAWA  </t>
  </si>
  <si>
    <t>do Uchwały Nr 100/IX/2011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</si>
</sst>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sz val="9"/>
      <name val="Arial CE"/>
      <family val="0"/>
    </font>
    <font>
      <sz val="10"/>
      <name val="Cambria"/>
      <family val="1"/>
    </font>
    <font>
      <b/>
      <sz val="11"/>
      <name val="Arial CE"/>
      <family val="2"/>
    </font>
    <font>
      <b/>
      <sz val="10"/>
      <name val="Cambria"/>
      <family val="1"/>
    </font>
    <font>
      <b/>
      <u val="single"/>
      <sz val="10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b/>
      <sz val="7"/>
      <name val="Cambria"/>
      <family val="1"/>
    </font>
    <font>
      <sz val="10"/>
      <color indexed="9"/>
      <name val="Cambria"/>
      <family val="1"/>
    </font>
    <font>
      <b/>
      <sz val="10"/>
      <color indexed="9"/>
      <name val="Cambria"/>
      <family val="1"/>
    </font>
    <font>
      <sz val="7"/>
      <name val="Cambria"/>
      <family val="1"/>
    </font>
    <font>
      <b/>
      <u val="single"/>
      <sz val="12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sz val="6"/>
      <name val="Cambria"/>
      <family val="1"/>
    </font>
    <font>
      <b/>
      <sz val="11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hair"/>
      <bottom style="hair">
        <color indexed="8"/>
      </bottom>
    </border>
    <border>
      <left/>
      <right/>
      <top style="hair"/>
      <bottom style="hair">
        <color indexed="8"/>
      </bottom>
    </border>
    <border>
      <left/>
      <right style="thin"/>
      <top style="hair"/>
      <bottom style="hair">
        <color indexed="8"/>
      </bottom>
    </border>
    <border>
      <left/>
      <right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>
        <color indexed="8"/>
      </top>
      <bottom style="hair"/>
    </border>
    <border>
      <left/>
      <right/>
      <top style="thin">
        <color indexed="8"/>
      </top>
      <bottom style="hair"/>
    </border>
    <border>
      <left/>
      <right style="thin"/>
      <top style="thin">
        <color indexed="8"/>
      </top>
      <bottom style="hair"/>
    </border>
    <border>
      <left/>
      <right style="thin"/>
      <top/>
      <bottom/>
    </border>
    <border>
      <left style="thin"/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thin"/>
      <top style="hair">
        <color indexed="8"/>
      </top>
      <bottom/>
    </border>
    <border>
      <left style="thin"/>
      <right/>
      <top style="hair">
        <color indexed="8"/>
      </top>
      <bottom style="hair"/>
    </border>
    <border>
      <left/>
      <right/>
      <top style="hair">
        <color indexed="8"/>
      </top>
      <bottom style="hair"/>
    </border>
    <border>
      <left/>
      <right style="thin"/>
      <top style="hair">
        <color indexed="8"/>
      </top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4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3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left" vertical="center"/>
    </xf>
    <xf numFmtId="3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3" fontId="8" fillId="0" borderId="10" xfId="0" applyNumberFormat="1" applyFont="1" applyBorder="1" applyAlignment="1">
      <alignment horizontal="right" vertical="center"/>
    </xf>
    <xf numFmtId="0" fontId="13" fillId="34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6" fillId="35" borderId="11" xfId="0" applyFont="1" applyFill="1" applyBorder="1" applyAlignment="1" quotePrefix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3" fontId="6" fillId="35" borderId="11" xfId="0" applyNumberFormat="1" applyFont="1" applyFill="1" applyBorder="1" applyAlignment="1">
      <alignment horizontal="right" vertical="center"/>
    </xf>
    <xf numFmtId="0" fontId="6" fillId="36" borderId="12" xfId="0" applyFont="1" applyFill="1" applyBorder="1" applyAlignment="1">
      <alignment horizontal="center" vertical="center"/>
    </xf>
    <xf numFmtId="0" fontId="6" fillId="36" borderId="12" xfId="0" applyFont="1" applyFill="1" applyBorder="1" applyAlignment="1" quotePrefix="1">
      <alignment horizontal="center" vertical="center"/>
    </xf>
    <xf numFmtId="3" fontId="6" fillId="36" borderId="12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0" fontId="4" fillId="0" borderId="16" xfId="0" applyFont="1" applyBorder="1" applyAlignment="1" quotePrefix="1">
      <alignment horizontal="center" vertical="center"/>
    </xf>
    <xf numFmtId="0" fontId="4" fillId="0" borderId="13" xfId="0" applyFont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34" borderId="17" xfId="0" applyFont="1" applyFill="1" applyBorder="1" applyAlignment="1">
      <alignment horizontal="right" vertical="center"/>
    </xf>
    <xf numFmtId="3" fontId="6" fillId="34" borderId="12" xfId="0" applyNumberFormat="1" applyFont="1" applyFill="1" applyBorder="1" applyAlignment="1">
      <alignment horizontal="right" vertical="center" wrapText="1"/>
    </xf>
    <xf numFmtId="3" fontId="6" fillId="34" borderId="16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center" vertical="center"/>
    </xf>
    <xf numFmtId="0" fontId="6" fillId="34" borderId="18" xfId="0" applyFont="1" applyFill="1" applyBorder="1" applyAlignment="1">
      <alignment horizontal="right" vertical="center"/>
    </xf>
    <xf numFmtId="3" fontId="6" fillId="34" borderId="14" xfId="0" applyNumberFormat="1" applyFont="1" applyFill="1" applyBorder="1" applyAlignment="1">
      <alignment horizontal="right" vertical="center" wrapText="1"/>
    </xf>
    <xf numFmtId="3" fontId="14" fillId="34" borderId="16" xfId="0" applyNumberFormat="1" applyFont="1" applyFill="1" applyBorder="1" applyAlignment="1">
      <alignment horizontal="right" vertical="center" wrapText="1"/>
    </xf>
    <xf numFmtId="0" fontId="6" fillId="34" borderId="19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right" vertical="center" wrapText="1"/>
    </xf>
    <xf numFmtId="3" fontId="6" fillId="34" borderId="20" xfId="0" applyNumberFormat="1" applyFont="1" applyFill="1" applyBorder="1" applyAlignment="1">
      <alignment horizontal="right" vertical="center" wrapText="1"/>
    </xf>
    <xf numFmtId="0" fontId="6" fillId="34" borderId="21" xfId="0" applyFont="1" applyFill="1" applyBorder="1" applyAlignment="1">
      <alignment horizontal="right" vertical="center"/>
    </xf>
    <xf numFmtId="3" fontId="6" fillId="34" borderId="15" xfId="0" applyNumberFormat="1" applyFont="1" applyFill="1" applyBorder="1" applyAlignment="1">
      <alignment horizontal="right" vertical="center" wrapText="1"/>
    </xf>
    <xf numFmtId="0" fontId="6" fillId="34" borderId="22" xfId="0" applyFont="1" applyFill="1" applyBorder="1" applyAlignment="1">
      <alignment horizontal="right" vertical="top"/>
    </xf>
    <xf numFmtId="3" fontId="6" fillId="34" borderId="22" xfId="0" applyNumberFormat="1" applyFont="1" applyFill="1" applyBorder="1" applyAlignment="1">
      <alignment horizontal="right" vertical="center" wrapText="1"/>
    </xf>
    <xf numFmtId="3" fontId="6" fillId="34" borderId="0" xfId="0" applyNumberFormat="1" applyFont="1" applyFill="1" applyBorder="1" applyAlignment="1">
      <alignment horizontal="right" vertical="center" wrapText="1"/>
    </xf>
    <xf numFmtId="0" fontId="6" fillId="0" borderId="23" xfId="0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 wrapText="1"/>
    </xf>
    <xf numFmtId="0" fontId="13" fillId="34" borderId="16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right" vertical="center"/>
    </xf>
    <xf numFmtId="0" fontId="14" fillId="34" borderId="16" xfId="0" applyFont="1" applyFill="1" applyBorder="1" applyAlignment="1">
      <alignment horizontal="right" vertical="center" wrapText="1"/>
    </xf>
    <xf numFmtId="0" fontId="6" fillId="37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wrapText="1"/>
    </xf>
    <xf numFmtId="3" fontId="6" fillId="34" borderId="0" xfId="0" applyNumberFormat="1" applyFont="1" applyFill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3" fontId="12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center" vertical="center" wrapText="1"/>
    </xf>
    <xf numFmtId="3" fontId="8" fillId="37" borderId="10" xfId="0" applyNumberFormat="1" applyFont="1" applyFill="1" applyBorder="1" applyAlignment="1">
      <alignment horizontal="right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0" fontId="16" fillId="0" borderId="0" xfId="0" applyFont="1" applyAlignment="1">
      <alignment vertical="center"/>
    </xf>
    <xf numFmtId="0" fontId="6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0" fillId="34" borderId="0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8" fillId="38" borderId="12" xfId="0" applyFont="1" applyFill="1" applyBorder="1" applyAlignment="1">
      <alignment horizontal="center" vertical="center"/>
    </xf>
    <xf numFmtId="3" fontId="8" fillId="38" borderId="12" xfId="0" applyNumberFormat="1" applyFont="1" applyFill="1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 quotePrefix="1">
      <alignment horizontal="center" vertical="center"/>
    </xf>
    <xf numFmtId="3" fontId="9" fillId="0" borderId="14" xfId="0" applyNumberFormat="1" applyFont="1" applyBorder="1" applyAlignment="1">
      <alignment horizontal="right" vertical="center"/>
    </xf>
    <xf numFmtId="3" fontId="6" fillId="34" borderId="16" xfId="0" applyNumberFormat="1" applyFont="1" applyFill="1" applyBorder="1" applyAlignment="1">
      <alignment/>
    </xf>
    <xf numFmtId="0" fontId="6" fillId="0" borderId="11" xfId="0" applyFont="1" applyBorder="1" applyAlignment="1" quotePrefix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0" fontId="8" fillId="34" borderId="12" xfId="0" applyFont="1" applyFill="1" applyBorder="1" applyAlignment="1">
      <alignment horizontal="right" vertical="center" wrapText="1"/>
    </xf>
    <xf numFmtId="3" fontId="8" fillId="34" borderId="11" xfId="0" applyNumberFormat="1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/>
    </xf>
    <xf numFmtId="0" fontId="17" fillId="33" borderId="10" xfId="0" applyFont="1" applyFill="1" applyBorder="1" applyAlignment="1">
      <alignment horizontal="center"/>
    </xf>
    <xf numFmtId="3" fontId="18" fillId="33" borderId="10" xfId="0" applyNumberFormat="1" applyFont="1" applyFill="1" applyBorder="1" applyAlignment="1">
      <alignment/>
    </xf>
    <xf numFmtId="3" fontId="18" fillId="33" borderId="10" xfId="0" applyNumberFormat="1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horizontal="center"/>
    </xf>
    <xf numFmtId="3" fontId="18" fillId="34" borderId="0" xfId="0" applyNumberFormat="1" applyFont="1" applyFill="1" applyBorder="1" applyAlignment="1">
      <alignment/>
    </xf>
    <xf numFmtId="3" fontId="18" fillId="34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 horizontal="right"/>
    </xf>
    <xf numFmtId="0" fontId="18" fillId="34" borderId="25" xfId="0" applyFont="1" applyFill="1" applyBorder="1" applyAlignment="1">
      <alignment horizontal="left" vertical="center"/>
    </xf>
    <xf numFmtId="0" fontId="18" fillId="34" borderId="26" xfId="0" applyFont="1" applyFill="1" applyBorder="1" applyAlignment="1">
      <alignment horizontal="left" vertical="center"/>
    </xf>
    <xf numFmtId="0" fontId="18" fillId="34" borderId="27" xfId="0" applyFont="1" applyFill="1" applyBorder="1" applyAlignment="1">
      <alignment horizontal="left" vertical="center"/>
    </xf>
    <xf numFmtId="0" fontId="18" fillId="0" borderId="24" xfId="0" applyFont="1" applyBorder="1" applyAlignment="1">
      <alignment horizontal="center"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" fontId="8" fillId="35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9" fillId="0" borderId="15" xfId="0" applyFont="1" applyBorder="1" applyAlignment="1" quotePrefix="1">
      <alignment horizontal="center" vertical="center"/>
    </xf>
    <xf numFmtId="3" fontId="9" fillId="0" borderId="15" xfId="0" applyNumberFormat="1" applyFont="1" applyBorder="1" applyAlignment="1">
      <alignment horizontal="right" vertical="center"/>
    </xf>
    <xf numFmtId="3" fontId="8" fillId="36" borderId="12" xfId="0" applyNumberFormat="1" applyFont="1" applyFill="1" applyBorder="1" applyAlignment="1">
      <alignment horizontal="right" vertical="center"/>
    </xf>
    <xf numFmtId="3" fontId="8" fillId="35" borderId="11" xfId="0" applyNumberFormat="1" applyFont="1" applyFill="1" applyBorder="1" applyAlignment="1">
      <alignment horizontal="right" vertical="center"/>
    </xf>
    <xf numFmtId="3" fontId="8" fillId="34" borderId="12" xfId="0" applyNumberFormat="1" applyFont="1" applyFill="1" applyBorder="1" applyAlignment="1">
      <alignment horizontal="right" vertical="center" wrapText="1"/>
    </xf>
    <xf numFmtId="3" fontId="8" fillId="34" borderId="14" xfId="0" applyNumberFormat="1" applyFont="1" applyFill="1" applyBorder="1" applyAlignment="1">
      <alignment horizontal="right" vertical="center" wrapText="1"/>
    </xf>
    <xf numFmtId="3" fontId="6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22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0" xfId="0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3" fontId="4" fillId="0" borderId="13" xfId="0" applyNumberFormat="1" applyFont="1" applyBorder="1" applyAlignment="1">
      <alignment horizontal="right" vertical="center"/>
    </xf>
    <xf numFmtId="3" fontId="9" fillId="0" borderId="2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7" fillId="39" borderId="25" xfId="0" applyFont="1" applyFill="1" applyBorder="1" applyAlignment="1">
      <alignment horizontal="center" vertical="center" wrapText="1"/>
    </xf>
    <xf numFmtId="0" fontId="17" fillId="40" borderId="2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41" borderId="12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34" borderId="28" xfId="0" applyFont="1" applyFill="1" applyBorder="1" applyAlignment="1">
      <alignment horizontal="right" vertical="center"/>
    </xf>
    <xf numFmtId="0" fontId="6" fillId="0" borderId="28" xfId="0" applyFont="1" applyBorder="1" applyAlignment="1">
      <alignment horizontal="left" vertical="center" wrapText="1"/>
    </xf>
    <xf numFmtId="3" fontId="6" fillId="34" borderId="28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vertical="center" wrapText="1"/>
    </xf>
    <xf numFmtId="3" fontId="10" fillId="0" borderId="28" xfId="0" applyNumberFormat="1" applyFont="1" applyBorder="1" applyAlignment="1">
      <alignment horizontal="right" vertical="center"/>
    </xf>
    <xf numFmtId="3" fontId="10" fillId="0" borderId="28" xfId="0" applyNumberFormat="1" applyFont="1" applyBorder="1" applyAlignment="1">
      <alignment horizontal="right" vertical="center" wrapText="1"/>
    </xf>
    <xf numFmtId="0" fontId="10" fillId="0" borderId="28" xfId="0" applyFont="1" applyBorder="1" applyAlignment="1">
      <alignment horizontal="right" vertical="center"/>
    </xf>
    <xf numFmtId="3" fontId="12" fillId="0" borderId="28" xfId="0" applyNumberFormat="1" applyFont="1" applyBorder="1" applyAlignment="1">
      <alignment horizontal="right" vertical="center"/>
    </xf>
    <xf numFmtId="3" fontId="10" fillId="0" borderId="28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 quotePrefix="1">
      <alignment horizontal="center" vertical="center"/>
    </xf>
    <xf numFmtId="0" fontId="4" fillId="0" borderId="15" xfId="0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39" borderId="12" xfId="0" applyFont="1" applyFill="1" applyBorder="1" applyAlignment="1">
      <alignment horizontal="center" vertical="center"/>
    </xf>
    <xf numFmtId="0" fontId="4" fillId="0" borderId="28" xfId="0" applyFont="1" applyBorder="1" applyAlignment="1" quotePrefix="1">
      <alignment horizontal="center" vertical="center"/>
    </xf>
    <xf numFmtId="0" fontId="4" fillId="0" borderId="28" xfId="0" applyFont="1" applyBorder="1" applyAlignment="1">
      <alignment vertical="center" wrapText="1"/>
    </xf>
    <xf numFmtId="3" fontId="4" fillId="0" borderId="28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 wrapText="1"/>
    </xf>
    <xf numFmtId="0" fontId="9" fillId="0" borderId="20" xfId="0" applyFont="1" applyBorder="1" applyAlignment="1" quotePrefix="1">
      <alignment horizontal="center" vertical="center"/>
    </xf>
    <xf numFmtId="0" fontId="8" fillId="42" borderId="10" xfId="0" applyFont="1" applyFill="1" applyBorder="1" applyAlignment="1">
      <alignment horizontal="center" vertical="center"/>
    </xf>
    <xf numFmtId="3" fontId="8" fillId="42" borderId="10" xfId="0" applyNumberFormat="1" applyFont="1" applyFill="1" applyBorder="1" applyAlignment="1">
      <alignment horizontal="right" vertical="center"/>
    </xf>
    <xf numFmtId="3" fontId="6" fillId="42" borderId="10" xfId="0" applyNumberFormat="1" applyFont="1" applyFill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" fillId="35" borderId="25" xfId="0" applyFont="1" applyFill="1" applyBorder="1" applyAlignment="1">
      <alignment vertical="center" wrapText="1"/>
    </xf>
    <xf numFmtId="0" fontId="6" fillId="35" borderId="26" xfId="0" applyFont="1" applyFill="1" applyBorder="1" applyAlignment="1">
      <alignment vertical="center" wrapText="1"/>
    </xf>
    <xf numFmtId="0" fontId="6" fillId="35" borderId="27" xfId="0" applyFont="1" applyFill="1" applyBorder="1" applyAlignment="1">
      <alignment vertical="center" wrapText="1"/>
    </xf>
    <xf numFmtId="0" fontId="6" fillId="36" borderId="17" xfId="0" applyFont="1" applyFill="1" applyBorder="1" applyAlignment="1">
      <alignment horizontal="left" vertical="center" wrapText="1"/>
    </xf>
    <xf numFmtId="0" fontId="6" fillId="36" borderId="32" xfId="0" applyFont="1" applyFill="1" applyBorder="1" applyAlignment="1">
      <alignment horizontal="left" vertical="center" wrapText="1"/>
    </xf>
    <xf numFmtId="0" fontId="6" fillId="36" borderId="33" xfId="0" applyFont="1" applyFill="1" applyBorder="1" applyAlignment="1">
      <alignment horizontal="left" vertical="center" wrapText="1"/>
    </xf>
    <xf numFmtId="0" fontId="8" fillId="43" borderId="34" xfId="0" applyFont="1" applyFill="1" applyBorder="1" applyAlignment="1">
      <alignment horizontal="left" vertical="center" wrapText="1"/>
    </xf>
    <xf numFmtId="0" fontId="0" fillId="44" borderId="35" xfId="0" applyFill="1" applyBorder="1" applyAlignment="1">
      <alignment horizontal="left" vertical="center" wrapText="1"/>
    </xf>
    <xf numFmtId="0" fontId="0" fillId="44" borderId="36" xfId="0" applyFill="1" applyBorder="1" applyAlignment="1">
      <alignment horizontal="left" vertical="center" wrapText="1"/>
    </xf>
    <xf numFmtId="0" fontId="9" fillId="0" borderId="37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8" fillId="43" borderId="34" xfId="0" applyFont="1" applyFill="1" applyBorder="1" applyAlignment="1">
      <alignment vertical="center" wrapText="1"/>
    </xf>
    <xf numFmtId="0" fontId="0" fillId="44" borderId="35" xfId="0" applyFill="1" applyBorder="1" applyAlignment="1">
      <alignment vertical="center" wrapText="1"/>
    </xf>
    <xf numFmtId="0" fontId="0" fillId="44" borderId="36" xfId="0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4" fillId="0" borderId="21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8" fillId="45" borderId="43" xfId="0" applyFont="1" applyFill="1" applyBorder="1" applyAlignment="1">
      <alignment horizontal="left" vertical="center" wrapText="1"/>
    </xf>
    <xf numFmtId="0" fontId="0" fillId="41" borderId="44" xfId="0" applyFill="1" applyBorder="1" applyAlignment="1">
      <alignment horizontal="left" vertical="center" wrapText="1"/>
    </xf>
    <xf numFmtId="0" fontId="0" fillId="41" borderId="45" xfId="0" applyFill="1" applyBorder="1" applyAlignment="1">
      <alignment horizontal="left" vertical="center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0" fontId="6" fillId="0" borderId="4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/>
    </xf>
    <xf numFmtId="0" fontId="0" fillId="41" borderId="44" xfId="0" applyFill="1" applyBorder="1" applyAlignment="1">
      <alignment vertical="center" wrapText="1"/>
    </xf>
    <xf numFmtId="0" fontId="0" fillId="41" borderId="45" xfId="0" applyFill="1" applyBorder="1" applyAlignment="1">
      <alignment vertical="center" wrapText="1"/>
    </xf>
    <xf numFmtId="0" fontId="6" fillId="0" borderId="31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left" vertical="center" wrapText="1"/>
    </xf>
    <xf numFmtId="0" fontId="6" fillId="34" borderId="26" xfId="0" applyFont="1" applyFill="1" applyBorder="1" applyAlignment="1">
      <alignment horizontal="left" vertical="center" wrapText="1"/>
    </xf>
    <xf numFmtId="0" fontId="6" fillId="34" borderId="27" xfId="0" applyFont="1" applyFill="1" applyBorder="1" applyAlignment="1">
      <alignment horizontal="left" vertical="center" wrapText="1"/>
    </xf>
    <xf numFmtId="0" fontId="6" fillId="35" borderId="25" xfId="0" applyFont="1" applyFill="1" applyBorder="1" applyAlignment="1">
      <alignment horizontal="left" vertical="center" wrapText="1"/>
    </xf>
    <xf numFmtId="0" fontId="6" fillId="35" borderId="26" xfId="0" applyFont="1" applyFill="1" applyBorder="1" applyAlignment="1">
      <alignment horizontal="left" vertical="center" wrapText="1"/>
    </xf>
    <xf numFmtId="0" fontId="6" fillId="35" borderId="27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left" vertical="center"/>
    </xf>
    <xf numFmtId="0" fontId="6" fillId="33" borderId="27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37" borderId="25" xfId="0" applyFont="1" applyFill="1" applyBorder="1" applyAlignment="1">
      <alignment horizontal="left" vertical="center" wrapText="1"/>
    </xf>
    <xf numFmtId="0" fontId="6" fillId="37" borderId="26" xfId="0" applyFont="1" applyFill="1" applyBorder="1" applyAlignment="1">
      <alignment horizontal="left" vertical="center" wrapText="1"/>
    </xf>
    <xf numFmtId="0" fontId="6" fillId="37" borderId="27" xfId="0" applyFont="1" applyFill="1" applyBorder="1" applyAlignment="1">
      <alignment horizontal="left" vertical="center" wrapText="1"/>
    </xf>
    <xf numFmtId="0" fontId="4" fillId="0" borderId="0" xfId="0" applyFont="1" applyAlignment="1" quotePrefix="1">
      <alignment/>
    </xf>
    <xf numFmtId="3" fontId="6" fillId="0" borderId="27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34" borderId="40" xfId="0" applyFont="1" applyFill="1" applyBorder="1" applyAlignment="1">
      <alignment horizontal="left" vertical="center"/>
    </xf>
    <xf numFmtId="0" fontId="6" fillId="34" borderId="19" xfId="0" applyFont="1" applyFill="1" applyBorder="1" applyAlignment="1">
      <alignment horizontal="left" vertical="center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6" fillId="34" borderId="32" xfId="0" applyFont="1" applyFill="1" applyBorder="1" applyAlignment="1">
      <alignment horizontal="left" vertical="center"/>
    </xf>
    <xf numFmtId="0" fontId="6" fillId="34" borderId="33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34" borderId="40" xfId="0" applyFont="1" applyFill="1" applyBorder="1" applyAlignment="1" quotePrefix="1">
      <alignment horizontal="left" vertical="center"/>
    </xf>
    <xf numFmtId="0" fontId="9" fillId="0" borderId="18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7" fillId="0" borderId="0" xfId="0" applyFont="1" applyAlignment="1">
      <alignment horizontal="left" wrapText="1"/>
    </xf>
    <xf numFmtId="3" fontId="4" fillId="0" borderId="16" xfId="0" applyNumberFormat="1" applyFont="1" applyBorder="1" applyAlignment="1">
      <alignment/>
    </xf>
    <xf numFmtId="0" fontId="6" fillId="35" borderId="25" xfId="0" applyFont="1" applyFill="1" applyBorder="1" applyAlignment="1">
      <alignment horizontal="left" vertical="center"/>
    </xf>
    <xf numFmtId="0" fontId="6" fillId="35" borderId="26" xfId="0" applyFont="1" applyFill="1" applyBorder="1" applyAlignment="1">
      <alignment horizontal="left" vertical="center"/>
    </xf>
    <xf numFmtId="0" fontId="6" fillId="35" borderId="27" xfId="0" applyFont="1" applyFill="1" applyBorder="1" applyAlignment="1">
      <alignment horizontal="left" vertical="center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9" fillId="0" borderId="21" xfId="0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4" fillId="0" borderId="51" xfId="0" applyFont="1" applyBorder="1" applyAlignment="1">
      <alignment vertical="center" wrapText="1"/>
    </xf>
    <xf numFmtId="0" fontId="4" fillId="0" borderId="52" xfId="0" applyFont="1" applyBorder="1" applyAlignment="1">
      <alignment vertical="center" wrapText="1"/>
    </xf>
    <xf numFmtId="3" fontId="18" fillId="34" borderId="25" xfId="0" applyNumberFormat="1" applyFont="1" applyFill="1" applyBorder="1" applyAlignment="1">
      <alignment horizontal="center" vertical="center"/>
    </xf>
    <xf numFmtId="3" fontId="18" fillId="34" borderId="27" xfId="0" applyNumberFormat="1" applyFont="1" applyFill="1" applyBorder="1" applyAlignment="1">
      <alignment horizontal="center" vertical="center"/>
    </xf>
    <xf numFmtId="3" fontId="18" fillId="34" borderId="21" xfId="0" applyNumberFormat="1" applyFont="1" applyFill="1" applyBorder="1" applyAlignment="1">
      <alignment horizontal="center" vertical="center"/>
    </xf>
    <xf numFmtId="3" fontId="18" fillId="34" borderId="42" xfId="0" applyNumberFormat="1" applyFont="1" applyFill="1" applyBorder="1" applyAlignment="1">
      <alignment horizontal="center" vertical="center"/>
    </xf>
    <xf numFmtId="3" fontId="18" fillId="34" borderId="18" xfId="0" applyNumberFormat="1" applyFont="1" applyFill="1" applyBorder="1" applyAlignment="1">
      <alignment horizontal="center" vertical="center"/>
    </xf>
    <xf numFmtId="3" fontId="18" fillId="34" borderId="19" xfId="0" applyNumberFormat="1" applyFont="1" applyFill="1" applyBorder="1" applyAlignment="1">
      <alignment horizontal="center" vertical="center"/>
    </xf>
    <xf numFmtId="3" fontId="17" fillId="40" borderId="25" xfId="0" applyNumberFormat="1" applyFont="1" applyFill="1" applyBorder="1" applyAlignment="1">
      <alignment horizontal="center" vertical="center"/>
    </xf>
    <xf numFmtId="3" fontId="17" fillId="40" borderId="27" xfId="0" applyNumberFormat="1" applyFont="1" applyFill="1" applyBorder="1" applyAlignment="1">
      <alignment horizontal="center" vertical="center"/>
    </xf>
    <xf numFmtId="3" fontId="17" fillId="39" borderId="25" xfId="0" applyNumberFormat="1" applyFont="1" applyFill="1" applyBorder="1" applyAlignment="1">
      <alignment horizontal="center" vertical="center"/>
    </xf>
    <xf numFmtId="3" fontId="17" fillId="39" borderId="27" xfId="0" applyNumberFormat="1" applyFont="1" applyFill="1" applyBorder="1" applyAlignment="1">
      <alignment horizontal="center" vertical="center"/>
    </xf>
    <xf numFmtId="3" fontId="18" fillId="0" borderId="25" xfId="0" applyNumberFormat="1" applyFont="1" applyBorder="1" applyAlignment="1">
      <alignment horizontal="center" vertical="center"/>
    </xf>
    <xf numFmtId="3" fontId="18" fillId="0" borderId="27" xfId="0" applyNumberFormat="1" applyFont="1" applyBorder="1" applyAlignment="1">
      <alignment horizontal="center" vertical="center"/>
    </xf>
    <xf numFmtId="0" fontId="8" fillId="42" borderId="25" xfId="0" applyFont="1" applyFill="1" applyBorder="1" applyAlignment="1">
      <alignment horizontal="left" vertical="center" wrapText="1"/>
    </xf>
    <xf numFmtId="0" fontId="8" fillId="42" borderId="26" xfId="0" applyFont="1" applyFill="1" applyBorder="1" applyAlignment="1">
      <alignment horizontal="left" vertical="center" wrapText="1"/>
    </xf>
    <xf numFmtId="0" fontId="8" fillId="42" borderId="27" xfId="0" applyFont="1" applyFill="1" applyBorder="1" applyAlignment="1">
      <alignment horizontal="left" vertical="center" wrapText="1"/>
    </xf>
    <xf numFmtId="0" fontId="4" fillId="42" borderId="26" xfId="0" applyFont="1" applyFill="1" applyBorder="1" applyAlignment="1">
      <alignment horizontal="left" vertical="center" wrapText="1"/>
    </xf>
    <xf numFmtId="0" fontId="4" fillId="42" borderId="27" xfId="0" applyFont="1" applyFill="1" applyBorder="1" applyAlignment="1">
      <alignment horizontal="left" vertical="center" wrapText="1"/>
    </xf>
    <xf numFmtId="0" fontId="8" fillId="38" borderId="17" xfId="0" applyFont="1" applyFill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11" fillId="0" borderId="18" xfId="0" applyFont="1" applyBorder="1" applyAlignment="1">
      <alignment vertical="center" wrapText="1"/>
    </xf>
    <xf numFmtId="3" fontId="18" fillId="34" borderId="17" xfId="0" applyNumberFormat="1" applyFont="1" applyFill="1" applyBorder="1" applyAlignment="1">
      <alignment horizontal="center" vertical="center"/>
    </xf>
    <xf numFmtId="3" fontId="18" fillId="34" borderId="33" xfId="0" applyNumberFormat="1" applyFont="1" applyFill="1" applyBorder="1" applyAlignment="1">
      <alignment horizontal="center" vertical="center"/>
    </xf>
    <xf numFmtId="0" fontId="8" fillId="38" borderId="32" xfId="0" applyFont="1" applyFill="1" applyBorder="1" applyAlignment="1">
      <alignment horizontal="left" vertical="center" wrapText="1"/>
    </xf>
    <xf numFmtId="0" fontId="8" fillId="38" borderId="33" xfId="0" applyFont="1" applyFill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1" fillId="0" borderId="40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8" fillId="10" borderId="17" xfId="0" applyFont="1" applyFill="1" applyBorder="1" applyAlignment="1">
      <alignment horizontal="left" vertical="center" wrapText="1"/>
    </xf>
    <xf numFmtId="0" fontId="8" fillId="10" borderId="32" xfId="0" applyFont="1" applyFill="1" applyBorder="1" applyAlignment="1">
      <alignment horizontal="left" vertical="center" wrapText="1"/>
    </xf>
    <xf numFmtId="0" fontId="8" fillId="10" borderId="33" xfId="0" applyFont="1" applyFill="1" applyBorder="1" applyAlignment="1">
      <alignment horizontal="left" vertical="center" wrapText="1"/>
    </xf>
    <xf numFmtId="0" fontId="11" fillId="0" borderId="53" xfId="0" applyFont="1" applyBorder="1" applyAlignment="1">
      <alignment vertical="center" wrapText="1"/>
    </xf>
    <xf numFmtId="0" fontId="4" fillId="0" borderId="54" xfId="0" applyFont="1" applyBorder="1" applyAlignment="1">
      <alignment vertical="center" wrapText="1"/>
    </xf>
    <xf numFmtId="0" fontId="4" fillId="0" borderId="55" xfId="0" applyFont="1" applyBorder="1" applyAlignment="1">
      <alignment vertical="center" wrapText="1"/>
    </xf>
    <xf numFmtId="0" fontId="18" fillId="34" borderId="53" xfId="0" applyFont="1" applyFill="1" applyBorder="1" applyAlignment="1" quotePrefix="1">
      <alignment horizontal="left" vertical="center" wrapText="1"/>
    </xf>
    <xf numFmtId="0" fontId="18" fillId="34" borderId="54" xfId="0" applyFont="1" applyFill="1" applyBorder="1" applyAlignment="1" quotePrefix="1">
      <alignment horizontal="left" vertical="center" wrapText="1"/>
    </xf>
    <xf numFmtId="0" fontId="18" fillId="34" borderId="55" xfId="0" applyFont="1" applyFill="1" applyBorder="1" applyAlignment="1" quotePrefix="1">
      <alignment horizontal="left"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6" fillId="34" borderId="25" xfId="0" applyFont="1" applyFill="1" applyBorder="1" applyAlignment="1">
      <alignment vertical="center" wrapText="1"/>
    </xf>
    <xf numFmtId="0" fontId="6" fillId="34" borderId="26" xfId="0" applyFont="1" applyFill="1" applyBorder="1" applyAlignment="1">
      <alignment vertical="center" wrapText="1"/>
    </xf>
    <xf numFmtId="0" fontId="6" fillId="34" borderId="27" xfId="0" applyFont="1" applyFill="1" applyBorder="1" applyAlignment="1">
      <alignment vertical="center" wrapText="1"/>
    </xf>
    <xf numFmtId="0" fontId="18" fillId="34" borderId="17" xfId="0" applyFont="1" applyFill="1" applyBorder="1" applyAlignment="1" quotePrefix="1">
      <alignment horizontal="left" vertical="center" wrapText="1"/>
    </xf>
    <xf numFmtId="0" fontId="18" fillId="34" borderId="32" xfId="0" applyFont="1" applyFill="1" applyBorder="1" applyAlignment="1" quotePrefix="1">
      <alignment horizontal="left" vertical="center" wrapText="1"/>
    </xf>
    <xf numFmtId="0" fontId="18" fillId="34" borderId="33" xfId="0" applyFont="1" applyFill="1" applyBorder="1" applyAlignment="1" quotePrefix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17" fillId="33" borderId="25" xfId="0" applyFont="1" applyFill="1" applyBorder="1" applyAlignment="1">
      <alignment horizontal="center"/>
    </xf>
    <xf numFmtId="0" fontId="17" fillId="33" borderId="26" xfId="0" applyFont="1" applyFill="1" applyBorder="1" applyAlignment="1">
      <alignment horizontal="center"/>
    </xf>
    <xf numFmtId="0" fontId="17" fillId="33" borderId="27" xfId="0" applyFont="1" applyFill="1" applyBorder="1" applyAlignment="1">
      <alignment horizontal="center"/>
    </xf>
    <xf numFmtId="0" fontId="18" fillId="34" borderId="25" xfId="0" applyFont="1" applyFill="1" applyBorder="1" applyAlignment="1">
      <alignment horizontal="left" vertical="center" wrapText="1"/>
    </xf>
    <xf numFmtId="0" fontId="18" fillId="34" borderId="26" xfId="0" applyFont="1" applyFill="1" applyBorder="1" applyAlignment="1">
      <alignment horizontal="left" vertical="center" wrapText="1"/>
    </xf>
    <xf numFmtId="0" fontId="18" fillId="34" borderId="27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7" fillId="40" borderId="25" xfId="0" applyFont="1" applyFill="1" applyBorder="1" applyAlignment="1">
      <alignment horizontal="left" vertical="center" wrapText="1"/>
    </xf>
    <xf numFmtId="0" fontId="17" fillId="40" borderId="26" xfId="0" applyFont="1" applyFill="1" applyBorder="1" applyAlignment="1">
      <alignment horizontal="left" vertical="center" wrapText="1"/>
    </xf>
    <xf numFmtId="0" fontId="17" fillId="40" borderId="27" xfId="0" applyFont="1" applyFill="1" applyBorder="1" applyAlignment="1">
      <alignment horizontal="left" vertical="center" wrapText="1"/>
    </xf>
    <xf numFmtId="0" fontId="17" fillId="39" borderId="25" xfId="0" applyFont="1" applyFill="1" applyBorder="1" applyAlignment="1">
      <alignment horizontal="left" vertical="center" wrapText="1"/>
    </xf>
    <xf numFmtId="0" fontId="17" fillId="39" borderId="26" xfId="0" applyFont="1" applyFill="1" applyBorder="1" applyAlignment="1">
      <alignment horizontal="left" vertical="center" wrapText="1"/>
    </xf>
    <xf numFmtId="0" fontId="17" fillId="39" borderId="27" xfId="0" applyFont="1" applyFill="1" applyBorder="1" applyAlignment="1">
      <alignment horizontal="left" vertical="center" wrapText="1"/>
    </xf>
    <xf numFmtId="0" fontId="18" fillId="0" borderId="25" xfId="0" applyFont="1" applyBorder="1" applyAlignment="1">
      <alignment vertical="center" wrapText="1"/>
    </xf>
    <xf numFmtId="0" fontId="18" fillId="34" borderId="18" xfId="0" applyFont="1" applyFill="1" applyBorder="1" applyAlignment="1" quotePrefix="1">
      <alignment horizontal="left" vertical="center" wrapText="1"/>
    </xf>
    <xf numFmtId="0" fontId="18" fillId="34" borderId="40" xfId="0" applyFont="1" applyFill="1" applyBorder="1" applyAlignment="1" quotePrefix="1">
      <alignment horizontal="left" vertical="center" wrapText="1"/>
    </xf>
    <xf numFmtId="0" fontId="18" fillId="34" borderId="19" xfId="0" applyFont="1" applyFill="1" applyBorder="1" applyAlignment="1" quotePrefix="1">
      <alignment horizontal="left" vertical="center" wrapText="1"/>
    </xf>
    <xf numFmtId="0" fontId="8" fillId="42" borderId="25" xfId="0" applyFont="1" applyFill="1" applyBorder="1" applyAlignment="1">
      <alignment vertical="center" wrapText="1"/>
    </xf>
    <xf numFmtId="0" fontId="9" fillId="42" borderId="26" xfId="0" applyFont="1" applyFill="1" applyBorder="1" applyAlignment="1">
      <alignment vertical="center" wrapText="1"/>
    </xf>
    <xf numFmtId="0" fontId="9" fillId="42" borderId="27" xfId="0" applyFont="1" applyFill="1" applyBorder="1" applyAlignment="1">
      <alignment vertical="center" wrapText="1"/>
    </xf>
    <xf numFmtId="0" fontId="6" fillId="39" borderId="17" xfId="0" applyFont="1" applyFill="1" applyBorder="1" applyAlignment="1">
      <alignment horizontal="left" vertical="center" wrapText="1"/>
    </xf>
    <xf numFmtId="0" fontId="4" fillId="39" borderId="32" xfId="0" applyFont="1" applyFill="1" applyBorder="1" applyAlignment="1">
      <alignment vertical="center" wrapText="1"/>
    </xf>
    <xf numFmtId="0" fontId="4" fillId="39" borderId="33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41" xfId="0" applyFont="1" applyBorder="1" applyAlignment="1">
      <alignment vertical="center" wrapText="1"/>
    </xf>
    <xf numFmtId="0" fontId="11" fillId="0" borderId="42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10" fillId="0" borderId="26" xfId="0" applyFont="1" applyBorder="1" applyAlignment="1">
      <alignment horizontal="center" vertical="center" wrapText="1"/>
    </xf>
    <xf numFmtId="0" fontId="6" fillId="42" borderId="25" xfId="0" applyFont="1" applyFill="1" applyBorder="1" applyAlignment="1">
      <alignment horizontal="left" vertical="center"/>
    </xf>
    <xf numFmtId="0" fontId="6" fillId="42" borderId="26" xfId="0" applyFont="1" applyFill="1" applyBorder="1" applyAlignment="1">
      <alignment horizontal="left" vertical="center"/>
    </xf>
    <xf numFmtId="0" fontId="6" fillId="42" borderId="27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2"/>
  <sheetViews>
    <sheetView tabSelected="1" zoomScalePageLayoutView="0" workbookViewId="0" topLeftCell="A1">
      <selection activeCell="B158" sqref="B158:F158"/>
    </sheetView>
  </sheetViews>
  <sheetFormatPr defaultColWidth="9.00390625" defaultRowHeight="12.75"/>
  <cols>
    <col min="1" max="1" width="5.25390625" style="0" customWidth="1"/>
    <col min="2" max="2" width="6.375" style="0" customWidth="1"/>
    <col min="3" max="3" width="8.125" style="0" customWidth="1"/>
    <col min="4" max="4" width="5.125" style="0" customWidth="1"/>
    <col min="5" max="5" width="10.00390625" style="0" customWidth="1"/>
    <col min="6" max="6" width="8.75390625" style="0" customWidth="1"/>
    <col min="7" max="7" width="8.625" style="0" customWidth="1"/>
    <col min="8" max="8" width="11.125" style="0" customWidth="1"/>
    <col min="9" max="9" width="9.375" style="0" customWidth="1"/>
    <col min="10" max="10" width="10.375" style="0" customWidth="1"/>
    <col min="11" max="11" width="9.875" style="0" customWidth="1"/>
    <col min="12" max="12" width="9.125" style="0" customWidth="1"/>
    <col min="13" max="13" width="7.25390625" style="0" customWidth="1"/>
    <col min="14" max="14" width="8.125" style="0" customWidth="1"/>
    <col min="15" max="15" width="6.00390625" style="0" customWidth="1"/>
    <col min="16" max="16" width="8.75390625" style="0" customWidth="1"/>
    <col min="17" max="17" width="11.125" style="0" bestFit="1" customWidth="1"/>
  </cols>
  <sheetData>
    <row r="1" spans="1:16" s="3" customFormat="1" ht="11.25" customHeight="1">
      <c r="A1" s="136"/>
      <c r="B1" s="136"/>
      <c r="C1" s="136"/>
      <c r="D1" s="136"/>
      <c r="E1" s="136"/>
      <c r="F1" s="136"/>
      <c r="G1" s="136"/>
      <c r="H1" s="136"/>
      <c r="I1" s="136"/>
      <c r="J1" s="29" t="s">
        <v>159</v>
      </c>
      <c r="K1" s="30"/>
      <c r="L1" s="30"/>
      <c r="M1" s="10"/>
      <c r="N1" s="10"/>
      <c r="O1" s="10"/>
      <c r="P1" s="10"/>
    </row>
    <row r="2" spans="1:16" s="3" customFormat="1" ht="10.5" customHeight="1">
      <c r="A2" s="136"/>
      <c r="B2" s="136"/>
      <c r="C2" s="136"/>
      <c r="D2" s="136"/>
      <c r="E2" s="136"/>
      <c r="F2" s="136"/>
      <c r="G2" s="136"/>
      <c r="H2" s="136"/>
      <c r="I2" s="136"/>
      <c r="J2" s="11" t="s">
        <v>228</v>
      </c>
      <c r="K2" s="11"/>
      <c r="L2" s="11"/>
      <c r="M2" s="10"/>
      <c r="N2" s="10"/>
      <c r="O2" s="10"/>
      <c r="P2" s="10"/>
    </row>
    <row r="3" spans="1:16" s="3" customFormat="1" ht="11.25" customHeight="1">
      <c r="A3" s="136"/>
      <c r="B3" s="136"/>
      <c r="C3" s="136"/>
      <c r="D3" s="136"/>
      <c r="E3" s="136"/>
      <c r="F3" s="136"/>
      <c r="G3" s="136"/>
      <c r="H3" s="136"/>
      <c r="I3" s="136"/>
      <c r="J3" s="11" t="s">
        <v>68</v>
      </c>
      <c r="K3" s="11"/>
      <c r="L3" s="11"/>
      <c r="M3" s="10"/>
      <c r="N3" s="10"/>
      <c r="O3" s="10"/>
      <c r="P3" s="10"/>
    </row>
    <row r="4" spans="1:16" s="3" customFormat="1" ht="9.75" customHeight="1">
      <c r="A4" s="136"/>
      <c r="B4" s="136"/>
      <c r="C4" s="136"/>
      <c r="D4" s="136"/>
      <c r="E4" s="136"/>
      <c r="F4" s="136"/>
      <c r="G4" s="136"/>
      <c r="H4" s="136"/>
      <c r="I4" s="136"/>
      <c r="J4" s="11" t="s">
        <v>224</v>
      </c>
      <c r="K4" s="11"/>
      <c r="L4" s="11"/>
      <c r="M4" s="10"/>
      <c r="N4" s="10"/>
      <c r="O4" s="10"/>
      <c r="P4" s="10"/>
    </row>
    <row r="5" spans="1:16" s="3" customFormat="1" ht="12.75" customHeight="1">
      <c r="A5" s="328" t="s">
        <v>111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10"/>
      <c r="N5" s="10"/>
      <c r="O5" s="10"/>
      <c r="P5" s="10"/>
    </row>
    <row r="6" spans="1:16" ht="2.25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0"/>
      <c r="N6" s="10"/>
      <c r="O6" s="10"/>
      <c r="P6" s="10"/>
    </row>
    <row r="7" spans="1:16" ht="12" customHeight="1">
      <c r="A7" s="194" t="s">
        <v>69</v>
      </c>
      <c r="B7" s="195"/>
      <c r="C7" s="196"/>
      <c r="D7" s="197" t="s">
        <v>88</v>
      </c>
      <c r="E7" s="197"/>
      <c r="F7" s="197"/>
      <c r="G7" s="197"/>
      <c r="H7" s="198"/>
      <c r="I7" s="201" t="s">
        <v>89</v>
      </c>
      <c r="J7" s="201"/>
      <c r="K7" s="201" t="s">
        <v>90</v>
      </c>
      <c r="L7" s="201"/>
      <c r="M7" s="10"/>
      <c r="N7" s="10"/>
      <c r="O7" s="10"/>
      <c r="P7" s="10"/>
    </row>
    <row r="8" spans="1:16" ht="12" customHeight="1">
      <c r="A8" s="135" t="s">
        <v>29</v>
      </c>
      <c r="B8" s="135" t="s">
        <v>70</v>
      </c>
      <c r="C8" s="135" t="s">
        <v>71</v>
      </c>
      <c r="D8" s="199"/>
      <c r="E8" s="199"/>
      <c r="F8" s="199"/>
      <c r="G8" s="199"/>
      <c r="H8" s="200"/>
      <c r="I8" s="31" t="s">
        <v>72</v>
      </c>
      <c r="J8" s="31" t="s">
        <v>73</v>
      </c>
      <c r="K8" s="31" t="s">
        <v>72</v>
      </c>
      <c r="L8" s="31" t="s">
        <v>73</v>
      </c>
      <c r="M8" s="10"/>
      <c r="N8" s="10"/>
      <c r="O8" s="10"/>
      <c r="P8" s="10"/>
    </row>
    <row r="9" spans="1:16" s="9" customFormat="1" ht="14.25" customHeight="1">
      <c r="A9" s="32" t="s">
        <v>1</v>
      </c>
      <c r="B9" s="33"/>
      <c r="C9" s="33"/>
      <c r="D9" s="295" t="s">
        <v>186</v>
      </c>
      <c r="E9" s="296"/>
      <c r="F9" s="296"/>
      <c r="G9" s="296"/>
      <c r="H9" s="297"/>
      <c r="I9" s="34"/>
      <c r="J9" s="34">
        <f>J10</f>
        <v>3346015</v>
      </c>
      <c r="K9" s="125"/>
      <c r="L9" s="34">
        <f>L10</f>
        <v>8000</v>
      </c>
      <c r="M9" s="168"/>
      <c r="N9" s="168"/>
      <c r="O9" s="168"/>
      <c r="P9" s="168"/>
    </row>
    <row r="10" spans="1:16" s="9" customFormat="1" ht="12" customHeight="1">
      <c r="A10" s="35"/>
      <c r="B10" s="36" t="s">
        <v>185</v>
      </c>
      <c r="C10" s="35"/>
      <c r="D10" s="214" t="s">
        <v>187</v>
      </c>
      <c r="E10" s="215"/>
      <c r="F10" s="215"/>
      <c r="G10" s="215"/>
      <c r="H10" s="216"/>
      <c r="I10" s="37"/>
      <c r="J10" s="37">
        <f>SUM(J11:J16)</f>
        <v>3346015</v>
      </c>
      <c r="K10" s="124"/>
      <c r="L10" s="37">
        <f>SUM(L11:L16)</f>
        <v>8000</v>
      </c>
      <c r="M10" s="168"/>
      <c r="N10" s="168"/>
      <c r="O10" s="168"/>
      <c r="P10" s="168"/>
    </row>
    <row r="11" spans="1:16" s="9" customFormat="1" ht="13.5" customHeight="1">
      <c r="A11" s="38"/>
      <c r="B11" s="38"/>
      <c r="C11" s="39">
        <v>6050</v>
      </c>
      <c r="D11" s="226" t="s">
        <v>170</v>
      </c>
      <c r="E11" s="227"/>
      <c r="F11" s="227"/>
      <c r="G11" s="227"/>
      <c r="H11" s="228"/>
      <c r="I11" s="40"/>
      <c r="J11" s="40">
        <v>412000</v>
      </c>
      <c r="K11" s="40"/>
      <c r="L11" s="40"/>
      <c r="M11" s="168"/>
      <c r="N11" s="168"/>
      <c r="O11" s="168"/>
      <c r="P11" s="168"/>
    </row>
    <row r="12" spans="1:16" s="9" customFormat="1" ht="13.5" customHeight="1">
      <c r="A12" s="38"/>
      <c r="B12" s="38"/>
      <c r="C12" s="39">
        <v>6050</v>
      </c>
      <c r="D12" s="226" t="s">
        <v>174</v>
      </c>
      <c r="E12" s="227"/>
      <c r="F12" s="227"/>
      <c r="G12" s="227"/>
      <c r="H12" s="228"/>
      <c r="I12" s="40"/>
      <c r="J12" s="40"/>
      <c r="K12" s="40"/>
      <c r="L12" s="40">
        <v>8000</v>
      </c>
      <c r="M12" s="168"/>
      <c r="N12" s="168"/>
      <c r="O12" s="168"/>
      <c r="P12" s="168"/>
    </row>
    <row r="13" spans="1:16" s="9" customFormat="1" ht="27.75" customHeight="1">
      <c r="A13" s="38"/>
      <c r="B13" s="38"/>
      <c r="C13" s="39">
        <v>6050</v>
      </c>
      <c r="D13" s="226" t="s">
        <v>188</v>
      </c>
      <c r="E13" s="227"/>
      <c r="F13" s="227"/>
      <c r="G13" s="227"/>
      <c r="H13" s="228"/>
      <c r="I13" s="40"/>
      <c r="J13" s="40">
        <v>788710</v>
      </c>
      <c r="K13" s="40"/>
      <c r="L13" s="40"/>
      <c r="M13" s="168"/>
      <c r="N13" s="168"/>
      <c r="O13" s="168"/>
      <c r="P13" s="168"/>
    </row>
    <row r="14" spans="1:16" s="9" customFormat="1" ht="28.5" customHeight="1">
      <c r="A14" s="38"/>
      <c r="B14" s="38"/>
      <c r="C14" s="39">
        <v>6050</v>
      </c>
      <c r="D14" s="226" t="s">
        <v>189</v>
      </c>
      <c r="E14" s="227"/>
      <c r="F14" s="227"/>
      <c r="G14" s="227"/>
      <c r="H14" s="228"/>
      <c r="I14" s="40"/>
      <c r="J14" s="40">
        <v>1483000</v>
      </c>
      <c r="K14" s="40"/>
      <c r="L14" s="40"/>
      <c r="M14" s="168"/>
      <c r="N14" s="168"/>
      <c r="O14" s="168"/>
      <c r="P14" s="168"/>
    </row>
    <row r="15" spans="1:16" s="9" customFormat="1" ht="27.75" customHeight="1">
      <c r="A15" s="38"/>
      <c r="B15" s="38"/>
      <c r="C15" s="39">
        <v>6059</v>
      </c>
      <c r="D15" s="226" t="s">
        <v>189</v>
      </c>
      <c r="E15" s="227"/>
      <c r="F15" s="227"/>
      <c r="G15" s="227"/>
      <c r="H15" s="228"/>
      <c r="I15" s="40"/>
      <c r="J15" s="40">
        <v>652305</v>
      </c>
      <c r="K15" s="40"/>
      <c r="L15" s="40"/>
      <c r="M15" s="168"/>
      <c r="N15" s="168"/>
      <c r="O15" s="168"/>
      <c r="P15" s="168"/>
    </row>
    <row r="16" spans="1:16" s="9" customFormat="1" ht="41.25" customHeight="1">
      <c r="A16" s="38"/>
      <c r="B16" s="38"/>
      <c r="C16" s="119">
        <v>6610</v>
      </c>
      <c r="D16" s="235" t="s">
        <v>211</v>
      </c>
      <c r="E16" s="236"/>
      <c r="F16" s="236"/>
      <c r="G16" s="236"/>
      <c r="H16" s="237"/>
      <c r="I16" s="41"/>
      <c r="J16" s="41">
        <v>10000</v>
      </c>
      <c r="K16" s="41"/>
      <c r="L16" s="41"/>
      <c r="M16" s="168"/>
      <c r="N16" s="168"/>
      <c r="O16" s="168"/>
      <c r="P16" s="168"/>
    </row>
    <row r="17" spans="1:16" s="9" customFormat="1" ht="13.5" customHeight="1">
      <c r="A17" s="32" t="s">
        <v>2</v>
      </c>
      <c r="B17" s="33"/>
      <c r="C17" s="33"/>
      <c r="D17" s="295" t="s">
        <v>192</v>
      </c>
      <c r="E17" s="296"/>
      <c r="F17" s="296"/>
      <c r="G17" s="296"/>
      <c r="H17" s="297"/>
      <c r="I17" s="34">
        <f>I18</f>
        <v>2158</v>
      </c>
      <c r="J17" s="34"/>
      <c r="K17" s="125"/>
      <c r="L17" s="34"/>
      <c r="M17" s="168"/>
      <c r="N17" s="168"/>
      <c r="O17" s="168"/>
      <c r="P17" s="168"/>
    </row>
    <row r="18" spans="1:16" s="9" customFormat="1" ht="13.5" customHeight="1">
      <c r="A18" s="35"/>
      <c r="B18" s="36" t="s">
        <v>190</v>
      </c>
      <c r="C18" s="35"/>
      <c r="D18" s="214" t="s">
        <v>191</v>
      </c>
      <c r="E18" s="215"/>
      <c r="F18" s="215"/>
      <c r="G18" s="215"/>
      <c r="H18" s="216"/>
      <c r="I18" s="37">
        <f>I19</f>
        <v>2158</v>
      </c>
      <c r="J18" s="37"/>
      <c r="K18" s="124"/>
      <c r="L18" s="37"/>
      <c r="M18" s="168"/>
      <c r="N18" s="168"/>
      <c r="O18" s="168"/>
      <c r="P18" s="168"/>
    </row>
    <row r="19" spans="1:16" s="9" customFormat="1" ht="12.75" customHeight="1">
      <c r="A19" s="38"/>
      <c r="B19" s="38"/>
      <c r="C19" s="39">
        <v>4430</v>
      </c>
      <c r="D19" s="226" t="s">
        <v>193</v>
      </c>
      <c r="E19" s="227"/>
      <c r="F19" s="227"/>
      <c r="G19" s="227"/>
      <c r="H19" s="228"/>
      <c r="I19" s="40">
        <v>2158</v>
      </c>
      <c r="J19" s="40"/>
      <c r="K19" s="40"/>
      <c r="L19" s="40"/>
      <c r="M19" s="168"/>
      <c r="N19" s="168"/>
      <c r="O19" s="168"/>
      <c r="P19" s="168"/>
    </row>
    <row r="20" spans="1:16" s="9" customFormat="1" ht="12.75" customHeight="1">
      <c r="A20" s="32">
        <v>600</v>
      </c>
      <c r="B20" s="33"/>
      <c r="C20" s="33"/>
      <c r="D20" s="295" t="s">
        <v>130</v>
      </c>
      <c r="E20" s="296"/>
      <c r="F20" s="296"/>
      <c r="G20" s="296"/>
      <c r="H20" s="297"/>
      <c r="I20" s="34"/>
      <c r="J20" s="34">
        <f>J21+J23</f>
        <v>899530</v>
      </c>
      <c r="K20" s="34">
        <f>K21+K23</f>
        <v>300000</v>
      </c>
      <c r="L20" s="34">
        <f>L23</f>
        <v>260216</v>
      </c>
      <c r="M20" s="117"/>
      <c r="N20" s="117"/>
      <c r="O20" s="117"/>
      <c r="P20" s="117"/>
    </row>
    <row r="21" spans="1:16" s="9" customFormat="1" ht="12.75" customHeight="1">
      <c r="A21" s="35"/>
      <c r="B21" s="36">
        <v>60013</v>
      </c>
      <c r="C21" s="35"/>
      <c r="D21" s="214" t="s">
        <v>194</v>
      </c>
      <c r="E21" s="215"/>
      <c r="F21" s="215"/>
      <c r="G21" s="215"/>
      <c r="H21" s="216"/>
      <c r="I21" s="37"/>
      <c r="J21" s="37">
        <f>J22</f>
        <v>40260</v>
      </c>
      <c r="K21" s="124"/>
      <c r="L21" s="37"/>
      <c r="M21" s="168"/>
      <c r="N21" s="168"/>
      <c r="O21" s="168"/>
      <c r="P21" s="168"/>
    </row>
    <row r="22" spans="1:16" s="9" customFormat="1" ht="12.75" customHeight="1">
      <c r="A22" s="38"/>
      <c r="B22" s="38"/>
      <c r="C22" s="39">
        <v>6050</v>
      </c>
      <c r="D22" s="226" t="s">
        <v>170</v>
      </c>
      <c r="E22" s="227"/>
      <c r="F22" s="227"/>
      <c r="G22" s="227"/>
      <c r="H22" s="228"/>
      <c r="I22" s="40"/>
      <c r="J22" s="40">
        <v>40260</v>
      </c>
      <c r="K22" s="40"/>
      <c r="L22" s="40"/>
      <c r="M22" s="168"/>
      <c r="N22" s="168"/>
      <c r="O22" s="168"/>
      <c r="P22" s="168"/>
    </row>
    <row r="23" spans="1:16" s="9" customFormat="1" ht="12.75" customHeight="1">
      <c r="A23" s="35"/>
      <c r="B23" s="36">
        <v>60016</v>
      </c>
      <c r="C23" s="35"/>
      <c r="D23" s="214" t="s">
        <v>131</v>
      </c>
      <c r="E23" s="215"/>
      <c r="F23" s="215"/>
      <c r="G23" s="215"/>
      <c r="H23" s="216"/>
      <c r="I23" s="37"/>
      <c r="J23" s="37">
        <f>SUM(J24:J28)</f>
        <v>859270</v>
      </c>
      <c r="K23" s="37">
        <f>SUM(K24:K28)</f>
        <v>300000</v>
      </c>
      <c r="L23" s="37">
        <f>SUM(L24:L28)</f>
        <v>260216</v>
      </c>
      <c r="M23" s="117"/>
      <c r="N23" s="117"/>
      <c r="O23" s="117"/>
      <c r="P23" s="117"/>
    </row>
    <row r="24" spans="1:16" s="9" customFormat="1" ht="12.75" customHeight="1">
      <c r="A24" s="38"/>
      <c r="B24" s="38"/>
      <c r="C24" s="39">
        <v>4270</v>
      </c>
      <c r="D24" s="226" t="s">
        <v>117</v>
      </c>
      <c r="E24" s="227"/>
      <c r="F24" s="227"/>
      <c r="G24" s="227"/>
      <c r="H24" s="228"/>
      <c r="I24" s="40"/>
      <c r="J24" s="40"/>
      <c r="K24" s="40">
        <v>200000</v>
      </c>
      <c r="L24" s="40"/>
      <c r="M24" s="129"/>
      <c r="N24" s="129"/>
      <c r="O24" s="129"/>
      <c r="P24" s="129"/>
    </row>
    <row r="25" spans="1:16" s="9" customFormat="1" ht="12.75" customHeight="1">
      <c r="A25" s="38"/>
      <c r="B25" s="38"/>
      <c r="C25" s="39">
        <v>4300</v>
      </c>
      <c r="D25" s="226" t="s">
        <v>141</v>
      </c>
      <c r="E25" s="227"/>
      <c r="F25" s="227"/>
      <c r="G25" s="227"/>
      <c r="H25" s="228"/>
      <c r="I25" s="40"/>
      <c r="J25" s="40"/>
      <c r="K25" s="40">
        <v>100000</v>
      </c>
      <c r="L25" s="40"/>
      <c r="M25" s="168"/>
      <c r="N25" s="168"/>
      <c r="O25" s="168"/>
      <c r="P25" s="168"/>
    </row>
    <row r="26" spans="1:16" s="9" customFormat="1" ht="12.75" customHeight="1">
      <c r="A26" s="38"/>
      <c r="B26" s="38"/>
      <c r="C26" s="39">
        <v>6050</v>
      </c>
      <c r="D26" s="226" t="s">
        <v>174</v>
      </c>
      <c r="E26" s="227"/>
      <c r="F26" s="227"/>
      <c r="G26" s="227"/>
      <c r="H26" s="228"/>
      <c r="I26" s="40"/>
      <c r="J26" s="40">
        <v>199950</v>
      </c>
      <c r="K26" s="40"/>
      <c r="L26" s="40"/>
      <c r="M26" s="152"/>
      <c r="N26" s="152"/>
      <c r="O26" s="152"/>
      <c r="P26" s="152"/>
    </row>
    <row r="27" spans="1:16" s="9" customFormat="1" ht="12.75" customHeight="1">
      <c r="A27" s="38"/>
      <c r="B27" s="38"/>
      <c r="C27" s="39">
        <v>6050</v>
      </c>
      <c r="D27" s="226" t="s">
        <v>174</v>
      </c>
      <c r="E27" s="227"/>
      <c r="F27" s="227"/>
      <c r="G27" s="227"/>
      <c r="H27" s="228"/>
      <c r="I27" s="40"/>
      <c r="J27" s="40"/>
      <c r="K27" s="40"/>
      <c r="L27" s="40">
        <v>260216</v>
      </c>
      <c r="M27" s="152"/>
      <c r="N27" s="152"/>
      <c r="O27" s="152"/>
      <c r="P27" s="152"/>
    </row>
    <row r="28" spans="1:16" s="9" customFormat="1" ht="12.75" customHeight="1">
      <c r="A28" s="38"/>
      <c r="B28" s="38"/>
      <c r="C28" s="119">
        <v>6050</v>
      </c>
      <c r="D28" s="235" t="s">
        <v>209</v>
      </c>
      <c r="E28" s="236"/>
      <c r="F28" s="236"/>
      <c r="G28" s="236"/>
      <c r="H28" s="237"/>
      <c r="I28" s="41"/>
      <c r="J28" s="41">
        <v>659320</v>
      </c>
      <c r="K28" s="41"/>
      <c r="L28" s="41"/>
      <c r="M28" s="150"/>
      <c r="N28" s="150"/>
      <c r="O28" s="150"/>
      <c r="P28" s="150"/>
    </row>
    <row r="29" spans="1:16" s="9" customFormat="1" ht="12.75" customHeight="1">
      <c r="A29" s="32">
        <v>700</v>
      </c>
      <c r="B29" s="33"/>
      <c r="C29" s="33"/>
      <c r="D29" s="295" t="s">
        <v>151</v>
      </c>
      <c r="E29" s="333"/>
      <c r="F29" s="333"/>
      <c r="G29" s="333"/>
      <c r="H29" s="334"/>
      <c r="I29" s="34"/>
      <c r="J29" s="34">
        <f>J30</f>
        <v>97000</v>
      </c>
      <c r="K29" s="34">
        <f>K30</f>
        <v>400000</v>
      </c>
      <c r="L29" s="34">
        <f>L30</f>
        <v>33000</v>
      </c>
      <c r="M29" s="136"/>
      <c r="N29" s="136"/>
      <c r="O29" s="136"/>
      <c r="P29" s="136"/>
    </row>
    <row r="30" spans="1:16" s="9" customFormat="1" ht="12.75" customHeight="1">
      <c r="A30" s="35"/>
      <c r="B30" s="36">
        <v>70005</v>
      </c>
      <c r="C30" s="35"/>
      <c r="D30" s="214" t="s">
        <v>143</v>
      </c>
      <c r="E30" s="335"/>
      <c r="F30" s="335"/>
      <c r="G30" s="335"/>
      <c r="H30" s="336"/>
      <c r="I30" s="37"/>
      <c r="J30" s="37">
        <f>J32</f>
        <v>97000</v>
      </c>
      <c r="K30" s="37">
        <f>SUM(K31:K33)</f>
        <v>400000</v>
      </c>
      <c r="L30" s="37">
        <f>L33</f>
        <v>33000</v>
      </c>
      <c r="M30" s="136"/>
      <c r="N30" s="136"/>
      <c r="O30" s="136"/>
      <c r="P30" s="136"/>
    </row>
    <row r="31" spans="1:16" s="9" customFormat="1" ht="12" customHeight="1">
      <c r="A31" s="38"/>
      <c r="B31" s="38"/>
      <c r="C31" s="39">
        <v>4590</v>
      </c>
      <c r="D31" s="226" t="s">
        <v>163</v>
      </c>
      <c r="E31" s="227"/>
      <c r="F31" s="227"/>
      <c r="G31" s="227"/>
      <c r="H31" s="228"/>
      <c r="I31" s="40"/>
      <c r="J31" s="40"/>
      <c r="K31" s="40">
        <v>400000</v>
      </c>
      <c r="L31" s="40"/>
      <c r="M31" s="139"/>
      <c r="N31" s="139"/>
      <c r="O31" s="139"/>
      <c r="P31" s="139"/>
    </row>
    <row r="32" spans="1:16" s="9" customFormat="1" ht="12" customHeight="1">
      <c r="A32" s="38"/>
      <c r="B32" s="38"/>
      <c r="C32" s="39">
        <v>6050</v>
      </c>
      <c r="D32" s="226" t="s">
        <v>195</v>
      </c>
      <c r="E32" s="227"/>
      <c r="F32" s="227"/>
      <c r="G32" s="227"/>
      <c r="H32" s="228"/>
      <c r="I32" s="40"/>
      <c r="J32" s="40">
        <v>97000</v>
      </c>
      <c r="K32" s="40"/>
      <c r="L32" s="40"/>
      <c r="M32" s="175"/>
      <c r="N32" s="175"/>
      <c r="O32" s="175"/>
      <c r="P32" s="175"/>
    </row>
    <row r="33" spans="1:16" s="9" customFormat="1" ht="12" customHeight="1">
      <c r="A33" s="38"/>
      <c r="B33" s="38"/>
      <c r="C33" s="119">
        <v>6060</v>
      </c>
      <c r="D33" s="235" t="s">
        <v>214</v>
      </c>
      <c r="E33" s="236"/>
      <c r="F33" s="236"/>
      <c r="G33" s="236"/>
      <c r="H33" s="237"/>
      <c r="I33" s="41"/>
      <c r="J33" s="41"/>
      <c r="K33" s="41"/>
      <c r="L33" s="41">
        <v>33000</v>
      </c>
      <c r="M33" s="139"/>
      <c r="N33" s="139"/>
      <c r="O33" s="139"/>
      <c r="P33" s="139"/>
    </row>
    <row r="34" spans="1:16" s="9" customFormat="1" ht="12" customHeight="1">
      <c r="A34" s="32">
        <v>750</v>
      </c>
      <c r="B34" s="33"/>
      <c r="C34" s="33"/>
      <c r="D34" s="295" t="s">
        <v>160</v>
      </c>
      <c r="E34" s="296"/>
      <c r="F34" s="296"/>
      <c r="G34" s="296"/>
      <c r="H34" s="297"/>
      <c r="I34" s="34">
        <f>I35</f>
        <v>15000</v>
      </c>
      <c r="J34" s="34"/>
      <c r="K34" s="34">
        <f>K35+K42</f>
        <v>41556</v>
      </c>
      <c r="L34" s="34"/>
      <c r="M34" s="139"/>
      <c r="N34" s="139"/>
      <c r="O34" s="139"/>
      <c r="P34" s="139"/>
    </row>
    <row r="35" spans="1:16" s="9" customFormat="1" ht="12" customHeight="1">
      <c r="A35" s="35"/>
      <c r="B35" s="36">
        <v>75022</v>
      </c>
      <c r="C35" s="35"/>
      <c r="D35" s="214" t="s">
        <v>155</v>
      </c>
      <c r="E35" s="215"/>
      <c r="F35" s="215"/>
      <c r="G35" s="215"/>
      <c r="H35" s="216"/>
      <c r="I35" s="37">
        <f>SUM(I36:I38)</f>
        <v>15000</v>
      </c>
      <c r="J35" s="37"/>
      <c r="K35" s="37">
        <f>SUM(K36:K38)</f>
        <v>15000</v>
      </c>
      <c r="L35" s="37"/>
      <c r="M35" s="139"/>
      <c r="N35" s="139"/>
      <c r="O35" s="139"/>
      <c r="P35" s="139"/>
    </row>
    <row r="36" spans="1:16" s="9" customFormat="1" ht="12" customHeight="1">
      <c r="A36" s="38"/>
      <c r="B36" s="38"/>
      <c r="C36" s="39">
        <v>4300</v>
      </c>
      <c r="D36" s="226" t="s">
        <v>141</v>
      </c>
      <c r="E36" s="227"/>
      <c r="F36" s="227"/>
      <c r="G36" s="227"/>
      <c r="H36" s="228"/>
      <c r="I36" s="40"/>
      <c r="J36" s="40"/>
      <c r="K36" s="40">
        <v>15000</v>
      </c>
      <c r="L36" s="40"/>
      <c r="M36" s="139"/>
      <c r="N36" s="139"/>
      <c r="O36" s="139"/>
      <c r="P36" s="139"/>
    </row>
    <row r="37" spans="1:16" s="9" customFormat="1" ht="12" customHeight="1">
      <c r="A37" s="38"/>
      <c r="B37" s="38"/>
      <c r="C37" s="39">
        <v>4410</v>
      </c>
      <c r="D37" s="325" t="s">
        <v>154</v>
      </c>
      <c r="E37" s="326"/>
      <c r="F37" s="326"/>
      <c r="G37" s="326"/>
      <c r="H37" s="327"/>
      <c r="I37" s="40">
        <v>10000</v>
      </c>
      <c r="J37" s="40"/>
      <c r="K37" s="40"/>
      <c r="L37" s="40"/>
      <c r="M37" s="150"/>
      <c r="N37" s="150"/>
      <c r="O37" s="150"/>
      <c r="P37" s="150"/>
    </row>
    <row r="38" spans="1:16" s="9" customFormat="1" ht="24.75" customHeight="1">
      <c r="A38" s="176"/>
      <c r="B38" s="176"/>
      <c r="C38" s="119">
        <v>4700</v>
      </c>
      <c r="D38" s="337" t="s">
        <v>208</v>
      </c>
      <c r="E38" s="338"/>
      <c r="F38" s="338"/>
      <c r="G38" s="338"/>
      <c r="H38" s="339"/>
      <c r="I38" s="41">
        <v>5000</v>
      </c>
      <c r="J38" s="41"/>
      <c r="K38" s="41"/>
      <c r="L38" s="41"/>
      <c r="M38" s="150"/>
      <c r="N38" s="150"/>
      <c r="O38" s="150"/>
      <c r="P38" s="150"/>
    </row>
    <row r="39" spans="1:16" s="9" customFormat="1" ht="3.75" customHeight="1">
      <c r="A39" s="174"/>
      <c r="B39" s="174"/>
      <c r="C39" s="174"/>
      <c r="D39" s="172"/>
      <c r="E39" s="171"/>
      <c r="F39" s="171"/>
      <c r="G39" s="171"/>
      <c r="H39" s="171"/>
      <c r="I39" s="173"/>
      <c r="J39" s="173"/>
      <c r="K39" s="173"/>
      <c r="L39" s="173"/>
      <c r="M39" s="170"/>
      <c r="N39" s="170"/>
      <c r="O39" s="170"/>
      <c r="P39" s="170"/>
    </row>
    <row r="40" spans="1:16" s="9" customFormat="1" ht="12.75" customHeight="1">
      <c r="A40" s="194" t="s">
        <v>69</v>
      </c>
      <c r="B40" s="195"/>
      <c r="C40" s="196"/>
      <c r="D40" s="197" t="s">
        <v>88</v>
      </c>
      <c r="E40" s="197"/>
      <c r="F40" s="197"/>
      <c r="G40" s="197"/>
      <c r="H40" s="198"/>
      <c r="I40" s="201" t="s">
        <v>89</v>
      </c>
      <c r="J40" s="201"/>
      <c r="K40" s="201" t="s">
        <v>90</v>
      </c>
      <c r="L40" s="201"/>
      <c r="M40" s="170"/>
      <c r="N40" s="170"/>
      <c r="O40" s="170"/>
      <c r="P40" s="170"/>
    </row>
    <row r="41" spans="1:16" s="9" customFormat="1" ht="12.75" customHeight="1">
      <c r="A41" s="169" t="s">
        <v>29</v>
      </c>
      <c r="B41" s="169" t="s">
        <v>70</v>
      </c>
      <c r="C41" s="169" t="s">
        <v>71</v>
      </c>
      <c r="D41" s="199"/>
      <c r="E41" s="199"/>
      <c r="F41" s="199"/>
      <c r="G41" s="199"/>
      <c r="H41" s="200"/>
      <c r="I41" s="31" t="s">
        <v>72</v>
      </c>
      <c r="J41" s="31" t="s">
        <v>73</v>
      </c>
      <c r="K41" s="31" t="s">
        <v>72</v>
      </c>
      <c r="L41" s="31" t="s">
        <v>73</v>
      </c>
      <c r="M41" s="170"/>
      <c r="N41" s="170"/>
      <c r="O41" s="170"/>
      <c r="P41" s="170"/>
    </row>
    <row r="42" spans="1:16" s="9" customFormat="1" ht="12.75" customHeight="1">
      <c r="A42" s="35"/>
      <c r="B42" s="36">
        <v>75023</v>
      </c>
      <c r="C42" s="35"/>
      <c r="D42" s="214" t="s">
        <v>156</v>
      </c>
      <c r="E42" s="215"/>
      <c r="F42" s="215"/>
      <c r="G42" s="215"/>
      <c r="H42" s="216"/>
      <c r="I42" s="37"/>
      <c r="J42" s="37"/>
      <c r="K42" s="37">
        <f>SUM(K43:K45)</f>
        <v>26556</v>
      </c>
      <c r="L42" s="37"/>
      <c r="M42" s="139"/>
      <c r="N42" s="139"/>
      <c r="O42" s="139"/>
      <c r="P42" s="139"/>
    </row>
    <row r="43" spans="1:16" s="9" customFormat="1" ht="12" customHeight="1">
      <c r="A43" s="38"/>
      <c r="B43" s="38"/>
      <c r="C43" s="39">
        <v>4010</v>
      </c>
      <c r="D43" s="241" t="s">
        <v>140</v>
      </c>
      <c r="E43" s="242"/>
      <c r="F43" s="242"/>
      <c r="G43" s="242"/>
      <c r="H43" s="243"/>
      <c r="I43" s="40"/>
      <c r="J43" s="40"/>
      <c r="K43" s="40">
        <v>22506</v>
      </c>
      <c r="L43" s="40"/>
      <c r="M43" s="150"/>
      <c r="N43" s="150"/>
      <c r="O43" s="150"/>
      <c r="P43" s="150"/>
    </row>
    <row r="44" spans="1:16" s="9" customFormat="1" ht="12" customHeight="1">
      <c r="A44" s="38"/>
      <c r="B44" s="38"/>
      <c r="C44" s="39">
        <v>4110</v>
      </c>
      <c r="D44" s="241" t="s">
        <v>149</v>
      </c>
      <c r="E44" s="242"/>
      <c r="F44" s="242"/>
      <c r="G44" s="242"/>
      <c r="H44" s="243"/>
      <c r="I44" s="40"/>
      <c r="J44" s="40"/>
      <c r="K44" s="40">
        <v>3496</v>
      </c>
      <c r="L44" s="40"/>
      <c r="M44" s="150"/>
      <c r="N44" s="150"/>
      <c r="O44" s="150"/>
      <c r="P44" s="150"/>
    </row>
    <row r="45" spans="1:16" s="9" customFormat="1" ht="12" customHeight="1">
      <c r="A45" s="38"/>
      <c r="B45" s="38"/>
      <c r="C45" s="137">
        <v>4120</v>
      </c>
      <c r="D45" s="340" t="s">
        <v>150</v>
      </c>
      <c r="E45" s="341"/>
      <c r="F45" s="341"/>
      <c r="G45" s="341"/>
      <c r="H45" s="342"/>
      <c r="I45" s="138"/>
      <c r="J45" s="138"/>
      <c r="K45" s="138">
        <v>554</v>
      </c>
      <c r="L45" s="138"/>
      <c r="M45" s="150"/>
      <c r="N45" s="150"/>
      <c r="O45" s="150"/>
      <c r="P45" s="150"/>
    </row>
    <row r="46" spans="1:16" s="9" customFormat="1" ht="36.75" customHeight="1">
      <c r="A46" s="32">
        <v>751</v>
      </c>
      <c r="B46" s="33"/>
      <c r="C46" s="33"/>
      <c r="D46" s="223" t="s">
        <v>196</v>
      </c>
      <c r="E46" s="224"/>
      <c r="F46" s="224"/>
      <c r="G46" s="224"/>
      <c r="H46" s="225"/>
      <c r="I46" s="34"/>
      <c r="J46" s="34"/>
      <c r="K46" s="34">
        <f>K47</f>
        <v>37688</v>
      </c>
      <c r="L46" s="34"/>
      <c r="M46" s="139"/>
      <c r="N46" s="139"/>
      <c r="O46" s="139"/>
      <c r="P46" s="139"/>
    </row>
    <row r="47" spans="1:16" s="9" customFormat="1" ht="15" customHeight="1">
      <c r="A47" s="35"/>
      <c r="B47" s="36">
        <v>75108</v>
      </c>
      <c r="C47" s="35"/>
      <c r="D47" s="238" t="s">
        <v>197</v>
      </c>
      <c r="E47" s="273"/>
      <c r="F47" s="273"/>
      <c r="G47" s="273"/>
      <c r="H47" s="274"/>
      <c r="I47" s="37"/>
      <c r="J47" s="37"/>
      <c r="K47" s="37">
        <f>SUM(K48:K53)</f>
        <v>37688</v>
      </c>
      <c r="L47" s="37"/>
      <c r="M47" s="139"/>
      <c r="N47" s="139"/>
      <c r="O47" s="139"/>
      <c r="P47" s="139"/>
    </row>
    <row r="48" spans="1:16" s="9" customFormat="1" ht="12" customHeight="1">
      <c r="A48" s="38"/>
      <c r="B48" s="38"/>
      <c r="C48" s="39">
        <v>3030</v>
      </c>
      <c r="D48" s="325" t="s">
        <v>216</v>
      </c>
      <c r="E48" s="326"/>
      <c r="F48" s="326"/>
      <c r="G48" s="326"/>
      <c r="H48" s="327"/>
      <c r="I48" s="40"/>
      <c r="J48" s="40"/>
      <c r="K48" s="40">
        <v>14160</v>
      </c>
      <c r="L48" s="40"/>
      <c r="M48" s="139"/>
      <c r="N48" s="139"/>
      <c r="O48" s="139"/>
      <c r="P48" s="139"/>
    </row>
    <row r="49" spans="1:16" s="9" customFormat="1" ht="12" customHeight="1">
      <c r="A49" s="38"/>
      <c r="B49" s="38"/>
      <c r="C49" s="39">
        <v>4110</v>
      </c>
      <c r="D49" s="325" t="s">
        <v>198</v>
      </c>
      <c r="E49" s="326"/>
      <c r="F49" s="326"/>
      <c r="G49" s="326"/>
      <c r="H49" s="327"/>
      <c r="I49" s="40"/>
      <c r="J49" s="40"/>
      <c r="K49" s="40">
        <v>2887</v>
      </c>
      <c r="L49" s="40"/>
      <c r="M49" s="183"/>
      <c r="N49" s="183"/>
      <c r="O49" s="183"/>
      <c r="P49" s="183"/>
    </row>
    <row r="50" spans="1:16" s="9" customFormat="1" ht="12" customHeight="1">
      <c r="A50" s="38"/>
      <c r="B50" s="38"/>
      <c r="C50" s="39">
        <v>4120</v>
      </c>
      <c r="D50" s="325" t="s">
        <v>150</v>
      </c>
      <c r="E50" s="326"/>
      <c r="F50" s="326"/>
      <c r="G50" s="326"/>
      <c r="H50" s="327"/>
      <c r="I50" s="40"/>
      <c r="J50" s="40"/>
      <c r="K50" s="40">
        <v>466</v>
      </c>
      <c r="L50" s="40"/>
      <c r="M50" s="168"/>
      <c r="N50" s="168"/>
      <c r="O50" s="168"/>
      <c r="P50" s="168"/>
    </row>
    <row r="51" spans="1:16" s="9" customFormat="1" ht="12" customHeight="1">
      <c r="A51" s="38"/>
      <c r="B51" s="38"/>
      <c r="C51" s="39">
        <v>4170</v>
      </c>
      <c r="D51" s="325" t="s">
        <v>148</v>
      </c>
      <c r="E51" s="326"/>
      <c r="F51" s="326"/>
      <c r="G51" s="326"/>
      <c r="H51" s="327"/>
      <c r="I51" s="40"/>
      <c r="J51" s="40"/>
      <c r="K51" s="40">
        <v>19000</v>
      </c>
      <c r="L51" s="40"/>
      <c r="M51" s="168"/>
      <c r="N51" s="168"/>
      <c r="O51" s="168"/>
      <c r="P51" s="168"/>
    </row>
    <row r="52" spans="1:16" s="9" customFormat="1" ht="12" customHeight="1">
      <c r="A52" s="38"/>
      <c r="B52" s="38"/>
      <c r="C52" s="39">
        <v>4210</v>
      </c>
      <c r="D52" s="325" t="s">
        <v>152</v>
      </c>
      <c r="E52" s="326"/>
      <c r="F52" s="326"/>
      <c r="G52" s="326"/>
      <c r="H52" s="327"/>
      <c r="I52" s="40"/>
      <c r="J52" s="40"/>
      <c r="K52" s="40">
        <v>675</v>
      </c>
      <c r="L52" s="40"/>
      <c r="M52" s="168"/>
      <c r="N52" s="168"/>
      <c r="O52" s="168"/>
      <c r="P52" s="168"/>
    </row>
    <row r="53" spans="1:16" s="9" customFormat="1" ht="12" customHeight="1">
      <c r="A53" s="38"/>
      <c r="B53" s="38"/>
      <c r="C53" s="137">
        <v>4300</v>
      </c>
      <c r="D53" s="220" t="s">
        <v>141</v>
      </c>
      <c r="E53" s="221"/>
      <c r="F53" s="221"/>
      <c r="G53" s="221"/>
      <c r="H53" s="222"/>
      <c r="I53" s="138"/>
      <c r="J53" s="138"/>
      <c r="K53" s="138">
        <v>500</v>
      </c>
      <c r="L53" s="138"/>
      <c r="M53" s="168"/>
      <c r="N53" s="168"/>
      <c r="O53" s="168"/>
      <c r="P53" s="168"/>
    </row>
    <row r="54" spans="1:16" s="9" customFormat="1" ht="24" customHeight="1">
      <c r="A54" s="32">
        <v>754</v>
      </c>
      <c r="B54" s="33"/>
      <c r="C54" s="33"/>
      <c r="D54" s="223" t="s">
        <v>199</v>
      </c>
      <c r="E54" s="224"/>
      <c r="F54" s="224"/>
      <c r="G54" s="224"/>
      <c r="H54" s="225"/>
      <c r="I54" s="34"/>
      <c r="J54" s="34"/>
      <c r="K54" s="34">
        <f>K57+K61+K55</f>
        <v>156143</v>
      </c>
      <c r="L54" s="34">
        <f>L57</f>
        <v>20859</v>
      </c>
      <c r="M54" s="168"/>
      <c r="N54" s="168"/>
      <c r="O54" s="168"/>
      <c r="P54" s="168"/>
    </row>
    <row r="55" spans="1:16" s="9" customFormat="1" ht="12.75" customHeight="1">
      <c r="A55" s="35"/>
      <c r="B55" s="36">
        <v>75410</v>
      </c>
      <c r="C55" s="35"/>
      <c r="D55" s="238" t="s">
        <v>212</v>
      </c>
      <c r="E55" s="273"/>
      <c r="F55" s="273"/>
      <c r="G55" s="273"/>
      <c r="H55" s="274"/>
      <c r="I55" s="37"/>
      <c r="J55" s="37"/>
      <c r="K55" s="37">
        <f>K56</f>
        <v>14000</v>
      </c>
      <c r="L55" s="37"/>
      <c r="M55" s="183"/>
      <c r="N55" s="183"/>
      <c r="O55" s="183"/>
      <c r="P55" s="183"/>
    </row>
    <row r="56" spans="1:16" s="9" customFormat="1" ht="16.5" customHeight="1">
      <c r="A56" s="38"/>
      <c r="B56" s="38"/>
      <c r="C56" s="39">
        <v>3000</v>
      </c>
      <c r="D56" s="226" t="s">
        <v>213</v>
      </c>
      <c r="E56" s="227"/>
      <c r="F56" s="227"/>
      <c r="G56" s="227"/>
      <c r="H56" s="228"/>
      <c r="I56" s="40"/>
      <c r="J56" s="40"/>
      <c r="K56" s="40">
        <v>14000</v>
      </c>
      <c r="L56" s="40"/>
      <c r="M56" s="183"/>
      <c r="N56" s="183"/>
      <c r="O56" s="183"/>
      <c r="P56" s="183"/>
    </row>
    <row r="57" spans="1:16" s="9" customFormat="1" ht="12" customHeight="1">
      <c r="A57" s="35"/>
      <c r="B57" s="36">
        <v>75412</v>
      </c>
      <c r="C57" s="35"/>
      <c r="D57" s="238" t="s">
        <v>200</v>
      </c>
      <c r="E57" s="273"/>
      <c r="F57" s="273"/>
      <c r="G57" s="273"/>
      <c r="H57" s="274"/>
      <c r="I57" s="37"/>
      <c r="J57" s="37"/>
      <c r="K57" s="37">
        <f>SUM(K58:K60)</f>
        <v>65000</v>
      </c>
      <c r="L57" s="37">
        <f>L60</f>
        <v>20859</v>
      </c>
      <c r="M57" s="168"/>
      <c r="N57" s="168"/>
      <c r="O57" s="168"/>
      <c r="P57" s="168"/>
    </row>
    <row r="58" spans="1:16" s="9" customFormat="1" ht="12" customHeight="1">
      <c r="A58" s="38"/>
      <c r="B58" s="38"/>
      <c r="C58" s="39">
        <v>3020</v>
      </c>
      <c r="D58" s="226" t="s">
        <v>153</v>
      </c>
      <c r="E58" s="227"/>
      <c r="F58" s="227"/>
      <c r="G58" s="227"/>
      <c r="H58" s="228"/>
      <c r="I58" s="40"/>
      <c r="J58" s="40"/>
      <c r="K58" s="40">
        <v>36000</v>
      </c>
      <c r="L58" s="40"/>
      <c r="M58" s="168"/>
      <c r="N58" s="168"/>
      <c r="O58" s="168"/>
      <c r="P58" s="168"/>
    </row>
    <row r="59" spans="1:16" s="9" customFormat="1" ht="12" customHeight="1">
      <c r="A59" s="38"/>
      <c r="B59" s="38"/>
      <c r="C59" s="39">
        <v>4210</v>
      </c>
      <c r="D59" s="226" t="s">
        <v>152</v>
      </c>
      <c r="E59" s="227"/>
      <c r="F59" s="227"/>
      <c r="G59" s="227"/>
      <c r="H59" s="228"/>
      <c r="I59" s="40"/>
      <c r="J59" s="40"/>
      <c r="K59" s="40">
        <v>29000</v>
      </c>
      <c r="L59" s="40"/>
      <c r="M59" s="168"/>
      <c r="N59" s="168"/>
      <c r="O59" s="168"/>
      <c r="P59" s="168"/>
    </row>
    <row r="60" spans="1:16" s="9" customFormat="1" ht="12" customHeight="1">
      <c r="A60" s="38"/>
      <c r="B60" s="38"/>
      <c r="C60" s="39">
        <v>6060</v>
      </c>
      <c r="D60" s="235" t="s">
        <v>161</v>
      </c>
      <c r="E60" s="236"/>
      <c r="F60" s="236"/>
      <c r="G60" s="236"/>
      <c r="H60" s="237"/>
      <c r="I60" s="40"/>
      <c r="J60" s="40"/>
      <c r="K60" s="40"/>
      <c r="L60" s="40">
        <v>20859</v>
      </c>
      <c r="M60" s="168"/>
      <c r="N60" s="168"/>
      <c r="O60" s="168"/>
      <c r="P60" s="168"/>
    </row>
    <row r="61" spans="1:16" s="9" customFormat="1" ht="12" customHeight="1">
      <c r="A61" s="35"/>
      <c r="B61" s="36">
        <v>75421</v>
      </c>
      <c r="C61" s="35"/>
      <c r="D61" s="238" t="s">
        <v>201</v>
      </c>
      <c r="E61" s="273"/>
      <c r="F61" s="273"/>
      <c r="G61" s="273"/>
      <c r="H61" s="274"/>
      <c r="I61" s="37"/>
      <c r="J61" s="37"/>
      <c r="K61" s="37">
        <f>SUM(K62:K63)</f>
        <v>77143</v>
      </c>
      <c r="L61" s="37"/>
      <c r="M61" s="168"/>
      <c r="N61" s="168"/>
      <c r="O61" s="168"/>
      <c r="P61" s="168"/>
    </row>
    <row r="62" spans="1:16" s="9" customFormat="1" ht="24.75" customHeight="1">
      <c r="A62" s="38"/>
      <c r="B62" s="38"/>
      <c r="C62" s="39">
        <v>2710</v>
      </c>
      <c r="D62" s="226" t="s">
        <v>202</v>
      </c>
      <c r="E62" s="227"/>
      <c r="F62" s="227"/>
      <c r="G62" s="227"/>
      <c r="H62" s="228"/>
      <c r="I62" s="40"/>
      <c r="J62" s="40"/>
      <c r="K62" s="40">
        <v>12143</v>
      </c>
      <c r="L62" s="40"/>
      <c r="M62" s="168"/>
      <c r="N62" s="168"/>
      <c r="O62" s="168"/>
      <c r="P62" s="168"/>
    </row>
    <row r="63" spans="1:16" s="9" customFormat="1" ht="12" customHeight="1">
      <c r="A63" s="38"/>
      <c r="B63" s="38"/>
      <c r="C63" s="39">
        <v>4300</v>
      </c>
      <c r="D63" s="226" t="s">
        <v>141</v>
      </c>
      <c r="E63" s="227"/>
      <c r="F63" s="227"/>
      <c r="G63" s="227"/>
      <c r="H63" s="228"/>
      <c r="I63" s="40"/>
      <c r="J63" s="40"/>
      <c r="K63" s="40">
        <v>65000</v>
      </c>
      <c r="L63" s="40"/>
      <c r="M63" s="168"/>
      <c r="N63" s="168"/>
      <c r="O63" s="168"/>
      <c r="P63" s="168"/>
    </row>
    <row r="64" spans="1:16" s="4" customFormat="1" ht="13.5" customHeight="1">
      <c r="A64" s="32">
        <v>801</v>
      </c>
      <c r="B64" s="33"/>
      <c r="C64" s="33"/>
      <c r="D64" s="223" t="s">
        <v>91</v>
      </c>
      <c r="E64" s="224"/>
      <c r="F64" s="224"/>
      <c r="G64" s="224"/>
      <c r="H64" s="225"/>
      <c r="I64" s="34"/>
      <c r="J64" s="34">
        <f>J71</f>
        <v>100000</v>
      </c>
      <c r="K64" s="34">
        <f>K65+K69+K71+K74</f>
        <v>521000</v>
      </c>
      <c r="L64" s="34"/>
      <c r="M64" s="10"/>
      <c r="N64" s="10"/>
      <c r="O64" s="10"/>
      <c r="P64" s="10"/>
    </row>
    <row r="65" spans="1:16" s="4" customFormat="1" ht="12" customHeight="1">
      <c r="A65" s="35"/>
      <c r="B65" s="36">
        <v>80101</v>
      </c>
      <c r="C65" s="35"/>
      <c r="D65" s="214" t="s">
        <v>74</v>
      </c>
      <c r="E65" s="215"/>
      <c r="F65" s="215"/>
      <c r="G65" s="215"/>
      <c r="H65" s="216"/>
      <c r="I65" s="37"/>
      <c r="J65" s="124"/>
      <c r="K65" s="37">
        <f>SUM(K66:K68)</f>
        <v>186000</v>
      </c>
      <c r="L65" s="124"/>
      <c r="M65" s="10"/>
      <c r="N65" s="10"/>
      <c r="O65" s="10"/>
      <c r="P65" s="10"/>
    </row>
    <row r="66" spans="1:16" s="4" customFormat="1" ht="12" customHeight="1">
      <c r="A66" s="42"/>
      <c r="B66" s="43"/>
      <c r="C66" s="39">
        <v>4210</v>
      </c>
      <c r="D66" s="226" t="s">
        <v>152</v>
      </c>
      <c r="E66" s="227"/>
      <c r="F66" s="227"/>
      <c r="G66" s="227"/>
      <c r="H66" s="228"/>
      <c r="I66" s="138"/>
      <c r="J66" s="138"/>
      <c r="K66" s="138">
        <v>100000</v>
      </c>
      <c r="L66" s="138"/>
      <c r="M66" s="151"/>
      <c r="N66" s="151"/>
      <c r="O66" s="151"/>
      <c r="P66" s="151"/>
    </row>
    <row r="67" spans="1:16" s="4" customFormat="1" ht="12" customHeight="1">
      <c r="A67" s="42"/>
      <c r="B67" s="43"/>
      <c r="C67" s="137">
        <v>4260</v>
      </c>
      <c r="D67" s="343" t="s">
        <v>175</v>
      </c>
      <c r="E67" s="344"/>
      <c r="F67" s="344"/>
      <c r="G67" s="344"/>
      <c r="H67" s="345"/>
      <c r="I67" s="138"/>
      <c r="J67" s="138"/>
      <c r="K67" s="138">
        <v>80000</v>
      </c>
      <c r="L67" s="138"/>
      <c r="M67" s="139"/>
      <c r="N67" s="139"/>
      <c r="O67" s="139"/>
      <c r="P67" s="139"/>
    </row>
    <row r="68" spans="1:16" s="4" customFormat="1" ht="12" customHeight="1">
      <c r="A68" s="42"/>
      <c r="B68" s="43"/>
      <c r="C68" s="39">
        <v>4300</v>
      </c>
      <c r="D68" s="226" t="s">
        <v>141</v>
      </c>
      <c r="E68" s="227"/>
      <c r="F68" s="227"/>
      <c r="G68" s="227"/>
      <c r="H68" s="228"/>
      <c r="I68" s="40"/>
      <c r="J68" s="40"/>
      <c r="K68" s="138">
        <v>6000</v>
      </c>
      <c r="L68" s="138"/>
      <c r="M68" s="139"/>
      <c r="N68" s="139"/>
      <c r="O68" s="139"/>
      <c r="P68" s="139"/>
    </row>
    <row r="69" spans="1:16" s="4" customFormat="1" ht="15.75" customHeight="1">
      <c r="A69" s="35"/>
      <c r="B69" s="36">
        <v>80103</v>
      </c>
      <c r="C69" s="35"/>
      <c r="D69" s="214" t="s">
        <v>167</v>
      </c>
      <c r="E69" s="215"/>
      <c r="F69" s="215"/>
      <c r="G69" s="215"/>
      <c r="H69" s="216"/>
      <c r="I69" s="37"/>
      <c r="J69" s="37"/>
      <c r="K69" s="37">
        <f>K70</f>
        <v>30000</v>
      </c>
      <c r="L69" s="37"/>
      <c r="M69" s="151"/>
      <c r="N69" s="151"/>
      <c r="O69" s="151"/>
      <c r="P69" s="151"/>
    </row>
    <row r="70" spans="1:16" s="4" customFormat="1" ht="12" customHeight="1">
      <c r="A70" s="42"/>
      <c r="B70" s="43"/>
      <c r="C70" s="39">
        <v>4010</v>
      </c>
      <c r="D70" s="241" t="s">
        <v>140</v>
      </c>
      <c r="E70" s="242"/>
      <c r="F70" s="242"/>
      <c r="G70" s="242"/>
      <c r="H70" s="243"/>
      <c r="I70" s="138"/>
      <c r="J70" s="138"/>
      <c r="K70" s="138">
        <v>30000</v>
      </c>
      <c r="L70" s="138"/>
      <c r="M70" s="151"/>
      <c r="N70" s="151"/>
      <c r="O70" s="151"/>
      <c r="P70" s="151"/>
    </row>
    <row r="71" spans="1:16" s="4" customFormat="1" ht="12.75" customHeight="1">
      <c r="A71" s="35"/>
      <c r="B71" s="36">
        <v>80104</v>
      </c>
      <c r="C71" s="35"/>
      <c r="D71" s="214" t="s">
        <v>142</v>
      </c>
      <c r="E71" s="215"/>
      <c r="F71" s="215"/>
      <c r="G71" s="215"/>
      <c r="H71" s="216"/>
      <c r="I71" s="37"/>
      <c r="J71" s="37">
        <f>J73</f>
        <v>100000</v>
      </c>
      <c r="K71" s="37">
        <f>SUM(K72:K73)</f>
        <v>300000</v>
      </c>
      <c r="L71" s="37"/>
      <c r="M71" s="134"/>
      <c r="N71" s="134"/>
      <c r="O71" s="134"/>
      <c r="P71" s="134"/>
    </row>
    <row r="72" spans="1:16" s="4" customFormat="1" ht="39" customHeight="1">
      <c r="A72" s="42"/>
      <c r="B72" s="43"/>
      <c r="C72" s="39">
        <v>2310</v>
      </c>
      <c r="D72" s="241" t="s">
        <v>173</v>
      </c>
      <c r="E72" s="242"/>
      <c r="F72" s="242"/>
      <c r="G72" s="242"/>
      <c r="H72" s="243"/>
      <c r="I72" s="40"/>
      <c r="J72" s="40"/>
      <c r="K72" s="40">
        <v>300000</v>
      </c>
      <c r="L72" s="40"/>
      <c r="M72" s="151"/>
      <c r="N72" s="151"/>
      <c r="O72" s="151"/>
      <c r="P72" s="151"/>
    </row>
    <row r="73" spans="1:16" s="4" customFormat="1" ht="18.75" customHeight="1">
      <c r="A73" s="42"/>
      <c r="B73" s="43"/>
      <c r="C73" s="39">
        <v>6050</v>
      </c>
      <c r="D73" s="226" t="s">
        <v>174</v>
      </c>
      <c r="E73" s="227"/>
      <c r="F73" s="227"/>
      <c r="G73" s="227"/>
      <c r="H73" s="228"/>
      <c r="I73" s="138"/>
      <c r="J73" s="138">
        <v>100000</v>
      </c>
      <c r="K73" s="138"/>
      <c r="L73" s="138"/>
      <c r="M73" s="151"/>
      <c r="N73" s="151"/>
      <c r="O73" s="151"/>
      <c r="P73" s="151"/>
    </row>
    <row r="74" spans="1:16" s="4" customFormat="1" ht="12.75" customHeight="1">
      <c r="A74" s="35"/>
      <c r="B74" s="36">
        <v>80114</v>
      </c>
      <c r="C74" s="35"/>
      <c r="D74" s="214" t="s">
        <v>220</v>
      </c>
      <c r="E74" s="215"/>
      <c r="F74" s="215"/>
      <c r="G74" s="215"/>
      <c r="H74" s="216"/>
      <c r="I74" s="37"/>
      <c r="J74" s="37"/>
      <c r="K74" s="37">
        <f>SUM(K75:K75)</f>
        <v>5000</v>
      </c>
      <c r="L74" s="37"/>
      <c r="M74" s="151"/>
      <c r="N74" s="151"/>
      <c r="O74" s="151"/>
      <c r="P74" s="151"/>
    </row>
    <row r="75" spans="1:16" s="4" customFormat="1" ht="12" customHeight="1">
      <c r="A75" s="177"/>
      <c r="B75" s="178"/>
      <c r="C75" s="119">
        <v>4210</v>
      </c>
      <c r="D75" s="235" t="s">
        <v>152</v>
      </c>
      <c r="E75" s="236"/>
      <c r="F75" s="236"/>
      <c r="G75" s="236"/>
      <c r="H75" s="237"/>
      <c r="I75" s="41"/>
      <c r="J75" s="41"/>
      <c r="K75" s="41">
        <v>5000</v>
      </c>
      <c r="L75" s="41"/>
      <c r="M75" s="151"/>
      <c r="N75" s="151"/>
      <c r="O75" s="151"/>
      <c r="P75" s="151"/>
    </row>
    <row r="76" spans="1:16" s="4" customFormat="1" ht="6.75" customHeight="1">
      <c r="A76" s="186"/>
      <c r="B76" s="186"/>
      <c r="C76" s="182"/>
      <c r="D76" s="187"/>
      <c r="E76" s="187"/>
      <c r="F76" s="187"/>
      <c r="G76" s="187"/>
      <c r="H76" s="187"/>
      <c r="I76" s="188"/>
      <c r="J76" s="188"/>
      <c r="K76" s="188"/>
      <c r="L76" s="188"/>
      <c r="M76" s="170"/>
      <c r="N76" s="170"/>
      <c r="O76" s="170"/>
      <c r="P76" s="170"/>
    </row>
    <row r="77" spans="1:16" s="4" customFormat="1" ht="12" customHeight="1">
      <c r="A77" s="194" t="s">
        <v>69</v>
      </c>
      <c r="B77" s="195"/>
      <c r="C77" s="196"/>
      <c r="D77" s="197" t="s">
        <v>88</v>
      </c>
      <c r="E77" s="197"/>
      <c r="F77" s="197"/>
      <c r="G77" s="197"/>
      <c r="H77" s="198"/>
      <c r="I77" s="201" t="s">
        <v>89</v>
      </c>
      <c r="J77" s="201"/>
      <c r="K77" s="201" t="s">
        <v>90</v>
      </c>
      <c r="L77" s="201"/>
      <c r="M77" s="170"/>
      <c r="N77" s="170"/>
      <c r="O77" s="170"/>
      <c r="P77" s="170"/>
    </row>
    <row r="78" spans="1:16" s="4" customFormat="1" ht="12" customHeight="1">
      <c r="A78" s="181" t="s">
        <v>29</v>
      </c>
      <c r="B78" s="181" t="s">
        <v>70</v>
      </c>
      <c r="C78" s="181" t="s">
        <v>71</v>
      </c>
      <c r="D78" s="199"/>
      <c r="E78" s="199"/>
      <c r="F78" s="199"/>
      <c r="G78" s="199"/>
      <c r="H78" s="200"/>
      <c r="I78" s="31" t="s">
        <v>72</v>
      </c>
      <c r="J78" s="31" t="s">
        <v>73</v>
      </c>
      <c r="K78" s="31" t="s">
        <v>72</v>
      </c>
      <c r="L78" s="31" t="s">
        <v>73</v>
      </c>
      <c r="M78" s="170"/>
      <c r="N78" s="170"/>
      <c r="O78" s="170"/>
      <c r="P78" s="170"/>
    </row>
    <row r="79" spans="1:16" s="4" customFormat="1" ht="24.75" customHeight="1">
      <c r="A79" s="32">
        <v>900</v>
      </c>
      <c r="B79" s="33"/>
      <c r="C79" s="33"/>
      <c r="D79" s="211" t="s">
        <v>135</v>
      </c>
      <c r="E79" s="212"/>
      <c r="F79" s="212"/>
      <c r="G79" s="212"/>
      <c r="H79" s="213"/>
      <c r="I79" s="34"/>
      <c r="J79" s="34">
        <f>J88</f>
        <v>38500</v>
      </c>
      <c r="K79" s="34">
        <f>K82+K84+K86+K88</f>
        <v>263000</v>
      </c>
      <c r="L79" s="34">
        <f>L88+L80</f>
        <v>39954</v>
      </c>
      <c r="M79" s="117"/>
      <c r="N79" s="117"/>
      <c r="O79" s="117"/>
      <c r="P79" s="117"/>
    </row>
    <row r="80" spans="1:16" s="4" customFormat="1" ht="13.5" customHeight="1">
      <c r="A80" s="35"/>
      <c r="B80" s="36">
        <v>90001</v>
      </c>
      <c r="C80" s="35"/>
      <c r="D80" s="214" t="s">
        <v>177</v>
      </c>
      <c r="E80" s="215"/>
      <c r="F80" s="215"/>
      <c r="G80" s="215"/>
      <c r="H80" s="216"/>
      <c r="I80" s="37"/>
      <c r="J80" s="37"/>
      <c r="K80" s="37"/>
      <c r="L80" s="37">
        <f>L81</f>
        <v>31454</v>
      </c>
      <c r="M80" s="152"/>
      <c r="N80" s="152"/>
      <c r="O80" s="152"/>
      <c r="P80" s="152"/>
    </row>
    <row r="81" spans="1:16" s="4" customFormat="1" ht="14.25" customHeight="1">
      <c r="A81" s="42"/>
      <c r="B81" s="43"/>
      <c r="C81" s="39">
        <v>6050</v>
      </c>
      <c r="D81" s="226" t="s">
        <v>203</v>
      </c>
      <c r="E81" s="227"/>
      <c r="F81" s="227"/>
      <c r="G81" s="227"/>
      <c r="H81" s="228"/>
      <c r="I81" s="40"/>
      <c r="J81" s="40"/>
      <c r="K81" s="40"/>
      <c r="L81" s="40">
        <v>31454</v>
      </c>
      <c r="M81" s="152"/>
      <c r="N81" s="152"/>
      <c r="O81" s="152"/>
      <c r="P81" s="152"/>
    </row>
    <row r="82" spans="1:16" s="4" customFormat="1" ht="14.25" customHeight="1">
      <c r="A82" s="35"/>
      <c r="B82" s="36">
        <v>90002</v>
      </c>
      <c r="C82" s="35"/>
      <c r="D82" s="214" t="s">
        <v>204</v>
      </c>
      <c r="E82" s="215"/>
      <c r="F82" s="215"/>
      <c r="G82" s="215"/>
      <c r="H82" s="216"/>
      <c r="I82" s="37"/>
      <c r="J82" s="37"/>
      <c r="K82" s="37">
        <f>K83</f>
        <v>2000</v>
      </c>
      <c r="L82" s="37"/>
      <c r="M82" s="168"/>
      <c r="N82" s="168"/>
      <c r="O82" s="168"/>
      <c r="P82" s="168"/>
    </row>
    <row r="83" spans="1:16" s="4" customFormat="1" ht="14.25" customHeight="1">
      <c r="A83" s="42"/>
      <c r="B83" s="43"/>
      <c r="C83" s="39">
        <v>4300</v>
      </c>
      <c r="D83" s="226" t="s">
        <v>141</v>
      </c>
      <c r="E83" s="227"/>
      <c r="F83" s="227"/>
      <c r="G83" s="227"/>
      <c r="H83" s="228"/>
      <c r="I83" s="40"/>
      <c r="J83" s="40"/>
      <c r="K83" s="40">
        <v>2000</v>
      </c>
      <c r="L83" s="40"/>
      <c r="M83" s="168"/>
      <c r="N83" s="168"/>
      <c r="O83" s="168"/>
      <c r="P83" s="168"/>
    </row>
    <row r="84" spans="1:16" s="4" customFormat="1" ht="14.25" customHeight="1">
      <c r="A84" s="35"/>
      <c r="B84" s="36">
        <v>90003</v>
      </c>
      <c r="C84" s="35"/>
      <c r="D84" s="214" t="s">
        <v>205</v>
      </c>
      <c r="E84" s="215"/>
      <c r="F84" s="215"/>
      <c r="G84" s="215"/>
      <c r="H84" s="216"/>
      <c r="I84" s="37"/>
      <c r="J84" s="37"/>
      <c r="K84" s="37">
        <f>K85</f>
        <v>6000</v>
      </c>
      <c r="L84" s="37"/>
      <c r="M84" s="168"/>
      <c r="N84" s="168"/>
      <c r="O84" s="168"/>
      <c r="P84" s="168"/>
    </row>
    <row r="85" spans="1:16" s="4" customFormat="1" ht="14.25" customHeight="1">
      <c r="A85" s="42"/>
      <c r="B85" s="43"/>
      <c r="C85" s="39">
        <v>4300</v>
      </c>
      <c r="D85" s="226" t="s">
        <v>141</v>
      </c>
      <c r="E85" s="227"/>
      <c r="F85" s="227"/>
      <c r="G85" s="227"/>
      <c r="H85" s="228"/>
      <c r="I85" s="40"/>
      <c r="J85" s="40"/>
      <c r="K85" s="40">
        <v>6000</v>
      </c>
      <c r="L85" s="40"/>
      <c r="M85" s="168"/>
      <c r="N85" s="168"/>
      <c r="O85" s="168"/>
      <c r="P85" s="168"/>
    </row>
    <row r="86" spans="1:16" s="4" customFormat="1" ht="14.25" customHeight="1">
      <c r="A86" s="35"/>
      <c r="B86" s="36">
        <v>90004</v>
      </c>
      <c r="C86" s="35"/>
      <c r="D86" s="214" t="s">
        <v>206</v>
      </c>
      <c r="E86" s="215"/>
      <c r="F86" s="215"/>
      <c r="G86" s="215"/>
      <c r="H86" s="216"/>
      <c r="I86" s="37"/>
      <c r="J86" s="37"/>
      <c r="K86" s="37">
        <f>K87</f>
        <v>20000</v>
      </c>
      <c r="L86" s="37"/>
      <c r="M86" s="168"/>
      <c r="N86" s="168"/>
      <c r="O86" s="168"/>
      <c r="P86" s="168"/>
    </row>
    <row r="87" spans="1:16" s="4" customFormat="1" ht="14.25" customHeight="1">
      <c r="A87" s="42"/>
      <c r="B87" s="43"/>
      <c r="C87" s="39">
        <v>4300</v>
      </c>
      <c r="D87" s="226" t="s">
        <v>141</v>
      </c>
      <c r="E87" s="227"/>
      <c r="F87" s="227"/>
      <c r="G87" s="227"/>
      <c r="H87" s="228"/>
      <c r="I87" s="40"/>
      <c r="J87" s="40"/>
      <c r="K87" s="40">
        <v>20000</v>
      </c>
      <c r="L87" s="40"/>
      <c r="M87" s="168"/>
      <c r="N87" s="168"/>
      <c r="O87" s="168"/>
      <c r="P87" s="168"/>
    </row>
    <row r="88" spans="1:16" s="4" customFormat="1" ht="12.75" customHeight="1">
      <c r="A88" s="35"/>
      <c r="B88" s="36">
        <v>90015</v>
      </c>
      <c r="C88" s="35"/>
      <c r="D88" s="214" t="s">
        <v>136</v>
      </c>
      <c r="E88" s="215"/>
      <c r="F88" s="215"/>
      <c r="G88" s="215"/>
      <c r="H88" s="216"/>
      <c r="I88" s="37"/>
      <c r="J88" s="37">
        <f>J91</f>
        <v>38500</v>
      </c>
      <c r="K88" s="37">
        <f>K89+K90</f>
        <v>235000</v>
      </c>
      <c r="L88" s="37">
        <f>SUM(L89:L92)</f>
        <v>8500</v>
      </c>
      <c r="M88" s="117"/>
      <c r="N88" s="117"/>
      <c r="O88" s="117"/>
      <c r="P88" s="117"/>
    </row>
    <row r="89" spans="1:16" s="4" customFormat="1" ht="12" customHeight="1">
      <c r="A89" s="42"/>
      <c r="B89" s="43"/>
      <c r="C89" s="39">
        <v>4260</v>
      </c>
      <c r="D89" s="226" t="s">
        <v>175</v>
      </c>
      <c r="E89" s="227"/>
      <c r="F89" s="227"/>
      <c r="G89" s="227"/>
      <c r="H89" s="228"/>
      <c r="I89" s="40"/>
      <c r="J89" s="40"/>
      <c r="K89" s="40">
        <v>231000</v>
      </c>
      <c r="L89" s="40"/>
      <c r="M89" s="117"/>
      <c r="N89" s="117"/>
      <c r="O89" s="117"/>
      <c r="P89" s="117"/>
    </row>
    <row r="90" spans="1:16" s="4" customFormat="1" ht="12" customHeight="1">
      <c r="A90" s="42"/>
      <c r="B90" s="43"/>
      <c r="C90" s="39">
        <v>4270</v>
      </c>
      <c r="D90" s="226" t="s">
        <v>117</v>
      </c>
      <c r="E90" s="227"/>
      <c r="F90" s="227"/>
      <c r="G90" s="227"/>
      <c r="H90" s="228"/>
      <c r="I90" s="40"/>
      <c r="J90" s="40"/>
      <c r="K90" s="40">
        <v>4000</v>
      </c>
      <c r="L90" s="40"/>
      <c r="M90" s="168"/>
      <c r="N90" s="168"/>
      <c r="O90" s="168"/>
      <c r="P90" s="168"/>
    </row>
    <row r="91" spans="1:16" s="4" customFormat="1" ht="12" customHeight="1">
      <c r="A91" s="42"/>
      <c r="B91" s="43"/>
      <c r="C91" s="39">
        <v>6050</v>
      </c>
      <c r="D91" s="226" t="s">
        <v>170</v>
      </c>
      <c r="E91" s="227"/>
      <c r="F91" s="227"/>
      <c r="G91" s="227"/>
      <c r="H91" s="228"/>
      <c r="I91" s="40"/>
      <c r="J91" s="40">
        <v>38500</v>
      </c>
      <c r="K91" s="40"/>
      <c r="L91" s="40"/>
      <c r="M91" s="152"/>
      <c r="N91" s="152"/>
      <c r="O91" s="152"/>
      <c r="P91" s="152"/>
    </row>
    <row r="92" spans="1:16" s="4" customFormat="1" ht="12" customHeight="1">
      <c r="A92" s="42"/>
      <c r="B92" s="43"/>
      <c r="C92" s="119">
        <v>6050</v>
      </c>
      <c r="D92" s="235" t="s">
        <v>176</v>
      </c>
      <c r="E92" s="236"/>
      <c r="F92" s="236"/>
      <c r="G92" s="236"/>
      <c r="H92" s="237"/>
      <c r="I92" s="41"/>
      <c r="J92" s="41"/>
      <c r="K92" s="41"/>
      <c r="L92" s="41">
        <v>8500</v>
      </c>
      <c r="M92" s="152"/>
      <c r="N92" s="152"/>
      <c r="O92" s="152"/>
      <c r="P92" s="152"/>
    </row>
    <row r="93" spans="1:16" s="4" customFormat="1" ht="25.5" customHeight="1">
      <c r="A93" s="32">
        <v>921</v>
      </c>
      <c r="B93" s="33"/>
      <c r="C93" s="33"/>
      <c r="D93" s="295" t="s">
        <v>183</v>
      </c>
      <c r="E93" s="296"/>
      <c r="F93" s="296"/>
      <c r="G93" s="296"/>
      <c r="H93" s="297"/>
      <c r="I93" s="34"/>
      <c r="J93" s="34">
        <f>J94+J98</f>
        <v>1409780</v>
      </c>
      <c r="K93" s="125"/>
      <c r="L93" s="125">
        <f>L94</f>
        <v>1395080</v>
      </c>
      <c r="M93" s="151"/>
      <c r="N93" s="151"/>
      <c r="O93" s="151"/>
      <c r="P93" s="151"/>
    </row>
    <row r="94" spans="1:16" s="4" customFormat="1" ht="12.75" customHeight="1">
      <c r="A94" s="35"/>
      <c r="B94" s="36">
        <v>92109</v>
      </c>
      <c r="C94" s="35"/>
      <c r="D94" s="214" t="s">
        <v>207</v>
      </c>
      <c r="E94" s="215"/>
      <c r="F94" s="215"/>
      <c r="G94" s="215"/>
      <c r="H94" s="216"/>
      <c r="I94" s="37"/>
      <c r="J94" s="37">
        <f>SUM(J95:J97)</f>
        <v>1395080</v>
      </c>
      <c r="K94" s="124"/>
      <c r="L94" s="124">
        <f>SUM(L95:L99)</f>
        <v>1395080</v>
      </c>
      <c r="M94" s="151"/>
      <c r="N94" s="151"/>
      <c r="O94" s="151"/>
      <c r="P94" s="151"/>
    </row>
    <row r="95" spans="1:16" s="4" customFormat="1" ht="13.5" customHeight="1">
      <c r="A95" s="38"/>
      <c r="B95" s="38"/>
      <c r="C95" s="39">
        <v>6050</v>
      </c>
      <c r="D95" s="226" t="s">
        <v>170</v>
      </c>
      <c r="E95" s="227"/>
      <c r="F95" s="227"/>
      <c r="G95" s="227"/>
      <c r="H95" s="228"/>
      <c r="I95" s="40"/>
      <c r="J95" s="40"/>
      <c r="K95" s="40"/>
      <c r="L95" s="40">
        <v>1395080</v>
      </c>
      <c r="M95" s="168"/>
      <c r="N95" s="168"/>
      <c r="O95" s="168"/>
      <c r="P95" s="168"/>
    </row>
    <row r="96" spans="1:16" s="4" customFormat="1" ht="12.75" customHeight="1">
      <c r="A96" s="38"/>
      <c r="B96" s="38"/>
      <c r="C96" s="39">
        <v>6058</v>
      </c>
      <c r="D96" s="226" t="s">
        <v>170</v>
      </c>
      <c r="E96" s="227"/>
      <c r="F96" s="227"/>
      <c r="G96" s="227"/>
      <c r="H96" s="228"/>
      <c r="I96" s="40"/>
      <c r="J96" s="40">
        <v>300000</v>
      </c>
      <c r="K96" s="40"/>
      <c r="L96" s="40"/>
      <c r="M96" s="168"/>
      <c r="N96" s="168"/>
      <c r="O96" s="168"/>
      <c r="P96" s="168"/>
    </row>
    <row r="97" spans="1:16" s="4" customFormat="1" ht="12.75" customHeight="1">
      <c r="A97" s="38"/>
      <c r="B97" s="38"/>
      <c r="C97" s="39">
        <v>6059</v>
      </c>
      <c r="D97" s="226" t="s">
        <v>170</v>
      </c>
      <c r="E97" s="227"/>
      <c r="F97" s="227"/>
      <c r="G97" s="227"/>
      <c r="H97" s="228"/>
      <c r="I97" s="40"/>
      <c r="J97" s="40">
        <v>1095080</v>
      </c>
      <c r="K97" s="40"/>
      <c r="L97" s="40"/>
      <c r="M97" s="168"/>
      <c r="N97" s="168"/>
      <c r="O97" s="168"/>
      <c r="P97" s="168"/>
    </row>
    <row r="98" spans="1:16" s="4" customFormat="1" ht="14.25" customHeight="1">
      <c r="A98" s="35"/>
      <c r="B98" s="36">
        <v>92120</v>
      </c>
      <c r="C98" s="35"/>
      <c r="D98" s="214" t="s">
        <v>210</v>
      </c>
      <c r="E98" s="215"/>
      <c r="F98" s="215"/>
      <c r="G98" s="215"/>
      <c r="H98" s="216"/>
      <c r="I98" s="37"/>
      <c r="J98" s="37">
        <f>SUM(J99:J99)</f>
        <v>14700</v>
      </c>
      <c r="K98" s="124"/>
      <c r="L98" s="37"/>
      <c r="M98" s="168"/>
      <c r="N98" s="168"/>
      <c r="O98" s="168"/>
      <c r="P98" s="168"/>
    </row>
    <row r="99" spans="1:16" s="4" customFormat="1" ht="12.75" customHeight="1">
      <c r="A99" s="42"/>
      <c r="B99" s="43"/>
      <c r="C99" s="39">
        <v>4300</v>
      </c>
      <c r="D99" s="226" t="s">
        <v>141</v>
      </c>
      <c r="E99" s="227"/>
      <c r="F99" s="227"/>
      <c r="G99" s="227"/>
      <c r="H99" s="228"/>
      <c r="I99" s="140"/>
      <c r="J99" s="140">
        <v>14700</v>
      </c>
      <c r="K99" s="140"/>
      <c r="L99" s="140"/>
      <c r="M99" s="168"/>
      <c r="N99" s="168"/>
      <c r="O99" s="168"/>
      <c r="P99" s="168"/>
    </row>
    <row r="100" spans="1:16" s="4" customFormat="1" ht="12.75" customHeight="1">
      <c r="A100" s="32">
        <v>926</v>
      </c>
      <c r="B100" s="33"/>
      <c r="C100" s="33"/>
      <c r="D100" s="217" t="s">
        <v>171</v>
      </c>
      <c r="E100" s="218"/>
      <c r="F100" s="218"/>
      <c r="G100" s="218"/>
      <c r="H100" s="219"/>
      <c r="I100" s="34">
        <f>I106</f>
        <v>9572</v>
      </c>
      <c r="J100" s="34"/>
      <c r="K100" s="34">
        <f>K101+K106</f>
        <v>24272</v>
      </c>
      <c r="L100" s="34">
        <f>L101</f>
        <v>13600</v>
      </c>
      <c r="M100" s="151"/>
      <c r="N100" s="151"/>
      <c r="O100" s="151"/>
      <c r="P100" s="151"/>
    </row>
    <row r="101" spans="1:16" s="4" customFormat="1" ht="12.75" customHeight="1">
      <c r="A101" s="35"/>
      <c r="B101" s="36">
        <v>92605</v>
      </c>
      <c r="C101" s="153"/>
      <c r="D101" s="238" t="s">
        <v>172</v>
      </c>
      <c r="E101" s="239"/>
      <c r="F101" s="239"/>
      <c r="G101" s="239"/>
      <c r="H101" s="240"/>
      <c r="I101" s="37"/>
      <c r="J101" s="37"/>
      <c r="K101" s="37">
        <f>SUM(K102:K105)</f>
        <v>14700</v>
      </c>
      <c r="L101" s="37">
        <f>L105</f>
        <v>13600</v>
      </c>
      <c r="M101" s="151"/>
      <c r="N101" s="151"/>
      <c r="O101" s="151"/>
      <c r="P101" s="151"/>
    </row>
    <row r="102" spans="1:16" s="4" customFormat="1" ht="12.75" customHeight="1">
      <c r="A102" s="42"/>
      <c r="B102" s="43"/>
      <c r="C102" s="39">
        <v>4210</v>
      </c>
      <c r="D102" s="226" t="s">
        <v>152</v>
      </c>
      <c r="E102" s="227"/>
      <c r="F102" s="227"/>
      <c r="G102" s="227"/>
      <c r="H102" s="228"/>
      <c r="I102" s="40"/>
      <c r="J102" s="40"/>
      <c r="K102" s="40">
        <v>6000</v>
      </c>
      <c r="L102" s="40"/>
      <c r="M102" s="151"/>
      <c r="N102" s="151"/>
      <c r="O102" s="151"/>
      <c r="P102" s="151"/>
    </row>
    <row r="103" spans="1:16" s="4" customFormat="1" ht="12.75" customHeight="1">
      <c r="A103" s="42"/>
      <c r="B103" s="43"/>
      <c r="C103" s="39">
        <v>4270</v>
      </c>
      <c r="D103" s="226" t="s">
        <v>117</v>
      </c>
      <c r="E103" s="227"/>
      <c r="F103" s="227"/>
      <c r="G103" s="227"/>
      <c r="H103" s="228"/>
      <c r="I103" s="40"/>
      <c r="J103" s="40"/>
      <c r="K103" s="40">
        <v>2700</v>
      </c>
      <c r="L103" s="40"/>
      <c r="M103" s="151"/>
      <c r="N103" s="151"/>
      <c r="O103" s="151"/>
      <c r="P103" s="151"/>
    </row>
    <row r="104" spans="1:16" s="4" customFormat="1" ht="12.75" customHeight="1">
      <c r="A104" s="42"/>
      <c r="B104" s="43"/>
      <c r="C104" s="39">
        <v>4300</v>
      </c>
      <c r="D104" s="226" t="s">
        <v>141</v>
      </c>
      <c r="E104" s="227"/>
      <c r="F104" s="227"/>
      <c r="G104" s="227"/>
      <c r="H104" s="228"/>
      <c r="I104" s="40"/>
      <c r="J104" s="40"/>
      <c r="K104" s="40">
        <v>6000</v>
      </c>
      <c r="L104" s="40"/>
      <c r="M104" s="168"/>
      <c r="N104" s="168"/>
      <c r="O104" s="168"/>
      <c r="P104" s="168"/>
    </row>
    <row r="105" spans="1:16" s="4" customFormat="1" ht="12.75" customHeight="1">
      <c r="A105" s="42"/>
      <c r="B105" s="43"/>
      <c r="C105" s="119">
        <v>6060</v>
      </c>
      <c r="D105" s="235" t="s">
        <v>161</v>
      </c>
      <c r="E105" s="236"/>
      <c r="F105" s="236"/>
      <c r="G105" s="236"/>
      <c r="H105" s="237"/>
      <c r="I105" s="41"/>
      <c r="J105" s="41"/>
      <c r="K105" s="41"/>
      <c r="L105" s="41">
        <v>13600</v>
      </c>
      <c r="M105" s="151"/>
      <c r="N105" s="151"/>
      <c r="O105" s="151"/>
      <c r="P105" s="151"/>
    </row>
    <row r="106" spans="1:16" s="4" customFormat="1" ht="25.5" customHeight="1">
      <c r="A106" s="35"/>
      <c r="B106" s="36">
        <v>92605</v>
      </c>
      <c r="C106" s="153"/>
      <c r="D106" s="238" t="s">
        <v>217</v>
      </c>
      <c r="E106" s="239"/>
      <c r="F106" s="239"/>
      <c r="G106" s="239"/>
      <c r="H106" s="240"/>
      <c r="I106" s="37">
        <f>SUM(I107:I108)</f>
        <v>9572</v>
      </c>
      <c r="J106" s="37"/>
      <c r="K106" s="37">
        <f>SUM(K107:K110)</f>
        <v>9572</v>
      </c>
      <c r="L106" s="37"/>
      <c r="M106" s="183"/>
      <c r="N106" s="183"/>
      <c r="O106" s="183"/>
      <c r="P106" s="183"/>
    </row>
    <row r="107" spans="1:16" s="4" customFormat="1" ht="12.75" customHeight="1">
      <c r="A107" s="42"/>
      <c r="B107" s="43"/>
      <c r="C107" s="39">
        <v>4177</v>
      </c>
      <c r="D107" s="226" t="s">
        <v>218</v>
      </c>
      <c r="E107" s="227"/>
      <c r="F107" s="227"/>
      <c r="G107" s="227"/>
      <c r="H107" s="228"/>
      <c r="I107" s="40">
        <v>8136</v>
      </c>
      <c r="J107" s="40"/>
      <c r="K107" s="40"/>
      <c r="L107" s="40"/>
      <c r="M107" s="183"/>
      <c r="N107" s="183"/>
      <c r="O107" s="183"/>
      <c r="P107" s="183"/>
    </row>
    <row r="108" spans="1:16" s="4" customFormat="1" ht="12.75" customHeight="1">
      <c r="A108" s="42"/>
      <c r="B108" s="43"/>
      <c r="C108" s="39">
        <v>4179</v>
      </c>
      <c r="D108" s="226" t="s">
        <v>218</v>
      </c>
      <c r="E108" s="227"/>
      <c r="F108" s="227"/>
      <c r="G108" s="227"/>
      <c r="H108" s="228"/>
      <c r="I108" s="40">
        <v>1436</v>
      </c>
      <c r="J108" s="40"/>
      <c r="K108" s="40"/>
      <c r="L108" s="40"/>
      <c r="M108" s="183"/>
      <c r="N108" s="183"/>
      <c r="O108" s="183"/>
      <c r="P108" s="183"/>
    </row>
    <row r="109" spans="1:16" s="4" customFormat="1" ht="12.75" customHeight="1">
      <c r="A109" s="42"/>
      <c r="B109" s="43"/>
      <c r="C109" s="39">
        <v>4247</v>
      </c>
      <c r="D109" s="226" t="s">
        <v>219</v>
      </c>
      <c r="E109" s="227"/>
      <c r="F109" s="227"/>
      <c r="G109" s="227"/>
      <c r="H109" s="228"/>
      <c r="I109" s="40"/>
      <c r="J109" s="40"/>
      <c r="K109" s="40">
        <v>8136</v>
      </c>
      <c r="L109" s="40"/>
      <c r="M109" s="183"/>
      <c r="N109" s="183"/>
      <c r="O109" s="183"/>
      <c r="P109" s="183"/>
    </row>
    <row r="110" spans="1:16" s="4" customFormat="1" ht="12.75" customHeight="1">
      <c r="A110" s="42"/>
      <c r="B110" s="43"/>
      <c r="C110" s="119">
        <v>4249</v>
      </c>
      <c r="D110" s="226" t="s">
        <v>219</v>
      </c>
      <c r="E110" s="227"/>
      <c r="F110" s="227"/>
      <c r="G110" s="227"/>
      <c r="H110" s="228"/>
      <c r="I110" s="41"/>
      <c r="J110" s="41"/>
      <c r="K110" s="41">
        <v>1436</v>
      </c>
      <c r="L110" s="41"/>
      <c r="M110" s="183"/>
      <c r="N110" s="183"/>
      <c r="O110" s="183"/>
      <c r="P110" s="183"/>
    </row>
    <row r="111" spans="1:16" ht="10.5" customHeight="1">
      <c r="A111" s="330" t="s">
        <v>92</v>
      </c>
      <c r="B111" s="331"/>
      <c r="C111" s="331"/>
      <c r="D111" s="331"/>
      <c r="E111" s="331"/>
      <c r="F111" s="331"/>
      <c r="G111" s="331"/>
      <c r="H111" s="332"/>
      <c r="I111" s="120">
        <f>I100+I93+I79+I64+I54+I46+I34+I29+I20+I17+I9</f>
        <v>26730</v>
      </c>
      <c r="J111" s="120">
        <f>J100+J93+J79+J64+J54+J46+J34+J29+J20+J17+J9</f>
        <v>5890825</v>
      </c>
      <c r="K111" s="120">
        <f>K100+K93+K79+K64+K54+K46+K34+K29+K20+K17+K9</f>
        <v>1743659</v>
      </c>
      <c r="L111" s="120">
        <f>L100+L93+L79+L64+L54+L46+L34+L29+L20+L17+L9</f>
        <v>1770709</v>
      </c>
      <c r="M111" s="329"/>
      <c r="N111" s="264"/>
      <c r="O111" s="264"/>
      <c r="P111" s="264"/>
    </row>
    <row r="112" spans="1:16" s="9" customFormat="1" ht="6.75" customHeight="1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</row>
    <row r="113" spans="1:16" s="9" customFormat="1" ht="12.75" customHeight="1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</row>
    <row r="114" spans="1:16" s="9" customFormat="1" ht="19.5" customHeight="1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</row>
    <row r="115" spans="1:16" s="9" customFormat="1" ht="14.25" customHeight="1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</row>
    <row r="116" spans="1:16" s="9" customFormat="1" ht="8.25" customHeight="1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</row>
    <row r="117" spans="1:16" ht="11.25" customHeight="1">
      <c r="A117" s="253" t="s">
        <v>29</v>
      </c>
      <c r="B117" s="279" t="s">
        <v>0</v>
      </c>
      <c r="C117" s="280"/>
      <c r="D117" s="281"/>
      <c r="E117" s="288" t="s">
        <v>223</v>
      </c>
      <c r="F117" s="275" t="s">
        <v>18</v>
      </c>
      <c r="G117" s="276"/>
      <c r="H117" s="205" t="s">
        <v>82</v>
      </c>
      <c r="I117" s="194" t="s">
        <v>30</v>
      </c>
      <c r="J117" s="195"/>
      <c r="K117" s="195"/>
      <c r="L117" s="195"/>
      <c r="M117" s="195"/>
      <c r="N117" s="195"/>
      <c r="O117" s="195"/>
      <c r="P117" s="196"/>
    </row>
    <row r="118" spans="1:16" ht="11.25" customHeight="1">
      <c r="A118" s="253"/>
      <c r="B118" s="282"/>
      <c r="C118" s="283"/>
      <c r="D118" s="284"/>
      <c r="E118" s="289"/>
      <c r="F118" s="277"/>
      <c r="G118" s="278"/>
      <c r="H118" s="291"/>
      <c r="I118" s="261" t="s">
        <v>32</v>
      </c>
      <c r="J118" s="269" t="s">
        <v>42</v>
      </c>
      <c r="K118" s="270"/>
      <c r="L118" s="270"/>
      <c r="M118" s="270"/>
      <c r="N118" s="270"/>
      <c r="O118" s="271"/>
      <c r="P118" s="202" t="s">
        <v>35</v>
      </c>
    </row>
    <row r="119" spans="1:16" ht="12" customHeight="1">
      <c r="A119" s="254"/>
      <c r="B119" s="282"/>
      <c r="C119" s="283"/>
      <c r="D119" s="284"/>
      <c r="E119" s="289"/>
      <c r="F119" s="205" t="s">
        <v>81</v>
      </c>
      <c r="G119" s="205" t="s">
        <v>86</v>
      </c>
      <c r="H119" s="291"/>
      <c r="I119" s="262"/>
      <c r="J119" s="207" t="s">
        <v>162</v>
      </c>
      <c r="K119" s="207" t="s">
        <v>33</v>
      </c>
      <c r="L119" s="207" t="s">
        <v>44</v>
      </c>
      <c r="M119" s="207" t="s">
        <v>34</v>
      </c>
      <c r="N119" s="209" t="s">
        <v>42</v>
      </c>
      <c r="O119" s="210"/>
      <c r="P119" s="203"/>
    </row>
    <row r="120" spans="1:16" ht="66.75" customHeight="1">
      <c r="A120" s="255"/>
      <c r="B120" s="285"/>
      <c r="C120" s="286"/>
      <c r="D120" s="287"/>
      <c r="E120" s="290"/>
      <c r="F120" s="206"/>
      <c r="G120" s="206"/>
      <c r="H120" s="206"/>
      <c r="I120" s="263"/>
      <c r="J120" s="208"/>
      <c r="K120" s="208"/>
      <c r="L120" s="208"/>
      <c r="M120" s="208"/>
      <c r="N120" s="84" t="s">
        <v>95</v>
      </c>
      <c r="O120" s="131" t="s">
        <v>157</v>
      </c>
      <c r="P120" s="204"/>
    </row>
    <row r="121" spans="1:18" ht="13.5" customHeight="1">
      <c r="A121" s="44" t="s">
        <v>1</v>
      </c>
      <c r="B121" s="45" t="s">
        <v>3</v>
      </c>
      <c r="C121" s="45"/>
      <c r="D121" s="45"/>
      <c r="E121" s="24">
        <v>9314767</v>
      </c>
      <c r="F121" s="24">
        <f>J9</f>
        <v>3346015</v>
      </c>
      <c r="G121" s="24">
        <f>L9</f>
        <v>8000</v>
      </c>
      <c r="H121" s="24">
        <f aca="true" t="shared" si="0" ref="H121:H126">E121-F121+G121</f>
        <v>5976752</v>
      </c>
      <c r="I121" s="24">
        <f aca="true" t="shared" si="1" ref="I121:I127">H121-P121</f>
        <v>72375</v>
      </c>
      <c r="J121" s="77"/>
      <c r="K121" s="24"/>
      <c r="L121" s="24"/>
      <c r="M121" s="77"/>
      <c r="N121" s="24">
        <v>21455</v>
      </c>
      <c r="O121" s="78"/>
      <c r="P121" s="81">
        <v>5904377</v>
      </c>
      <c r="Q121" s="1">
        <f>P121+I121</f>
        <v>5976752</v>
      </c>
      <c r="R121" s="1">
        <f>Q121-H121</f>
        <v>0</v>
      </c>
    </row>
    <row r="122" spans="1:18" ht="13.5" customHeight="1">
      <c r="A122" s="44" t="s">
        <v>2</v>
      </c>
      <c r="B122" s="232" t="s">
        <v>8</v>
      </c>
      <c r="C122" s="233"/>
      <c r="D122" s="234"/>
      <c r="E122" s="24">
        <v>177000</v>
      </c>
      <c r="F122" s="24">
        <f>I17</f>
        <v>2158</v>
      </c>
      <c r="G122" s="24"/>
      <c r="H122" s="24">
        <f t="shared" si="0"/>
        <v>174842</v>
      </c>
      <c r="I122" s="24">
        <f t="shared" si="1"/>
        <v>174842</v>
      </c>
      <c r="J122" s="77"/>
      <c r="K122" s="77"/>
      <c r="L122" s="77"/>
      <c r="M122" s="77"/>
      <c r="N122" s="77"/>
      <c r="O122" s="78"/>
      <c r="P122" s="81"/>
      <c r="Q122" s="1">
        <f aca="true" t="shared" si="2" ref="Q122:Q147">P122+I122</f>
        <v>174842</v>
      </c>
      <c r="R122" s="1">
        <f aca="true" t="shared" si="3" ref="R122:R147">Q122-H122</f>
        <v>0</v>
      </c>
    </row>
    <row r="123" spans="1:18" ht="13.5" customHeight="1">
      <c r="A123" s="44">
        <v>150</v>
      </c>
      <c r="B123" s="229" t="s">
        <v>158</v>
      </c>
      <c r="C123" s="230"/>
      <c r="D123" s="231"/>
      <c r="E123" s="24">
        <v>27045</v>
      </c>
      <c r="F123" s="24"/>
      <c r="G123" s="24"/>
      <c r="H123" s="24">
        <f t="shared" si="0"/>
        <v>27045</v>
      </c>
      <c r="I123" s="24"/>
      <c r="J123" s="77"/>
      <c r="K123" s="24"/>
      <c r="L123" s="77"/>
      <c r="M123" s="77"/>
      <c r="N123" s="77"/>
      <c r="O123" s="78"/>
      <c r="P123" s="81">
        <v>27045</v>
      </c>
      <c r="Q123" s="1">
        <f t="shared" si="2"/>
        <v>27045</v>
      </c>
      <c r="R123" s="1">
        <f t="shared" si="3"/>
        <v>0</v>
      </c>
    </row>
    <row r="124" spans="1:18" ht="13.5" customHeight="1">
      <c r="A124" s="146">
        <v>600</v>
      </c>
      <c r="B124" s="232" t="s">
        <v>9</v>
      </c>
      <c r="C124" s="233"/>
      <c r="D124" s="234"/>
      <c r="E124" s="24">
        <v>19516937</v>
      </c>
      <c r="F124" s="24">
        <f>I20+J20</f>
        <v>899530</v>
      </c>
      <c r="G124" s="12">
        <f>K20+L20</f>
        <v>560216</v>
      </c>
      <c r="H124" s="24">
        <f t="shared" si="0"/>
        <v>19177623</v>
      </c>
      <c r="I124" s="24">
        <f t="shared" si="1"/>
        <v>8073694</v>
      </c>
      <c r="J124" s="24"/>
      <c r="K124" s="24">
        <v>2268142</v>
      </c>
      <c r="L124" s="24"/>
      <c r="M124" s="77"/>
      <c r="N124" s="77"/>
      <c r="O124" s="78"/>
      <c r="P124" s="81">
        <v>11103929</v>
      </c>
      <c r="Q124" s="1">
        <f t="shared" si="2"/>
        <v>19177623</v>
      </c>
      <c r="R124" s="1">
        <f t="shared" si="3"/>
        <v>0</v>
      </c>
    </row>
    <row r="125" spans="1:18" ht="13.5" customHeight="1">
      <c r="A125" s="48">
        <v>630</v>
      </c>
      <c r="B125" s="232" t="s">
        <v>39</v>
      </c>
      <c r="C125" s="233"/>
      <c r="D125" s="234"/>
      <c r="E125" s="24">
        <v>15000</v>
      </c>
      <c r="F125" s="24"/>
      <c r="G125" s="24"/>
      <c r="H125" s="24">
        <f t="shared" si="0"/>
        <v>15000</v>
      </c>
      <c r="I125" s="24">
        <f t="shared" si="1"/>
        <v>15000</v>
      </c>
      <c r="J125" s="24"/>
      <c r="K125" s="24">
        <f>I125</f>
        <v>15000</v>
      </c>
      <c r="L125" s="24"/>
      <c r="M125" s="77"/>
      <c r="N125" s="77"/>
      <c r="O125" s="78"/>
      <c r="P125" s="81"/>
      <c r="Q125" s="1">
        <f t="shared" si="2"/>
        <v>15000</v>
      </c>
      <c r="R125" s="1">
        <f t="shared" si="3"/>
        <v>0</v>
      </c>
    </row>
    <row r="126" spans="1:18" ht="13.5" customHeight="1">
      <c r="A126" s="48">
        <v>700</v>
      </c>
      <c r="B126" s="229" t="s">
        <v>93</v>
      </c>
      <c r="C126" s="230"/>
      <c r="D126" s="231"/>
      <c r="E126" s="24">
        <v>6146415</v>
      </c>
      <c r="F126" s="24">
        <f>I29+J29</f>
        <v>97000</v>
      </c>
      <c r="G126" s="24">
        <f>K29+L29</f>
        <v>433000</v>
      </c>
      <c r="H126" s="24">
        <f t="shared" si="0"/>
        <v>6482415</v>
      </c>
      <c r="I126" s="24">
        <f t="shared" si="1"/>
        <v>6298415</v>
      </c>
      <c r="J126" s="24">
        <v>65600</v>
      </c>
      <c r="K126" s="24">
        <v>272700</v>
      </c>
      <c r="L126" s="77"/>
      <c r="M126" s="77"/>
      <c r="N126" s="77"/>
      <c r="O126" s="79"/>
      <c r="P126" s="24">
        <v>184000</v>
      </c>
      <c r="Q126" s="1">
        <f t="shared" si="2"/>
        <v>6482415</v>
      </c>
      <c r="R126" s="1">
        <f t="shared" si="3"/>
        <v>0</v>
      </c>
    </row>
    <row r="127" spans="1:18" ht="13.5" customHeight="1">
      <c r="A127" s="48">
        <v>710</v>
      </c>
      <c r="B127" s="232" t="s">
        <v>17</v>
      </c>
      <c r="C127" s="233"/>
      <c r="D127" s="234"/>
      <c r="E127" s="12">
        <v>657563</v>
      </c>
      <c r="F127" s="12"/>
      <c r="G127" s="12"/>
      <c r="H127" s="12">
        <f>E127-F127+G127</f>
        <v>657563</v>
      </c>
      <c r="I127" s="12">
        <f t="shared" si="1"/>
        <v>657563</v>
      </c>
      <c r="J127" s="12">
        <v>78040</v>
      </c>
      <c r="K127" s="13"/>
      <c r="L127" s="12"/>
      <c r="M127" s="13"/>
      <c r="N127" s="13"/>
      <c r="O127" s="14"/>
      <c r="P127" s="12"/>
      <c r="Q127" s="1">
        <f t="shared" si="2"/>
        <v>657563</v>
      </c>
      <c r="R127" s="1">
        <f t="shared" si="3"/>
        <v>0</v>
      </c>
    </row>
    <row r="128" spans="1:18" ht="13.5" customHeight="1">
      <c r="A128" s="145">
        <v>720</v>
      </c>
      <c r="B128" s="232" t="s">
        <v>45</v>
      </c>
      <c r="C128" s="233"/>
      <c r="D128" s="234"/>
      <c r="E128" s="12">
        <v>2325079</v>
      </c>
      <c r="F128" s="12"/>
      <c r="G128" s="81"/>
      <c r="H128" s="12">
        <f>E128-F128+G128</f>
        <v>2325079</v>
      </c>
      <c r="I128" s="12">
        <f>H128-P128</f>
        <v>231650</v>
      </c>
      <c r="J128" s="12">
        <v>74500</v>
      </c>
      <c r="K128" s="13"/>
      <c r="L128" s="12"/>
      <c r="M128" s="13"/>
      <c r="N128" s="13"/>
      <c r="O128" s="14"/>
      <c r="P128" s="12">
        <v>2093429</v>
      </c>
      <c r="Q128" s="1">
        <f t="shared" si="2"/>
        <v>2325079</v>
      </c>
      <c r="R128" s="1">
        <f t="shared" si="3"/>
        <v>0</v>
      </c>
    </row>
    <row r="129" spans="1:18" ht="15" customHeight="1">
      <c r="A129" s="48">
        <v>750</v>
      </c>
      <c r="B129" s="232" t="s">
        <v>36</v>
      </c>
      <c r="C129" s="233"/>
      <c r="D129" s="234"/>
      <c r="E129" s="12">
        <v>10002697</v>
      </c>
      <c r="F129" s="12">
        <f>I34+J34</f>
        <v>15000</v>
      </c>
      <c r="G129" s="12">
        <f>K34+L34</f>
        <v>41556</v>
      </c>
      <c r="H129" s="12">
        <f>E129-F129+G129</f>
        <v>10029253</v>
      </c>
      <c r="I129" s="12">
        <f aca="true" t="shared" si="4" ref="I129:I147">H129-P129</f>
        <v>9960028</v>
      </c>
      <c r="J129" s="12">
        <v>6655189</v>
      </c>
      <c r="K129" s="12">
        <v>180124</v>
      </c>
      <c r="L129" s="12">
        <v>338108</v>
      </c>
      <c r="M129" s="13"/>
      <c r="N129" s="12">
        <v>102667</v>
      </c>
      <c r="O129" s="12"/>
      <c r="P129" s="12">
        <v>69225</v>
      </c>
      <c r="Q129" s="1">
        <f t="shared" si="2"/>
        <v>10029253</v>
      </c>
      <c r="R129" s="1">
        <f t="shared" si="3"/>
        <v>0</v>
      </c>
    </row>
    <row r="130" spans="1:18" ht="64.5" customHeight="1">
      <c r="A130" s="48">
        <v>751</v>
      </c>
      <c r="B130" s="292" t="s">
        <v>28</v>
      </c>
      <c r="C130" s="293"/>
      <c r="D130" s="294"/>
      <c r="E130" s="12">
        <v>21237</v>
      </c>
      <c r="F130" s="12"/>
      <c r="G130" s="12">
        <f>K46</f>
        <v>37688</v>
      </c>
      <c r="H130" s="12">
        <f aca="true" t="shared" si="5" ref="H130:H136">E130-F130+G130</f>
        <v>58925</v>
      </c>
      <c r="I130" s="12">
        <f t="shared" si="4"/>
        <v>58925</v>
      </c>
      <c r="J130" s="12">
        <v>36824</v>
      </c>
      <c r="K130" s="12"/>
      <c r="L130" s="12">
        <v>14160</v>
      </c>
      <c r="M130" s="13"/>
      <c r="N130" s="12">
        <v>35197</v>
      </c>
      <c r="O130" s="14"/>
      <c r="P130" s="12"/>
      <c r="Q130" s="1">
        <f t="shared" si="2"/>
        <v>58925</v>
      </c>
      <c r="R130" s="1">
        <f t="shared" si="3"/>
        <v>0</v>
      </c>
    </row>
    <row r="131" spans="1:18" ht="39.75" customHeight="1">
      <c r="A131" s="48">
        <v>754</v>
      </c>
      <c r="B131" s="229" t="s">
        <v>31</v>
      </c>
      <c r="C131" s="230"/>
      <c r="D131" s="231"/>
      <c r="E131" s="12">
        <v>1189930</v>
      </c>
      <c r="F131" s="12"/>
      <c r="G131" s="12">
        <f>K54+L54</f>
        <v>177002</v>
      </c>
      <c r="H131" s="12">
        <f t="shared" si="5"/>
        <v>1366932</v>
      </c>
      <c r="I131" s="12">
        <f t="shared" si="4"/>
        <v>1285261</v>
      </c>
      <c r="J131" s="12"/>
      <c r="K131" s="12">
        <v>153498</v>
      </c>
      <c r="L131" s="12">
        <v>209916</v>
      </c>
      <c r="M131" s="13"/>
      <c r="N131" s="13">
        <v>200</v>
      </c>
      <c r="O131" s="14"/>
      <c r="P131" s="12">
        <v>81671</v>
      </c>
      <c r="Q131" s="1">
        <f t="shared" si="2"/>
        <v>1366932</v>
      </c>
      <c r="R131" s="1">
        <f t="shared" si="3"/>
        <v>0</v>
      </c>
    </row>
    <row r="132" spans="1:18" ht="94.5" customHeight="1">
      <c r="A132" s="48">
        <v>756</v>
      </c>
      <c r="B132" s="229" t="s">
        <v>144</v>
      </c>
      <c r="C132" s="230"/>
      <c r="D132" s="231"/>
      <c r="E132" s="12">
        <v>240000</v>
      </c>
      <c r="F132" s="12">
        <f>I46+J46</f>
        <v>0</v>
      </c>
      <c r="G132" s="12"/>
      <c r="H132" s="12">
        <f t="shared" si="5"/>
        <v>240000</v>
      </c>
      <c r="I132" s="12">
        <f t="shared" si="4"/>
        <v>240000</v>
      </c>
      <c r="J132" s="12">
        <v>124100</v>
      </c>
      <c r="K132" s="13"/>
      <c r="L132" s="13"/>
      <c r="M132" s="13"/>
      <c r="N132" s="13"/>
      <c r="O132" s="14"/>
      <c r="P132" s="12"/>
      <c r="Q132" s="1">
        <f t="shared" si="2"/>
        <v>240000</v>
      </c>
      <c r="R132" s="1">
        <f t="shared" si="3"/>
        <v>0</v>
      </c>
    </row>
    <row r="133" spans="1:18" ht="26.25" customHeight="1">
      <c r="A133" s="48">
        <v>757</v>
      </c>
      <c r="B133" s="229" t="s">
        <v>10</v>
      </c>
      <c r="C133" s="230"/>
      <c r="D133" s="231"/>
      <c r="E133" s="12">
        <v>2331976</v>
      </c>
      <c r="F133" s="12"/>
      <c r="G133" s="12"/>
      <c r="H133" s="12">
        <f t="shared" si="5"/>
        <v>2331976</v>
      </c>
      <c r="I133" s="12">
        <f t="shared" si="4"/>
        <v>2331976</v>
      </c>
      <c r="J133" s="13"/>
      <c r="K133" s="13"/>
      <c r="L133" s="13"/>
      <c r="M133" s="81">
        <f>I133</f>
        <v>2331976</v>
      </c>
      <c r="N133" s="12"/>
      <c r="O133" s="14"/>
      <c r="P133" s="12"/>
      <c r="Q133" s="1">
        <f t="shared" si="2"/>
        <v>2331976</v>
      </c>
      <c r="R133" s="1">
        <f t="shared" si="3"/>
        <v>0</v>
      </c>
    </row>
    <row r="134" spans="1:18" ht="12.75" customHeight="1">
      <c r="A134" s="48">
        <v>758</v>
      </c>
      <c r="B134" s="229" t="s">
        <v>11</v>
      </c>
      <c r="C134" s="230"/>
      <c r="D134" s="231"/>
      <c r="E134" s="15">
        <v>6908860</v>
      </c>
      <c r="F134" s="15"/>
      <c r="G134" s="16"/>
      <c r="H134" s="15">
        <f t="shared" si="5"/>
        <v>6908860</v>
      </c>
      <c r="I134" s="17">
        <f t="shared" si="4"/>
        <v>6908860</v>
      </c>
      <c r="J134" s="18"/>
      <c r="K134" s="18"/>
      <c r="L134" s="18"/>
      <c r="M134" s="19"/>
      <c r="N134" s="19"/>
      <c r="O134" s="20"/>
      <c r="P134" s="12"/>
      <c r="Q134" s="1">
        <f t="shared" si="2"/>
        <v>6908860</v>
      </c>
      <c r="R134" s="1">
        <f t="shared" si="3"/>
        <v>0</v>
      </c>
    </row>
    <row r="135" spans="1:18" ht="12.75" customHeight="1">
      <c r="A135" s="48">
        <v>801</v>
      </c>
      <c r="B135" s="229" t="s">
        <v>12</v>
      </c>
      <c r="C135" s="230"/>
      <c r="D135" s="231"/>
      <c r="E135" s="15">
        <v>49019567</v>
      </c>
      <c r="F135" s="82">
        <f>I64+J64</f>
        <v>100000</v>
      </c>
      <c r="G135" s="82">
        <f>K64+L64</f>
        <v>521000</v>
      </c>
      <c r="H135" s="15">
        <f t="shared" si="5"/>
        <v>49440567</v>
      </c>
      <c r="I135" s="17">
        <f t="shared" si="4"/>
        <v>42271730</v>
      </c>
      <c r="J135" s="15">
        <v>21853411</v>
      </c>
      <c r="K135" s="189">
        <v>11957318</v>
      </c>
      <c r="L135" s="15">
        <v>1266675</v>
      </c>
      <c r="M135" s="18"/>
      <c r="N135" s="18"/>
      <c r="O135" s="20"/>
      <c r="P135" s="81">
        <v>7168837</v>
      </c>
      <c r="Q135" s="1">
        <f t="shared" si="2"/>
        <v>49440567</v>
      </c>
      <c r="R135" s="1">
        <f t="shared" si="3"/>
        <v>0</v>
      </c>
    </row>
    <row r="136" spans="1:18" ht="12.75" customHeight="1">
      <c r="A136" s="48">
        <v>851</v>
      </c>
      <c r="B136" s="229" t="s">
        <v>13</v>
      </c>
      <c r="C136" s="230"/>
      <c r="D136" s="231"/>
      <c r="E136" s="12">
        <v>545000</v>
      </c>
      <c r="F136" s="12"/>
      <c r="G136" s="12"/>
      <c r="H136" s="12">
        <f t="shared" si="5"/>
        <v>545000</v>
      </c>
      <c r="I136" s="17">
        <f t="shared" si="4"/>
        <v>545000</v>
      </c>
      <c r="J136" s="12">
        <v>95800</v>
      </c>
      <c r="K136" s="12">
        <v>45000</v>
      </c>
      <c r="L136" s="12"/>
      <c r="M136" s="13"/>
      <c r="N136" s="13"/>
      <c r="O136" s="20"/>
      <c r="P136" s="12"/>
      <c r="Q136" s="1">
        <f t="shared" si="2"/>
        <v>545000</v>
      </c>
      <c r="R136" s="1">
        <f t="shared" si="3"/>
        <v>0</v>
      </c>
    </row>
    <row r="137" spans="1:18" ht="12" customHeight="1">
      <c r="A137" s="48">
        <v>852</v>
      </c>
      <c r="B137" s="229" t="s">
        <v>14</v>
      </c>
      <c r="C137" s="230"/>
      <c r="D137" s="231"/>
      <c r="E137" s="12">
        <v>4590100</v>
      </c>
      <c r="F137" s="12"/>
      <c r="G137" s="12"/>
      <c r="H137" s="12">
        <f aca="true" t="shared" si="6" ref="H137:H147">E137-F137+G137</f>
        <v>4590100</v>
      </c>
      <c r="I137" s="17">
        <f t="shared" si="4"/>
        <v>4524910</v>
      </c>
      <c r="J137" s="12">
        <v>1081528</v>
      </c>
      <c r="K137" s="12"/>
      <c r="L137" s="12">
        <v>3039243</v>
      </c>
      <c r="M137" s="13"/>
      <c r="N137" s="81">
        <v>2228400</v>
      </c>
      <c r="O137" s="20"/>
      <c r="P137" s="12">
        <v>65190</v>
      </c>
      <c r="Q137" s="1">
        <f t="shared" si="2"/>
        <v>4590100</v>
      </c>
      <c r="R137" s="1">
        <f t="shared" si="3"/>
        <v>0</v>
      </c>
    </row>
    <row r="138" spans="1:18" s="9" customFormat="1" ht="28.5" customHeight="1">
      <c r="A138" s="160">
        <v>853</v>
      </c>
      <c r="B138" s="313" t="s">
        <v>178</v>
      </c>
      <c r="C138" s="314"/>
      <c r="D138" s="315"/>
      <c r="E138" s="12">
        <v>111000</v>
      </c>
      <c r="F138" s="12"/>
      <c r="G138" s="12"/>
      <c r="H138" s="12">
        <f t="shared" si="6"/>
        <v>111000</v>
      </c>
      <c r="I138" s="17">
        <f>H138-P138</f>
        <v>111000</v>
      </c>
      <c r="J138" s="12">
        <v>37500</v>
      </c>
      <c r="K138" s="12"/>
      <c r="L138" s="12">
        <v>11655</v>
      </c>
      <c r="M138" s="13"/>
      <c r="N138" s="81"/>
      <c r="O138" s="20"/>
      <c r="P138" s="12"/>
      <c r="Q138" s="1"/>
      <c r="R138" s="1">
        <f t="shared" si="3"/>
        <v>-111000</v>
      </c>
    </row>
    <row r="139" spans="1:18" s="9" customFormat="1" ht="13.5" customHeight="1">
      <c r="A139" s="161"/>
      <c r="B139" s="162"/>
      <c r="C139" s="162"/>
      <c r="D139" s="162"/>
      <c r="E139" s="163"/>
      <c r="F139" s="163"/>
      <c r="G139" s="163"/>
      <c r="H139" s="163"/>
      <c r="I139" s="164"/>
      <c r="J139" s="163"/>
      <c r="K139" s="163"/>
      <c r="L139" s="163"/>
      <c r="M139" s="165"/>
      <c r="N139" s="166"/>
      <c r="O139" s="167"/>
      <c r="P139" s="163"/>
      <c r="Q139" s="1"/>
      <c r="R139" s="1">
        <f t="shared" si="3"/>
        <v>0</v>
      </c>
    </row>
    <row r="140" spans="1:18" s="9" customFormat="1" ht="12" customHeight="1">
      <c r="A140" s="253" t="s">
        <v>29</v>
      </c>
      <c r="B140" s="279" t="s">
        <v>0</v>
      </c>
      <c r="C140" s="280"/>
      <c r="D140" s="281"/>
      <c r="E140" s="288" t="str">
        <f>E117</f>
        <v>Plan na dzień 30.09.2011r.</v>
      </c>
      <c r="F140" s="275" t="s">
        <v>18</v>
      </c>
      <c r="G140" s="276"/>
      <c r="H140" s="205" t="s">
        <v>82</v>
      </c>
      <c r="I140" s="194" t="s">
        <v>30</v>
      </c>
      <c r="J140" s="195"/>
      <c r="K140" s="195"/>
      <c r="L140" s="195"/>
      <c r="M140" s="195"/>
      <c r="N140" s="195"/>
      <c r="O140" s="195"/>
      <c r="P140" s="196"/>
      <c r="Q140" s="1"/>
      <c r="R140" s="1" t="e">
        <f t="shared" si="3"/>
        <v>#VALUE!</v>
      </c>
    </row>
    <row r="141" spans="1:18" s="9" customFormat="1" ht="12" customHeight="1">
      <c r="A141" s="253"/>
      <c r="B141" s="282"/>
      <c r="C141" s="283"/>
      <c r="D141" s="284"/>
      <c r="E141" s="289"/>
      <c r="F141" s="277"/>
      <c r="G141" s="278"/>
      <c r="H141" s="291"/>
      <c r="I141" s="261" t="s">
        <v>32</v>
      </c>
      <c r="J141" s="269" t="s">
        <v>42</v>
      </c>
      <c r="K141" s="270"/>
      <c r="L141" s="270"/>
      <c r="M141" s="270"/>
      <c r="N141" s="270"/>
      <c r="O141" s="271"/>
      <c r="P141" s="202" t="s">
        <v>35</v>
      </c>
      <c r="Q141" s="1"/>
      <c r="R141" s="1">
        <f t="shared" si="3"/>
        <v>0</v>
      </c>
    </row>
    <row r="142" spans="1:18" s="9" customFormat="1" ht="28.5" customHeight="1">
      <c r="A142" s="254"/>
      <c r="B142" s="282"/>
      <c r="C142" s="283"/>
      <c r="D142" s="284"/>
      <c r="E142" s="289"/>
      <c r="F142" s="205" t="s">
        <v>81</v>
      </c>
      <c r="G142" s="205" t="s">
        <v>86</v>
      </c>
      <c r="H142" s="291"/>
      <c r="I142" s="262"/>
      <c r="J142" s="207" t="s">
        <v>162</v>
      </c>
      <c r="K142" s="207" t="s">
        <v>33</v>
      </c>
      <c r="L142" s="207" t="s">
        <v>44</v>
      </c>
      <c r="M142" s="207" t="s">
        <v>34</v>
      </c>
      <c r="N142" s="209" t="s">
        <v>42</v>
      </c>
      <c r="O142" s="210"/>
      <c r="P142" s="203"/>
      <c r="Q142" s="1">
        <f t="shared" si="2"/>
        <v>0</v>
      </c>
      <c r="R142" s="1">
        <f t="shared" si="3"/>
        <v>0</v>
      </c>
    </row>
    <row r="143" spans="1:18" s="9" customFormat="1" ht="66" customHeight="1">
      <c r="A143" s="255"/>
      <c r="B143" s="285"/>
      <c r="C143" s="286"/>
      <c r="D143" s="287"/>
      <c r="E143" s="290"/>
      <c r="F143" s="206"/>
      <c r="G143" s="206"/>
      <c r="H143" s="206"/>
      <c r="I143" s="263"/>
      <c r="J143" s="208"/>
      <c r="K143" s="208"/>
      <c r="L143" s="208"/>
      <c r="M143" s="208"/>
      <c r="N143" s="84" t="s">
        <v>95</v>
      </c>
      <c r="O143" s="131" t="s">
        <v>157</v>
      </c>
      <c r="P143" s="204"/>
      <c r="Q143" s="1">
        <f t="shared" si="2"/>
        <v>0</v>
      </c>
      <c r="R143" s="1">
        <f t="shared" si="3"/>
        <v>0</v>
      </c>
    </row>
    <row r="144" spans="1:18" ht="24" customHeight="1">
      <c r="A144" s="48">
        <v>854</v>
      </c>
      <c r="B144" s="229" t="s">
        <v>15</v>
      </c>
      <c r="C144" s="230"/>
      <c r="D144" s="231"/>
      <c r="E144" s="12">
        <v>1622491</v>
      </c>
      <c r="F144" s="12"/>
      <c r="G144" s="12"/>
      <c r="H144" s="12">
        <f t="shared" si="6"/>
        <v>1622491</v>
      </c>
      <c r="I144" s="17">
        <f t="shared" si="4"/>
        <v>1622491</v>
      </c>
      <c r="J144" s="12">
        <v>1237202</v>
      </c>
      <c r="K144" s="12"/>
      <c r="L144" s="12">
        <v>220613</v>
      </c>
      <c r="M144" s="13"/>
      <c r="N144" s="13"/>
      <c r="O144" s="20"/>
      <c r="P144" s="12"/>
      <c r="Q144" s="1">
        <f t="shared" si="2"/>
        <v>1622491</v>
      </c>
      <c r="R144" s="1">
        <f t="shared" si="3"/>
        <v>0</v>
      </c>
    </row>
    <row r="145" spans="1:18" ht="24.75" customHeight="1">
      <c r="A145" s="48">
        <v>900</v>
      </c>
      <c r="B145" s="229" t="s">
        <v>119</v>
      </c>
      <c r="C145" s="230"/>
      <c r="D145" s="231"/>
      <c r="E145" s="12">
        <v>3878599</v>
      </c>
      <c r="F145" s="12">
        <f>I79+J79</f>
        <v>38500</v>
      </c>
      <c r="G145" s="12">
        <f>K79+L79</f>
        <v>302954</v>
      </c>
      <c r="H145" s="12">
        <f t="shared" si="6"/>
        <v>4143053</v>
      </c>
      <c r="I145" s="17">
        <f t="shared" si="4"/>
        <v>3113737</v>
      </c>
      <c r="J145" s="12">
        <v>29000</v>
      </c>
      <c r="K145" s="13"/>
      <c r="L145" s="13"/>
      <c r="M145" s="13"/>
      <c r="N145" s="13"/>
      <c r="O145" s="20"/>
      <c r="P145" s="12">
        <v>1029316</v>
      </c>
      <c r="Q145" s="1">
        <f t="shared" si="2"/>
        <v>4143053</v>
      </c>
      <c r="R145" s="1">
        <f t="shared" si="3"/>
        <v>0</v>
      </c>
    </row>
    <row r="146" spans="1:18" ht="24" customHeight="1">
      <c r="A146" s="48">
        <v>921</v>
      </c>
      <c r="B146" s="229" t="s">
        <v>76</v>
      </c>
      <c r="C146" s="230"/>
      <c r="D146" s="231"/>
      <c r="E146" s="12">
        <v>3853638</v>
      </c>
      <c r="F146" s="12">
        <f>J93+I93</f>
        <v>1409780</v>
      </c>
      <c r="G146" s="12">
        <f>K93+L93</f>
        <v>1395080</v>
      </c>
      <c r="H146" s="12">
        <f t="shared" si="6"/>
        <v>3838938</v>
      </c>
      <c r="I146" s="17">
        <f t="shared" si="4"/>
        <v>2263488</v>
      </c>
      <c r="J146" s="13"/>
      <c r="K146" s="12">
        <v>2251188</v>
      </c>
      <c r="L146" s="12"/>
      <c r="M146" s="13"/>
      <c r="N146" s="13"/>
      <c r="O146" s="20"/>
      <c r="P146" s="12">
        <v>1575450</v>
      </c>
      <c r="Q146" s="1">
        <f t="shared" si="2"/>
        <v>3838938</v>
      </c>
      <c r="R146" s="1">
        <f t="shared" si="3"/>
        <v>0</v>
      </c>
    </row>
    <row r="147" spans="1:18" ht="12.75" customHeight="1">
      <c r="A147" s="48">
        <v>926</v>
      </c>
      <c r="B147" s="229" t="s">
        <v>94</v>
      </c>
      <c r="C147" s="230"/>
      <c r="D147" s="231"/>
      <c r="E147" s="12">
        <v>1258807</v>
      </c>
      <c r="F147" s="12">
        <f>I100+J100</f>
        <v>9572</v>
      </c>
      <c r="G147" s="12">
        <f>K100+L100</f>
        <v>37872</v>
      </c>
      <c r="H147" s="12">
        <f t="shared" si="6"/>
        <v>1287107</v>
      </c>
      <c r="I147" s="17">
        <f t="shared" si="4"/>
        <v>1273507</v>
      </c>
      <c r="J147" s="12">
        <v>432485</v>
      </c>
      <c r="K147" s="12">
        <v>220500</v>
      </c>
      <c r="L147" s="12">
        <v>600</v>
      </c>
      <c r="M147" s="13"/>
      <c r="N147" s="13"/>
      <c r="O147" s="20"/>
      <c r="P147" s="12">
        <v>13600</v>
      </c>
      <c r="Q147" s="1">
        <f t="shared" si="2"/>
        <v>1287107</v>
      </c>
      <c r="R147" s="1">
        <f t="shared" si="3"/>
        <v>0</v>
      </c>
    </row>
    <row r="148" spans="1:17" ht="15.75" customHeight="1">
      <c r="A148" s="68" t="s">
        <v>19</v>
      </c>
      <c r="B148" s="298" t="s">
        <v>23</v>
      </c>
      <c r="C148" s="299"/>
      <c r="D148" s="300"/>
      <c r="E148" s="149">
        <f>SUM(E121:E128,E129:E147)</f>
        <v>123753708</v>
      </c>
      <c r="F148" s="149">
        <f>SUM(F144:F147,F121:F138)</f>
        <v>5917555</v>
      </c>
      <c r="G148" s="149">
        <f>SUM(G144:G147,G121:G138)</f>
        <v>3514368</v>
      </c>
      <c r="H148" s="149">
        <f>SUM(H144:H147,H121:H138)</f>
        <v>121350521</v>
      </c>
      <c r="I148" s="149">
        <f aca="true" t="shared" si="7" ref="I148:P148">SUM(I144:I147,I121:I138)</f>
        <v>92034452</v>
      </c>
      <c r="J148" s="149">
        <f t="shared" si="7"/>
        <v>31801179</v>
      </c>
      <c r="K148" s="149">
        <f t="shared" si="7"/>
        <v>17363470</v>
      </c>
      <c r="L148" s="149">
        <f t="shared" si="7"/>
        <v>5100970</v>
      </c>
      <c r="M148" s="149">
        <f t="shared" si="7"/>
        <v>2331976</v>
      </c>
      <c r="N148" s="149">
        <f t="shared" si="7"/>
        <v>2387919</v>
      </c>
      <c r="O148" s="149">
        <f t="shared" si="7"/>
        <v>0</v>
      </c>
      <c r="P148" s="149">
        <f t="shared" si="7"/>
        <v>29316069</v>
      </c>
      <c r="Q148" s="2">
        <f>P148+I148</f>
        <v>121350521</v>
      </c>
    </row>
    <row r="149" spans="1:16" ht="6" customHeight="1">
      <c r="A149" s="148"/>
      <c r="B149" s="148"/>
      <c r="C149" s="148"/>
      <c r="D149" s="148"/>
      <c r="E149" s="251"/>
      <c r="F149" s="252"/>
      <c r="G149" s="147"/>
      <c r="H149" s="148"/>
      <c r="I149" s="22"/>
      <c r="J149" s="22"/>
      <c r="K149" s="21"/>
      <c r="L149" s="21"/>
      <c r="M149" s="21"/>
      <c r="N149" s="21"/>
      <c r="O149" s="10"/>
      <c r="P149" s="10"/>
    </row>
    <row r="150" spans="1:17" ht="12" customHeight="1">
      <c r="A150" s="49" t="s">
        <v>46</v>
      </c>
      <c r="B150" s="321" t="s">
        <v>87</v>
      </c>
      <c r="C150" s="321"/>
      <c r="D150" s="321"/>
      <c r="E150" s="321"/>
      <c r="F150" s="321"/>
      <c r="G150" s="322"/>
      <c r="H150" s="126">
        <f>I148-H155-H156-H159-H160</f>
        <v>66960008</v>
      </c>
      <c r="I150" s="51"/>
      <c r="J150" s="52"/>
      <c r="K150" s="118"/>
      <c r="L150" s="21"/>
      <c r="M150" s="21"/>
      <c r="N150" s="21"/>
      <c r="O150" s="10"/>
      <c r="P150" s="10"/>
      <c r="Q150" s="1">
        <f>H148-Q148</f>
        <v>0</v>
      </c>
    </row>
    <row r="151" spans="1:16" ht="11.25" customHeight="1">
      <c r="A151" s="53" t="s">
        <v>47</v>
      </c>
      <c r="B151" s="311" t="s">
        <v>43</v>
      </c>
      <c r="C151" s="311"/>
      <c r="D151" s="311"/>
      <c r="E151" s="311"/>
      <c r="F151" s="311"/>
      <c r="G151" s="312"/>
      <c r="H151" s="54">
        <f>J148</f>
        <v>31801179</v>
      </c>
      <c r="I151" s="51"/>
      <c r="J151" s="251"/>
      <c r="K151" s="251"/>
      <c r="L151" s="21"/>
      <c r="M151" s="21"/>
      <c r="N151" s="21"/>
      <c r="O151" s="10"/>
      <c r="P151" s="10"/>
    </row>
    <row r="152" spans="1:16" ht="12" customHeight="1">
      <c r="A152" s="53" t="s">
        <v>48</v>
      </c>
      <c r="B152" s="311" t="s">
        <v>49</v>
      </c>
      <c r="C152" s="311"/>
      <c r="D152" s="311"/>
      <c r="E152" s="311"/>
      <c r="F152" s="311"/>
      <c r="G152" s="312"/>
      <c r="H152" s="127">
        <f>H150-H151</f>
        <v>35158829</v>
      </c>
      <c r="I152" s="55">
        <f>H150+H153+H156+H160+H162+H163+H164+H166</f>
        <v>95736977</v>
      </c>
      <c r="J152" s="251"/>
      <c r="K152" s="323"/>
      <c r="L152" s="21"/>
      <c r="M152" s="21"/>
      <c r="N152" s="21"/>
      <c r="O152" s="10"/>
      <c r="P152" s="10"/>
    </row>
    <row r="153" spans="1:16" ht="12" customHeight="1">
      <c r="A153" s="53" t="s">
        <v>50</v>
      </c>
      <c r="B153" s="311" t="s">
        <v>51</v>
      </c>
      <c r="C153" s="311"/>
      <c r="D153" s="311"/>
      <c r="E153" s="311"/>
      <c r="F153" s="311"/>
      <c r="G153" s="312"/>
      <c r="H153" s="54">
        <f>H154+H155</f>
        <v>18295604</v>
      </c>
      <c r="I153" s="51"/>
      <c r="J153" s="22"/>
      <c r="K153" s="21"/>
      <c r="L153" s="21"/>
      <c r="M153" s="21"/>
      <c r="N153" s="21"/>
      <c r="O153" s="10"/>
      <c r="P153" s="10"/>
    </row>
    <row r="154" spans="1:16" ht="12" customHeight="1">
      <c r="A154" s="53"/>
      <c r="B154" s="324" t="s">
        <v>77</v>
      </c>
      <c r="C154" s="324"/>
      <c r="D154" s="324"/>
      <c r="E154" s="324"/>
      <c r="F154" s="324"/>
      <c r="G154" s="56"/>
      <c r="H154" s="54">
        <v>932134</v>
      </c>
      <c r="I154" s="51"/>
      <c r="J154" s="22"/>
      <c r="K154" s="21"/>
      <c r="L154" s="21"/>
      <c r="M154" s="21"/>
      <c r="N154" s="21"/>
      <c r="O154" s="10"/>
      <c r="P154" s="10"/>
    </row>
    <row r="155" spans="1:16" ht="12" customHeight="1">
      <c r="A155" s="53"/>
      <c r="B155" s="324" t="s">
        <v>78</v>
      </c>
      <c r="C155" s="324"/>
      <c r="D155" s="324"/>
      <c r="E155" s="324"/>
      <c r="F155" s="324"/>
      <c r="G155" s="56"/>
      <c r="H155" s="54">
        <f>K148</f>
        <v>17363470</v>
      </c>
      <c r="I155" s="51"/>
      <c r="J155" s="22"/>
      <c r="K155" s="21"/>
      <c r="L155" s="21"/>
      <c r="M155" s="21"/>
      <c r="N155" s="21"/>
      <c r="O155" s="10"/>
      <c r="P155" s="10"/>
    </row>
    <row r="156" spans="1:16" ht="12" customHeight="1">
      <c r="A156" s="53" t="s">
        <v>52</v>
      </c>
      <c r="B156" s="311" t="s">
        <v>44</v>
      </c>
      <c r="C156" s="311"/>
      <c r="D156" s="311"/>
      <c r="E156" s="311"/>
      <c r="F156" s="311"/>
      <c r="G156" s="312"/>
      <c r="H156" s="54">
        <f>L148</f>
        <v>5100970</v>
      </c>
      <c r="I156" s="51"/>
      <c r="J156" s="22"/>
      <c r="K156" s="21"/>
      <c r="L156" s="21"/>
      <c r="M156" s="21"/>
      <c r="N156" s="21"/>
      <c r="O156" s="10"/>
      <c r="P156" s="10"/>
    </row>
    <row r="157" spans="1:16" ht="12" customHeight="1">
      <c r="A157" s="57" t="s">
        <v>53</v>
      </c>
      <c r="B157" s="249" t="s">
        <v>139</v>
      </c>
      <c r="C157" s="249"/>
      <c r="D157" s="249"/>
      <c r="E157" s="249"/>
      <c r="F157" s="249"/>
      <c r="G157" s="250"/>
      <c r="H157" s="58">
        <f>H159+H158</f>
        <v>2090531</v>
      </c>
      <c r="I157" s="51"/>
      <c r="J157" s="22"/>
      <c r="K157" s="21"/>
      <c r="L157" s="21"/>
      <c r="M157" s="21"/>
      <c r="N157" s="21"/>
      <c r="O157" s="10"/>
      <c r="P157" s="10"/>
    </row>
    <row r="158" spans="1:16" ht="12" customHeight="1">
      <c r="A158" s="53"/>
      <c r="B158" s="324" t="s">
        <v>79</v>
      </c>
      <c r="C158" s="324"/>
      <c r="D158" s="324"/>
      <c r="E158" s="324"/>
      <c r="F158" s="324"/>
      <c r="G158" s="56"/>
      <c r="H158" s="58">
        <v>1812503</v>
      </c>
      <c r="I158" s="51"/>
      <c r="J158" s="22"/>
      <c r="K158" s="21"/>
      <c r="L158" s="21"/>
      <c r="M158" s="21"/>
      <c r="N158" s="21"/>
      <c r="O158" s="10"/>
      <c r="P158" s="10"/>
    </row>
    <row r="159" spans="1:16" ht="12" customHeight="1">
      <c r="A159" s="53"/>
      <c r="B159" s="324" t="s">
        <v>80</v>
      </c>
      <c r="C159" s="324"/>
      <c r="D159" s="324"/>
      <c r="E159" s="324"/>
      <c r="F159" s="324"/>
      <c r="G159" s="56"/>
      <c r="H159" s="58">
        <v>278028</v>
      </c>
      <c r="I159" s="51"/>
      <c r="J159" s="22"/>
      <c r="K159" s="21"/>
      <c r="L159" s="21"/>
      <c r="M159" s="21"/>
      <c r="N159" s="21"/>
      <c r="O159" s="10"/>
      <c r="P159" s="10"/>
    </row>
    <row r="160" spans="1:16" ht="12" customHeight="1">
      <c r="A160" s="57" t="s">
        <v>54</v>
      </c>
      <c r="B160" s="249" t="s">
        <v>34</v>
      </c>
      <c r="C160" s="249"/>
      <c r="D160" s="249"/>
      <c r="E160" s="249"/>
      <c r="F160" s="249"/>
      <c r="G160" s="250"/>
      <c r="H160" s="58">
        <f>M148</f>
        <v>2331976</v>
      </c>
      <c r="I160" s="51"/>
      <c r="J160" s="23"/>
      <c r="K160" s="10"/>
      <c r="L160" s="10"/>
      <c r="M160" s="10"/>
      <c r="N160" s="10"/>
      <c r="O160" s="10"/>
      <c r="P160" s="10"/>
    </row>
    <row r="161" spans="1:16" ht="12" customHeight="1">
      <c r="A161" s="57" t="s">
        <v>55</v>
      </c>
      <c r="B161" s="249" t="s">
        <v>132</v>
      </c>
      <c r="C161" s="249"/>
      <c r="D161" s="249"/>
      <c r="E161" s="249"/>
      <c r="F161" s="249"/>
      <c r="G161" s="250"/>
      <c r="H161" s="58"/>
      <c r="I161" s="51"/>
      <c r="J161" s="23"/>
      <c r="K161" s="10"/>
      <c r="L161" s="10"/>
      <c r="M161" s="10"/>
      <c r="N161" s="10"/>
      <c r="O161" s="10"/>
      <c r="P161" s="10"/>
    </row>
    <row r="162" spans="1:16" ht="12.75" customHeight="1">
      <c r="A162" s="57" t="s">
        <v>56</v>
      </c>
      <c r="B162" s="249" t="s">
        <v>65</v>
      </c>
      <c r="C162" s="249"/>
      <c r="D162" s="249"/>
      <c r="E162" s="249"/>
      <c r="F162" s="249"/>
      <c r="G162" s="250"/>
      <c r="H162" s="58">
        <f>N148</f>
        <v>2387919</v>
      </c>
      <c r="I162" s="51"/>
      <c r="J162" s="23"/>
      <c r="K162" s="10"/>
      <c r="L162" s="10"/>
      <c r="M162" s="10"/>
      <c r="N162" s="10"/>
      <c r="O162" s="10"/>
      <c r="P162" s="10"/>
    </row>
    <row r="163" spans="1:16" ht="26.25" customHeight="1">
      <c r="A163" s="57" t="s">
        <v>57</v>
      </c>
      <c r="B163" s="249" t="s">
        <v>58</v>
      </c>
      <c r="C163" s="249"/>
      <c r="D163" s="249"/>
      <c r="E163" s="249"/>
      <c r="F163" s="249"/>
      <c r="G163" s="250"/>
      <c r="H163" s="54">
        <v>340500</v>
      </c>
      <c r="I163" s="51"/>
      <c r="J163" s="23"/>
      <c r="K163" s="10"/>
      <c r="L163" s="10"/>
      <c r="M163" s="10"/>
      <c r="N163" s="10"/>
      <c r="O163" s="10"/>
      <c r="P163" s="10"/>
    </row>
    <row r="164" spans="1:16" ht="27.75" customHeight="1">
      <c r="A164" s="53" t="s">
        <v>59</v>
      </c>
      <c r="B164" s="249" t="s">
        <v>60</v>
      </c>
      <c r="C164" s="249"/>
      <c r="D164" s="249"/>
      <c r="E164" s="249"/>
      <c r="F164" s="249"/>
      <c r="G164" s="250"/>
      <c r="H164" s="54">
        <f>O148</f>
        <v>0</v>
      </c>
      <c r="I164" s="51"/>
      <c r="J164" s="23"/>
      <c r="K164" s="10"/>
      <c r="L164" s="10"/>
      <c r="M164" s="10"/>
      <c r="N164" s="10"/>
      <c r="O164" s="10"/>
      <c r="P164" s="10"/>
    </row>
    <row r="165" spans="1:16" ht="25.5" customHeight="1">
      <c r="A165" s="53" t="s">
        <v>61</v>
      </c>
      <c r="B165" s="249" t="s">
        <v>62</v>
      </c>
      <c r="C165" s="249"/>
      <c r="D165" s="249"/>
      <c r="E165" s="249"/>
      <c r="F165" s="249"/>
      <c r="G165" s="250"/>
      <c r="H165" s="54"/>
      <c r="I165" s="51"/>
      <c r="J165" s="23"/>
      <c r="K165" s="10"/>
      <c r="L165" s="10"/>
      <c r="M165" s="10"/>
      <c r="N165" s="10"/>
      <c r="O165" s="10"/>
      <c r="P165" s="10"/>
    </row>
    <row r="166" spans="1:16" ht="39.75" customHeight="1">
      <c r="A166" s="59" t="s">
        <v>63</v>
      </c>
      <c r="B166" s="302" t="s">
        <v>64</v>
      </c>
      <c r="C166" s="302"/>
      <c r="D166" s="302"/>
      <c r="E166" s="302"/>
      <c r="F166" s="302"/>
      <c r="G166" s="303"/>
      <c r="H166" s="60">
        <v>320000</v>
      </c>
      <c r="I166" s="51"/>
      <c r="J166" s="23"/>
      <c r="K166" s="10"/>
      <c r="L166" s="10"/>
      <c r="M166" s="10"/>
      <c r="N166" s="10"/>
      <c r="O166" s="10"/>
      <c r="P166" s="10"/>
    </row>
    <row r="167" spans="1:16" s="9" customFormat="1" ht="16.5" customHeight="1">
      <c r="A167" s="156"/>
      <c r="B167" s="157"/>
      <c r="C167" s="157"/>
      <c r="D167" s="157"/>
      <c r="E167" s="157"/>
      <c r="F167" s="157"/>
      <c r="G167" s="157"/>
      <c r="H167" s="158"/>
      <c r="I167" s="63"/>
      <c r="J167" s="23"/>
      <c r="K167" s="155"/>
      <c r="L167" s="155"/>
      <c r="M167" s="155"/>
      <c r="N167" s="155"/>
      <c r="O167" s="155"/>
      <c r="P167" s="155"/>
    </row>
    <row r="168" spans="1:16" s="9" customFormat="1" ht="17.25" customHeight="1">
      <c r="A168" s="132"/>
      <c r="B168" s="133"/>
      <c r="C168" s="133"/>
      <c r="D168" s="133"/>
      <c r="E168" s="133"/>
      <c r="F168" s="133"/>
      <c r="G168" s="133"/>
      <c r="H168" s="63"/>
      <c r="I168" s="63"/>
      <c r="J168" s="23"/>
      <c r="K168" s="155"/>
      <c r="L168" s="155"/>
      <c r="M168" s="155"/>
      <c r="N168" s="155"/>
      <c r="O168" s="155"/>
      <c r="P168" s="155"/>
    </row>
    <row r="169" spans="1:16" s="9" customFormat="1" ht="14.25" customHeight="1">
      <c r="A169" s="132"/>
      <c r="B169" s="133"/>
      <c r="C169" s="133"/>
      <c r="D169" s="133"/>
      <c r="E169" s="133"/>
      <c r="F169" s="133"/>
      <c r="G169" s="133"/>
      <c r="H169" s="63"/>
      <c r="I169" s="63"/>
      <c r="J169" s="23"/>
      <c r="K169" s="155"/>
      <c r="L169" s="155"/>
      <c r="M169" s="155"/>
      <c r="N169" s="155"/>
      <c r="O169" s="155"/>
      <c r="P169" s="155"/>
    </row>
    <row r="170" spans="1:16" s="9" customFormat="1" ht="16.5" customHeight="1">
      <c r="A170" s="132"/>
      <c r="B170" s="133"/>
      <c r="C170" s="133"/>
      <c r="D170" s="133"/>
      <c r="E170" s="133"/>
      <c r="F170" s="133"/>
      <c r="G170" s="133"/>
      <c r="H170" s="63"/>
      <c r="I170" s="63"/>
      <c r="J170" s="23"/>
      <c r="K170" s="155"/>
      <c r="L170" s="155"/>
      <c r="M170" s="155"/>
      <c r="N170" s="155"/>
      <c r="O170" s="155"/>
      <c r="P170" s="155"/>
    </row>
    <row r="171" spans="1:16" ht="4.5" customHeight="1">
      <c r="A171" s="61"/>
      <c r="B171" s="130"/>
      <c r="C171" s="130"/>
      <c r="D171" s="130"/>
      <c r="E171" s="130"/>
      <c r="F171" s="130"/>
      <c r="G171" s="130"/>
      <c r="H171" s="62"/>
      <c r="I171" s="63"/>
      <c r="J171" s="23"/>
      <c r="K171" s="10"/>
      <c r="L171" s="10"/>
      <c r="M171" s="10"/>
      <c r="N171" s="10"/>
      <c r="O171" s="10"/>
      <c r="P171" s="10"/>
    </row>
    <row r="172" spans="1:16" ht="15.75" customHeight="1">
      <c r="A172" s="64" t="s">
        <v>22</v>
      </c>
      <c r="B172" s="316" t="s">
        <v>83</v>
      </c>
      <c r="C172" s="317"/>
      <c r="D172" s="317"/>
      <c r="E172" s="317"/>
      <c r="F172" s="317"/>
      <c r="G172" s="318"/>
      <c r="H172" s="65">
        <v>2141585</v>
      </c>
      <c r="I172" s="66"/>
      <c r="J172" s="23"/>
      <c r="K172" s="10"/>
      <c r="L172" s="10"/>
      <c r="M172" s="10"/>
      <c r="N172" s="10"/>
      <c r="O172" s="10"/>
      <c r="P172" s="10"/>
    </row>
    <row r="173" spans="1:16" ht="14.25" customHeight="1">
      <c r="A173" s="48" t="s">
        <v>22</v>
      </c>
      <c r="B173" s="229" t="s">
        <v>84</v>
      </c>
      <c r="C173" s="230"/>
      <c r="D173" s="230"/>
      <c r="E173" s="230"/>
      <c r="F173" s="230"/>
      <c r="G173" s="231"/>
      <c r="H173" s="46">
        <v>410000</v>
      </c>
      <c r="I173" s="67"/>
      <c r="J173" s="23"/>
      <c r="K173" s="10"/>
      <c r="L173" s="10"/>
      <c r="M173" s="10"/>
      <c r="N173" s="10"/>
      <c r="O173" s="10"/>
      <c r="P173" s="10"/>
    </row>
    <row r="174" spans="1:16" ht="27.75" customHeight="1">
      <c r="A174" s="48" t="s">
        <v>113</v>
      </c>
      <c r="B174" s="229" t="s">
        <v>114</v>
      </c>
      <c r="C174" s="230"/>
      <c r="D174" s="230"/>
      <c r="E174" s="230"/>
      <c r="F174" s="230"/>
      <c r="G174" s="231"/>
      <c r="H174" s="46">
        <v>2000000</v>
      </c>
      <c r="I174" s="67"/>
      <c r="J174" s="23"/>
      <c r="K174" s="10"/>
      <c r="L174" s="10"/>
      <c r="M174" s="10"/>
      <c r="N174" s="10"/>
      <c r="O174" s="10"/>
      <c r="P174" s="10"/>
    </row>
    <row r="175" spans="1:16" ht="14.25" customHeight="1">
      <c r="A175" s="68" t="s">
        <v>20</v>
      </c>
      <c r="B175" s="298" t="s">
        <v>24</v>
      </c>
      <c r="C175" s="299"/>
      <c r="D175" s="299"/>
      <c r="E175" s="299"/>
      <c r="F175" s="299"/>
      <c r="G175" s="300"/>
      <c r="H175" s="69">
        <f>H172+H173+H174</f>
        <v>4551585</v>
      </c>
      <c r="I175" s="70"/>
      <c r="J175" s="23"/>
      <c r="K175" s="10"/>
      <c r="L175" s="10"/>
      <c r="M175" s="10"/>
      <c r="N175" s="10"/>
      <c r="O175" s="10"/>
      <c r="P175" s="10"/>
    </row>
    <row r="176" spans="1:16" ht="14.25" customHeight="1">
      <c r="A176" s="71" t="s">
        <v>21</v>
      </c>
      <c r="B176" s="304" t="s">
        <v>85</v>
      </c>
      <c r="C176" s="305"/>
      <c r="D176" s="305"/>
      <c r="E176" s="305"/>
      <c r="F176" s="305"/>
      <c r="G176" s="306"/>
      <c r="H176" s="83">
        <f>H175+H148</f>
        <v>125902106</v>
      </c>
      <c r="I176" s="25"/>
      <c r="J176" s="23"/>
      <c r="K176" s="10"/>
      <c r="L176" s="10"/>
      <c r="M176" s="10"/>
      <c r="N176" s="10"/>
      <c r="O176" s="10"/>
      <c r="P176" s="10"/>
    </row>
    <row r="177" spans="1:16" ht="9.75" customHeight="1">
      <c r="A177" s="72"/>
      <c r="B177" s="73"/>
      <c r="C177" s="73"/>
      <c r="D177" s="73"/>
      <c r="E177" s="73"/>
      <c r="F177" s="73"/>
      <c r="G177" s="73"/>
      <c r="H177" s="74"/>
      <c r="I177" s="25"/>
      <c r="J177" s="23"/>
      <c r="K177" s="10"/>
      <c r="L177" s="10"/>
      <c r="M177" s="10"/>
      <c r="N177" s="10"/>
      <c r="O177" s="10"/>
      <c r="P177" s="10"/>
    </row>
    <row r="178" spans="1:16" s="9" customFormat="1" ht="9.75" customHeight="1">
      <c r="A178" s="72"/>
      <c r="B178" s="73"/>
      <c r="C178" s="73"/>
      <c r="D178" s="73"/>
      <c r="E178" s="73"/>
      <c r="F178" s="73"/>
      <c r="G178" s="73"/>
      <c r="H178" s="74"/>
      <c r="I178" s="25"/>
      <c r="J178" s="23"/>
      <c r="K178" s="159"/>
      <c r="L178" s="159"/>
      <c r="M178" s="159"/>
      <c r="N178" s="159"/>
      <c r="O178" s="159"/>
      <c r="P178" s="159"/>
    </row>
    <row r="179" spans="1:16" s="9" customFormat="1" ht="9.75" customHeight="1">
      <c r="A179" s="72"/>
      <c r="B179" s="73"/>
      <c r="C179" s="73"/>
      <c r="D179" s="73"/>
      <c r="E179" s="73"/>
      <c r="F179" s="73"/>
      <c r="G179" s="73"/>
      <c r="H179" s="74"/>
      <c r="I179" s="25"/>
      <c r="J179" s="23"/>
      <c r="K179" s="159"/>
      <c r="L179" s="159"/>
      <c r="M179" s="159"/>
      <c r="N179" s="159"/>
      <c r="O179" s="159"/>
      <c r="P179" s="159"/>
    </row>
    <row r="180" spans="1:16" s="9" customFormat="1" ht="9.75" customHeight="1">
      <c r="A180" s="72"/>
      <c r="B180" s="73"/>
      <c r="C180" s="73"/>
      <c r="D180" s="73"/>
      <c r="E180" s="73"/>
      <c r="F180" s="73"/>
      <c r="G180" s="73"/>
      <c r="H180" s="74"/>
      <c r="I180" s="25"/>
      <c r="J180" s="23"/>
      <c r="K180" s="159"/>
      <c r="L180" s="159"/>
      <c r="M180" s="159"/>
      <c r="N180" s="159"/>
      <c r="O180" s="159"/>
      <c r="P180" s="159"/>
    </row>
    <row r="181" spans="1:16" s="9" customFormat="1" ht="9.75" customHeight="1">
      <c r="A181" s="72"/>
      <c r="B181" s="73"/>
      <c r="C181" s="73"/>
      <c r="D181" s="73"/>
      <c r="E181" s="73"/>
      <c r="F181" s="73"/>
      <c r="G181" s="73"/>
      <c r="H181" s="74"/>
      <c r="I181" s="25"/>
      <c r="J181" s="23"/>
      <c r="K181" s="159"/>
      <c r="L181" s="159"/>
      <c r="M181" s="159"/>
      <c r="N181" s="159"/>
      <c r="O181" s="159"/>
      <c r="P181" s="159"/>
    </row>
    <row r="182" spans="1:16" s="9" customFormat="1" ht="144" customHeight="1">
      <c r="A182" s="72"/>
      <c r="B182" s="73"/>
      <c r="C182" s="73"/>
      <c r="D182" s="73"/>
      <c r="E182" s="73"/>
      <c r="F182" s="73"/>
      <c r="G182" s="73"/>
      <c r="H182" s="74"/>
      <c r="I182" s="25"/>
      <c r="J182" s="23"/>
      <c r="K182" s="159"/>
      <c r="L182" s="159"/>
      <c r="M182" s="159"/>
      <c r="N182" s="159"/>
      <c r="O182" s="159"/>
      <c r="P182" s="159"/>
    </row>
    <row r="183" spans="1:16" s="9" customFormat="1" ht="9.75" customHeight="1">
      <c r="A183" s="72"/>
      <c r="B183" s="73"/>
      <c r="C183" s="73"/>
      <c r="D183" s="73"/>
      <c r="E183" s="73"/>
      <c r="F183" s="73"/>
      <c r="G183" s="73"/>
      <c r="H183" s="74"/>
      <c r="I183" s="25"/>
      <c r="J183" s="23"/>
      <c r="K183" s="159"/>
      <c r="L183" s="159"/>
      <c r="M183" s="159"/>
      <c r="N183" s="159"/>
      <c r="O183" s="159"/>
      <c r="P183" s="159"/>
    </row>
    <row r="184" spans="1:16" s="9" customFormat="1" ht="9.75" customHeight="1">
      <c r="A184" s="72"/>
      <c r="B184" s="73"/>
      <c r="C184" s="73"/>
      <c r="D184" s="73"/>
      <c r="E184" s="73"/>
      <c r="F184" s="73"/>
      <c r="G184" s="73"/>
      <c r="H184" s="74"/>
      <c r="I184" s="25"/>
      <c r="J184" s="23"/>
      <c r="K184" s="159"/>
      <c r="L184" s="159"/>
      <c r="M184" s="159"/>
      <c r="N184" s="159"/>
      <c r="O184" s="159"/>
      <c r="P184" s="159"/>
    </row>
    <row r="185" spans="1:16" s="9" customFormat="1" ht="9.75" customHeight="1">
      <c r="A185" s="72"/>
      <c r="B185" s="73"/>
      <c r="C185" s="73"/>
      <c r="D185" s="73"/>
      <c r="E185" s="73"/>
      <c r="F185" s="73"/>
      <c r="G185" s="73"/>
      <c r="H185" s="74"/>
      <c r="I185" s="25"/>
      <c r="J185" s="23"/>
      <c r="K185" s="159"/>
      <c r="L185" s="159"/>
      <c r="M185" s="159"/>
      <c r="N185" s="159"/>
      <c r="O185" s="159"/>
      <c r="P185" s="159"/>
    </row>
    <row r="186" spans="1:16" s="9" customFormat="1" ht="9.75" customHeight="1">
      <c r="A186" s="72"/>
      <c r="B186" s="73"/>
      <c r="C186" s="73"/>
      <c r="D186" s="73"/>
      <c r="E186" s="73"/>
      <c r="F186" s="73"/>
      <c r="G186" s="73"/>
      <c r="H186" s="74"/>
      <c r="I186" s="25"/>
      <c r="J186" s="23"/>
      <c r="K186" s="159"/>
      <c r="L186" s="159"/>
      <c r="M186" s="159"/>
      <c r="N186" s="159"/>
      <c r="O186" s="159"/>
      <c r="P186" s="159"/>
    </row>
    <row r="187" spans="1:16" s="9" customFormat="1" ht="9.75" customHeight="1">
      <c r="A187" s="72"/>
      <c r="B187" s="73"/>
      <c r="C187" s="73"/>
      <c r="D187" s="73"/>
      <c r="E187" s="73"/>
      <c r="F187" s="73"/>
      <c r="G187" s="73"/>
      <c r="H187" s="74"/>
      <c r="I187" s="25"/>
      <c r="J187" s="23"/>
      <c r="K187" s="159"/>
      <c r="L187" s="159"/>
      <c r="M187" s="159"/>
      <c r="N187" s="159"/>
      <c r="O187" s="159"/>
      <c r="P187" s="159"/>
    </row>
    <row r="188" spans="1:16" s="9" customFormat="1" ht="9.75" customHeight="1">
      <c r="A188" s="72"/>
      <c r="B188" s="73"/>
      <c r="C188" s="73"/>
      <c r="D188" s="73"/>
      <c r="E188" s="73"/>
      <c r="F188" s="73"/>
      <c r="G188" s="73"/>
      <c r="H188" s="74"/>
      <c r="I188" s="25"/>
      <c r="J188" s="23"/>
      <c r="K188" s="159"/>
      <c r="L188" s="159"/>
      <c r="M188" s="159"/>
      <c r="N188" s="159"/>
      <c r="O188" s="159"/>
      <c r="P188" s="159"/>
    </row>
    <row r="189" spans="1:16" s="9" customFormat="1" ht="9.75" customHeight="1">
      <c r="A189" s="72"/>
      <c r="B189" s="73"/>
      <c r="C189" s="73"/>
      <c r="D189" s="73"/>
      <c r="E189" s="73"/>
      <c r="F189" s="73"/>
      <c r="G189" s="73"/>
      <c r="H189" s="74"/>
      <c r="I189" s="25"/>
      <c r="J189" s="23"/>
      <c r="K189" s="159"/>
      <c r="L189" s="159"/>
      <c r="M189" s="159"/>
      <c r="N189" s="159"/>
      <c r="O189" s="159"/>
      <c r="P189" s="159"/>
    </row>
    <row r="190" spans="1:16" s="9" customFormat="1" ht="9.75" customHeight="1">
      <c r="A190" s="72"/>
      <c r="B190" s="73"/>
      <c r="C190" s="73"/>
      <c r="D190" s="73"/>
      <c r="E190" s="73"/>
      <c r="F190" s="73"/>
      <c r="G190" s="73"/>
      <c r="H190" s="74"/>
      <c r="I190" s="25"/>
      <c r="J190" s="23"/>
      <c r="K190" s="159"/>
      <c r="L190" s="159"/>
      <c r="M190" s="159"/>
      <c r="N190" s="159"/>
      <c r="O190" s="159"/>
      <c r="P190" s="159"/>
    </row>
    <row r="191" spans="1:16" s="9" customFormat="1" ht="9.75" customHeight="1">
      <c r="A191" s="72"/>
      <c r="B191" s="73"/>
      <c r="C191" s="73"/>
      <c r="D191" s="73"/>
      <c r="E191" s="73"/>
      <c r="F191" s="73"/>
      <c r="G191" s="73"/>
      <c r="H191" s="74"/>
      <c r="I191" s="25"/>
      <c r="J191" s="23"/>
      <c r="K191" s="159"/>
      <c r="L191" s="159"/>
      <c r="M191" s="159"/>
      <c r="N191" s="159"/>
      <c r="O191" s="159"/>
      <c r="P191" s="159"/>
    </row>
    <row r="192" spans="1:16" s="9" customFormat="1" ht="9.75" customHeight="1">
      <c r="A192" s="72"/>
      <c r="B192" s="73"/>
      <c r="C192" s="73"/>
      <c r="D192" s="73"/>
      <c r="E192" s="73"/>
      <c r="F192" s="73"/>
      <c r="G192" s="73"/>
      <c r="H192" s="74"/>
      <c r="I192" s="25"/>
      <c r="J192" s="23"/>
      <c r="K192" s="159"/>
      <c r="L192" s="159"/>
      <c r="M192" s="159"/>
      <c r="N192" s="159"/>
      <c r="O192" s="159"/>
      <c r="P192" s="159"/>
    </row>
    <row r="193" spans="1:16" s="9" customFormat="1" ht="9.75" customHeight="1">
      <c r="A193" s="72"/>
      <c r="B193" s="73"/>
      <c r="C193" s="73"/>
      <c r="D193" s="73"/>
      <c r="E193" s="73"/>
      <c r="F193" s="73"/>
      <c r="G193" s="73"/>
      <c r="H193" s="74"/>
      <c r="I193" s="25"/>
      <c r="J193" s="23"/>
      <c r="K193" s="159"/>
      <c r="L193" s="159"/>
      <c r="M193" s="159"/>
      <c r="N193" s="159"/>
      <c r="O193" s="159"/>
      <c r="P193" s="159"/>
    </row>
    <row r="194" spans="1:16" s="9" customFormat="1" ht="9.75" customHeight="1">
      <c r="A194" s="72"/>
      <c r="B194" s="73"/>
      <c r="C194" s="73"/>
      <c r="D194" s="73"/>
      <c r="E194" s="73"/>
      <c r="F194" s="73"/>
      <c r="G194" s="73"/>
      <c r="H194" s="74"/>
      <c r="I194" s="25"/>
      <c r="J194" s="23"/>
      <c r="K194" s="159"/>
      <c r="L194" s="159"/>
      <c r="M194" s="159"/>
      <c r="N194" s="159"/>
      <c r="O194" s="159"/>
      <c r="P194" s="159"/>
    </row>
    <row r="195" spans="1:16" s="9" customFormat="1" ht="9.75" customHeight="1">
      <c r="A195" s="72"/>
      <c r="B195" s="73"/>
      <c r="C195" s="73"/>
      <c r="D195" s="73"/>
      <c r="E195" s="73"/>
      <c r="F195" s="73"/>
      <c r="G195" s="73"/>
      <c r="H195" s="74"/>
      <c r="I195" s="25"/>
      <c r="J195" s="23"/>
      <c r="K195" s="159"/>
      <c r="L195" s="159"/>
      <c r="M195" s="159"/>
      <c r="N195" s="159"/>
      <c r="O195" s="159"/>
      <c r="P195" s="159"/>
    </row>
    <row r="196" spans="1:16" s="9" customFormat="1" ht="9.75" customHeight="1">
      <c r="A196" s="72"/>
      <c r="B196" s="73"/>
      <c r="C196" s="73"/>
      <c r="D196" s="73"/>
      <c r="E196" s="73"/>
      <c r="F196" s="73"/>
      <c r="G196" s="73"/>
      <c r="H196" s="74"/>
      <c r="I196" s="25"/>
      <c r="J196" s="23"/>
      <c r="K196" s="159"/>
      <c r="L196" s="159"/>
      <c r="M196" s="159"/>
      <c r="N196" s="159"/>
      <c r="O196" s="159"/>
      <c r="P196" s="159"/>
    </row>
    <row r="197" spans="1:16" s="9" customFormat="1" ht="9.75" customHeight="1">
      <c r="A197" s="72"/>
      <c r="B197" s="73"/>
      <c r="C197" s="73"/>
      <c r="D197" s="73"/>
      <c r="E197" s="73"/>
      <c r="F197" s="73"/>
      <c r="G197" s="73"/>
      <c r="H197" s="74"/>
      <c r="I197" s="25"/>
      <c r="J197" s="23"/>
      <c r="K197" s="159"/>
      <c r="L197" s="159"/>
      <c r="M197" s="159"/>
      <c r="N197" s="159"/>
      <c r="O197" s="159"/>
      <c r="P197" s="159"/>
    </row>
    <row r="198" spans="1:16" s="9" customFormat="1" ht="9.75" customHeight="1">
      <c r="A198" s="72"/>
      <c r="B198" s="73"/>
      <c r="C198" s="73"/>
      <c r="D198" s="73"/>
      <c r="E198" s="73"/>
      <c r="F198" s="73"/>
      <c r="G198" s="73"/>
      <c r="H198" s="74"/>
      <c r="I198" s="25"/>
      <c r="J198" s="23"/>
      <c r="K198" s="159"/>
      <c r="L198" s="159"/>
      <c r="M198" s="159"/>
      <c r="N198" s="159"/>
      <c r="O198" s="159"/>
      <c r="P198" s="159"/>
    </row>
    <row r="199" spans="1:16" s="9" customFormat="1" ht="9.75" customHeight="1">
      <c r="A199" s="72"/>
      <c r="B199" s="73"/>
      <c r="C199" s="73"/>
      <c r="D199" s="73"/>
      <c r="E199" s="73"/>
      <c r="F199" s="73"/>
      <c r="G199" s="73"/>
      <c r="H199" s="74"/>
      <c r="I199" s="25"/>
      <c r="J199" s="23"/>
      <c r="K199" s="159"/>
      <c r="L199" s="159"/>
      <c r="M199" s="159"/>
      <c r="N199" s="159"/>
      <c r="O199" s="159"/>
      <c r="P199" s="159"/>
    </row>
    <row r="200" spans="1:16" s="9" customFormat="1" ht="9.75" customHeight="1">
      <c r="A200" s="72"/>
      <c r="B200" s="73"/>
      <c r="C200" s="73"/>
      <c r="D200" s="73"/>
      <c r="E200" s="73"/>
      <c r="F200" s="73"/>
      <c r="G200" s="73"/>
      <c r="H200" s="74"/>
      <c r="I200" s="25"/>
      <c r="J200" s="23"/>
      <c r="K200" s="159"/>
      <c r="L200" s="159"/>
      <c r="M200" s="159"/>
      <c r="N200" s="159"/>
      <c r="O200" s="159"/>
      <c r="P200" s="159"/>
    </row>
    <row r="201" spans="1:16" s="9" customFormat="1" ht="9.75" customHeight="1">
      <c r="A201" s="72"/>
      <c r="B201" s="73"/>
      <c r="C201" s="73"/>
      <c r="D201" s="73"/>
      <c r="E201" s="73"/>
      <c r="F201" s="73"/>
      <c r="G201" s="73"/>
      <c r="H201" s="74"/>
      <c r="I201" s="25"/>
      <c r="J201" s="23"/>
      <c r="K201" s="159"/>
      <c r="L201" s="159"/>
      <c r="M201" s="159"/>
      <c r="N201" s="159"/>
      <c r="O201" s="159"/>
      <c r="P201" s="159"/>
    </row>
    <row r="202" spans="1:16" s="9" customFormat="1" ht="9.75" customHeight="1">
      <c r="A202" s="72"/>
      <c r="B202" s="73"/>
      <c r="C202" s="73"/>
      <c r="D202" s="73"/>
      <c r="E202" s="73"/>
      <c r="F202" s="73"/>
      <c r="G202" s="73"/>
      <c r="H202" s="74"/>
      <c r="I202" s="25"/>
      <c r="J202" s="23"/>
      <c r="K202" s="159"/>
      <c r="L202" s="159"/>
      <c r="M202" s="159"/>
      <c r="N202" s="159"/>
      <c r="O202" s="159"/>
      <c r="P202" s="159"/>
    </row>
    <row r="203" spans="1:16" s="9" customFormat="1" ht="9.75" customHeight="1">
      <c r="A203" s="72"/>
      <c r="B203" s="73"/>
      <c r="C203" s="73"/>
      <c r="D203" s="73"/>
      <c r="E203" s="73"/>
      <c r="F203" s="73"/>
      <c r="G203" s="73"/>
      <c r="H203" s="74"/>
      <c r="I203" s="25"/>
      <c r="J203" s="23"/>
      <c r="K203" s="159"/>
      <c r="L203" s="159"/>
      <c r="M203" s="159"/>
      <c r="N203" s="159"/>
      <c r="O203" s="159"/>
      <c r="P203" s="159"/>
    </row>
    <row r="204" spans="1:16" s="9" customFormat="1" ht="9.75" customHeight="1">
      <c r="A204" s="72"/>
      <c r="B204" s="73"/>
      <c r="C204" s="73"/>
      <c r="D204" s="73"/>
      <c r="E204" s="73"/>
      <c r="F204" s="73"/>
      <c r="G204" s="73"/>
      <c r="H204" s="74"/>
      <c r="I204" s="25"/>
      <c r="J204" s="23"/>
      <c r="K204" s="159"/>
      <c r="L204" s="159"/>
      <c r="M204" s="159"/>
      <c r="N204" s="159"/>
      <c r="O204" s="159"/>
      <c r="P204" s="159"/>
    </row>
    <row r="205" spans="1:16" s="9" customFormat="1" ht="27" customHeight="1">
      <c r="A205" s="72"/>
      <c r="B205" s="73"/>
      <c r="C205" s="73"/>
      <c r="D205" s="73"/>
      <c r="E205" s="73"/>
      <c r="F205" s="73"/>
      <c r="G205" s="73"/>
      <c r="H205" s="74"/>
      <c r="I205" s="25"/>
      <c r="J205" s="23"/>
      <c r="K205" s="136"/>
      <c r="L205" s="136"/>
      <c r="M205" s="136"/>
      <c r="N205" s="136"/>
      <c r="O205" s="136"/>
      <c r="P205" s="136"/>
    </row>
    <row r="206" spans="1:16" ht="17.25" customHeight="1">
      <c r="A206" s="72"/>
      <c r="B206" s="73"/>
      <c r="C206" s="73"/>
      <c r="D206" s="73"/>
      <c r="E206" s="73"/>
      <c r="F206" s="73"/>
      <c r="G206" s="73"/>
      <c r="H206" s="74"/>
      <c r="I206" s="25"/>
      <c r="J206" s="23"/>
      <c r="K206" s="10"/>
      <c r="L206" s="10"/>
      <c r="M206" s="10"/>
      <c r="N206" s="10"/>
      <c r="O206" s="10"/>
      <c r="P206" s="10"/>
    </row>
    <row r="207" spans="1:16" ht="15.75" customHeight="1">
      <c r="A207" s="47" t="s">
        <v>4</v>
      </c>
      <c r="B207" s="310" t="s">
        <v>221</v>
      </c>
      <c r="C207" s="310"/>
      <c r="D207" s="310"/>
      <c r="E207" s="310"/>
      <c r="F207" s="310"/>
      <c r="G207" s="310"/>
      <c r="H207" s="310"/>
      <c r="I207" s="248">
        <f>Dochody!E53</f>
        <v>114278216</v>
      </c>
      <c r="J207" s="247"/>
      <c r="K207" s="10"/>
      <c r="L207" s="10"/>
      <c r="M207" s="10"/>
      <c r="N207" s="10"/>
      <c r="O207" s="10"/>
      <c r="P207" s="10"/>
    </row>
    <row r="208" spans="1:16" ht="15.75" customHeight="1">
      <c r="A208" s="47"/>
      <c r="B208" s="265" t="s">
        <v>25</v>
      </c>
      <c r="C208" s="265"/>
      <c r="D208" s="265"/>
      <c r="E208" s="265"/>
      <c r="F208" s="265"/>
      <c r="G208" s="265"/>
      <c r="H208" s="265"/>
      <c r="I208" s="268">
        <f>Dochody!F53+Dochody!G53</f>
        <v>2500000</v>
      </c>
      <c r="J208" s="267"/>
      <c r="K208" s="10"/>
      <c r="L208" s="10"/>
      <c r="M208" s="10"/>
      <c r="N208" s="10"/>
      <c r="O208" s="10"/>
      <c r="P208" s="10"/>
    </row>
    <row r="209" spans="1:16" ht="15.75" customHeight="1">
      <c r="A209" s="47"/>
      <c r="B209" s="265" t="s">
        <v>118</v>
      </c>
      <c r="C209" s="265"/>
      <c r="D209" s="265"/>
      <c r="E209" s="265"/>
      <c r="F209" s="265"/>
      <c r="G209" s="265"/>
      <c r="H209" s="265"/>
      <c r="I209" s="268">
        <f>Dochody!H53+Dochody!I53</f>
        <v>96813</v>
      </c>
      <c r="J209" s="267"/>
      <c r="K209" s="10"/>
      <c r="L209" s="10"/>
      <c r="M209" s="10"/>
      <c r="N209" s="10"/>
      <c r="O209" s="10"/>
      <c r="P209" s="10"/>
    </row>
    <row r="210" spans="1:16" ht="17.25" customHeight="1">
      <c r="A210" s="47" t="s">
        <v>5</v>
      </c>
      <c r="B210" s="266" t="s">
        <v>37</v>
      </c>
      <c r="C210" s="319"/>
      <c r="D210" s="319"/>
      <c r="E210" s="319"/>
      <c r="F210" s="319"/>
      <c r="G210" s="319"/>
      <c r="H210" s="320"/>
      <c r="I210" s="248">
        <f>I207+I209-I208</f>
        <v>111875029</v>
      </c>
      <c r="J210" s="247"/>
      <c r="K210" s="10"/>
      <c r="L210" s="10"/>
      <c r="M210" s="10"/>
      <c r="N210" s="10"/>
      <c r="O210" s="10"/>
      <c r="P210" s="10"/>
    </row>
    <row r="211" spans="1:16" s="9" customFormat="1" ht="16.5" customHeight="1">
      <c r="A211" s="75" t="s">
        <v>6</v>
      </c>
      <c r="B211" s="256" t="s">
        <v>129</v>
      </c>
      <c r="C211" s="257"/>
      <c r="D211" s="257"/>
      <c r="E211" s="257"/>
      <c r="F211" s="257"/>
      <c r="G211" s="257"/>
      <c r="H211" s="258"/>
      <c r="I211" s="248">
        <f>Dochody!J65</f>
        <v>11500000</v>
      </c>
      <c r="J211" s="247"/>
      <c r="K211" s="10"/>
      <c r="L211" s="10"/>
      <c r="M211" s="10"/>
      <c r="N211" s="10"/>
      <c r="O211" s="10"/>
      <c r="P211" s="10"/>
    </row>
    <row r="212" spans="1:16" s="9" customFormat="1" ht="15.75" customHeight="1">
      <c r="A212" s="75" t="s">
        <v>7</v>
      </c>
      <c r="B212" s="256" t="s">
        <v>116</v>
      </c>
      <c r="C212" s="257"/>
      <c r="D212" s="257"/>
      <c r="E212" s="257"/>
      <c r="F212" s="257"/>
      <c r="G212" s="257"/>
      <c r="H212" s="258"/>
      <c r="I212" s="248">
        <f>Dochody!J66</f>
        <v>2100000</v>
      </c>
      <c r="J212" s="247"/>
      <c r="K212" s="10"/>
      <c r="L212" s="10"/>
      <c r="M212" s="10"/>
      <c r="N212" s="10"/>
      <c r="O212" s="10"/>
      <c r="P212" s="10"/>
    </row>
    <row r="213" spans="1:16" ht="43.5" customHeight="1">
      <c r="A213" s="75" t="s">
        <v>66</v>
      </c>
      <c r="B213" s="256" t="s">
        <v>124</v>
      </c>
      <c r="C213" s="257"/>
      <c r="D213" s="257"/>
      <c r="E213" s="257"/>
      <c r="F213" s="257"/>
      <c r="G213" s="257"/>
      <c r="H213" s="258"/>
      <c r="I213" s="248">
        <v>427077</v>
      </c>
      <c r="J213" s="308"/>
      <c r="K213" s="10"/>
      <c r="L213" s="10"/>
      <c r="M213" s="10"/>
      <c r="N213" s="10"/>
      <c r="O213" s="10"/>
      <c r="P213" s="10"/>
    </row>
    <row r="214" spans="1:16" ht="22.5" customHeight="1">
      <c r="A214" s="47"/>
      <c r="B214" s="245" t="s">
        <v>137</v>
      </c>
      <c r="C214" s="246"/>
      <c r="D214" s="246"/>
      <c r="E214" s="246"/>
      <c r="F214" s="246"/>
      <c r="G214" s="246"/>
      <c r="H214" s="247"/>
      <c r="I214" s="248">
        <f>I210+I211+I212+I213</f>
        <v>125902106</v>
      </c>
      <c r="J214" s="247"/>
      <c r="K214" s="10"/>
      <c r="L214" s="26"/>
      <c r="M214" s="10"/>
      <c r="N214" s="10"/>
      <c r="O214" s="10"/>
      <c r="P214" s="10"/>
    </row>
    <row r="215" spans="1:16" ht="3.75" customHeight="1">
      <c r="A215" s="47"/>
      <c r="B215" s="266"/>
      <c r="C215" s="272"/>
      <c r="D215" s="272"/>
      <c r="E215" s="272"/>
      <c r="F215" s="272"/>
      <c r="G215" s="272"/>
      <c r="H215" s="267"/>
      <c r="I215" s="266"/>
      <c r="J215" s="267"/>
      <c r="K215" s="10"/>
      <c r="L215" s="10"/>
      <c r="M215" s="10"/>
      <c r="N215" s="10"/>
      <c r="O215" s="10"/>
      <c r="P215" s="10"/>
    </row>
    <row r="216" spans="1:16" ht="15" customHeight="1">
      <c r="A216" s="47" t="s">
        <v>4</v>
      </c>
      <c r="B216" s="245" t="s">
        <v>222</v>
      </c>
      <c r="C216" s="246"/>
      <c r="D216" s="246"/>
      <c r="E216" s="246"/>
      <c r="F216" s="246"/>
      <c r="G216" s="246"/>
      <c r="H216" s="247"/>
      <c r="I216" s="248">
        <f>E148</f>
        <v>123753708</v>
      </c>
      <c r="J216" s="247"/>
      <c r="K216" s="10"/>
      <c r="L216" s="10"/>
      <c r="M216" s="10"/>
      <c r="N216" s="10"/>
      <c r="O216" s="10"/>
      <c r="P216" s="10"/>
    </row>
    <row r="217" spans="1:16" ht="18" customHeight="1">
      <c r="A217" s="47"/>
      <c r="B217" s="266" t="s">
        <v>26</v>
      </c>
      <c r="C217" s="272"/>
      <c r="D217" s="272"/>
      <c r="E217" s="272"/>
      <c r="F217" s="272"/>
      <c r="G217" s="272"/>
      <c r="H217" s="267"/>
      <c r="I217" s="268">
        <f>F148</f>
        <v>5917555</v>
      </c>
      <c r="J217" s="267"/>
      <c r="K217" s="26"/>
      <c r="L217" s="264"/>
      <c r="M217" s="264"/>
      <c r="N217" s="26"/>
      <c r="O217" s="10"/>
      <c r="P217" s="10"/>
    </row>
    <row r="218" spans="1:16" ht="18" customHeight="1">
      <c r="A218" s="47"/>
      <c r="B218" s="266" t="s">
        <v>27</v>
      </c>
      <c r="C218" s="272"/>
      <c r="D218" s="272"/>
      <c r="E218" s="272"/>
      <c r="F218" s="272"/>
      <c r="G218" s="272"/>
      <c r="H218" s="267"/>
      <c r="I218" s="268">
        <f>G148</f>
        <v>3514368</v>
      </c>
      <c r="J218" s="267"/>
      <c r="K218" s="26"/>
      <c r="L218" s="10"/>
      <c r="M218" s="10"/>
      <c r="N218" s="10"/>
      <c r="O218" s="10"/>
      <c r="P218" s="10"/>
    </row>
    <row r="219" spans="1:16" ht="17.25" customHeight="1">
      <c r="A219" s="47" t="s">
        <v>5</v>
      </c>
      <c r="B219" s="266" t="s">
        <v>38</v>
      </c>
      <c r="C219" s="272"/>
      <c r="D219" s="272"/>
      <c r="E219" s="272"/>
      <c r="F219" s="272"/>
      <c r="G219" s="272"/>
      <c r="H219" s="267"/>
      <c r="I219" s="248">
        <f>I216+I218-I217</f>
        <v>121350521</v>
      </c>
      <c r="J219" s="247"/>
      <c r="K219" s="10"/>
      <c r="L219" s="264"/>
      <c r="M219" s="244"/>
      <c r="N219" s="10"/>
      <c r="O219" s="10"/>
      <c r="P219" s="10"/>
    </row>
    <row r="220" spans="1:16" ht="12.75">
      <c r="A220" s="47" t="s">
        <v>6</v>
      </c>
      <c r="B220" s="266" t="s">
        <v>41</v>
      </c>
      <c r="C220" s="272"/>
      <c r="D220" s="272"/>
      <c r="E220" s="272"/>
      <c r="F220" s="272"/>
      <c r="G220" s="272"/>
      <c r="H220" s="267"/>
      <c r="I220" s="268">
        <f>H172</f>
        <v>2141585</v>
      </c>
      <c r="J220" s="267"/>
      <c r="K220" s="10"/>
      <c r="L220" s="10"/>
      <c r="M220" s="10"/>
      <c r="N220" s="10"/>
      <c r="O220" s="10"/>
      <c r="P220" s="10"/>
    </row>
    <row r="221" spans="1:16" ht="12.75">
      <c r="A221" s="47" t="s">
        <v>7</v>
      </c>
      <c r="B221" s="266" t="s">
        <v>40</v>
      </c>
      <c r="C221" s="272"/>
      <c r="D221" s="272"/>
      <c r="E221" s="272"/>
      <c r="F221" s="272"/>
      <c r="G221" s="272"/>
      <c r="H221" s="267"/>
      <c r="I221" s="268">
        <f>H173</f>
        <v>410000</v>
      </c>
      <c r="J221" s="267"/>
      <c r="K221" s="10"/>
      <c r="L221" s="10"/>
      <c r="M221" s="10"/>
      <c r="N221" s="10"/>
      <c r="O221" s="10"/>
      <c r="P221" s="10"/>
    </row>
    <row r="222" spans="1:16" s="9" customFormat="1" ht="12.75">
      <c r="A222" s="47" t="s">
        <v>66</v>
      </c>
      <c r="B222" s="266" t="s">
        <v>114</v>
      </c>
      <c r="C222" s="272"/>
      <c r="D222" s="272"/>
      <c r="E222" s="272"/>
      <c r="F222" s="272"/>
      <c r="G222" s="272"/>
      <c r="H222" s="267"/>
      <c r="I222" s="268">
        <v>2000000</v>
      </c>
      <c r="J222" s="309"/>
      <c r="K222" s="129"/>
      <c r="L222" s="129"/>
      <c r="M222" s="129"/>
      <c r="N222" s="129"/>
      <c r="O222" s="129"/>
      <c r="P222" s="129"/>
    </row>
    <row r="223" spans="1:16" ht="18" customHeight="1">
      <c r="A223" s="76"/>
      <c r="B223" s="245" t="s">
        <v>138</v>
      </c>
      <c r="C223" s="246"/>
      <c r="D223" s="246"/>
      <c r="E223" s="246"/>
      <c r="F223" s="246"/>
      <c r="G223" s="246"/>
      <c r="H223" s="247"/>
      <c r="I223" s="248">
        <f>I219+I220+I221+I222</f>
        <v>125902106</v>
      </c>
      <c r="J223" s="247"/>
      <c r="K223" s="10"/>
      <c r="L223" s="259"/>
      <c r="M223" s="260"/>
      <c r="N223" s="10"/>
      <c r="O223" s="10"/>
      <c r="P223" s="10"/>
    </row>
    <row r="224" spans="1:16" ht="7.5" customHeight="1">
      <c r="A224" s="27"/>
      <c r="B224" s="10"/>
      <c r="C224" s="10"/>
      <c r="D224" s="10"/>
      <c r="E224" s="28"/>
      <c r="F224" s="23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1:16" ht="15" customHeight="1">
      <c r="A225" s="244" t="s">
        <v>121</v>
      </c>
      <c r="B225" s="244"/>
      <c r="C225" s="244"/>
      <c r="D225" s="244"/>
      <c r="E225" s="244"/>
      <c r="F225" s="244"/>
      <c r="G225" s="244"/>
      <c r="H225" s="244"/>
      <c r="I225" s="244"/>
      <c r="J225" s="244"/>
      <c r="K225" s="10"/>
      <c r="L225" s="10"/>
      <c r="M225" s="10"/>
      <c r="N225" s="10"/>
      <c r="O225" s="10"/>
      <c r="P225" s="10"/>
    </row>
    <row r="226" spans="1:16" ht="12.75">
      <c r="A226" s="307" t="s">
        <v>125</v>
      </c>
      <c r="B226" s="301"/>
      <c r="C226" s="301"/>
      <c r="D226" s="301"/>
      <c r="E226" s="301"/>
      <c r="F226" s="301"/>
      <c r="G226" s="301"/>
      <c r="H226" s="301"/>
      <c r="I226" s="301"/>
      <c r="J226" s="301"/>
      <c r="K226" s="10"/>
      <c r="L226" s="10"/>
      <c r="M226" s="10"/>
      <c r="N226" s="10"/>
      <c r="O226" s="10"/>
      <c r="P226" s="10"/>
    </row>
    <row r="227" spans="1:16" ht="12.75">
      <c r="A227" s="85" t="s">
        <v>120</v>
      </c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1:16" ht="12.75">
      <c r="A228" s="80" t="s">
        <v>122</v>
      </c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1:16" ht="12.75">
      <c r="A229" s="80" t="s">
        <v>123</v>
      </c>
      <c r="B229" s="80"/>
      <c r="C229" s="80"/>
      <c r="D229" s="80"/>
      <c r="E229" s="80"/>
      <c r="F229" s="80"/>
      <c r="G229" s="80"/>
      <c r="H229" s="80"/>
      <c r="I229" s="80"/>
      <c r="J229" s="80"/>
      <c r="K229" s="10"/>
      <c r="L229" s="10"/>
      <c r="M229" s="10"/>
      <c r="N229" s="10"/>
      <c r="O229" s="10"/>
      <c r="P229" s="10"/>
    </row>
    <row r="230" spans="1:16" ht="12.75">
      <c r="A230" s="301"/>
      <c r="B230" s="301"/>
      <c r="C230" s="301"/>
      <c r="D230" s="301"/>
      <c r="E230" s="301"/>
      <c r="F230" s="301"/>
      <c r="G230" s="301"/>
      <c r="H230" s="301"/>
      <c r="I230" s="301"/>
      <c r="J230" s="301"/>
      <c r="K230" s="10"/>
      <c r="L230" s="10"/>
      <c r="M230" s="10"/>
      <c r="N230" s="10"/>
      <c r="O230" s="10"/>
      <c r="P230" s="10"/>
    </row>
    <row r="231" spans="1:16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1:16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</sheetData>
  <sheetProtection/>
  <mergeCells count="231">
    <mergeCell ref="D71:H71"/>
    <mergeCell ref="D68:H68"/>
    <mergeCell ref="D69:H69"/>
    <mergeCell ref="D70:H70"/>
    <mergeCell ref="D55:H55"/>
    <mergeCell ref="D56:H56"/>
    <mergeCell ref="D59:H59"/>
    <mergeCell ref="D60:H60"/>
    <mergeCell ref="D61:H61"/>
    <mergeCell ref="D62:H62"/>
    <mergeCell ref="D63:H63"/>
    <mergeCell ref="D65:H65"/>
    <mergeCell ref="D67:H67"/>
    <mergeCell ref="D66:H66"/>
    <mergeCell ref="D58:H58"/>
    <mergeCell ref="D52:H52"/>
    <mergeCell ref="D54:H54"/>
    <mergeCell ref="D42:H42"/>
    <mergeCell ref="D29:H29"/>
    <mergeCell ref="D30:H30"/>
    <mergeCell ref="D31:H31"/>
    <mergeCell ref="D46:H46"/>
    <mergeCell ref="D47:H47"/>
    <mergeCell ref="D48:H48"/>
    <mergeCell ref="D34:H34"/>
    <mergeCell ref="D36:H36"/>
    <mergeCell ref="D37:H37"/>
    <mergeCell ref="D35:H35"/>
    <mergeCell ref="D38:H38"/>
    <mergeCell ref="D43:H43"/>
    <mergeCell ref="D44:H44"/>
    <mergeCell ref="D45:H45"/>
    <mergeCell ref="D32:H32"/>
    <mergeCell ref="D49:H49"/>
    <mergeCell ref="D33:H33"/>
    <mergeCell ref="N119:O119"/>
    <mergeCell ref="M111:N111"/>
    <mergeCell ref="O111:P111"/>
    <mergeCell ref="L119:L120"/>
    <mergeCell ref="A111:H111"/>
    <mergeCell ref="A117:A120"/>
    <mergeCell ref="E117:E120"/>
    <mergeCell ref="B117:D120"/>
    <mergeCell ref="F119:F120"/>
    <mergeCell ref="I117:P117"/>
    <mergeCell ref="P118:P120"/>
    <mergeCell ref="H117:H120"/>
    <mergeCell ref="M119:M120"/>
    <mergeCell ref="K119:K120"/>
    <mergeCell ref="A5:L5"/>
    <mergeCell ref="I7:J7"/>
    <mergeCell ref="K7:L7"/>
    <mergeCell ref="D7:H8"/>
    <mergeCell ref="A7:C7"/>
    <mergeCell ref="D20:H20"/>
    <mergeCell ref="D23:H23"/>
    <mergeCell ref="D24:H24"/>
    <mergeCell ref="D27:H27"/>
    <mergeCell ref="D26:H26"/>
    <mergeCell ref="D9:H9"/>
    <mergeCell ref="D10:H10"/>
    <mergeCell ref="D11:H11"/>
    <mergeCell ref="D12:H12"/>
    <mergeCell ref="D13:H13"/>
    <mergeCell ref="D16:H16"/>
    <mergeCell ref="D14:H14"/>
    <mergeCell ref="D15:H15"/>
    <mergeCell ref="D17:H17"/>
    <mergeCell ref="D18:H18"/>
    <mergeCell ref="D19:H19"/>
    <mergeCell ref="D21:H21"/>
    <mergeCell ref="D22:H22"/>
    <mergeCell ref="D25:H25"/>
    <mergeCell ref="D28:H28"/>
    <mergeCell ref="B161:G161"/>
    <mergeCell ref="J151:K151"/>
    <mergeCell ref="B150:G150"/>
    <mergeCell ref="B151:G151"/>
    <mergeCell ref="J152:K152"/>
    <mergeCell ref="B132:D132"/>
    <mergeCell ref="B137:D137"/>
    <mergeCell ref="B148:D148"/>
    <mergeCell ref="B153:G153"/>
    <mergeCell ref="B154:F154"/>
    <mergeCell ref="B155:F155"/>
    <mergeCell ref="B147:D147"/>
    <mergeCell ref="B146:D146"/>
    <mergeCell ref="B133:D133"/>
    <mergeCell ref="B152:G152"/>
    <mergeCell ref="B145:D145"/>
    <mergeCell ref="B158:F158"/>
    <mergeCell ref="B157:G157"/>
    <mergeCell ref="D104:H104"/>
    <mergeCell ref="D50:H50"/>
    <mergeCell ref="D51:H51"/>
    <mergeCell ref="B160:G160"/>
    <mergeCell ref="B159:F159"/>
    <mergeCell ref="B156:G156"/>
    <mergeCell ref="B136:D136"/>
    <mergeCell ref="B138:D138"/>
    <mergeCell ref="B172:G172"/>
    <mergeCell ref="B216:H216"/>
    <mergeCell ref="B215:H215"/>
    <mergeCell ref="I218:J218"/>
    <mergeCell ref="B209:H209"/>
    <mergeCell ref="B217:H217"/>
    <mergeCell ref="I214:J214"/>
    <mergeCell ref="B214:H214"/>
    <mergeCell ref="B210:H210"/>
    <mergeCell ref="I141:I143"/>
    <mergeCell ref="J141:O141"/>
    <mergeCell ref="I220:J220"/>
    <mergeCell ref="B175:G175"/>
    <mergeCell ref="B173:G173"/>
    <mergeCell ref="A230:J230"/>
    <mergeCell ref="B166:G166"/>
    <mergeCell ref="B164:G164"/>
    <mergeCell ref="B176:G176"/>
    <mergeCell ref="A226:J226"/>
    <mergeCell ref="I223:J223"/>
    <mergeCell ref="I221:J221"/>
    <mergeCell ref="I213:J213"/>
    <mergeCell ref="I210:J210"/>
    <mergeCell ref="I217:J217"/>
    <mergeCell ref="B211:H211"/>
    <mergeCell ref="B212:H212"/>
    <mergeCell ref="B165:G165"/>
    <mergeCell ref="I216:J216"/>
    <mergeCell ref="B221:H221"/>
    <mergeCell ref="B222:H222"/>
    <mergeCell ref="I222:J222"/>
    <mergeCell ref="B207:H207"/>
    <mergeCell ref="I211:J211"/>
    <mergeCell ref="B218:H218"/>
    <mergeCell ref="I208:J208"/>
    <mergeCell ref="B131:D131"/>
    <mergeCell ref="B220:H220"/>
    <mergeCell ref="B219:H219"/>
    <mergeCell ref="D57:H57"/>
    <mergeCell ref="D92:H92"/>
    <mergeCell ref="B144:D144"/>
    <mergeCell ref="F117:G118"/>
    <mergeCell ref="G119:G120"/>
    <mergeCell ref="B140:D143"/>
    <mergeCell ref="E140:E143"/>
    <mergeCell ref="F140:G141"/>
    <mergeCell ref="H140:H143"/>
    <mergeCell ref="B135:D135"/>
    <mergeCell ref="B134:D134"/>
    <mergeCell ref="B129:D129"/>
    <mergeCell ref="B130:D130"/>
    <mergeCell ref="D102:H102"/>
    <mergeCell ref="D93:H93"/>
    <mergeCell ref="D80:H80"/>
    <mergeCell ref="D81:H81"/>
    <mergeCell ref="B128:D128"/>
    <mergeCell ref="D74:H74"/>
    <mergeCell ref="D83:H83"/>
    <mergeCell ref="D84:H84"/>
    <mergeCell ref="A225:J225"/>
    <mergeCell ref="B223:H223"/>
    <mergeCell ref="I212:J212"/>
    <mergeCell ref="B162:G162"/>
    <mergeCell ref="E149:F149"/>
    <mergeCell ref="J119:J120"/>
    <mergeCell ref="A140:A143"/>
    <mergeCell ref="I140:P140"/>
    <mergeCell ref="B213:H213"/>
    <mergeCell ref="I207:J207"/>
    <mergeCell ref="B174:G174"/>
    <mergeCell ref="I219:J219"/>
    <mergeCell ref="L223:M223"/>
    <mergeCell ref="I118:I120"/>
    <mergeCell ref="L217:M217"/>
    <mergeCell ref="B163:G163"/>
    <mergeCell ref="L219:M219"/>
    <mergeCell ref="B208:H208"/>
    <mergeCell ref="I215:J215"/>
    <mergeCell ref="I209:J209"/>
    <mergeCell ref="J118:O118"/>
    <mergeCell ref="B127:D127"/>
    <mergeCell ref="B122:D122"/>
    <mergeCell ref="B124:D124"/>
    <mergeCell ref="B123:D123"/>
    <mergeCell ref="D105:H105"/>
    <mergeCell ref="D101:H101"/>
    <mergeCell ref="D103:H103"/>
    <mergeCell ref="D75:H75"/>
    <mergeCell ref="D72:H72"/>
    <mergeCell ref="D73:H73"/>
    <mergeCell ref="D85:H85"/>
    <mergeCell ref="D98:H98"/>
    <mergeCell ref="D99:H99"/>
    <mergeCell ref="D106:H106"/>
    <mergeCell ref="D107:H107"/>
    <mergeCell ref="D108:H108"/>
    <mergeCell ref="D109:H109"/>
    <mergeCell ref="D110:H110"/>
    <mergeCell ref="D96:H96"/>
    <mergeCell ref="D97:H97"/>
    <mergeCell ref="D86:H86"/>
    <mergeCell ref="D88:H88"/>
    <mergeCell ref="D89:H89"/>
    <mergeCell ref="D87:H87"/>
    <mergeCell ref="D82:H82"/>
    <mergeCell ref="D90:H90"/>
    <mergeCell ref="D95:H95"/>
    <mergeCell ref="A40:C40"/>
    <mergeCell ref="D40:H41"/>
    <mergeCell ref="I40:J40"/>
    <mergeCell ref="K40:L40"/>
    <mergeCell ref="A77:C77"/>
    <mergeCell ref="D77:H78"/>
    <mergeCell ref="I77:J77"/>
    <mergeCell ref="K77:L77"/>
    <mergeCell ref="P141:P143"/>
    <mergeCell ref="F142:F143"/>
    <mergeCell ref="G142:G143"/>
    <mergeCell ref="J142:J143"/>
    <mergeCell ref="K142:K143"/>
    <mergeCell ref="L142:L143"/>
    <mergeCell ref="M142:M143"/>
    <mergeCell ref="N142:O142"/>
    <mergeCell ref="D79:H79"/>
    <mergeCell ref="D94:H94"/>
    <mergeCell ref="D100:H100"/>
    <mergeCell ref="D53:H53"/>
    <mergeCell ref="D64:H64"/>
    <mergeCell ref="D91:H91"/>
    <mergeCell ref="B126:D126"/>
    <mergeCell ref="B125:D125"/>
  </mergeCells>
  <printOptions/>
  <pageMargins left="0.75" right="0.75" top="0.39" bottom="0.43" header="0.3" footer="0.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45">
      <selection activeCell="L20" sqref="L20"/>
    </sheetView>
  </sheetViews>
  <sheetFormatPr defaultColWidth="9.00390625" defaultRowHeight="12.75"/>
  <cols>
    <col min="5" max="5" width="13.375" style="0" customWidth="1"/>
    <col min="6" max="6" width="9.875" style="0" bestFit="1" customWidth="1"/>
    <col min="7" max="7" width="11.25390625" style="0" customWidth="1"/>
    <col min="8" max="8" width="12.375" style="0" customWidth="1"/>
    <col min="9" max="9" width="11.125" style="0" customWidth="1"/>
    <col min="10" max="10" width="11.875" style="0" customWidth="1"/>
    <col min="11" max="11" width="13.625" style="0" customWidth="1"/>
    <col min="12" max="12" width="12.375" style="0" customWidth="1"/>
    <col min="13" max="13" width="13.375" style="0" customWidth="1"/>
  </cols>
  <sheetData>
    <row r="1" spans="1:13" ht="11.25" customHeight="1">
      <c r="A1" s="86"/>
      <c r="B1" s="86"/>
      <c r="C1" s="86"/>
      <c r="D1" s="86"/>
      <c r="E1" s="86"/>
      <c r="F1" s="86"/>
      <c r="G1" s="86"/>
      <c r="H1" s="87" t="s">
        <v>67</v>
      </c>
      <c r="I1" s="86"/>
      <c r="J1" s="87"/>
      <c r="K1" s="88"/>
      <c r="L1" s="89"/>
      <c r="M1" s="3"/>
    </row>
    <row r="2" spans="1:13" ht="3" customHeight="1">
      <c r="A2" s="86"/>
      <c r="B2" s="86"/>
      <c r="C2" s="86"/>
      <c r="D2" s="86"/>
      <c r="E2" s="86"/>
      <c r="F2" s="86"/>
      <c r="G2" s="86"/>
      <c r="H2" s="90"/>
      <c r="I2" s="86"/>
      <c r="J2" s="90"/>
      <c r="K2" s="88"/>
      <c r="L2" s="89"/>
      <c r="M2" s="3"/>
    </row>
    <row r="3" spans="1:13" ht="10.5" customHeight="1">
      <c r="A3" s="86"/>
      <c r="B3" s="86"/>
      <c r="C3" s="86"/>
      <c r="D3" s="86"/>
      <c r="E3" s="86"/>
      <c r="F3" s="86"/>
      <c r="G3" s="86"/>
      <c r="H3" s="11" t="s">
        <v>228</v>
      </c>
      <c r="I3" s="86"/>
      <c r="J3" s="11"/>
      <c r="K3" s="88"/>
      <c r="L3" s="89"/>
      <c r="M3" s="3"/>
    </row>
    <row r="4" spans="1:13" ht="11.25" customHeight="1">
      <c r="A4" s="86"/>
      <c r="B4" s="86"/>
      <c r="C4" s="86"/>
      <c r="D4" s="86"/>
      <c r="E4" s="86"/>
      <c r="F4" s="86"/>
      <c r="G4" s="86"/>
      <c r="H4" s="11" t="s">
        <v>68</v>
      </c>
      <c r="I4" s="86"/>
      <c r="J4" s="11"/>
      <c r="K4" s="88"/>
      <c r="L4" s="89"/>
      <c r="M4" s="3"/>
    </row>
    <row r="5" spans="1:13" ht="12" customHeight="1">
      <c r="A5" s="86"/>
      <c r="B5" s="86"/>
      <c r="C5" s="86"/>
      <c r="D5" s="86"/>
      <c r="E5" s="86"/>
      <c r="F5" s="86"/>
      <c r="G5" s="86"/>
      <c r="H5" s="11" t="s">
        <v>224</v>
      </c>
      <c r="I5" s="86"/>
      <c r="J5" s="11"/>
      <c r="K5" s="88"/>
      <c r="L5" s="89"/>
      <c r="M5" s="3"/>
    </row>
    <row r="6" spans="1:13" ht="6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8"/>
      <c r="L6" s="89"/>
      <c r="M6" s="3"/>
    </row>
    <row r="7" spans="1:13" ht="11.25" customHeight="1">
      <c r="A7" s="407" t="s">
        <v>112</v>
      </c>
      <c r="B7" s="408"/>
      <c r="C7" s="408"/>
      <c r="D7" s="408"/>
      <c r="E7" s="408"/>
      <c r="F7" s="408"/>
      <c r="G7" s="408"/>
      <c r="H7" s="408"/>
      <c r="I7" s="408"/>
      <c r="J7" s="408"/>
      <c r="K7" s="88"/>
      <c r="L7" s="89"/>
      <c r="M7" s="3"/>
    </row>
    <row r="8" spans="1:12" ht="4.5" customHeight="1">
      <c r="A8" s="86"/>
      <c r="B8" s="86"/>
      <c r="C8" s="86"/>
      <c r="D8" s="86"/>
      <c r="E8" s="86"/>
      <c r="F8" s="86"/>
      <c r="G8" s="86"/>
      <c r="H8" s="86"/>
      <c r="I8" s="86"/>
      <c r="J8" s="121"/>
      <c r="K8" s="88"/>
      <c r="L8" s="89"/>
    </row>
    <row r="9" spans="1:13" ht="10.5" customHeight="1">
      <c r="A9" s="409" t="s">
        <v>69</v>
      </c>
      <c r="B9" s="410"/>
      <c r="C9" s="411"/>
      <c r="D9" s="412" t="s">
        <v>88</v>
      </c>
      <c r="E9" s="413"/>
      <c r="F9" s="414"/>
      <c r="G9" s="406" t="s">
        <v>89</v>
      </c>
      <c r="H9" s="406"/>
      <c r="I9" s="406" t="s">
        <v>90</v>
      </c>
      <c r="J9" s="406"/>
      <c r="K9" s="91"/>
      <c r="L9" s="92"/>
      <c r="M9" s="5"/>
    </row>
    <row r="10" spans="1:13" ht="12" customHeight="1">
      <c r="A10" s="142" t="s">
        <v>29</v>
      </c>
      <c r="B10" s="142" t="s">
        <v>70</v>
      </c>
      <c r="C10" s="142" t="s">
        <v>71</v>
      </c>
      <c r="D10" s="415"/>
      <c r="E10" s="416"/>
      <c r="F10" s="417"/>
      <c r="G10" s="93" t="s">
        <v>72</v>
      </c>
      <c r="H10" s="93" t="s">
        <v>73</v>
      </c>
      <c r="I10" s="93" t="s">
        <v>72</v>
      </c>
      <c r="J10" s="93" t="s">
        <v>73</v>
      </c>
      <c r="K10" s="91"/>
      <c r="L10" s="92"/>
      <c r="M10" s="5"/>
    </row>
    <row r="11" spans="1:13" s="9" customFormat="1" ht="12" customHeight="1">
      <c r="A11" s="191">
        <v>700</v>
      </c>
      <c r="B11" s="191"/>
      <c r="C11" s="191"/>
      <c r="D11" s="358" t="s">
        <v>164</v>
      </c>
      <c r="E11" s="361"/>
      <c r="F11" s="362"/>
      <c r="G11" s="192"/>
      <c r="H11" s="192">
        <f>H12</f>
        <v>2200000</v>
      </c>
      <c r="I11" s="192"/>
      <c r="J11" s="192"/>
      <c r="K11" s="91"/>
      <c r="L11" s="92"/>
      <c r="M11" s="5"/>
    </row>
    <row r="12" spans="1:13" s="9" customFormat="1" ht="12" customHeight="1">
      <c r="A12" s="94"/>
      <c r="B12" s="94">
        <v>70005</v>
      </c>
      <c r="C12" s="94"/>
      <c r="D12" s="363" t="s">
        <v>168</v>
      </c>
      <c r="E12" s="364"/>
      <c r="F12" s="365"/>
      <c r="G12" s="95"/>
      <c r="H12" s="95">
        <f>H13</f>
        <v>2200000</v>
      </c>
      <c r="I12" s="95"/>
      <c r="J12" s="95"/>
      <c r="K12" s="91"/>
      <c r="L12" s="92"/>
      <c r="M12" s="5"/>
    </row>
    <row r="13" spans="1:13" s="9" customFormat="1" ht="21.75" customHeight="1">
      <c r="A13" s="96"/>
      <c r="B13" s="96"/>
      <c r="C13" s="97" t="s">
        <v>179</v>
      </c>
      <c r="D13" s="366" t="s">
        <v>180</v>
      </c>
      <c r="E13" s="227"/>
      <c r="F13" s="228"/>
      <c r="G13" s="98"/>
      <c r="H13" s="98">
        <v>2200000</v>
      </c>
      <c r="I13" s="98"/>
      <c r="J13" s="98"/>
      <c r="K13" s="91"/>
      <c r="L13" s="92"/>
      <c r="M13" s="5"/>
    </row>
    <row r="14" spans="1:13" s="9" customFormat="1" ht="12.75" customHeight="1">
      <c r="A14" s="191">
        <v>750</v>
      </c>
      <c r="B14" s="191"/>
      <c r="C14" s="191"/>
      <c r="D14" s="358" t="s">
        <v>160</v>
      </c>
      <c r="E14" s="359"/>
      <c r="F14" s="360"/>
      <c r="G14" s="192"/>
      <c r="H14" s="192"/>
      <c r="I14" s="192">
        <f>I15</f>
        <v>76843</v>
      </c>
      <c r="J14" s="192"/>
      <c r="K14" s="91"/>
      <c r="L14" s="92"/>
      <c r="M14" s="5"/>
    </row>
    <row r="15" spans="1:13" s="9" customFormat="1" ht="12" customHeight="1">
      <c r="A15" s="94"/>
      <c r="B15" s="94">
        <v>75023</v>
      </c>
      <c r="C15" s="94"/>
      <c r="D15" s="363" t="s">
        <v>156</v>
      </c>
      <c r="E15" s="369"/>
      <c r="F15" s="370"/>
      <c r="G15" s="95"/>
      <c r="H15" s="95"/>
      <c r="I15" s="95">
        <f>SUM(I16:I18)</f>
        <v>76843</v>
      </c>
      <c r="J15" s="95"/>
      <c r="K15" s="91"/>
      <c r="L15" s="92"/>
      <c r="M15" s="5"/>
    </row>
    <row r="16" spans="1:13" s="9" customFormat="1" ht="22.5" customHeight="1">
      <c r="A16" s="96"/>
      <c r="B16" s="96"/>
      <c r="C16" s="97" t="s">
        <v>166</v>
      </c>
      <c r="D16" s="366" t="s">
        <v>165</v>
      </c>
      <c r="E16" s="378"/>
      <c r="F16" s="379"/>
      <c r="G16" s="98"/>
      <c r="H16" s="98"/>
      <c r="I16" s="98">
        <v>22155</v>
      </c>
      <c r="J16" s="98"/>
      <c r="K16" s="91"/>
      <c r="L16" s="92"/>
      <c r="M16" s="5"/>
    </row>
    <row r="17" spans="1:13" s="9" customFormat="1" ht="11.25" customHeight="1">
      <c r="A17" s="96"/>
      <c r="B17" s="96"/>
      <c r="C17" s="97" t="s">
        <v>145</v>
      </c>
      <c r="D17" s="366" t="s">
        <v>146</v>
      </c>
      <c r="E17" s="227"/>
      <c r="F17" s="228"/>
      <c r="G17" s="98"/>
      <c r="H17" s="98"/>
      <c r="I17" s="98">
        <v>30000</v>
      </c>
      <c r="J17" s="98"/>
      <c r="K17" s="91"/>
      <c r="L17" s="92"/>
      <c r="M17" s="5"/>
    </row>
    <row r="18" spans="1:13" s="9" customFormat="1" ht="11.25" customHeight="1">
      <c r="A18" s="96"/>
      <c r="B18" s="96"/>
      <c r="C18" s="122">
        <v>8510</v>
      </c>
      <c r="D18" s="371" t="s">
        <v>181</v>
      </c>
      <c r="E18" s="372"/>
      <c r="F18" s="373"/>
      <c r="G18" s="123"/>
      <c r="H18" s="123"/>
      <c r="I18" s="123">
        <v>24688</v>
      </c>
      <c r="J18" s="123"/>
      <c r="K18" s="91"/>
      <c r="L18" s="92"/>
      <c r="M18" s="5"/>
    </row>
    <row r="19" spans="1:13" s="9" customFormat="1" ht="36" customHeight="1">
      <c r="A19" s="191">
        <v>751</v>
      </c>
      <c r="B19" s="191"/>
      <c r="C19" s="191"/>
      <c r="D19" s="428" t="s">
        <v>227</v>
      </c>
      <c r="E19" s="429"/>
      <c r="F19" s="430"/>
      <c r="G19" s="192"/>
      <c r="H19" s="192"/>
      <c r="I19" s="192">
        <f>I20</f>
        <v>14160</v>
      </c>
      <c r="J19" s="192"/>
      <c r="K19" s="91"/>
      <c r="L19" s="92"/>
      <c r="M19" s="5"/>
    </row>
    <row r="20" spans="1:13" s="9" customFormat="1" ht="12.75" customHeight="1">
      <c r="A20" s="94"/>
      <c r="B20" s="94">
        <v>75108</v>
      </c>
      <c r="C20" s="185"/>
      <c r="D20" s="431" t="s">
        <v>215</v>
      </c>
      <c r="E20" s="432"/>
      <c r="F20" s="433"/>
      <c r="G20" s="95"/>
      <c r="H20" s="95"/>
      <c r="I20" s="95">
        <f>I21</f>
        <v>14160</v>
      </c>
      <c r="J20" s="95"/>
      <c r="K20" s="91"/>
      <c r="L20" s="92"/>
      <c r="M20" s="5"/>
    </row>
    <row r="21" spans="1:13" s="9" customFormat="1" ht="33" customHeight="1">
      <c r="A21" s="96"/>
      <c r="B21" s="96"/>
      <c r="C21" s="97">
        <v>2010</v>
      </c>
      <c r="D21" s="434" t="s">
        <v>225</v>
      </c>
      <c r="E21" s="435"/>
      <c r="F21" s="436"/>
      <c r="G21" s="98"/>
      <c r="H21" s="98"/>
      <c r="I21" s="98">
        <v>14160</v>
      </c>
      <c r="J21" s="98"/>
      <c r="K21" s="91"/>
      <c r="L21" s="92"/>
      <c r="M21" s="5"/>
    </row>
    <row r="22" spans="1:13" s="9" customFormat="1" ht="12.75" customHeight="1">
      <c r="A22" s="191">
        <v>801</v>
      </c>
      <c r="B22" s="191"/>
      <c r="C22" s="191"/>
      <c r="D22" s="358" t="s">
        <v>134</v>
      </c>
      <c r="E22" s="361"/>
      <c r="F22" s="362"/>
      <c r="G22" s="192"/>
      <c r="H22" s="192"/>
      <c r="I22" s="192">
        <f>I23</f>
        <v>5000</v>
      </c>
      <c r="J22" s="192"/>
      <c r="K22" s="91"/>
      <c r="L22" s="92"/>
      <c r="M22" s="5"/>
    </row>
    <row r="23" spans="1:13" s="9" customFormat="1" ht="12.75" customHeight="1">
      <c r="A23" s="94"/>
      <c r="B23" s="94">
        <v>80113</v>
      </c>
      <c r="C23" s="94"/>
      <c r="D23" s="363" t="s">
        <v>182</v>
      </c>
      <c r="E23" s="364"/>
      <c r="F23" s="365"/>
      <c r="G23" s="95"/>
      <c r="H23" s="95"/>
      <c r="I23" s="95">
        <f>I24</f>
        <v>5000</v>
      </c>
      <c r="J23" s="95"/>
      <c r="K23" s="91"/>
      <c r="L23" s="92"/>
      <c r="M23" s="5"/>
    </row>
    <row r="24" spans="1:13" s="9" customFormat="1" ht="24" customHeight="1">
      <c r="A24" s="96"/>
      <c r="B24" s="96"/>
      <c r="C24" s="97" t="s">
        <v>133</v>
      </c>
      <c r="D24" s="366" t="s">
        <v>147</v>
      </c>
      <c r="E24" s="227"/>
      <c r="F24" s="228"/>
      <c r="G24" s="98"/>
      <c r="H24" s="98"/>
      <c r="I24" s="98">
        <v>5000</v>
      </c>
      <c r="J24" s="98"/>
      <c r="K24" s="91"/>
      <c r="L24" s="92"/>
      <c r="M24" s="5"/>
    </row>
    <row r="25" spans="1:13" s="9" customFormat="1" ht="24" customHeight="1">
      <c r="A25" s="191">
        <v>900</v>
      </c>
      <c r="B25" s="191"/>
      <c r="C25" s="191"/>
      <c r="D25" s="358" t="s">
        <v>135</v>
      </c>
      <c r="E25" s="361"/>
      <c r="F25" s="362"/>
      <c r="G25" s="192"/>
      <c r="H25" s="192"/>
      <c r="I25" s="192">
        <f>I26</f>
        <v>810</v>
      </c>
      <c r="J25" s="192"/>
      <c r="K25" s="91"/>
      <c r="L25" s="92"/>
      <c r="M25" s="5"/>
    </row>
    <row r="26" spans="1:13" s="9" customFormat="1" ht="12" customHeight="1">
      <c r="A26" s="94"/>
      <c r="B26" s="94">
        <v>90015</v>
      </c>
      <c r="C26" s="94"/>
      <c r="D26" s="380" t="s">
        <v>136</v>
      </c>
      <c r="E26" s="381"/>
      <c r="F26" s="382"/>
      <c r="G26" s="95"/>
      <c r="H26" s="95"/>
      <c r="I26" s="95">
        <f>I27</f>
        <v>810</v>
      </c>
      <c r="J26" s="95"/>
      <c r="K26" s="91"/>
      <c r="L26" s="92"/>
      <c r="M26" s="5"/>
    </row>
    <row r="27" spans="1:13" s="9" customFormat="1" ht="21" customHeight="1">
      <c r="A27" s="96"/>
      <c r="B27" s="96"/>
      <c r="C27" s="190" t="s">
        <v>133</v>
      </c>
      <c r="D27" s="383" t="s">
        <v>147</v>
      </c>
      <c r="E27" s="384"/>
      <c r="F27" s="385"/>
      <c r="G27" s="141"/>
      <c r="H27" s="141"/>
      <c r="I27" s="141">
        <v>810</v>
      </c>
      <c r="J27" s="141"/>
      <c r="K27" s="91"/>
      <c r="L27" s="92"/>
      <c r="M27" s="5"/>
    </row>
    <row r="28" spans="1:13" s="9" customFormat="1" ht="22.5" customHeight="1">
      <c r="A28" s="191">
        <v>921</v>
      </c>
      <c r="B28" s="191"/>
      <c r="C28" s="191"/>
      <c r="D28" s="358" t="s">
        <v>183</v>
      </c>
      <c r="E28" s="361"/>
      <c r="F28" s="362"/>
      <c r="G28" s="192"/>
      <c r="H28" s="192">
        <f>H29</f>
        <v>300000</v>
      </c>
      <c r="I28" s="192"/>
      <c r="J28" s="192"/>
      <c r="K28" s="91"/>
      <c r="L28" s="92"/>
      <c r="M28" s="5"/>
    </row>
    <row r="29" spans="1:13" s="9" customFormat="1" ht="12" customHeight="1">
      <c r="A29" s="94"/>
      <c r="B29" s="94">
        <v>92109</v>
      </c>
      <c r="C29" s="94"/>
      <c r="D29" s="363" t="s">
        <v>226</v>
      </c>
      <c r="E29" s="364"/>
      <c r="F29" s="365"/>
      <c r="G29" s="95"/>
      <c r="H29" s="95">
        <f>H30</f>
        <v>300000</v>
      </c>
      <c r="I29" s="95"/>
      <c r="J29" s="95"/>
      <c r="K29" s="91"/>
      <c r="L29" s="92"/>
      <c r="M29" s="5"/>
    </row>
    <row r="30" spans="1:13" s="9" customFormat="1" ht="21" customHeight="1">
      <c r="A30" s="96"/>
      <c r="B30" s="96"/>
      <c r="C30" s="97">
        <v>6298</v>
      </c>
      <c r="D30" s="366" t="s">
        <v>184</v>
      </c>
      <c r="E30" s="227"/>
      <c r="F30" s="228"/>
      <c r="G30" s="98"/>
      <c r="H30" s="98">
        <v>300000</v>
      </c>
      <c r="I30" s="98"/>
      <c r="J30" s="98"/>
      <c r="K30" s="91"/>
      <c r="L30" s="92"/>
      <c r="M30" s="5"/>
    </row>
    <row r="31" spans="1:12" ht="11.25" customHeight="1">
      <c r="A31" s="439" t="s">
        <v>75</v>
      </c>
      <c r="B31" s="440"/>
      <c r="C31" s="440"/>
      <c r="D31" s="440"/>
      <c r="E31" s="440"/>
      <c r="F31" s="441"/>
      <c r="G31" s="193"/>
      <c r="H31" s="193">
        <f>H28+H11+H19</f>
        <v>2500000</v>
      </c>
      <c r="I31" s="193">
        <f>I14+I22+I25+I19</f>
        <v>96813</v>
      </c>
      <c r="J31" s="193"/>
      <c r="K31" s="99"/>
      <c r="L31" s="89"/>
    </row>
    <row r="32" spans="1:12" s="9" customFormat="1" ht="8.25" customHeight="1">
      <c r="A32" s="184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</row>
    <row r="33" spans="1:12" s="9" customFormat="1" ht="12" customHeight="1">
      <c r="A33" s="437" t="s">
        <v>96</v>
      </c>
      <c r="B33" s="437"/>
      <c r="C33" s="437"/>
      <c r="D33" s="437"/>
      <c r="E33" s="437"/>
      <c r="F33" s="437"/>
      <c r="G33" s="437"/>
      <c r="H33" s="437"/>
      <c r="I33" s="437"/>
      <c r="J33" s="437"/>
      <c r="K33" s="437"/>
      <c r="L33" s="437"/>
    </row>
    <row r="34" spans="1:12" ht="12.75">
      <c r="A34" s="254" t="s">
        <v>29</v>
      </c>
      <c r="B34" s="279" t="s">
        <v>0</v>
      </c>
      <c r="C34" s="280"/>
      <c r="D34" s="281"/>
      <c r="E34" s="205" t="s">
        <v>223</v>
      </c>
      <c r="F34" s="376" t="s">
        <v>18</v>
      </c>
      <c r="G34" s="438"/>
      <c r="H34" s="438"/>
      <c r="I34" s="377"/>
      <c r="J34" s="205" t="s">
        <v>82</v>
      </c>
      <c r="K34" s="374" t="s">
        <v>30</v>
      </c>
      <c r="L34" s="375"/>
    </row>
    <row r="35" spans="1:12" ht="11.25" customHeight="1">
      <c r="A35" s="442"/>
      <c r="B35" s="282"/>
      <c r="C35" s="283"/>
      <c r="D35" s="284"/>
      <c r="E35" s="291"/>
      <c r="F35" s="376" t="s">
        <v>97</v>
      </c>
      <c r="G35" s="377"/>
      <c r="H35" s="376" t="s">
        <v>98</v>
      </c>
      <c r="I35" s="377"/>
      <c r="J35" s="291"/>
      <c r="K35" s="254" t="s">
        <v>99</v>
      </c>
      <c r="L35" s="254" t="s">
        <v>100</v>
      </c>
    </row>
    <row r="36" spans="1:12" ht="14.25" customHeight="1">
      <c r="A36" s="255"/>
      <c r="B36" s="285"/>
      <c r="C36" s="286"/>
      <c r="D36" s="287"/>
      <c r="E36" s="206"/>
      <c r="F36" s="154" t="s">
        <v>72</v>
      </c>
      <c r="G36" s="16" t="s">
        <v>73</v>
      </c>
      <c r="H36" s="154" t="s">
        <v>72</v>
      </c>
      <c r="I36" s="16" t="s">
        <v>73</v>
      </c>
      <c r="J36" s="206"/>
      <c r="K36" s="255"/>
      <c r="L36" s="255"/>
    </row>
    <row r="37" spans="1:13" ht="15" customHeight="1">
      <c r="A37" s="100" t="s">
        <v>1</v>
      </c>
      <c r="B37" s="245" t="s">
        <v>3</v>
      </c>
      <c r="C37" s="246"/>
      <c r="D37" s="247"/>
      <c r="E37" s="101">
        <v>222415</v>
      </c>
      <c r="F37" s="101"/>
      <c r="G37" s="102"/>
      <c r="H37" s="102"/>
      <c r="I37" s="102"/>
      <c r="J37" s="101">
        <f>E37-F37-G37+H37+I37</f>
        <v>222415</v>
      </c>
      <c r="K37" s="46">
        <f>J37-L37</f>
        <v>222415</v>
      </c>
      <c r="L37" s="46"/>
      <c r="M37" s="6"/>
    </row>
    <row r="38" spans="1:13" s="9" customFormat="1" ht="15" customHeight="1">
      <c r="A38" s="100">
        <v>600</v>
      </c>
      <c r="B38" s="313" t="s">
        <v>9</v>
      </c>
      <c r="C38" s="389"/>
      <c r="D38" s="390"/>
      <c r="E38" s="101">
        <v>23336</v>
      </c>
      <c r="F38" s="101"/>
      <c r="G38" s="101"/>
      <c r="H38" s="101"/>
      <c r="I38" s="101"/>
      <c r="J38" s="101">
        <f>E38-F38-G38+H38+I38</f>
        <v>23336</v>
      </c>
      <c r="K38" s="46">
        <f>J38</f>
        <v>23336</v>
      </c>
      <c r="L38" s="101"/>
      <c r="M38" s="6"/>
    </row>
    <row r="39" spans="1:13" ht="15" customHeight="1">
      <c r="A39" s="180">
        <v>700</v>
      </c>
      <c r="B39" s="245" t="s">
        <v>101</v>
      </c>
      <c r="C39" s="246"/>
      <c r="D39" s="247"/>
      <c r="E39" s="101">
        <v>14835982</v>
      </c>
      <c r="F39" s="101"/>
      <c r="G39" s="101">
        <f>H11</f>
        <v>2200000</v>
      </c>
      <c r="H39" s="101">
        <f>I11</f>
        <v>0</v>
      </c>
      <c r="I39" s="101"/>
      <c r="J39" s="101">
        <f aca="true" t="shared" si="0" ref="J39:J52">E39-F39-G39+H39+I39</f>
        <v>12635982</v>
      </c>
      <c r="K39" s="46">
        <f>J39-L39</f>
        <v>1335982</v>
      </c>
      <c r="L39" s="101">
        <f>M39-G39</f>
        <v>11300000</v>
      </c>
      <c r="M39" s="6">
        <v>13500000</v>
      </c>
    </row>
    <row r="40" spans="1:13" ht="15" customHeight="1">
      <c r="A40" s="180">
        <v>720</v>
      </c>
      <c r="B40" s="245" t="s">
        <v>45</v>
      </c>
      <c r="C40" s="246"/>
      <c r="D40" s="247"/>
      <c r="E40" s="101">
        <v>1922155</v>
      </c>
      <c r="F40" s="101"/>
      <c r="G40" s="101"/>
      <c r="H40" s="101"/>
      <c r="I40" s="101"/>
      <c r="J40" s="101">
        <f>E40-F40-G40+H40+I40</f>
        <v>1922155</v>
      </c>
      <c r="K40" s="46">
        <f>J40-L40</f>
        <v>142740</v>
      </c>
      <c r="L40" s="101">
        <v>1779415</v>
      </c>
      <c r="M40" s="6"/>
    </row>
    <row r="41" spans="1:13" ht="15" customHeight="1">
      <c r="A41" s="179">
        <v>750</v>
      </c>
      <c r="B41" s="245" t="s">
        <v>36</v>
      </c>
      <c r="C41" s="246"/>
      <c r="D41" s="247"/>
      <c r="E41" s="46">
        <v>235035</v>
      </c>
      <c r="F41" s="46">
        <f>G14</f>
        <v>0</v>
      </c>
      <c r="G41" s="46"/>
      <c r="H41" s="46">
        <f>I14</f>
        <v>76843</v>
      </c>
      <c r="I41" s="46"/>
      <c r="J41" s="101">
        <f t="shared" si="0"/>
        <v>311878</v>
      </c>
      <c r="K41" s="46">
        <f aca="true" t="shared" si="1" ref="K41:K47">J41-L41</f>
        <v>311878</v>
      </c>
      <c r="L41" s="46"/>
      <c r="M41" s="6"/>
    </row>
    <row r="42" spans="1:13" ht="53.25" customHeight="1">
      <c r="A42" s="179">
        <v>751</v>
      </c>
      <c r="B42" s="391" t="s">
        <v>28</v>
      </c>
      <c r="C42" s="392"/>
      <c r="D42" s="393"/>
      <c r="E42" s="50">
        <v>21037</v>
      </c>
      <c r="F42" s="50"/>
      <c r="G42" s="103"/>
      <c r="H42" s="104">
        <f>I19</f>
        <v>14160</v>
      </c>
      <c r="I42" s="46"/>
      <c r="J42" s="101">
        <f>E42-F42-G42+H42+I42</f>
        <v>35197</v>
      </c>
      <c r="K42" s="46">
        <f t="shared" si="1"/>
        <v>35197</v>
      </c>
      <c r="L42" s="47"/>
      <c r="M42" s="6"/>
    </row>
    <row r="43" spans="1:13" ht="27.75" customHeight="1">
      <c r="A43" s="179">
        <v>754</v>
      </c>
      <c r="B43" s="313" t="s">
        <v>31</v>
      </c>
      <c r="C43" s="314"/>
      <c r="D43" s="315"/>
      <c r="E43" s="46">
        <v>67500</v>
      </c>
      <c r="F43" s="46"/>
      <c r="G43" s="46"/>
      <c r="H43" s="46"/>
      <c r="I43" s="46"/>
      <c r="J43" s="101">
        <f t="shared" si="0"/>
        <v>67500</v>
      </c>
      <c r="K43" s="46">
        <f t="shared" si="1"/>
        <v>67500</v>
      </c>
      <c r="L43" s="46"/>
      <c r="M43" s="6"/>
    </row>
    <row r="44" spans="1:13" ht="54.75" customHeight="1">
      <c r="A44" s="180">
        <v>756</v>
      </c>
      <c r="B44" s="313" t="s">
        <v>110</v>
      </c>
      <c r="C44" s="314"/>
      <c r="D44" s="315"/>
      <c r="E44" s="101">
        <v>69190709</v>
      </c>
      <c r="F44" s="101"/>
      <c r="G44" s="101"/>
      <c r="H44" s="101"/>
      <c r="I44" s="101"/>
      <c r="J44" s="101">
        <f t="shared" si="0"/>
        <v>69190709</v>
      </c>
      <c r="K44" s="46">
        <f t="shared" si="1"/>
        <v>69190709</v>
      </c>
      <c r="L44" s="105"/>
      <c r="M44" s="6"/>
    </row>
    <row r="45" spans="1:13" ht="15.75" customHeight="1">
      <c r="A45" s="180">
        <v>758</v>
      </c>
      <c r="B45" s="313" t="s">
        <v>11</v>
      </c>
      <c r="C45" s="314"/>
      <c r="D45" s="315"/>
      <c r="E45" s="101">
        <v>17390576</v>
      </c>
      <c r="F45" s="101"/>
      <c r="G45" s="102"/>
      <c r="H45" s="101"/>
      <c r="I45" s="101"/>
      <c r="J45" s="101">
        <f t="shared" si="0"/>
        <v>17390576</v>
      </c>
      <c r="K45" s="46">
        <f t="shared" si="1"/>
        <v>17390576</v>
      </c>
      <c r="L45" s="105"/>
      <c r="M45" s="6"/>
    </row>
    <row r="46" spans="1:13" ht="15" customHeight="1">
      <c r="A46" s="180">
        <v>801</v>
      </c>
      <c r="B46" s="313" t="s">
        <v>12</v>
      </c>
      <c r="C46" s="314"/>
      <c r="D46" s="315"/>
      <c r="E46" s="101">
        <v>6827258</v>
      </c>
      <c r="F46" s="101">
        <f>G22</f>
        <v>0</v>
      </c>
      <c r="G46" s="101"/>
      <c r="H46" s="101">
        <f>I22</f>
        <v>5000</v>
      </c>
      <c r="I46" s="101"/>
      <c r="J46" s="101">
        <f t="shared" si="0"/>
        <v>6832258</v>
      </c>
      <c r="K46" s="46">
        <f t="shared" si="1"/>
        <v>6832258</v>
      </c>
      <c r="L46" s="101"/>
      <c r="M46" s="6"/>
    </row>
    <row r="47" spans="1:13" ht="15" customHeight="1">
      <c r="A47" s="180">
        <v>852</v>
      </c>
      <c r="B47" s="313" t="s">
        <v>14</v>
      </c>
      <c r="C47" s="314"/>
      <c r="D47" s="315"/>
      <c r="E47" s="101">
        <v>2645206</v>
      </c>
      <c r="F47" s="101"/>
      <c r="G47" s="102"/>
      <c r="H47" s="102"/>
      <c r="I47" s="102"/>
      <c r="J47" s="101">
        <f>E47-F47-G47+H47+I47</f>
        <v>2645206</v>
      </c>
      <c r="K47" s="46">
        <f t="shared" si="1"/>
        <v>2645206</v>
      </c>
      <c r="L47" s="101"/>
      <c r="M47" s="6"/>
    </row>
    <row r="48" spans="1:13" s="9" customFormat="1" ht="26.25" customHeight="1">
      <c r="A48" s="180">
        <v>853</v>
      </c>
      <c r="B48" s="313" t="s">
        <v>178</v>
      </c>
      <c r="C48" s="314"/>
      <c r="D48" s="315"/>
      <c r="E48" s="101">
        <v>99345</v>
      </c>
      <c r="F48" s="101"/>
      <c r="G48" s="102"/>
      <c r="H48" s="102"/>
      <c r="I48" s="102"/>
      <c r="J48" s="101">
        <f>E48-F48-G48+H48+I48</f>
        <v>99345</v>
      </c>
      <c r="K48" s="46">
        <f>J48-L48</f>
        <v>99345</v>
      </c>
      <c r="L48" s="101"/>
      <c r="M48" s="6"/>
    </row>
    <row r="49" spans="1:13" s="9" customFormat="1" ht="15" customHeight="1">
      <c r="A49" s="180">
        <v>854</v>
      </c>
      <c r="B49" s="313" t="s">
        <v>15</v>
      </c>
      <c r="C49" s="389"/>
      <c r="D49" s="390"/>
      <c r="E49" s="101">
        <v>28562</v>
      </c>
      <c r="F49" s="101"/>
      <c r="G49" s="101"/>
      <c r="H49" s="101"/>
      <c r="I49" s="101"/>
      <c r="J49" s="101">
        <f>E49-F49-G49+H49+I49</f>
        <v>28562</v>
      </c>
      <c r="K49" s="46">
        <f>J49</f>
        <v>28562</v>
      </c>
      <c r="L49" s="101"/>
      <c r="M49" s="6"/>
    </row>
    <row r="50" spans="1:13" ht="25.5" customHeight="1">
      <c r="A50" s="180">
        <v>900</v>
      </c>
      <c r="B50" s="397" t="s">
        <v>16</v>
      </c>
      <c r="C50" s="398"/>
      <c r="D50" s="399"/>
      <c r="E50" s="101">
        <v>121502</v>
      </c>
      <c r="F50" s="101"/>
      <c r="G50" s="101"/>
      <c r="H50" s="101">
        <f>I25</f>
        <v>810</v>
      </c>
      <c r="I50" s="101"/>
      <c r="J50" s="101">
        <f t="shared" si="0"/>
        <v>122312</v>
      </c>
      <c r="K50" s="46">
        <f>J50-L50</f>
        <v>122312</v>
      </c>
      <c r="L50" s="101"/>
      <c r="M50" s="6"/>
    </row>
    <row r="51" spans="1:13" ht="25.5" customHeight="1">
      <c r="A51" s="179">
        <v>921</v>
      </c>
      <c r="B51" s="229" t="s">
        <v>102</v>
      </c>
      <c r="C51" s="230"/>
      <c r="D51" s="231"/>
      <c r="E51" s="46">
        <v>476404</v>
      </c>
      <c r="F51" s="46"/>
      <c r="G51" s="46">
        <f>H28</f>
        <v>300000</v>
      </c>
      <c r="H51" s="46"/>
      <c r="I51" s="46"/>
      <c r="J51" s="101">
        <f>E51-F51-G51+H51+I51</f>
        <v>176404</v>
      </c>
      <c r="K51" s="46">
        <f>J51-L51</f>
        <v>0</v>
      </c>
      <c r="L51" s="46">
        <f>J51</f>
        <v>176404</v>
      </c>
      <c r="M51" s="6"/>
    </row>
    <row r="52" spans="1:13" ht="15" customHeight="1">
      <c r="A52" s="179">
        <v>926</v>
      </c>
      <c r="B52" s="229" t="s">
        <v>103</v>
      </c>
      <c r="C52" s="230"/>
      <c r="D52" s="231"/>
      <c r="E52" s="46">
        <v>171194</v>
      </c>
      <c r="F52" s="46"/>
      <c r="G52" s="46"/>
      <c r="H52" s="46"/>
      <c r="I52" s="46"/>
      <c r="J52" s="101">
        <f t="shared" si="0"/>
        <v>171194</v>
      </c>
      <c r="K52" s="46">
        <f>J52-L52</f>
        <v>171194</v>
      </c>
      <c r="L52" s="46"/>
      <c r="M52" s="6">
        <f>M54-J53</f>
        <v>0</v>
      </c>
    </row>
    <row r="53" spans="1:13" ht="14.25" customHeight="1">
      <c r="A53" s="106" t="s">
        <v>4</v>
      </c>
      <c r="B53" s="400" t="s">
        <v>104</v>
      </c>
      <c r="C53" s="401"/>
      <c r="D53" s="402"/>
      <c r="E53" s="107">
        <f>SUM(E37:E52)</f>
        <v>114278216</v>
      </c>
      <c r="F53" s="128">
        <f>SUM(F37:F52)</f>
        <v>0</v>
      </c>
      <c r="G53" s="128">
        <f>SUM(G37:G51)</f>
        <v>2500000</v>
      </c>
      <c r="H53" s="107">
        <f>SUM(H37:H52)</f>
        <v>96813</v>
      </c>
      <c r="I53" s="107">
        <f>SUM(I37:I52)</f>
        <v>0</v>
      </c>
      <c r="J53" s="69">
        <f>E53-F53-G53+H53+I53</f>
        <v>111875029</v>
      </c>
      <c r="K53" s="108">
        <f>SUM(K37:K52)</f>
        <v>98619210</v>
      </c>
      <c r="L53" s="108">
        <f>SUM(L37:L52)</f>
        <v>13255819</v>
      </c>
      <c r="M53" s="7">
        <f>SUM(J37:J52)</f>
        <v>111875029</v>
      </c>
    </row>
    <row r="54" spans="1:13" ht="9" customHeight="1">
      <c r="A54" s="109"/>
      <c r="B54" s="109"/>
      <c r="C54" s="109"/>
      <c r="D54" s="109"/>
      <c r="E54" s="110"/>
      <c r="F54" s="110"/>
      <c r="G54" s="110"/>
      <c r="H54" s="110"/>
      <c r="I54" s="110"/>
      <c r="J54" s="74"/>
      <c r="K54" s="111"/>
      <c r="L54" s="111"/>
      <c r="M54" s="8">
        <f>L53+K53</f>
        <v>111875029</v>
      </c>
    </row>
    <row r="55" spans="1:13" ht="12" customHeight="1">
      <c r="A55" s="109"/>
      <c r="B55" s="109"/>
      <c r="C55" s="109"/>
      <c r="D55" s="109"/>
      <c r="E55" s="110"/>
      <c r="F55" s="110"/>
      <c r="G55" s="110"/>
      <c r="H55" s="110"/>
      <c r="I55" s="110"/>
      <c r="J55" s="74"/>
      <c r="K55" s="111"/>
      <c r="L55" s="111"/>
      <c r="M55" s="8"/>
    </row>
    <row r="56" spans="1:13" s="9" customFormat="1" ht="15" customHeight="1">
      <c r="A56" s="109"/>
      <c r="B56" s="109"/>
      <c r="C56" s="109"/>
      <c r="D56" s="109"/>
      <c r="E56" s="110"/>
      <c r="F56" s="110"/>
      <c r="G56" s="110"/>
      <c r="H56" s="110"/>
      <c r="I56" s="110"/>
      <c r="J56" s="74"/>
      <c r="K56" s="111"/>
      <c r="L56" s="111"/>
      <c r="M56" s="8"/>
    </row>
    <row r="57" spans="1:13" s="9" customFormat="1" ht="7.5" customHeight="1">
      <c r="A57" s="109"/>
      <c r="B57" s="109"/>
      <c r="C57" s="109"/>
      <c r="D57" s="109"/>
      <c r="E57" s="110"/>
      <c r="F57" s="110"/>
      <c r="G57" s="110"/>
      <c r="H57" s="110"/>
      <c r="I57" s="110"/>
      <c r="J57" s="74"/>
      <c r="K57" s="111"/>
      <c r="L57" s="111"/>
      <c r="M57" s="8"/>
    </row>
    <row r="58" spans="1:13" s="9" customFormat="1" ht="13.5" customHeight="1">
      <c r="A58" s="109"/>
      <c r="B58" s="109"/>
      <c r="C58" s="109"/>
      <c r="D58" s="109"/>
      <c r="E58" s="110"/>
      <c r="F58" s="110"/>
      <c r="G58" s="110"/>
      <c r="H58" s="110"/>
      <c r="I58" s="110"/>
      <c r="J58" s="74"/>
      <c r="K58" s="111"/>
      <c r="L58" s="111"/>
      <c r="M58" s="8"/>
    </row>
    <row r="59" spans="1:13" ht="13.5" customHeight="1">
      <c r="A59" s="403" t="s">
        <v>105</v>
      </c>
      <c r="B59" s="404"/>
      <c r="C59" s="404"/>
      <c r="D59" s="404"/>
      <c r="E59" s="404"/>
      <c r="F59" s="404"/>
      <c r="G59" s="404"/>
      <c r="H59" s="404"/>
      <c r="I59" s="405"/>
      <c r="J59" s="346">
        <f>SUM(J60:K63)</f>
        <v>7524280</v>
      </c>
      <c r="K59" s="347"/>
      <c r="L59" s="112"/>
      <c r="M59" s="1"/>
    </row>
    <row r="60" spans="1:13" ht="16.5" customHeight="1">
      <c r="A60" s="394" t="s">
        <v>126</v>
      </c>
      <c r="B60" s="395"/>
      <c r="C60" s="395"/>
      <c r="D60" s="395"/>
      <c r="E60" s="395"/>
      <c r="F60" s="395"/>
      <c r="G60" s="395"/>
      <c r="H60" s="395"/>
      <c r="I60" s="396"/>
      <c r="J60" s="367">
        <v>2387919</v>
      </c>
      <c r="K60" s="368"/>
      <c r="L60" s="112"/>
      <c r="M60" s="1"/>
    </row>
    <row r="61" spans="1:13" ht="15.75" customHeight="1">
      <c r="A61" s="425" t="s">
        <v>127</v>
      </c>
      <c r="B61" s="426"/>
      <c r="C61" s="426"/>
      <c r="D61" s="426"/>
      <c r="E61" s="426"/>
      <c r="F61" s="426"/>
      <c r="G61" s="426"/>
      <c r="H61" s="426"/>
      <c r="I61" s="427"/>
      <c r="J61" s="350">
        <v>435107</v>
      </c>
      <c r="K61" s="351"/>
      <c r="L61" s="112"/>
      <c r="M61" s="1"/>
    </row>
    <row r="62" spans="1:13" ht="32.25" customHeight="1">
      <c r="A62" s="425" t="s">
        <v>128</v>
      </c>
      <c r="B62" s="426"/>
      <c r="C62" s="426"/>
      <c r="D62" s="426"/>
      <c r="E62" s="426"/>
      <c r="F62" s="426"/>
      <c r="G62" s="426"/>
      <c r="H62" s="426"/>
      <c r="I62" s="427"/>
      <c r="J62" s="350">
        <v>2430000</v>
      </c>
      <c r="K62" s="351"/>
      <c r="L62" s="112"/>
      <c r="M62" s="1"/>
    </row>
    <row r="63" spans="1:13" ht="18" customHeight="1">
      <c r="A63" s="386" t="s">
        <v>169</v>
      </c>
      <c r="B63" s="387"/>
      <c r="C63" s="387"/>
      <c r="D63" s="387"/>
      <c r="E63" s="387"/>
      <c r="F63" s="387"/>
      <c r="G63" s="387"/>
      <c r="H63" s="387"/>
      <c r="I63" s="388"/>
      <c r="J63" s="348">
        <v>2271254</v>
      </c>
      <c r="K63" s="349"/>
      <c r="L63" s="112"/>
      <c r="M63" s="1"/>
    </row>
    <row r="64" spans="1:13" ht="23.25" customHeight="1">
      <c r="A64" s="113" t="s">
        <v>106</v>
      </c>
      <c r="B64" s="114"/>
      <c r="C64" s="114"/>
      <c r="D64" s="114"/>
      <c r="E64" s="114"/>
      <c r="F64" s="114"/>
      <c r="G64" s="114"/>
      <c r="H64" s="114"/>
      <c r="I64" s="115"/>
      <c r="J64" s="346">
        <v>320000</v>
      </c>
      <c r="K64" s="347"/>
      <c r="L64" s="112"/>
      <c r="M64" s="1"/>
    </row>
    <row r="65" spans="1:13" ht="15" customHeight="1">
      <c r="A65" s="116">
        <v>931</v>
      </c>
      <c r="B65" s="424" t="s">
        <v>115</v>
      </c>
      <c r="C65" s="389"/>
      <c r="D65" s="389"/>
      <c r="E65" s="389"/>
      <c r="F65" s="389"/>
      <c r="G65" s="389"/>
      <c r="H65" s="389"/>
      <c r="I65" s="390"/>
      <c r="J65" s="356">
        <v>11500000</v>
      </c>
      <c r="K65" s="357"/>
      <c r="L65" s="112"/>
      <c r="M65" s="1"/>
    </row>
    <row r="66" spans="1:13" ht="15" customHeight="1">
      <c r="A66" s="116">
        <v>952</v>
      </c>
      <c r="B66" s="424" t="s">
        <v>116</v>
      </c>
      <c r="C66" s="389"/>
      <c r="D66" s="389"/>
      <c r="E66" s="389"/>
      <c r="F66" s="389"/>
      <c r="G66" s="389"/>
      <c r="H66" s="389"/>
      <c r="I66" s="390"/>
      <c r="J66" s="356">
        <v>2100000</v>
      </c>
      <c r="K66" s="357"/>
      <c r="L66" s="112"/>
      <c r="M66" s="1"/>
    </row>
    <row r="67" spans="1:13" ht="50.25" customHeight="1">
      <c r="A67" s="116">
        <v>950</v>
      </c>
      <c r="B67" s="424" t="s">
        <v>124</v>
      </c>
      <c r="C67" s="389"/>
      <c r="D67" s="389"/>
      <c r="E67" s="389"/>
      <c r="F67" s="389"/>
      <c r="G67" s="389"/>
      <c r="H67" s="389"/>
      <c r="I67" s="390"/>
      <c r="J67" s="356">
        <v>427077</v>
      </c>
      <c r="K67" s="357"/>
      <c r="L67" s="112"/>
      <c r="M67" s="1"/>
    </row>
    <row r="68" spans="1:13" ht="15" customHeight="1">
      <c r="A68" s="143" t="s">
        <v>5</v>
      </c>
      <c r="B68" s="421" t="s">
        <v>107</v>
      </c>
      <c r="C68" s="422"/>
      <c r="D68" s="422"/>
      <c r="E68" s="422"/>
      <c r="F68" s="422"/>
      <c r="G68" s="422"/>
      <c r="H68" s="422"/>
      <c r="I68" s="423"/>
      <c r="J68" s="354">
        <f>SUM(J65:K67)</f>
        <v>14027077</v>
      </c>
      <c r="K68" s="355"/>
      <c r="L68" s="112"/>
      <c r="M68" s="1"/>
    </row>
    <row r="69" spans="1:13" ht="15" customHeight="1">
      <c r="A69" s="144" t="s">
        <v>109</v>
      </c>
      <c r="B69" s="418" t="s">
        <v>108</v>
      </c>
      <c r="C69" s="419"/>
      <c r="D69" s="419"/>
      <c r="E69" s="419"/>
      <c r="F69" s="419"/>
      <c r="G69" s="419"/>
      <c r="H69" s="419"/>
      <c r="I69" s="420"/>
      <c r="J69" s="352">
        <f>J68+J53</f>
        <v>125902106</v>
      </c>
      <c r="K69" s="353"/>
      <c r="L69" s="112"/>
      <c r="M69" s="1"/>
    </row>
    <row r="70" spans="1:12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</row>
    <row r="71" spans="1:12" ht="12.75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1:12" ht="12.75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</sheetData>
  <sheetProtection/>
  <mergeCells count="75">
    <mergeCell ref="D19:F19"/>
    <mergeCell ref="D20:F20"/>
    <mergeCell ref="D21:F21"/>
    <mergeCell ref="B37:D37"/>
    <mergeCell ref="B51:D51"/>
    <mergeCell ref="D22:F22"/>
    <mergeCell ref="A33:L33"/>
    <mergeCell ref="D24:F24"/>
    <mergeCell ref="F34:I34"/>
    <mergeCell ref="D25:F25"/>
    <mergeCell ref="A31:F31"/>
    <mergeCell ref="A34:A36"/>
    <mergeCell ref="B34:D36"/>
    <mergeCell ref="E34:E36"/>
    <mergeCell ref="L35:L36"/>
    <mergeCell ref="B69:I69"/>
    <mergeCell ref="B68:I68"/>
    <mergeCell ref="B39:D39"/>
    <mergeCell ref="B67:I67"/>
    <mergeCell ref="B43:D43"/>
    <mergeCell ref="B44:D44"/>
    <mergeCell ref="B40:D40"/>
    <mergeCell ref="B49:D49"/>
    <mergeCell ref="B47:D47"/>
    <mergeCell ref="B41:D41"/>
    <mergeCell ref="B45:D45"/>
    <mergeCell ref="B46:D46"/>
    <mergeCell ref="B66:I66"/>
    <mergeCell ref="B65:I65"/>
    <mergeCell ref="A61:I61"/>
    <mergeCell ref="A62:I62"/>
    <mergeCell ref="G9:H9"/>
    <mergeCell ref="A7:J7"/>
    <mergeCell ref="I9:J9"/>
    <mergeCell ref="A9:C9"/>
    <mergeCell ref="D9:F10"/>
    <mergeCell ref="A63:I63"/>
    <mergeCell ref="B38:D38"/>
    <mergeCell ref="B42:D42"/>
    <mergeCell ref="B48:D48"/>
    <mergeCell ref="A60:I60"/>
    <mergeCell ref="B50:D50"/>
    <mergeCell ref="B52:D52"/>
    <mergeCell ref="B53:D53"/>
    <mergeCell ref="A59:I59"/>
    <mergeCell ref="J60:K60"/>
    <mergeCell ref="J59:K59"/>
    <mergeCell ref="K35:K36"/>
    <mergeCell ref="D23:F23"/>
    <mergeCell ref="D15:F15"/>
    <mergeCell ref="D18:F18"/>
    <mergeCell ref="K34:L34"/>
    <mergeCell ref="F35:G35"/>
    <mergeCell ref="H35:I35"/>
    <mergeCell ref="D16:F16"/>
    <mergeCell ref="D26:F26"/>
    <mergeCell ref="D27:F27"/>
    <mergeCell ref="D28:F28"/>
    <mergeCell ref="D29:F29"/>
    <mergeCell ref="D30:F30"/>
    <mergeCell ref="J34:J36"/>
    <mergeCell ref="D14:F14"/>
    <mergeCell ref="D11:F11"/>
    <mergeCell ref="D12:F12"/>
    <mergeCell ref="D13:F13"/>
    <mergeCell ref="D17:F17"/>
    <mergeCell ref="J64:K64"/>
    <mergeCell ref="J63:K63"/>
    <mergeCell ref="J62:K62"/>
    <mergeCell ref="J61:K61"/>
    <mergeCell ref="J69:K69"/>
    <mergeCell ref="J68:K68"/>
    <mergeCell ref="J67:K67"/>
    <mergeCell ref="J66:K66"/>
    <mergeCell ref="J65:K6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2011-10-11T08:55:20Z</cp:lastPrinted>
  <dcterms:created xsi:type="dcterms:W3CDTF">2004-08-03T08:26:30Z</dcterms:created>
  <dcterms:modified xsi:type="dcterms:W3CDTF">2011-10-12T09:20:08Z</dcterms:modified>
  <cp:category/>
  <cp:version/>
  <cp:contentType/>
  <cp:contentStatus/>
</cp:coreProperties>
</file>