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<sst xmlns="http://schemas.openxmlformats.org/spreadsheetml/2006/main" count="458" uniqueCount="251">
  <si>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</si>
  <si>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</si>
  <si>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</si>
  <si>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</si>
  <si>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</si>
  <si>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</si>
  <si>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</si>
  <si>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</si>
  <si>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</si>
  <si>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</si>
  <si>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</si>
  <si>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</si>
  <si>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</si>
  <si>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</si>
  <si>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</si>
  <si>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</si>
  <si>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</si>
  <si>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</si>
  <si>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</si>
  <si>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</si>
  <si>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</si>
  <si>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</si>
  <si>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</si>
  <si>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</si>
  <si>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</si>
  <si>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</si>
  <si>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</si>
  <si>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</si>
  <si>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</si>
  <si>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</si>
  <si>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</si>
  <si>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</si>
  <si>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</si>
  <si>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</si>
  <si>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</si>
  <si>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</si>
  <si>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</si>
  <si>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</si>
  <si>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</si>
  <si>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</si>
  <si>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</si>
  <si>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</si>
  <si>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</si>
  <si>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</si>
  <si>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</si>
  <si>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</si>
  <si>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</si>
  <si>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</si>
  <si>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</si>
  <si>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</si>
  <si>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</si>
  <si>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</si>
  <si>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</si>
  <si>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</si>
  <si>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</si>
  <si>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</si>
  <si>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</si>
  <si>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</si>
  <si>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</si>
  <si>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</si>
  <si>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</si>
  <si>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</si>
  <si>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</si>
  <si>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</si>
  <si>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</si>
  <si>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</si>
  <si>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</si>
  <si>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</si>
  <si>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</si>
  <si>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</si>
  <si>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</si>
  <si>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</si>
  <si>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</si>
  <si>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</si>
  <si>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</si>
  <si>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</si>
  <si>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</si>
  <si>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</si>
  <si>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</si>
  <si>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</si>
  <si>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</si>
  <si>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</si>
  <si>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</si>
  <si>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</si>
  <si>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</si>
  <si>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</si>
  <si>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</si>
  <si>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</si>
  <si>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</si>
  <si>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</si>
  <si>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</si>
  <si>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</si>
  <si>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</si>
  <si>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</si>
  <si>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</si>
  <si>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</si>
  <si>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</si>
  <si>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</si>
  <si>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</si>
  <si>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</si>
  <si>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</si>
  <si>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</si>
  <si>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</si>
  <si>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</si>
  <si>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</si>
  <si>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</si>
  <si>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</si>
  <si>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</si>
  <si>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</si>
  <si>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</si>
  <si>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Dokonuje się zmian w planie WYDATKÓW  budżetu gminy na 2011 rok</t>
  </si>
  <si>
    <t>Dokonuje się zmian w planie DOCHODÓW budżetu gminy na 2011 rok</t>
  </si>
  <si>
    <t>§ 982</t>
  </si>
  <si>
    <t>Wykup papierów wartościowych wyemitowanych przez gminę (obligacji)</t>
  </si>
  <si>
    <t>Przychody ze sprzedaży innych papierów wartościowych (obligacji</t>
  </si>
  <si>
    <t>Przychody z zaciągniętych pożyczek na rynku krajowym na inwestycje</t>
  </si>
  <si>
    <t>Zakup usług remontowych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</si>
  <si>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</si>
  <si>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</si>
  <si>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</si>
  <si>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</si>
  <si>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</si>
  <si>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</si>
  <si>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</si>
  <si>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</si>
  <si>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</si>
  <si>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</si>
  <si>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</si>
  <si>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Przychody ze sprzedaży innych papierów wartościowych (obligacji)</t>
  </si>
  <si>
    <t xml:space="preserve">TRANSPORT I ŁĄCZNOŚĆ </t>
  </si>
  <si>
    <t>Drogi publiczne gminne</t>
  </si>
  <si>
    <t>Wypłaty z tytułu udziel przez Gminę poręczeń i gwar</t>
  </si>
  <si>
    <t xml:space="preserve">OŚWIATA I WYCHOWANIE </t>
  </si>
  <si>
    <t>GOSPODARKA KOMUNALNA I OCHRONA ŚRODOWISKA</t>
  </si>
  <si>
    <t>Oświetlenie ulic, placów i dróg</t>
  </si>
  <si>
    <t>Razem(II+III+IV+V)</t>
  </si>
  <si>
    <t>Razem (II+III+IV+V+VI)</t>
  </si>
  <si>
    <t>Wydatki na programy finansowane ze środków UE</t>
  </si>
  <si>
    <t xml:space="preserve">Wynagrodzenia osobowe pracowników </t>
  </si>
  <si>
    <t>Zakup usług pozostałych</t>
  </si>
  <si>
    <t>Przedszkola</t>
  </si>
  <si>
    <t xml:space="preserve">Gospodarka gruntami i nieruchomościami </t>
  </si>
  <si>
    <t>Dochody od osób prawnych,od osób fizycznych i od jed nie posiadających osobowości prawnej oraz wyd związane z ich poborem</t>
  </si>
  <si>
    <t xml:space="preserve">Składki na Fundusz Pracy </t>
  </si>
  <si>
    <t>GOSPODARKA MIESZKANIOWA</t>
  </si>
  <si>
    <t xml:space="preserve">Zakup materiałów i wyposażenia </t>
  </si>
  <si>
    <t>Urzędy gmin</t>
  </si>
  <si>
    <t>Wydatki na realizację zadań otrzym do realizacji w drodze um i poroz  między jst</t>
  </si>
  <si>
    <t>Przetwórstwo przem</t>
  </si>
  <si>
    <t xml:space="preserve">Tabela  Nr 2 </t>
  </si>
  <si>
    <t>ADMINISTRACJA PUBLICZNA</t>
  </si>
  <si>
    <t>Wydatki na zakupy  inwestycyjne jed budżetowych</t>
  </si>
  <si>
    <t>Wynagrodz enia i składki od nich naliczane</t>
  </si>
  <si>
    <t>Kary i odszk wypłacane na rzecz osób fizycznych</t>
  </si>
  <si>
    <t xml:space="preserve">GOSPODARKA MIESZKANIOWA </t>
  </si>
  <si>
    <t>Oddziały przedszkolne w szkołach podstawowych</t>
  </si>
  <si>
    <t>Gospodarka gruntami i nieruchomoś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</si>
  <si>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</si>
  <si>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 xml:space="preserve">Wydatki inwestycyjne jednostek budżetowych </t>
  </si>
  <si>
    <t xml:space="preserve">Wydatki inwestycyjne jednostek budżetowych (WPF) </t>
  </si>
  <si>
    <t>Zakup energii</t>
  </si>
  <si>
    <t xml:space="preserve">Wydatki inwestycyjne jednostek budżetowych(WPF) </t>
  </si>
  <si>
    <t>Gospodarka ściekowa i ochrona wód</t>
  </si>
  <si>
    <t>Pozostałe działania w zakresie polityki społecznej</t>
  </si>
  <si>
    <t>0770</t>
  </si>
  <si>
    <t>Wpływy z tytułu odpłatnego nabycia prawa własności oraz prawa użytkowania wieczystego nieruchomości</t>
  </si>
  <si>
    <t>KULTURA I OCHRONA DZIEDZICTWA NARODOWEGO</t>
  </si>
  <si>
    <t>01010</t>
  </si>
  <si>
    <t>ROLNICTWO I ŁOWIECTWO</t>
  </si>
  <si>
    <t xml:space="preserve">Infrastruktura wodociągowa i sanitacyjna wsi </t>
  </si>
  <si>
    <t>Pozostała działalność</t>
  </si>
  <si>
    <t>Drogi publiczne wojewódzkie</t>
  </si>
  <si>
    <t>BEZPIECZEŃSTWO PUBLICZNE I OCHRONA PRZECIWPOŻAROWA</t>
  </si>
  <si>
    <t>Ochotnicze straże pożarne</t>
  </si>
  <si>
    <t xml:space="preserve">Domy i ośrodki kultury, świetlice i kluby </t>
  </si>
  <si>
    <t xml:space="preserve">Wydatki inwestycyjne jed  budżetowych </t>
  </si>
  <si>
    <t>Zespoły obsługi ekonomiczno - administ szkół</t>
  </si>
  <si>
    <t>INFORMATYKA</t>
  </si>
  <si>
    <t>Dotacje celowe w ramach programów finansowanych z udziałem środków europejskich oraz środków, o których mowa w art. 5 ust. 1 pkt 3 oraz ust. 3pkt 5 i 6 ustawy, lub płatności w ramach budżetu środków europejskich</t>
  </si>
  <si>
    <t>0970</t>
  </si>
  <si>
    <t xml:space="preserve">Wpływy z różnych dochodów </t>
  </si>
  <si>
    <t>DOCHODY OD OSÓB PRAWNYCH, OSÓB FIZYCZNYCH I OD INNYCH JEDNOSTEK NIEPOSIADAJĄCYCH OSOBOWOŚCI PRAWNEJ ORAZ WYDATKI ZWIĄZANE Z ICH POBOREM</t>
  </si>
  <si>
    <t>0310</t>
  </si>
  <si>
    <t>Wpływy z podatku rolnego, podatku leśnego, podatku od czynności cywilnoprawnych , podatków i opłat lokalnych od osób prawnych i innych jednostek organizacyjnych</t>
  </si>
  <si>
    <t xml:space="preserve">Podatek od nieruchomości </t>
  </si>
  <si>
    <t>0960</t>
  </si>
  <si>
    <t xml:space="preserve">Otrzymane spadki, zapisy i darowizny w postaci pieniężnej </t>
  </si>
  <si>
    <t>Zespoły ekonomiczno-administracyjne szkół</t>
  </si>
  <si>
    <t>Dochody z najmu i dzierżawy składników majątkowych Skarbu Państwa lub j.s.t.</t>
  </si>
  <si>
    <t>0750</t>
  </si>
  <si>
    <t xml:space="preserve">Wydatki na zakupy inwestycyjne jed  budżetowych </t>
  </si>
  <si>
    <t>Wydatki  inwestycyjne jed budżetowych</t>
  </si>
  <si>
    <t>Dotacja celowa na pomoc finansową udzielaną między j.s.t. na dofinansowanie własnych zadań inwest  i zakupów inwestycynych</t>
  </si>
  <si>
    <t>Dotacja podmiotowa z budżetu dla instytucji kultury</t>
  </si>
  <si>
    <t>Wydatki inwestycyjne jednostek budżetowych (WPF)</t>
  </si>
  <si>
    <t>Opłaty za administrowanie i czynsz za budynki, lokale i pomieszczenia garażowe</t>
  </si>
  <si>
    <t xml:space="preserve">Składki na ubezpieczenia społeczne </t>
  </si>
  <si>
    <t>Wynagrodzenia bezosobowe</t>
  </si>
  <si>
    <t>POMOC SPOŁECZNA</t>
  </si>
  <si>
    <t>Zasiłki i pomoc w naturze oraz składki na ubezpieczenie emerytalne i rentowe</t>
  </si>
  <si>
    <t>Zakup usług przez jst od innych jst</t>
  </si>
  <si>
    <t xml:space="preserve">Ośrodki pomocy społecznej </t>
  </si>
  <si>
    <t xml:space="preserve">Świadczenia społeczne </t>
  </si>
  <si>
    <t>OCHRONA ZDROWIA</t>
  </si>
  <si>
    <t>Zwalczanie narkomanii</t>
  </si>
  <si>
    <t xml:space="preserve">Przeciwdziałanie alkoholizmowi </t>
  </si>
  <si>
    <t>Podróże służbowe krajowe</t>
  </si>
  <si>
    <t>Dotacja celowa z budżetu na finansowanie lub dofinansowanie zadań zleconych do realizacji fundacjom</t>
  </si>
  <si>
    <t>Dotacja celowa z budżetu na finansow lub dofinansow zadań zleconych do realizacji stowarzyszeniom</t>
  </si>
  <si>
    <t>Dotacja celowa z budżetu na finansowanie lub dofinansowanie zadań zleconych do realizacji pozostałym jednostkom nie zaliczanym do sektora finansów publicznych</t>
  </si>
  <si>
    <t>Wydatki  inwestycyjne jed budżetowych  (WPF)</t>
  </si>
  <si>
    <t>Dotacja podmiotowa z budżetu dla niepublicznej jednostki systemu oświaty</t>
  </si>
  <si>
    <t xml:space="preserve">Wydatki osobowe nie zaliczone do wynagrodzeń </t>
  </si>
  <si>
    <t xml:space="preserve">Zakupy materiałów i wyposażenia </t>
  </si>
  <si>
    <t>Zakup pomocy naukowych, dydaktycznych i książek</t>
  </si>
  <si>
    <t xml:space="preserve">Odpisy na Zakładowy Fundusz Świadczeń Socjalnych </t>
  </si>
  <si>
    <t>Gimnazja</t>
  </si>
  <si>
    <t>Stołówki szkolne</t>
  </si>
  <si>
    <t>EDUKACYJNA OPIEKA WYCHOWAWCZA</t>
  </si>
  <si>
    <t>Świetlice szkolne</t>
  </si>
  <si>
    <t>Zadania w zakresie kultury fizycznej i sportu</t>
  </si>
  <si>
    <t>Pobór podatków, opłat i niepodatkowych należności budżetowych</t>
  </si>
  <si>
    <t>Wynagrodzenie agencyjno-prowizyjne</t>
  </si>
  <si>
    <t>Zakup usług pozostałych - Koncepcja zagospodarowania działki Nr 31/40- przy ul. Szkolnej w Nowej Iwicznej</t>
  </si>
  <si>
    <t>Infrastruktura wodociąg i sanitacyjna wsi</t>
  </si>
  <si>
    <t>Placówki opiekuńczo wychowawcze - wsparcia dziennego</t>
  </si>
  <si>
    <t>Dochody   17.11.2011r.</t>
  </si>
  <si>
    <t>Wydatki   17.11.2011r.</t>
  </si>
  <si>
    <t>Plan na dzień 17.11.2011r.</t>
  </si>
  <si>
    <t>PRZETWÓRSTWO PRZEMYSŁOWE</t>
  </si>
  <si>
    <t>Rozwój przedsiębiorczości</t>
  </si>
  <si>
    <t xml:space="preserve">Szkolenia pracowników niebędących członkami korpusu służby cywilnej </t>
  </si>
  <si>
    <t>Kultura fizyczna</t>
  </si>
  <si>
    <t>KULTURA FIZYCZNA</t>
  </si>
  <si>
    <t>Składki na ubezpieczenia społeczne - budż. Gminy</t>
  </si>
  <si>
    <t>Dotacje celowe przekazane do samorządu województwa na inwestycje i zakupy inwestycyjne realizowane na podstawie porozumień między jst</t>
  </si>
  <si>
    <t>Składki na Fundusz Pracy - budż. Państwa</t>
  </si>
  <si>
    <t>Składki na Fundusz Pracy - budż. Gminy</t>
  </si>
  <si>
    <t>Wynagrodzenia bezosobowe-budż. Państwa</t>
  </si>
  <si>
    <t>Składki na ubezpieczenia społeczne -budż.państwat</t>
  </si>
  <si>
    <t>Wynagrodzenia bezosobowe-budż. Gminy</t>
  </si>
  <si>
    <t xml:space="preserve">Zakup usług pozostałych- budż. Państwa </t>
  </si>
  <si>
    <t>Zakup usług pozostałych- budż. Gminy</t>
  </si>
  <si>
    <t>Wydatki inwestycyjne jed  budżetowych - budż. Gminy</t>
  </si>
  <si>
    <t>Wydatki inwestycyjne jed  budżet -budż. Państwa</t>
  </si>
  <si>
    <t>z  dnia 29 listopada 2011r.</t>
  </si>
  <si>
    <t>RÓŻNE ROZLICZENIA</t>
  </si>
  <si>
    <t>Część oświatowa subwencji ogólnej dla jst</t>
  </si>
  <si>
    <t>Subwencje ogólne z budżetu państwa</t>
  </si>
  <si>
    <t>do Uchwały Nr 133/X/2011</t>
  </si>
  <si>
    <t>do Uchwały Nr  133/X/2011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</si>
</sst>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8" fillId="0" borderId="10" xfId="0" applyNumberFormat="1" applyFont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right"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29" fillId="34" borderId="16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1" fillId="34" borderId="16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28" fillId="37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/>
    </xf>
    <xf numFmtId="3" fontId="28" fillId="38" borderId="12" xfId="0" applyNumberFormat="1" applyFont="1" applyFill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 quotePrefix="1">
      <alignment horizontal="center" vertical="center"/>
    </xf>
    <xf numFmtId="3" fontId="37" fillId="0" borderId="14" xfId="0" applyNumberFormat="1" applyFont="1" applyBorder="1" applyAlignment="1">
      <alignment horizontal="right" vertical="center"/>
    </xf>
    <xf numFmtId="3" fontId="6" fillId="34" borderId="16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5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 vertical="center"/>
    </xf>
    <xf numFmtId="0" fontId="35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8" fillId="36" borderId="12" xfId="0" applyNumberFormat="1" applyFont="1" applyFill="1" applyBorder="1" applyAlignment="1">
      <alignment horizontal="right" vertical="center"/>
    </xf>
    <xf numFmtId="3" fontId="28" fillId="35" borderId="11" xfId="0" applyNumberFormat="1" applyFont="1" applyFill="1" applyBorder="1" applyAlignment="1">
      <alignment horizontal="right" vertical="center"/>
    </xf>
    <xf numFmtId="3" fontId="28" fillId="34" borderId="12" xfId="0" applyNumberFormat="1" applyFont="1" applyFill="1" applyBorder="1" applyAlignment="1">
      <alignment horizontal="right" vertical="center" wrapText="1"/>
    </xf>
    <xf numFmtId="3" fontId="28" fillId="34" borderId="14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37" fillId="0" borderId="2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5" fillId="39" borderId="25" xfId="0" applyFont="1" applyFill="1" applyBorder="1" applyAlignment="1">
      <alignment horizontal="center" vertical="center" wrapText="1"/>
    </xf>
    <xf numFmtId="0" fontId="35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8" fillId="39" borderId="12" xfId="0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 wrapText="1"/>
    </xf>
    <xf numFmtId="0" fontId="37" fillId="0" borderId="20" xfId="0" applyFont="1" applyBorder="1" applyAlignment="1" quotePrefix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3" fontId="28" fillId="41" borderId="10" xfId="0" applyNumberFormat="1" applyFont="1" applyFill="1" applyBorder="1" applyAlignment="1">
      <alignment horizontal="right" vertical="center"/>
    </xf>
    <xf numFmtId="3" fontId="6" fillId="41" borderId="10" xfId="0" applyNumberFormat="1" applyFont="1" applyFill="1" applyBorder="1" applyAlignment="1">
      <alignment horizontal="right" vertical="center"/>
    </xf>
    <xf numFmtId="0" fontId="37" fillId="0" borderId="13" xfId="0" applyFont="1" applyBorder="1" applyAlignment="1" quotePrefix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8" fillId="42" borderId="1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 quotePrefix="1">
      <alignment horizontal="center" vertical="center"/>
    </xf>
    <xf numFmtId="0" fontId="36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37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/>
    </xf>
    <xf numFmtId="0" fontId="28" fillId="41" borderId="10" xfId="0" applyFont="1" applyFill="1" applyBorder="1" applyAlignment="1" quotePrefix="1">
      <alignment horizontal="center" vertical="center"/>
    </xf>
    <xf numFmtId="0" fontId="28" fillId="38" borderId="12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28" xfId="0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3" fontId="27" fillId="0" borderId="28" xfId="0" applyNumberFormat="1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 quotePrefix="1">
      <alignment horizontal="center" vertical="center"/>
    </xf>
    <xf numFmtId="0" fontId="36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37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 quotePrefix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3" fontId="27" fillId="0" borderId="28" xfId="0" applyNumberFormat="1" applyFont="1" applyBorder="1" applyAlignment="1">
      <alignment horizontal="right" vertical="center" wrapText="1"/>
    </xf>
    <xf numFmtId="3" fontId="32" fillId="0" borderId="28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horizontal="right" vertical="center" wrapText="1"/>
    </xf>
    <xf numFmtId="3" fontId="32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vertical="center"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6" borderId="17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37" fillId="0" borderId="18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8" fillId="43" borderId="39" xfId="0" applyFont="1" applyFill="1" applyBorder="1" applyAlignment="1">
      <alignment vertical="center" wrapText="1"/>
    </xf>
    <xf numFmtId="0" fontId="0" fillId="44" borderId="40" xfId="0" applyFill="1" applyBorder="1" applyAlignment="1">
      <alignment vertical="center" wrapText="1"/>
    </xf>
    <xf numFmtId="0" fontId="0" fillId="44" borderId="41" xfId="0" applyFill="1" applyBorder="1" applyAlignment="1">
      <alignment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7" fillId="45" borderId="18" xfId="0" applyFont="1" applyFill="1" applyBorder="1" applyAlignment="1">
      <alignment horizontal="left" vertical="center" wrapText="1"/>
    </xf>
    <xf numFmtId="0" fontId="37" fillId="0" borderId="21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27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6" fillId="0" borderId="3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34" borderId="2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0" fontId="6" fillId="34" borderId="33" xfId="0" applyFont="1" applyFill="1" applyBorder="1" applyAlignment="1" quotePrefix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/>
    </xf>
    <xf numFmtId="0" fontId="37" fillId="0" borderId="30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8" fillId="46" borderId="25" xfId="0" applyFont="1" applyFill="1" applyBorder="1" applyAlignment="1">
      <alignment vertical="center" wrapText="1"/>
    </xf>
    <xf numFmtId="0" fontId="37" fillId="46" borderId="26" xfId="0" applyFont="1" applyFill="1" applyBorder="1" applyAlignment="1">
      <alignment vertical="center" wrapText="1"/>
    </xf>
    <xf numFmtId="0" fontId="0" fillId="46" borderId="26" xfId="0" applyFill="1" applyBorder="1" applyAlignment="1">
      <alignment vertical="center" wrapText="1"/>
    </xf>
    <xf numFmtId="0" fontId="0" fillId="46" borderId="27" xfId="0" applyFill="1" applyBorder="1" applyAlignment="1">
      <alignment vertical="center" wrapText="1"/>
    </xf>
    <xf numFmtId="0" fontId="37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37" fillId="0" borderId="33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28" fillId="47" borderId="25" xfId="0" applyFont="1" applyFill="1" applyBorder="1" applyAlignment="1">
      <alignment horizontal="left" vertical="center" wrapText="1"/>
    </xf>
    <xf numFmtId="0" fontId="0" fillId="47" borderId="26" xfId="0" applyFill="1" applyBorder="1" applyAlignment="1">
      <alignment horizontal="left" vertical="center" wrapText="1"/>
    </xf>
    <xf numFmtId="0" fontId="0" fillId="47" borderId="27" xfId="0" applyFill="1" applyBorder="1" applyAlignment="1">
      <alignment horizontal="left" vertical="center" wrapText="1"/>
    </xf>
    <xf numFmtId="0" fontId="28" fillId="48" borderId="17" xfId="0" applyFont="1" applyFill="1" applyBorder="1" applyAlignment="1">
      <alignment horizontal="left" vertical="center" wrapText="1"/>
    </xf>
    <xf numFmtId="0" fontId="0" fillId="48" borderId="31" xfId="0" applyFill="1" applyBorder="1" applyAlignment="1">
      <alignment horizontal="left" vertical="center" wrapText="1"/>
    </xf>
    <xf numFmtId="0" fontId="0" fillId="48" borderId="32" xfId="0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35" xfId="0" applyNumberFormat="1" applyFont="1" applyFill="1" applyBorder="1" applyAlignment="1">
      <alignment horizontal="center" vertical="center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  <xf numFmtId="3" fontId="35" fillId="39" borderId="25" xfId="0" applyNumberFormat="1" applyFont="1" applyFill="1" applyBorder="1" applyAlignment="1">
      <alignment horizontal="center" vertical="center"/>
    </xf>
    <xf numFmtId="3" fontId="35" fillId="39" borderId="27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28" fillId="38" borderId="1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21" xfId="0" applyFont="1" applyBorder="1" applyAlignment="1">
      <alignment vertical="center" wrapText="1"/>
    </xf>
    <xf numFmtId="0" fontId="28" fillId="38" borderId="31" xfId="0" applyFont="1" applyFill="1" applyBorder="1" applyAlignment="1">
      <alignment horizontal="left" vertical="center" wrapText="1"/>
    </xf>
    <xf numFmtId="0" fontId="28" fillId="38" borderId="32" xfId="0" applyFont="1" applyFill="1" applyBorder="1" applyAlignment="1">
      <alignment horizontal="left" vertical="center" wrapText="1"/>
    </xf>
    <xf numFmtId="0" fontId="28" fillId="41" borderId="25" xfId="0" applyFont="1" applyFill="1" applyBorder="1" applyAlignment="1">
      <alignment horizontal="left" vertical="center" wrapText="1"/>
    </xf>
    <xf numFmtId="0" fontId="4" fillId="41" borderId="26" xfId="0" applyFont="1" applyFill="1" applyBorder="1" applyAlignment="1">
      <alignment horizontal="left" vertical="center" wrapText="1"/>
    </xf>
    <xf numFmtId="0" fontId="4" fillId="41" borderId="27" xfId="0" applyFont="1" applyFill="1" applyBorder="1" applyAlignment="1">
      <alignment horizontal="left" vertical="center" wrapText="1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0" fontId="28" fillId="42" borderId="17" xfId="0" applyFont="1" applyFill="1" applyBorder="1" applyAlignment="1">
      <alignment horizontal="left" vertical="center" wrapText="1"/>
    </xf>
    <xf numFmtId="0" fontId="28" fillId="42" borderId="31" xfId="0" applyFont="1" applyFill="1" applyBorder="1" applyAlignment="1">
      <alignment horizontal="left" vertical="center" wrapText="1"/>
    </xf>
    <xf numFmtId="0" fontId="28" fillId="42" borderId="32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34" borderId="30" xfId="0" applyFont="1" applyFill="1" applyBorder="1" applyAlignment="1" quotePrefix="1">
      <alignment horizontal="left" vertical="center" wrapText="1"/>
    </xf>
    <xf numFmtId="0" fontId="7" fillId="34" borderId="43" xfId="0" applyFont="1" applyFill="1" applyBorder="1" applyAlignment="1" quotePrefix="1">
      <alignment horizontal="left" vertical="center" wrapText="1"/>
    </xf>
    <xf numFmtId="0" fontId="7" fillId="34" borderId="44" xfId="0" applyFont="1" applyFill="1" applyBorder="1" applyAlignment="1" quotePrefix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1" xfId="0" applyFont="1" applyFill="1" applyBorder="1" applyAlignment="1" quotePrefix="1">
      <alignment horizontal="left" vertical="center" wrapText="1"/>
    </xf>
    <xf numFmtId="0" fontId="7" fillId="34" borderId="32" xfId="0" applyFont="1" applyFill="1" applyBorder="1" applyAlignment="1" quotePrefix="1">
      <alignment horizontal="left" vertical="center" wrapText="1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 quotePrefix="1">
      <alignment horizontal="left" vertical="center" wrapText="1"/>
    </xf>
    <xf numFmtId="0" fontId="7" fillId="34" borderId="33" xfId="0" applyFont="1" applyFill="1" applyBorder="1" applyAlignment="1" quotePrefix="1">
      <alignment horizontal="left" vertical="center" wrapText="1"/>
    </xf>
    <xf numFmtId="0" fontId="7" fillId="34" borderId="19" xfId="0" applyFont="1" applyFill="1" applyBorder="1" applyAlignment="1" quotePrefix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35" fillId="33" borderId="25" xfId="0" applyFont="1" applyFill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6" fillId="41" borderId="25" xfId="0" applyFont="1" applyFill="1" applyBorder="1" applyAlignment="1">
      <alignment horizontal="left" vertical="center"/>
    </xf>
    <xf numFmtId="0" fontId="6" fillId="41" borderId="26" xfId="0" applyFont="1" applyFill="1" applyBorder="1" applyAlignment="1">
      <alignment horizontal="left" vertical="center"/>
    </xf>
    <xf numFmtId="0" fontId="6" fillId="41" borderId="27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35" fillId="40" borderId="25" xfId="0" applyFont="1" applyFill="1" applyBorder="1" applyAlignment="1">
      <alignment horizontal="left" vertical="center" wrapText="1"/>
    </xf>
    <xf numFmtId="0" fontId="35" fillId="40" borderId="26" xfId="0" applyFont="1" applyFill="1" applyBorder="1" applyAlignment="1">
      <alignment horizontal="left" vertical="center" wrapText="1"/>
    </xf>
    <xf numFmtId="0" fontId="35" fillId="40" borderId="27" xfId="0" applyFont="1" applyFill="1" applyBorder="1" applyAlignment="1">
      <alignment horizontal="left" vertical="center" wrapText="1"/>
    </xf>
    <xf numFmtId="0" fontId="35" fillId="39" borderId="25" xfId="0" applyFont="1" applyFill="1" applyBorder="1" applyAlignment="1">
      <alignment horizontal="left" vertical="center" wrapText="1"/>
    </xf>
    <xf numFmtId="0" fontId="35" fillId="39" borderId="26" xfId="0" applyFont="1" applyFill="1" applyBorder="1" applyAlignment="1">
      <alignment horizontal="left" vertical="center" wrapText="1"/>
    </xf>
    <xf numFmtId="0" fontId="35" fillId="39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0" fontId="28" fillId="41" borderId="26" xfId="0" applyFont="1" applyFill="1" applyBorder="1" applyAlignment="1">
      <alignment horizontal="left" vertical="center" wrapText="1"/>
    </xf>
    <xf numFmtId="0" fontId="28" fillId="41" borderId="27" xfId="0" applyFont="1" applyFill="1" applyBorder="1" applyAlignment="1">
      <alignment horizontal="left" vertical="center" wrapText="1"/>
    </xf>
    <xf numFmtId="0" fontId="28" fillId="41" borderId="25" xfId="0" applyFont="1" applyFill="1" applyBorder="1" applyAlignment="1">
      <alignment vertical="center" wrapText="1"/>
    </xf>
    <xf numFmtId="0" fontId="37" fillId="41" borderId="26" xfId="0" applyFont="1" applyFill="1" applyBorder="1" applyAlignment="1">
      <alignment vertical="center" wrapText="1"/>
    </xf>
    <xf numFmtId="0" fontId="37" fillId="41" borderId="27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4" fillId="39" borderId="31" xfId="0" applyFont="1" applyFill="1" applyBorder="1" applyAlignment="1">
      <alignment vertical="center" wrapText="1"/>
    </xf>
    <xf numFmtId="0" fontId="4" fillId="39" borderId="32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zoomScalePageLayoutView="0" workbookViewId="0" topLeftCell="A159">
      <selection activeCell="P159" sqref="P159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375" style="0" customWidth="1"/>
    <col min="11" max="11" width="9.875" style="0" customWidth="1"/>
    <col min="12" max="12" width="9.25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  <col min="17" max="17" width="11.125" style="0" bestFit="1" customWidth="1"/>
  </cols>
  <sheetData>
    <row r="1" spans="1:16" s="3" customFormat="1" ht="11.25" customHeight="1">
      <c r="A1" s="130"/>
      <c r="B1" s="130"/>
      <c r="C1" s="130"/>
      <c r="D1" s="130"/>
      <c r="E1" s="130"/>
      <c r="F1" s="130"/>
      <c r="G1" s="130"/>
      <c r="H1" s="130"/>
      <c r="I1" s="130"/>
      <c r="J1" s="28" t="s">
        <v>149</v>
      </c>
      <c r="K1" s="29"/>
      <c r="L1" s="29"/>
      <c r="M1" s="9"/>
      <c r="N1" s="9"/>
      <c r="O1" s="9"/>
      <c r="P1" s="9"/>
    </row>
    <row r="2" spans="1:16" s="3" customFormat="1" ht="10.5" customHeight="1">
      <c r="A2" s="130"/>
      <c r="B2" s="130"/>
      <c r="C2" s="130"/>
      <c r="D2" s="130"/>
      <c r="E2" s="130"/>
      <c r="F2" s="130"/>
      <c r="G2" s="130"/>
      <c r="H2" s="130"/>
      <c r="I2" s="130"/>
      <c r="J2" s="10" t="s">
        <v>250</v>
      </c>
      <c r="K2" s="10"/>
      <c r="L2" s="10"/>
      <c r="M2" s="9"/>
      <c r="N2" s="9"/>
      <c r="O2" s="9"/>
      <c r="P2" s="9"/>
    </row>
    <row r="3" spans="1:16" s="3" customFormat="1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0" t="s">
        <v>68</v>
      </c>
      <c r="K3" s="10"/>
      <c r="L3" s="10"/>
      <c r="M3" s="9"/>
      <c r="N3" s="9"/>
      <c r="O3" s="9"/>
      <c r="P3" s="9"/>
    </row>
    <row r="4" spans="1:16" s="3" customFormat="1" ht="9.75" customHeight="1">
      <c r="A4" s="130"/>
      <c r="B4" s="130"/>
      <c r="C4" s="130"/>
      <c r="D4" s="130"/>
      <c r="E4" s="130"/>
      <c r="F4" s="130"/>
      <c r="G4" s="130"/>
      <c r="H4" s="130"/>
      <c r="I4" s="130"/>
      <c r="J4" s="10" t="s">
        <v>245</v>
      </c>
      <c r="K4" s="10"/>
      <c r="L4" s="10"/>
      <c r="M4" s="9"/>
      <c r="N4" s="9"/>
      <c r="O4" s="9"/>
      <c r="P4" s="9"/>
    </row>
    <row r="5" spans="1:16" s="3" customFormat="1" ht="12.75" customHeight="1">
      <c r="A5" s="360" t="s">
        <v>110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9"/>
      <c r="N5" s="9"/>
      <c r="O5" s="9"/>
      <c r="P5" s="9"/>
    </row>
    <row r="6" spans="1:16" ht="2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9"/>
      <c r="N6" s="9"/>
      <c r="O6" s="9"/>
      <c r="P6" s="9"/>
    </row>
    <row r="7" spans="1:16" ht="12" customHeight="1">
      <c r="A7" s="366" t="s">
        <v>69</v>
      </c>
      <c r="B7" s="367"/>
      <c r="C7" s="368"/>
      <c r="D7" s="362" t="s">
        <v>88</v>
      </c>
      <c r="E7" s="362"/>
      <c r="F7" s="362"/>
      <c r="G7" s="362"/>
      <c r="H7" s="363"/>
      <c r="I7" s="361" t="s">
        <v>89</v>
      </c>
      <c r="J7" s="361"/>
      <c r="K7" s="361" t="s">
        <v>90</v>
      </c>
      <c r="L7" s="361"/>
      <c r="M7" s="9"/>
      <c r="N7" s="9"/>
      <c r="O7" s="9"/>
      <c r="P7" s="9"/>
    </row>
    <row r="8" spans="1:16" ht="12" customHeight="1">
      <c r="A8" s="129" t="s">
        <v>29</v>
      </c>
      <c r="B8" s="129" t="s">
        <v>70</v>
      </c>
      <c r="C8" s="129" t="s">
        <v>71</v>
      </c>
      <c r="D8" s="364"/>
      <c r="E8" s="364"/>
      <c r="F8" s="364"/>
      <c r="G8" s="364"/>
      <c r="H8" s="365"/>
      <c r="I8" s="30" t="s">
        <v>72</v>
      </c>
      <c r="J8" s="30" t="s">
        <v>73</v>
      </c>
      <c r="K8" s="30" t="s">
        <v>72</v>
      </c>
      <c r="L8" s="30" t="s">
        <v>73</v>
      </c>
      <c r="M8" s="9"/>
      <c r="N8" s="9"/>
      <c r="O8" s="9"/>
      <c r="P8" s="9"/>
    </row>
    <row r="9" spans="1:16" ht="14.25" customHeight="1">
      <c r="A9" s="31" t="s">
        <v>1</v>
      </c>
      <c r="B9" s="32"/>
      <c r="C9" s="32"/>
      <c r="D9" s="250" t="s">
        <v>168</v>
      </c>
      <c r="E9" s="251"/>
      <c r="F9" s="251"/>
      <c r="G9" s="251"/>
      <c r="H9" s="252"/>
      <c r="I9" s="33">
        <f>I10</f>
        <v>25470</v>
      </c>
      <c r="J9" s="33">
        <f>J10</f>
        <v>27468</v>
      </c>
      <c r="K9" s="122"/>
      <c r="L9" s="33"/>
      <c r="M9" s="149"/>
      <c r="N9" s="149"/>
      <c r="O9" s="149"/>
      <c r="P9" s="149"/>
    </row>
    <row r="10" spans="1:16" ht="12" customHeight="1">
      <c r="A10" s="34"/>
      <c r="B10" s="35" t="s">
        <v>167</v>
      </c>
      <c r="C10" s="34"/>
      <c r="D10" s="253" t="s">
        <v>169</v>
      </c>
      <c r="E10" s="254"/>
      <c r="F10" s="254"/>
      <c r="G10" s="254"/>
      <c r="H10" s="255"/>
      <c r="I10" s="36">
        <f>I11</f>
        <v>25470</v>
      </c>
      <c r="J10" s="36">
        <f>J12</f>
        <v>27468</v>
      </c>
      <c r="K10" s="121"/>
      <c r="L10" s="36"/>
      <c r="M10" s="149"/>
      <c r="N10" s="149"/>
      <c r="O10" s="149"/>
      <c r="P10" s="149"/>
    </row>
    <row r="11" spans="1:16" ht="27" customHeight="1">
      <c r="A11" s="37"/>
      <c r="B11" s="37"/>
      <c r="C11" s="38">
        <v>4400</v>
      </c>
      <c r="D11" s="244" t="s">
        <v>195</v>
      </c>
      <c r="E11" s="245"/>
      <c r="F11" s="245"/>
      <c r="G11" s="245"/>
      <c r="H11" s="246"/>
      <c r="I11" s="39">
        <v>25470</v>
      </c>
      <c r="J11" s="39"/>
      <c r="K11" s="39"/>
      <c r="L11" s="39"/>
      <c r="M11" s="149"/>
      <c r="N11" s="149"/>
      <c r="O11" s="149"/>
      <c r="P11" s="149"/>
    </row>
    <row r="12" spans="1:16" ht="17.25" customHeight="1">
      <c r="A12" s="37"/>
      <c r="B12" s="37"/>
      <c r="C12" s="38">
        <v>6050</v>
      </c>
      <c r="D12" s="244" t="s">
        <v>158</v>
      </c>
      <c r="E12" s="245"/>
      <c r="F12" s="245"/>
      <c r="G12" s="245"/>
      <c r="H12" s="246"/>
      <c r="I12" s="39"/>
      <c r="J12" s="39">
        <v>27468</v>
      </c>
      <c r="K12" s="39"/>
      <c r="L12" s="39"/>
      <c r="M12" s="182"/>
      <c r="N12" s="182"/>
      <c r="O12" s="182"/>
      <c r="P12" s="182"/>
    </row>
    <row r="13" spans="1:16" ht="17.25" customHeight="1">
      <c r="A13" s="31">
        <v>150</v>
      </c>
      <c r="B13" s="32"/>
      <c r="C13" s="32"/>
      <c r="D13" s="395" t="s">
        <v>229</v>
      </c>
      <c r="E13" s="396"/>
      <c r="F13" s="396"/>
      <c r="G13" s="396"/>
      <c r="H13" s="397"/>
      <c r="I13" s="33"/>
      <c r="J13" s="33">
        <f>J14</f>
        <v>21345</v>
      </c>
      <c r="K13" s="33"/>
      <c r="L13" s="122"/>
      <c r="M13" s="219"/>
      <c r="N13" s="219"/>
      <c r="O13" s="219"/>
      <c r="P13" s="219"/>
    </row>
    <row r="14" spans="1:16" ht="17.25" customHeight="1">
      <c r="A14" s="34"/>
      <c r="B14" s="35">
        <v>15011</v>
      </c>
      <c r="C14" s="34"/>
      <c r="D14" s="398" t="s">
        <v>230</v>
      </c>
      <c r="E14" s="399"/>
      <c r="F14" s="399"/>
      <c r="G14" s="399"/>
      <c r="H14" s="400"/>
      <c r="I14" s="36"/>
      <c r="J14" s="36">
        <f>J15</f>
        <v>21345</v>
      </c>
      <c r="K14" s="121"/>
      <c r="L14" s="121"/>
      <c r="M14" s="219"/>
      <c r="N14" s="219"/>
      <c r="O14" s="219"/>
      <c r="P14" s="219"/>
    </row>
    <row r="15" spans="1:16" ht="45" customHeight="1">
      <c r="A15" s="37"/>
      <c r="B15" s="37"/>
      <c r="C15" s="38">
        <v>6639</v>
      </c>
      <c r="D15" s="247" t="s">
        <v>235</v>
      </c>
      <c r="E15" s="401"/>
      <c r="F15" s="401"/>
      <c r="G15" s="401"/>
      <c r="H15" s="402"/>
      <c r="I15" s="39"/>
      <c r="J15" s="39">
        <v>21345</v>
      </c>
      <c r="K15" s="39"/>
      <c r="L15" s="97"/>
      <c r="M15" s="219"/>
      <c r="N15" s="219"/>
      <c r="O15" s="219"/>
      <c r="P15" s="219"/>
    </row>
    <row r="16" spans="1:16" ht="15" customHeight="1">
      <c r="A16" s="31">
        <v>600</v>
      </c>
      <c r="B16" s="32"/>
      <c r="C16" s="32"/>
      <c r="D16" s="250" t="s">
        <v>129</v>
      </c>
      <c r="E16" s="251"/>
      <c r="F16" s="251"/>
      <c r="G16" s="251"/>
      <c r="H16" s="252"/>
      <c r="I16" s="33"/>
      <c r="J16" s="33">
        <f>J17+J19</f>
        <v>3141674</v>
      </c>
      <c r="K16" s="33">
        <f>K19</f>
        <v>10000</v>
      </c>
      <c r="L16" s="122">
        <f>L19</f>
        <v>1599271</v>
      </c>
      <c r="M16" s="116"/>
      <c r="N16" s="116"/>
      <c r="O16" s="116"/>
      <c r="P16" s="116"/>
    </row>
    <row r="17" spans="1:16" ht="12.75" customHeight="1">
      <c r="A17" s="34"/>
      <c r="B17" s="35">
        <v>60013</v>
      </c>
      <c r="C17" s="34"/>
      <c r="D17" s="253" t="s">
        <v>171</v>
      </c>
      <c r="E17" s="254"/>
      <c r="F17" s="254"/>
      <c r="G17" s="254"/>
      <c r="H17" s="255"/>
      <c r="I17" s="36"/>
      <c r="J17" s="36">
        <f>J18</f>
        <v>859503</v>
      </c>
      <c r="K17" s="121"/>
      <c r="L17" s="121"/>
      <c r="M17" s="149"/>
      <c r="N17" s="149"/>
      <c r="O17" s="149"/>
      <c r="P17" s="149"/>
    </row>
    <row r="18" spans="1:16" ht="41.25" customHeight="1">
      <c r="A18" s="37"/>
      <c r="B18" s="37"/>
      <c r="C18" s="38">
        <v>6300</v>
      </c>
      <c r="D18" s="244" t="s">
        <v>192</v>
      </c>
      <c r="E18" s="245"/>
      <c r="F18" s="245"/>
      <c r="G18" s="245"/>
      <c r="H18" s="246"/>
      <c r="I18" s="39"/>
      <c r="J18" s="39">
        <v>859503</v>
      </c>
      <c r="K18" s="39"/>
      <c r="L18" s="97"/>
      <c r="M18" s="149"/>
      <c r="N18" s="149"/>
      <c r="O18" s="149"/>
      <c r="P18" s="149"/>
    </row>
    <row r="19" spans="1:16" ht="12.75" customHeight="1">
      <c r="A19" s="34"/>
      <c r="B19" s="35">
        <v>60016</v>
      </c>
      <c r="C19" s="34"/>
      <c r="D19" s="253" t="s">
        <v>130</v>
      </c>
      <c r="E19" s="254"/>
      <c r="F19" s="254"/>
      <c r="G19" s="254"/>
      <c r="H19" s="255"/>
      <c r="I19" s="36"/>
      <c r="J19" s="36">
        <f>SUM(J20:J22)</f>
        <v>2282171</v>
      </c>
      <c r="K19" s="36">
        <f>K20</f>
        <v>10000</v>
      </c>
      <c r="L19" s="121">
        <f>SUM(L20:L22)</f>
        <v>1599271</v>
      </c>
      <c r="M19" s="116"/>
      <c r="N19" s="116"/>
      <c r="O19" s="116"/>
      <c r="P19" s="116"/>
    </row>
    <row r="20" spans="1:16" ht="12.75" customHeight="1">
      <c r="A20" s="37"/>
      <c r="B20" s="37"/>
      <c r="C20" s="38">
        <v>4300</v>
      </c>
      <c r="D20" s="244" t="s">
        <v>139</v>
      </c>
      <c r="E20" s="245"/>
      <c r="F20" s="245"/>
      <c r="G20" s="245"/>
      <c r="H20" s="246"/>
      <c r="I20" s="39"/>
      <c r="J20" s="39"/>
      <c r="K20" s="39">
        <v>10000</v>
      </c>
      <c r="L20" s="39"/>
      <c r="M20" s="149"/>
      <c r="N20" s="149"/>
      <c r="O20" s="149"/>
      <c r="P20" s="149"/>
    </row>
    <row r="21" spans="1:16" ht="13.5" customHeight="1">
      <c r="A21" s="37"/>
      <c r="B21" s="37"/>
      <c r="C21" s="38">
        <v>6050</v>
      </c>
      <c r="D21" s="244" t="s">
        <v>159</v>
      </c>
      <c r="E21" s="245"/>
      <c r="F21" s="245"/>
      <c r="G21" s="245"/>
      <c r="H21" s="246"/>
      <c r="I21" s="39"/>
      <c r="J21" s="39"/>
      <c r="K21" s="39"/>
      <c r="L21" s="39">
        <v>1599271</v>
      </c>
      <c r="M21" s="146"/>
      <c r="N21" s="146"/>
      <c r="O21" s="146"/>
      <c r="P21" s="146"/>
    </row>
    <row r="22" spans="1:16" ht="12.75" customHeight="1">
      <c r="A22" s="37"/>
      <c r="B22" s="37"/>
      <c r="C22" s="118">
        <v>6050</v>
      </c>
      <c r="D22" s="247" t="s">
        <v>175</v>
      </c>
      <c r="E22" s="248"/>
      <c r="F22" s="248"/>
      <c r="G22" s="248"/>
      <c r="H22" s="249"/>
      <c r="I22" s="40"/>
      <c r="J22" s="40">
        <v>2282171</v>
      </c>
      <c r="K22" s="40"/>
      <c r="L22" s="40"/>
      <c r="M22" s="144"/>
      <c r="N22" s="144"/>
      <c r="O22" s="144"/>
      <c r="P22" s="144"/>
    </row>
    <row r="23" spans="1:16" ht="15" customHeight="1">
      <c r="A23" s="31">
        <v>700</v>
      </c>
      <c r="B23" s="32"/>
      <c r="C23" s="32"/>
      <c r="D23" s="250" t="s">
        <v>144</v>
      </c>
      <c r="E23" s="369"/>
      <c r="F23" s="369"/>
      <c r="G23" s="369"/>
      <c r="H23" s="370"/>
      <c r="I23" s="33"/>
      <c r="J23" s="33">
        <f>J24</f>
        <v>40000</v>
      </c>
      <c r="K23" s="33">
        <f>K24</f>
        <v>2681553</v>
      </c>
      <c r="L23" s="33"/>
      <c r="M23" s="130"/>
      <c r="N23" s="130"/>
      <c r="O23" s="130"/>
      <c r="P23" s="130"/>
    </row>
    <row r="24" spans="1:16" ht="14.25" customHeight="1">
      <c r="A24" s="34"/>
      <c r="B24" s="35">
        <v>70005</v>
      </c>
      <c r="C24" s="34"/>
      <c r="D24" s="253" t="s">
        <v>141</v>
      </c>
      <c r="E24" s="371"/>
      <c r="F24" s="371"/>
      <c r="G24" s="371"/>
      <c r="H24" s="372"/>
      <c r="I24" s="36"/>
      <c r="J24" s="36">
        <f>J31</f>
        <v>40000</v>
      </c>
      <c r="K24" s="36">
        <f>SUM(K25:K31)</f>
        <v>2681553</v>
      </c>
      <c r="L24" s="36"/>
      <c r="M24" s="130"/>
      <c r="N24" s="130"/>
      <c r="O24" s="130"/>
      <c r="P24" s="130"/>
    </row>
    <row r="25" spans="1:16" ht="12.75" customHeight="1">
      <c r="A25" s="37"/>
      <c r="B25" s="37"/>
      <c r="C25" s="38">
        <v>4170</v>
      </c>
      <c r="D25" s="256" t="s">
        <v>197</v>
      </c>
      <c r="E25" s="257"/>
      <c r="F25" s="257"/>
      <c r="G25" s="257"/>
      <c r="H25" s="258"/>
      <c r="I25" s="39"/>
      <c r="J25" s="39"/>
      <c r="K25" s="39">
        <v>5000</v>
      </c>
      <c r="L25" s="39"/>
      <c r="M25" s="133"/>
      <c r="N25" s="133"/>
      <c r="O25" s="133"/>
      <c r="P25" s="133"/>
    </row>
    <row r="26" spans="1:16" ht="12.75" customHeight="1">
      <c r="A26" s="37"/>
      <c r="B26" s="37"/>
      <c r="C26" s="38">
        <v>4260</v>
      </c>
      <c r="D26" s="244" t="s">
        <v>160</v>
      </c>
      <c r="E26" s="245"/>
      <c r="F26" s="245"/>
      <c r="G26" s="245"/>
      <c r="H26" s="246"/>
      <c r="I26" s="39"/>
      <c r="J26" s="39"/>
      <c r="K26" s="39">
        <v>145502</v>
      </c>
      <c r="L26" s="39"/>
      <c r="M26" s="176"/>
      <c r="N26" s="176"/>
      <c r="O26" s="176"/>
      <c r="P26" s="176"/>
    </row>
    <row r="27" spans="1:16" ht="12.75" customHeight="1">
      <c r="A27" s="37"/>
      <c r="B27" s="37"/>
      <c r="C27" s="38">
        <v>4270</v>
      </c>
      <c r="D27" s="244" t="s">
        <v>116</v>
      </c>
      <c r="E27" s="245"/>
      <c r="F27" s="245"/>
      <c r="G27" s="245"/>
      <c r="H27" s="246"/>
      <c r="I27" s="39"/>
      <c r="J27" s="39"/>
      <c r="K27" s="39">
        <v>20000</v>
      </c>
      <c r="L27" s="39"/>
      <c r="M27" s="181"/>
      <c r="N27" s="181"/>
      <c r="O27" s="181"/>
      <c r="P27" s="181"/>
    </row>
    <row r="28" spans="1:16" ht="39" customHeight="1">
      <c r="A28" s="37"/>
      <c r="B28" s="37"/>
      <c r="C28" s="38">
        <v>4300</v>
      </c>
      <c r="D28" s="244" t="s">
        <v>223</v>
      </c>
      <c r="E28" s="245"/>
      <c r="F28" s="245"/>
      <c r="G28" s="245"/>
      <c r="H28" s="246"/>
      <c r="I28" s="39"/>
      <c r="J28" s="39"/>
      <c r="K28" s="39">
        <v>10000</v>
      </c>
      <c r="L28" s="39"/>
      <c r="M28" s="181"/>
      <c r="N28" s="181"/>
      <c r="O28" s="181"/>
      <c r="P28" s="181"/>
    </row>
    <row r="29" spans="1:16" ht="12" customHeight="1">
      <c r="A29" s="37"/>
      <c r="B29" s="37"/>
      <c r="C29" s="38">
        <v>4400</v>
      </c>
      <c r="D29" s="244" t="s">
        <v>195</v>
      </c>
      <c r="E29" s="245"/>
      <c r="F29" s="245"/>
      <c r="G29" s="245"/>
      <c r="H29" s="246"/>
      <c r="I29" s="39"/>
      <c r="J29" s="39"/>
      <c r="K29" s="39">
        <v>17270</v>
      </c>
      <c r="L29" s="39"/>
      <c r="M29" s="151"/>
      <c r="N29" s="151"/>
      <c r="O29" s="151"/>
      <c r="P29" s="151"/>
    </row>
    <row r="30" spans="1:16" ht="12" customHeight="1">
      <c r="A30" s="37"/>
      <c r="B30" s="37"/>
      <c r="C30" s="38">
        <v>4590</v>
      </c>
      <c r="D30" s="244" t="s">
        <v>153</v>
      </c>
      <c r="E30" s="245"/>
      <c r="F30" s="245"/>
      <c r="G30" s="245"/>
      <c r="H30" s="246"/>
      <c r="I30" s="39"/>
      <c r="J30" s="39"/>
      <c r="K30" s="39">
        <v>2483781</v>
      </c>
      <c r="L30" s="39"/>
      <c r="M30" s="166"/>
      <c r="N30" s="166"/>
      <c r="O30" s="166"/>
      <c r="P30" s="166"/>
    </row>
    <row r="31" spans="1:16" ht="12" customHeight="1">
      <c r="A31" s="37"/>
      <c r="B31" s="37"/>
      <c r="C31" s="131">
        <v>6050</v>
      </c>
      <c r="D31" s="333" t="s">
        <v>158</v>
      </c>
      <c r="E31" s="334"/>
      <c r="F31" s="334"/>
      <c r="G31" s="334"/>
      <c r="H31" s="335"/>
      <c r="I31" s="132"/>
      <c r="J31" s="132">
        <v>40000</v>
      </c>
      <c r="K31" s="132"/>
      <c r="L31" s="132"/>
      <c r="M31" s="166"/>
      <c r="N31" s="166"/>
      <c r="O31" s="166"/>
      <c r="P31" s="166"/>
    </row>
    <row r="32" spans="1:16" ht="12" customHeight="1">
      <c r="A32" s="212"/>
      <c r="B32" s="212"/>
      <c r="C32" s="212"/>
      <c r="D32" s="206"/>
      <c r="E32" s="206"/>
      <c r="F32" s="206"/>
      <c r="G32" s="206"/>
      <c r="H32" s="206"/>
      <c r="I32" s="187"/>
      <c r="J32" s="187"/>
      <c r="K32" s="187"/>
      <c r="L32" s="187"/>
      <c r="M32" s="219"/>
      <c r="N32" s="219"/>
      <c r="O32" s="219"/>
      <c r="P32" s="219"/>
    </row>
    <row r="33" spans="1:16" ht="21.75" customHeight="1">
      <c r="A33" s="218"/>
      <c r="B33" s="218"/>
      <c r="C33" s="218"/>
      <c r="D33" s="208"/>
      <c r="E33" s="208"/>
      <c r="F33" s="208"/>
      <c r="G33" s="208"/>
      <c r="H33" s="208"/>
      <c r="I33" s="209"/>
      <c r="J33" s="209"/>
      <c r="K33" s="209"/>
      <c r="L33" s="209"/>
      <c r="M33" s="219"/>
      <c r="N33" s="219"/>
      <c r="O33" s="219"/>
      <c r="P33" s="219"/>
    </row>
    <row r="34" spans="1:16" ht="12" customHeight="1">
      <c r="A34" s="218"/>
      <c r="B34" s="218"/>
      <c r="C34" s="218"/>
      <c r="D34" s="208"/>
      <c r="E34" s="208"/>
      <c r="F34" s="208"/>
      <c r="G34" s="208"/>
      <c r="H34" s="208"/>
      <c r="I34" s="209"/>
      <c r="J34" s="209"/>
      <c r="K34" s="209"/>
      <c r="L34" s="209"/>
      <c r="M34" s="219"/>
      <c r="N34" s="219"/>
      <c r="O34" s="219"/>
      <c r="P34" s="219"/>
    </row>
    <row r="35" spans="1:16" ht="12" customHeight="1">
      <c r="A35" s="218"/>
      <c r="B35" s="218"/>
      <c r="C35" s="218"/>
      <c r="D35" s="208"/>
      <c r="E35" s="208"/>
      <c r="F35" s="208"/>
      <c r="G35" s="208"/>
      <c r="H35" s="208"/>
      <c r="I35" s="209"/>
      <c r="J35" s="209"/>
      <c r="K35" s="209"/>
      <c r="L35" s="209"/>
      <c r="M35" s="219"/>
      <c r="N35" s="219"/>
      <c r="O35" s="219"/>
      <c r="P35" s="219"/>
    </row>
    <row r="36" spans="1:16" ht="12" customHeight="1">
      <c r="A36" s="366" t="s">
        <v>69</v>
      </c>
      <c r="B36" s="367"/>
      <c r="C36" s="368"/>
      <c r="D36" s="362" t="s">
        <v>88</v>
      </c>
      <c r="E36" s="362"/>
      <c r="F36" s="362"/>
      <c r="G36" s="362"/>
      <c r="H36" s="363"/>
      <c r="I36" s="361" t="s">
        <v>89</v>
      </c>
      <c r="J36" s="361"/>
      <c r="K36" s="361" t="s">
        <v>90</v>
      </c>
      <c r="L36" s="361"/>
      <c r="M36" s="219"/>
      <c r="N36" s="219"/>
      <c r="O36" s="219"/>
      <c r="P36" s="219"/>
    </row>
    <row r="37" spans="1:16" ht="17.25" customHeight="1">
      <c r="A37" s="214" t="s">
        <v>29</v>
      </c>
      <c r="B37" s="214" t="s">
        <v>70</v>
      </c>
      <c r="C37" s="214" t="s">
        <v>71</v>
      </c>
      <c r="D37" s="364"/>
      <c r="E37" s="364"/>
      <c r="F37" s="364"/>
      <c r="G37" s="364"/>
      <c r="H37" s="365"/>
      <c r="I37" s="30" t="s">
        <v>72</v>
      </c>
      <c r="J37" s="30" t="s">
        <v>73</v>
      </c>
      <c r="K37" s="30" t="s">
        <v>72</v>
      </c>
      <c r="L37" s="30" t="s">
        <v>73</v>
      </c>
      <c r="M37" s="219"/>
      <c r="N37" s="219"/>
      <c r="O37" s="219"/>
      <c r="P37" s="219"/>
    </row>
    <row r="38" spans="1:16" ht="15" customHeight="1">
      <c r="A38" s="31">
        <v>720</v>
      </c>
      <c r="B38" s="32"/>
      <c r="C38" s="32"/>
      <c r="D38" s="250" t="s">
        <v>177</v>
      </c>
      <c r="E38" s="251"/>
      <c r="F38" s="251"/>
      <c r="G38" s="251"/>
      <c r="H38" s="252"/>
      <c r="I38" s="33">
        <f>I39</f>
        <v>90851</v>
      </c>
      <c r="J38" s="33">
        <f>J39</f>
        <v>2093429</v>
      </c>
      <c r="K38" s="33">
        <f>K39</f>
        <v>39600</v>
      </c>
      <c r="L38" s="33"/>
      <c r="M38" s="133"/>
      <c r="N38" s="133"/>
      <c r="O38" s="133"/>
      <c r="P38" s="133"/>
    </row>
    <row r="39" spans="1:16" ht="13.5" customHeight="1">
      <c r="A39" s="34"/>
      <c r="B39" s="35">
        <v>72095</v>
      </c>
      <c r="C39" s="34"/>
      <c r="D39" s="253" t="s">
        <v>170</v>
      </c>
      <c r="E39" s="254"/>
      <c r="F39" s="254"/>
      <c r="G39" s="254"/>
      <c r="H39" s="255"/>
      <c r="I39" s="36">
        <f>SUM(I40:I52)</f>
        <v>90851</v>
      </c>
      <c r="J39" s="36">
        <f>SUM(J41:J55)</f>
        <v>2093429</v>
      </c>
      <c r="K39" s="36">
        <f>K49</f>
        <v>39600</v>
      </c>
      <c r="L39" s="36"/>
      <c r="M39" s="166"/>
      <c r="N39" s="166"/>
      <c r="O39" s="166"/>
      <c r="P39" s="166"/>
    </row>
    <row r="40" spans="1:16" ht="12" customHeight="1">
      <c r="A40" s="37"/>
      <c r="B40" s="37"/>
      <c r="C40" s="38">
        <v>4117</v>
      </c>
      <c r="D40" s="256" t="s">
        <v>196</v>
      </c>
      <c r="E40" s="257"/>
      <c r="F40" s="257"/>
      <c r="G40" s="257"/>
      <c r="H40" s="258"/>
      <c r="I40" s="39">
        <v>3068</v>
      </c>
      <c r="J40" s="39"/>
      <c r="K40" s="39"/>
      <c r="L40" s="39"/>
      <c r="M40" s="166"/>
      <c r="N40" s="166"/>
      <c r="O40" s="166"/>
      <c r="P40" s="166"/>
    </row>
    <row r="41" spans="1:16" ht="12" customHeight="1">
      <c r="A41" s="37"/>
      <c r="B41" s="37"/>
      <c r="C41" s="38">
        <v>4119</v>
      </c>
      <c r="D41" s="256" t="s">
        <v>239</v>
      </c>
      <c r="E41" s="257"/>
      <c r="F41" s="257"/>
      <c r="G41" s="257"/>
      <c r="H41" s="258"/>
      <c r="I41" s="39">
        <v>541</v>
      </c>
      <c r="J41" s="39"/>
      <c r="K41" s="39"/>
      <c r="L41" s="39"/>
      <c r="M41" s="166"/>
      <c r="N41" s="166"/>
      <c r="O41" s="166"/>
      <c r="P41" s="166"/>
    </row>
    <row r="42" spans="1:16" ht="12" customHeight="1">
      <c r="A42" s="37"/>
      <c r="B42" s="37"/>
      <c r="C42" s="38">
        <v>4119</v>
      </c>
      <c r="D42" s="256" t="s">
        <v>234</v>
      </c>
      <c r="E42" s="257"/>
      <c r="F42" s="257"/>
      <c r="G42" s="257"/>
      <c r="H42" s="258"/>
      <c r="I42" s="39">
        <v>637</v>
      </c>
      <c r="J42" s="39"/>
      <c r="K42" s="39"/>
      <c r="L42" s="39"/>
      <c r="M42" s="166"/>
      <c r="N42" s="166"/>
      <c r="O42" s="166"/>
      <c r="P42" s="166"/>
    </row>
    <row r="43" spans="1:16" ht="12" customHeight="1">
      <c r="A43" s="37"/>
      <c r="B43" s="37"/>
      <c r="C43" s="38">
        <v>4127</v>
      </c>
      <c r="D43" s="256" t="s">
        <v>143</v>
      </c>
      <c r="E43" s="257"/>
      <c r="F43" s="257"/>
      <c r="G43" s="257"/>
      <c r="H43" s="258"/>
      <c r="I43" s="39">
        <v>594</v>
      </c>
      <c r="J43" s="39"/>
      <c r="K43" s="39"/>
      <c r="L43" s="39"/>
      <c r="M43" s="166"/>
      <c r="N43" s="166"/>
      <c r="O43" s="166"/>
      <c r="P43" s="166"/>
    </row>
    <row r="44" spans="1:16" ht="12" customHeight="1">
      <c r="A44" s="37"/>
      <c r="B44" s="37"/>
      <c r="C44" s="38">
        <v>4129</v>
      </c>
      <c r="D44" s="256" t="s">
        <v>236</v>
      </c>
      <c r="E44" s="257"/>
      <c r="F44" s="257"/>
      <c r="G44" s="257"/>
      <c r="H44" s="258"/>
      <c r="I44" s="39">
        <v>105</v>
      </c>
      <c r="J44" s="39"/>
      <c r="K44" s="39"/>
      <c r="L44" s="39"/>
      <c r="M44" s="166"/>
      <c r="N44" s="234"/>
      <c r="O44" s="166"/>
      <c r="P44" s="166"/>
    </row>
    <row r="45" spans="1:16" ht="12" customHeight="1">
      <c r="A45" s="37"/>
      <c r="B45" s="37"/>
      <c r="C45" s="38">
        <v>4129</v>
      </c>
      <c r="D45" s="256" t="s">
        <v>237</v>
      </c>
      <c r="E45" s="257"/>
      <c r="F45" s="257"/>
      <c r="G45" s="257"/>
      <c r="H45" s="258"/>
      <c r="I45" s="39">
        <v>122</v>
      </c>
      <c r="J45" s="39"/>
      <c r="K45" s="39"/>
      <c r="L45" s="39"/>
      <c r="M45" s="166"/>
      <c r="N45" s="234"/>
      <c r="O45" s="166"/>
      <c r="P45" s="166"/>
    </row>
    <row r="46" spans="1:16" ht="12" customHeight="1">
      <c r="A46" s="37"/>
      <c r="B46" s="37"/>
      <c r="C46" s="38">
        <v>4177</v>
      </c>
      <c r="D46" s="256" t="s">
        <v>197</v>
      </c>
      <c r="E46" s="257"/>
      <c r="F46" s="257"/>
      <c r="G46" s="257"/>
      <c r="H46" s="258"/>
      <c r="I46" s="39">
        <v>17493</v>
      </c>
      <c r="J46" s="39"/>
      <c r="K46" s="39"/>
      <c r="L46" s="39"/>
      <c r="M46" s="166"/>
      <c r="N46" s="166"/>
      <c r="O46" s="166"/>
      <c r="P46" s="166"/>
    </row>
    <row r="47" spans="1:16" ht="12" customHeight="1">
      <c r="A47" s="37"/>
      <c r="B47" s="37"/>
      <c r="C47" s="131">
        <v>4179</v>
      </c>
      <c r="D47" s="383" t="s">
        <v>238</v>
      </c>
      <c r="E47" s="384"/>
      <c r="F47" s="384"/>
      <c r="G47" s="384"/>
      <c r="H47" s="385"/>
      <c r="I47" s="132">
        <v>3087</v>
      </c>
      <c r="J47" s="132"/>
      <c r="K47" s="132"/>
      <c r="L47" s="132"/>
      <c r="M47" s="166"/>
      <c r="N47" s="166"/>
      <c r="O47" s="166"/>
      <c r="P47" s="166"/>
    </row>
    <row r="48" spans="1:16" ht="12" customHeight="1">
      <c r="A48" s="37"/>
      <c r="B48" s="37"/>
      <c r="C48" s="38">
        <v>4179</v>
      </c>
      <c r="D48" s="256" t="s">
        <v>240</v>
      </c>
      <c r="E48" s="257"/>
      <c r="F48" s="257"/>
      <c r="G48" s="257"/>
      <c r="H48" s="258"/>
      <c r="I48" s="39">
        <v>3632</v>
      </c>
      <c r="J48" s="39"/>
      <c r="K48" s="39"/>
      <c r="L48" s="39"/>
      <c r="M48" s="166"/>
      <c r="N48" s="166"/>
      <c r="O48" s="166"/>
      <c r="P48" s="166"/>
    </row>
    <row r="49" spans="1:16" ht="11.25" customHeight="1">
      <c r="A49" s="37"/>
      <c r="B49" s="37"/>
      <c r="C49" s="38">
        <v>4300</v>
      </c>
      <c r="D49" s="244" t="s">
        <v>139</v>
      </c>
      <c r="E49" s="245"/>
      <c r="F49" s="245"/>
      <c r="G49" s="245"/>
      <c r="H49" s="246"/>
      <c r="I49" s="39"/>
      <c r="J49" s="39"/>
      <c r="K49" s="39">
        <v>39600</v>
      </c>
      <c r="L49" s="39"/>
      <c r="M49" s="166"/>
      <c r="N49" s="166"/>
      <c r="O49" s="166"/>
      <c r="P49" s="166"/>
    </row>
    <row r="50" spans="1:16" ht="12" customHeight="1">
      <c r="A50" s="37"/>
      <c r="B50" s="37"/>
      <c r="C50" s="38">
        <v>4307</v>
      </c>
      <c r="D50" s="244" t="s">
        <v>139</v>
      </c>
      <c r="E50" s="245"/>
      <c r="F50" s="245"/>
      <c r="G50" s="245"/>
      <c r="H50" s="246"/>
      <c r="I50" s="39">
        <v>44486</v>
      </c>
      <c r="J50" s="39"/>
      <c r="K50" s="39"/>
      <c r="L50" s="39"/>
      <c r="M50" s="166"/>
      <c r="N50" s="166"/>
      <c r="O50" s="166"/>
      <c r="P50" s="166"/>
    </row>
    <row r="51" spans="1:16" ht="12" customHeight="1">
      <c r="A51" s="37"/>
      <c r="B51" s="37"/>
      <c r="C51" s="38">
        <v>4309</v>
      </c>
      <c r="D51" s="244" t="s">
        <v>241</v>
      </c>
      <c r="E51" s="245"/>
      <c r="F51" s="245"/>
      <c r="G51" s="245"/>
      <c r="H51" s="246"/>
      <c r="I51" s="39">
        <v>7850</v>
      </c>
      <c r="J51" s="39"/>
      <c r="K51" s="39"/>
      <c r="L51" s="39"/>
      <c r="M51" s="166"/>
      <c r="N51" s="166"/>
      <c r="O51" s="166"/>
      <c r="P51" s="166"/>
    </row>
    <row r="52" spans="1:16" ht="12" customHeight="1">
      <c r="A52" s="37"/>
      <c r="B52" s="37"/>
      <c r="C52" s="38">
        <v>4309</v>
      </c>
      <c r="D52" s="244" t="s">
        <v>242</v>
      </c>
      <c r="E52" s="245"/>
      <c r="F52" s="245"/>
      <c r="G52" s="245"/>
      <c r="H52" s="246"/>
      <c r="I52" s="39">
        <v>9236</v>
      </c>
      <c r="J52" s="39"/>
      <c r="K52" s="39"/>
      <c r="L52" s="39"/>
      <c r="M52" s="166"/>
      <c r="N52" s="166"/>
      <c r="O52" s="166"/>
      <c r="P52" s="166"/>
    </row>
    <row r="53" spans="1:16" ht="13.5" customHeight="1">
      <c r="A53" s="37"/>
      <c r="B53" s="37"/>
      <c r="C53" s="38">
        <v>6057</v>
      </c>
      <c r="D53" s="244" t="s">
        <v>175</v>
      </c>
      <c r="E53" s="245"/>
      <c r="F53" s="245"/>
      <c r="G53" s="245"/>
      <c r="H53" s="246"/>
      <c r="I53" s="39"/>
      <c r="J53" s="39">
        <v>1512503</v>
      </c>
      <c r="K53" s="39"/>
      <c r="L53" s="39"/>
      <c r="M53" s="169"/>
      <c r="N53" s="169"/>
      <c r="O53" s="169"/>
      <c r="P53" s="169"/>
    </row>
    <row r="54" spans="1:16" ht="12" customHeight="1">
      <c r="A54" s="37"/>
      <c r="B54" s="37"/>
      <c r="C54" s="38">
        <v>6059</v>
      </c>
      <c r="D54" s="244" t="s">
        <v>244</v>
      </c>
      <c r="E54" s="245"/>
      <c r="F54" s="245"/>
      <c r="G54" s="245"/>
      <c r="H54" s="246"/>
      <c r="I54" s="39"/>
      <c r="J54" s="39">
        <v>266912</v>
      </c>
      <c r="K54" s="39"/>
      <c r="L54" s="39"/>
      <c r="M54" s="169"/>
      <c r="N54" s="169"/>
      <c r="O54" s="169"/>
      <c r="P54" s="169"/>
    </row>
    <row r="55" spans="1:16" ht="13.5" customHeight="1">
      <c r="A55" s="37"/>
      <c r="B55" s="37"/>
      <c r="C55" s="118">
        <v>6059</v>
      </c>
      <c r="D55" s="247" t="s">
        <v>243</v>
      </c>
      <c r="E55" s="248"/>
      <c r="F55" s="248"/>
      <c r="G55" s="248"/>
      <c r="H55" s="249"/>
      <c r="I55" s="40"/>
      <c r="J55" s="40">
        <v>314014</v>
      </c>
      <c r="K55" s="40"/>
      <c r="L55" s="40"/>
      <c r="M55" s="169"/>
      <c r="N55" s="169"/>
      <c r="O55" s="169"/>
      <c r="P55" s="169"/>
    </row>
    <row r="56" spans="1:16" ht="15" customHeight="1">
      <c r="A56" s="31">
        <v>750</v>
      </c>
      <c r="B56" s="32"/>
      <c r="C56" s="32"/>
      <c r="D56" s="250" t="s">
        <v>150</v>
      </c>
      <c r="E56" s="251"/>
      <c r="F56" s="251"/>
      <c r="G56" s="251"/>
      <c r="H56" s="252"/>
      <c r="I56" s="33">
        <f>I57</f>
        <v>20000</v>
      </c>
      <c r="J56" s="33">
        <f>J57+J65</f>
        <v>66418</v>
      </c>
      <c r="K56" s="33">
        <f>K57</f>
        <v>424991</v>
      </c>
      <c r="L56" s="33"/>
      <c r="M56" s="150"/>
      <c r="N56" s="150"/>
      <c r="O56" s="150"/>
      <c r="P56" s="150"/>
    </row>
    <row r="57" spans="1:16" ht="12.75" customHeight="1">
      <c r="A57" s="34"/>
      <c r="B57" s="35">
        <v>75023</v>
      </c>
      <c r="C57" s="34"/>
      <c r="D57" s="253" t="s">
        <v>146</v>
      </c>
      <c r="E57" s="254"/>
      <c r="F57" s="254"/>
      <c r="G57" s="254"/>
      <c r="H57" s="255"/>
      <c r="I57" s="36">
        <f>I60</f>
        <v>20000</v>
      </c>
      <c r="J57" s="36">
        <f>J64</f>
        <v>58639</v>
      </c>
      <c r="K57" s="36">
        <f>SUM(K58:K64)</f>
        <v>424991</v>
      </c>
      <c r="L57" s="36"/>
      <c r="M57" s="133"/>
      <c r="N57" s="133"/>
      <c r="O57" s="133"/>
      <c r="P57" s="133"/>
    </row>
    <row r="58" spans="1:16" ht="12" customHeight="1">
      <c r="A58" s="37"/>
      <c r="B58" s="37"/>
      <c r="C58" s="38">
        <v>4010</v>
      </c>
      <c r="D58" s="256" t="s">
        <v>138</v>
      </c>
      <c r="E58" s="257"/>
      <c r="F58" s="257"/>
      <c r="G58" s="257"/>
      <c r="H58" s="258"/>
      <c r="I58" s="39"/>
      <c r="J58" s="39"/>
      <c r="K58" s="39">
        <v>287000</v>
      </c>
      <c r="L58" s="39"/>
      <c r="M58" s="176"/>
      <c r="N58" s="176"/>
      <c r="O58" s="176"/>
      <c r="P58" s="176"/>
    </row>
    <row r="59" spans="1:16" ht="12" customHeight="1">
      <c r="A59" s="37"/>
      <c r="B59" s="37"/>
      <c r="C59" s="38">
        <v>4110</v>
      </c>
      <c r="D59" s="256" t="s">
        <v>196</v>
      </c>
      <c r="E59" s="257"/>
      <c r="F59" s="257"/>
      <c r="G59" s="257"/>
      <c r="H59" s="258"/>
      <c r="I59" s="39"/>
      <c r="J59" s="39"/>
      <c r="K59" s="39">
        <v>38500</v>
      </c>
      <c r="L59" s="39"/>
      <c r="M59" s="182"/>
      <c r="N59" s="182"/>
      <c r="O59" s="182"/>
      <c r="P59" s="182"/>
    </row>
    <row r="60" spans="1:16" ht="12" customHeight="1">
      <c r="A60" s="37"/>
      <c r="B60" s="37"/>
      <c r="C60" s="38">
        <v>4120</v>
      </c>
      <c r="D60" s="256" t="s">
        <v>143</v>
      </c>
      <c r="E60" s="257"/>
      <c r="F60" s="257"/>
      <c r="G60" s="257"/>
      <c r="H60" s="258"/>
      <c r="I60" s="39">
        <v>20000</v>
      </c>
      <c r="J60" s="39"/>
      <c r="K60" s="39"/>
      <c r="L60" s="39"/>
      <c r="M60" s="176"/>
      <c r="N60" s="176"/>
      <c r="O60" s="176"/>
      <c r="P60" s="176"/>
    </row>
    <row r="61" spans="1:16" ht="12" customHeight="1">
      <c r="A61" s="37"/>
      <c r="B61" s="37"/>
      <c r="C61" s="38">
        <v>4170</v>
      </c>
      <c r="D61" s="256" t="s">
        <v>197</v>
      </c>
      <c r="E61" s="257"/>
      <c r="F61" s="257"/>
      <c r="G61" s="257"/>
      <c r="H61" s="258"/>
      <c r="I61" s="39"/>
      <c r="J61" s="39"/>
      <c r="K61" s="39">
        <v>51491</v>
      </c>
      <c r="L61" s="39"/>
      <c r="M61" s="176"/>
      <c r="N61" s="176"/>
      <c r="O61" s="176"/>
      <c r="P61" s="176"/>
    </row>
    <row r="62" spans="1:16" ht="12" customHeight="1">
      <c r="A62" s="37"/>
      <c r="B62" s="37"/>
      <c r="C62" s="38">
        <v>4210</v>
      </c>
      <c r="D62" s="256" t="s">
        <v>213</v>
      </c>
      <c r="E62" s="257"/>
      <c r="F62" s="257"/>
      <c r="G62" s="257"/>
      <c r="H62" s="258"/>
      <c r="I62" s="39"/>
      <c r="J62" s="39"/>
      <c r="K62" s="39">
        <v>30000</v>
      </c>
      <c r="L62" s="39"/>
      <c r="M62" s="182"/>
      <c r="N62" s="182"/>
      <c r="O62" s="182"/>
      <c r="P62" s="182"/>
    </row>
    <row r="63" spans="1:16" ht="12" customHeight="1">
      <c r="A63" s="37"/>
      <c r="B63" s="37"/>
      <c r="C63" s="38">
        <v>4260</v>
      </c>
      <c r="D63" s="244" t="s">
        <v>160</v>
      </c>
      <c r="E63" s="245"/>
      <c r="F63" s="245"/>
      <c r="G63" s="245"/>
      <c r="H63" s="246"/>
      <c r="I63" s="39"/>
      <c r="J63" s="39"/>
      <c r="K63" s="39">
        <v>18000</v>
      </c>
      <c r="L63" s="39"/>
      <c r="M63" s="219"/>
      <c r="N63" s="219"/>
      <c r="O63" s="219"/>
      <c r="P63" s="219"/>
    </row>
    <row r="64" spans="1:16" ht="12" customHeight="1">
      <c r="A64" s="37"/>
      <c r="B64" s="37"/>
      <c r="C64" s="118">
        <v>6060</v>
      </c>
      <c r="D64" s="247" t="s">
        <v>190</v>
      </c>
      <c r="E64" s="248"/>
      <c r="F64" s="248"/>
      <c r="G64" s="248"/>
      <c r="H64" s="249"/>
      <c r="I64" s="40"/>
      <c r="J64" s="40">
        <v>58639</v>
      </c>
      <c r="K64" s="40"/>
      <c r="L64" s="40"/>
      <c r="M64" s="176"/>
      <c r="N64" s="176"/>
      <c r="O64" s="176"/>
      <c r="P64" s="176"/>
    </row>
    <row r="65" spans="1:16" ht="12" customHeight="1">
      <c r="A65" s="34"/>
      <c r="B65" s="35">
        <v>75095</v>
      </c>
      <c r="C65" s="34"/>
      <c r="D65" s="398" t="s">
        <v>170</v>
      </c>
      <c r="E65" s="399"/>
      <c r="F65" s="399"/>
      <c r="G65" s="399"/>
      <c r="H65" s="400"/>
      <c r="I65" s="36"/>
      <c r="J65" s="36">
        <f>J66</f>
        <v>7779</v>
      </c>
      <c r="K65" s="121"/>
      <c r="L65" s="121"/>
      <c r="M65" s="219"/>
      <c r="N65" s="219"/>
      <c r="O65" s="219"/>
      <c r="P65" s="219"/>
    </row>
    <row r="66" spans="1:16" ht="38.25" customHeight="1">
      <c r="A66" s="37"/>
      <c r="B66" s="37"/>
      <c r="C66" s="38">
        <v>6639</v>
      </c>
      <c r="D66" s="247" t="s">
        <v>235</v>
      </c>
      <c r="E66" s="401"/>
      <c r="F66" s="401"/>
      <c r="G66" s="401"/>
      <c r="H66" s="402"/>
      <c r="I66" s="39"/>
      <c r="J66" s="39">
        <v>7779</v>
      </c>
      <c r="K66" s="39"/>
      <c r="L66" s="97"/>
      <c r="M66" s="219"/>
      <c r="N66" s="219"/>
      <c r="O66" s="219"/>
      <c r="P66" s="219"/>
    </row>
    <row r="67" spans="1:16" ht="27" customHeight="1">
      <c r="A67" s="31">
        <v>754</v>
      </c>
      <c r="B67" s="32"/>
      <c r="C67" s="32"/>
      <c r="D67" s="275" t="s">
        <v>172</v>
      </c>
      <c r="E67" s="276"/>
      <c r="F67" s="276"/>
      <c r="G67" s="276"/>
      <c r="H67" s="277"/>
      <c r="I67" s="33"/>
      <c r="J67" s="33"/>
      <c r="K67" s="33">
        <f>K68</f>
        <v>15000</v>
      </c>
      <c r="L67" s="33">
        <f>L68</f>
        <v>22000</v>
      </c>
      <c r="M67" s="166"/>
      <c r="N67" s="166"/>
      <c r="O67" s="166"/>
      <c r="P67" s="166"/>
    </row>
    <row r="68" spans="1:16" ht="14.25" customHeight="1">
      <c r="A68" s="34"/>
      <c r="B68" s="35">
        <v>75412</v>
      </c>
      <c r="C68" s="34"/>
      <c r="D68" s="253" t="s">
        <v>173</v>
      </c>
      <c r="E68" s="254"/>
      <c r="F68" s="254"/>
      <c r="G68" s="254"/>
      <c r="H68" s="255"/>
      <c r="I68" s="36"/>
      <c r="J68" s="36"/>
      <c r="K68" s="36">
        <f>K69</f>
        <v>15000</v>
      </c>
      <c r="L68" s="36">
        <f>L69+L70</f>
        <v>22000</v>
      </c>
      <c r="M68" s="166"/>
      <c r="N68" s="166"/>
      <c r="O68" s="166"/>
      <c r="P68" s="166"/>
    </row>
    <row r="69" spans="1:16" ht="12" customHeight="1">
      <c r="A69" s="41"/>
      <c r="B69" s="42"/>
      <c r="C69" s="38">
        <v>3020</v>
      </c>
      <c r="D69" s="256" t="s">
        <v>212</v>
      </c>
      <c r="E69" s="257"/>
      <c r="F69" s="257"/>
      <c r="G69" s="257"/>
      <c r="H69" s="258"/>
      <c r="I69" s="39"/>
      <c r="J69" s="39"/>
      <c r="K69" s="39">
        <v>15000</v>
      </c>
      <c r="L69" s="39"/>
      <c r="M69" s="166"/>
      <c r="N69" s="166"/>
      <c r="O69" s="166"/>
      <c r="P69" s="166"/>
    </row>
    <row r="70" spans="1:16" ht="12" customHeight="1">
      <c r="A70" s="41"/>
      <c r="B70" s="42"/>
      <c r="C70" s="131">
        <v>6060</v>
      </c>
      <c r="D70" s="333" t="s">
        <v>151</v>
      </c>
      <c r="E70" s="334"/>
      <c r="F70" s="334"/>
      <c r="G70" s="334"/>
      <c r="H70" s="335"/>
      <c r="I70" s="132"/>
      <c r="J70" s="132"/>
      <c r="K70" s="132"/>
      <c r="L70" s="132">
        <v>22000</v>
      </c>
      <c r="M70" s="176"/>
      <c r="N70" s="176"/>
      <c r="O70" s="176"/>
      <c r="P70" s="176"/>
    </row>
    <row r="71" spans="1:16" ht="12" customHeight="1">
      <c r="A71" s="190"/>
      <c r="B71" s="190"/>
      <c r="C71" s="212"/>
      <c r="D71" s="206"/>
      <c r="E71" s="206"/>
      <c r="F71" s="206"/>
      <c r="G71" s="206"/>
      <c r="H71" s="206"/>
      <c r="I71" s="187"/>
      <c r="J71" s="187"/>
      <c r="K71" s="187"/>
      <c r="L71" s="187"/>
      <c r="M71" s="219"/>
      <c r="N71" s="219"/>
      <c r="O71" s="219"/>
      <c r="P71" s="219"/>
    </row>
    <row r="72" spans="1:16" ht="34.5" customHeight="1">
      <c r="A72" s="207"/>
      <c r="B72" s="207"/>
      <c r="C72" s="218"/>
      <c r="D72" s="208"/>
      <c r="E72" s="208"/>
      <c r="F72" s="208"/>
      <c r="G72" s="208"/>
      <c r="H72" s="208"/>
      <c r="I72" s="209"/>
      <c r="J72" s="209"/>
      <c r="K72" s="209"/>
      <c r="L72" s="209"/>
      <c r="M72" s="219"/>
      <c r="N72" s="219"/>
      <c r="O72" s="219"/>
      <c r="P72" s="219"/>
    </row>
    <row r="73" spans="1:16" ht="12" customHeight="1">
      <c r="A73" s="207"/>
      <c r="B73" s="207"/>
      <c r="C73" s="218"/>
      <c r="D73" s="208"/>
      <c r="E73" s="208"/>
      <c r="F73" s="208"/>
      <c r="G73" s="208"/>
      <c r="H73" s="208"/>
      <c r="I73" s="209"/>
      <c r="J73" s="209"/>
      <c r="K73" s="209"/>
      <c r="L73" s="209"/>
      <c r="M73" s="219"/>
      <c r="N73" s="219"/>
      <c r="O73" s="219"/>
      <c r="P73" s="219"/>
    </row>
    <row r="74" spans="1:16" ht="4.5" customHeight="1">
      <c r="A74" s="221"/>
      <c r="B74" s="221"/>
      <c r="C74" s="213"/>
      <c r="D74" s="220"/>
      <c r="E74" s="220"/>
      <c r="F74" s="220"/>
      <c r="G74" s="220"/>
      <c r="H74" s="220"/>
      <c r="I74" s="222"/>
      <c r="J74" s="222"/>
      <c r="K74" s="222"/>
      <c r="L74" s="222"/>
      <c r="M74" s="219"/>
      <c r="N74" s="219"/>
      <c r="O74" s="219"/>
      <c r="P74" s="219"/>
    </row>
    <row r="75" spans="1:16" ht="12" customHeight="1">
      <c r="A75" s="366" t="s">
        <v>69</v>
      </c>
      <c r="B75" s="367"/>
      <c r="C75" s="368"/>
      <c r="D75" s="362" t="s">
        <v>88</v>
      </c>
      <c r="E75" s="362"/>
      <c r="F75" s="362"/>
      <c r="G75" s="362"/>
      <c r="H75" s="363"/>
      <c r="I75" s="361" t="s">
        <v>89</v>
      </c>
      <c r="J75" s="361"/>
      <c r="K75" s="361" t="s">
        <v>90</v>
      </c>
      <c r="L75" s="361"/>
      <c r="M75" s="219"/>
      <c r="N75" s="219"/>
      <c r="O75" s="219"/>
      <c r="P75" s="219"/>
    </row>
    <row r="76" spans="1:16" ht="18" customHeight="1">
      <c r="A76" s="214" t="s">
        <v>29</v>
      </c>
      <c r="B76" s="214" t="s">
        <v>70</v>
      </c>
      <c r="C76" s="214" t="s">
        <v>71</v>
      </c>
      <c r="D76" s="364"/>
      <c r="E76" s="364"/>
      <c r="F76" s="364"/>
      <c r="G76" s="364"/>
      <c r="H76" s="365"/>
      <c r="I76" s="30" t="s">
        <v>72</v>
      </c>
      <c r="J76" s="30" t="s">
        <v>73</v>
      </c>
      <c r="K76" s="30" t="s">
        <v>72</v>
      </c>
      <c r="L76" s="30" t="s">
        <v>73</v>
      </c>
      <c r="M76" s="219"/>
      <c r="N76" s="219"/>
      <c r="O76" s="219"/>
      <c r="P76" s="219"/>
    </row>
    <row r="77" spans="1:16" ht="42.75" customHeight="1">
      <c r="A77" s="31">
        <v>756</v>
      </c>
      <c r="B77" s="32"/>
      <c r="C77" s="32"/>
      <c r="D77" s="386" t="s">
        <v>181</v>
      </c>
      <c r="E77" s="387"/>
      <c r="F77" s="387"/>
      <c r="G77" s="388"/>
      <c r="H77" s="389"/>
      <c r="I77" s="33"/>
      <c r="J77" s="33"/>
      <c r="K77" s="33">
        <f>K78</f>
        <v>47000</v>
      </c>
      <c r="L77" s="33"/>
      <c r="M77" s="176"/>
      <c r="N77" s="176"/>
      <c r="O77" s="176"/>
      <c r="P77" s="176"/>
    </row>
    <row r="78" spans="1:16" ht="26.25" customHeight="1">
      <c r="A78" s="34"/>
      <c r="B78" s="35">
        <v>75647</v>
      </c>
      <c r="C78" s="34"/>
      <c r="D78" s="253" t="s">
        <v>221</v>
      </c>
      <c r="E78" s="254"/>
      <c r="F78" s="254"/>
      <c r="G78" s="254"/>
      <c r="H78" s="255"/>
      <c r="I78" s="36"/>
      <c r="J78" s="36"/>
      <c r="K78" s="36">
        <f>K79</f>
        <v>47000</v>
      </c>
      <c r="L78" s="36"/>
      <c r="M78" s="176"/>
      <c r="N78" s="176"/>
      <c r="O78" s="176"/>
      <c r="P78" s="176"/>
    </row>
    <row r="79" spans="1:16" ht="12" customHeight="1">
      <c r="A79" s="41"/>
      <c r="B79" s="42"/>
      <c r="C79" s="38">
        <v>4100</v>
      </c>
      <c r="D79" s="256" t="s">
        <v>222</v>
      </c>
      <c r="E79" s="257"/>
      <c r="F79" s="257"/>
      <c r="G79" s="257"/>
      <c r="H79" s="258"/>
      <c r="I79" s="39"/>
      <c r="J79" s="39"/>
      <c r="K79" s="39">
        <v>47000</v>
      </c>
      <c r="L79" s="39"/>
      <c r="M79" s="176"/>
      <c r="N79" s="176"/>
      <c r="O79" s="176"/>
      <c r="P79" s="176"/>
    </row>
    <row r="80" spans="1:16" s="4" customFormat="1" ht="13.5" customHeight="1">
      <c r="A80" s="31">
        <v>801</v>
      </c>
      <c r="B80" s="32"/>
      <c r="C80" s="32"/>
      <c r="D80" s="262" t="s">
        <v>91</v>
      </c>
      <c r="E80" s="263"/>
      <c r="F80" s="263"/>
      <c r="G80" s="263"/>
      <c r="H80" s="264"/>
      <c r="I80" s="122">
        <f>I81+I96+I101+I113+I119+I123</f>
        <v>1314365</v>
      </c>
      <c r="J80" s="122">
        <f>J81+J96+J101+J113+J119+J123</f>
        <v>5100000</v>
      </c>
      <c r="K80" s="122">
        <f>K81+K96+K101+K113+K119+K123</f>
        <v>496965</v>
      </c>
      <c r="L80" s="122">
        <f>L81+L96+L101+L113+L119+L123</f>
        <v>1235023</v>
      </c>
      <c r="M80" s="9"/>
      <c r="N80" s="9"/>
      <c r="O80" s="9"/>
      <c r="P80" s="9"/>
    </row>
    <row r="81" spans="1:16" s="4" customFormat="1" ht="12" customHeight="1">
      <c r="A81" s="34"/>
      <c r="B81" s="35">
        <v>80101</v>
      </c>
      <c r="C81" s="34"/>
      <c r="D81" s="253" t="s">
        <v>74</v>
      </c>
      <c r="E81" s="254"/>
      <c r="F81" s="254"/>
      <c r="G81" s="254"/>
      <c r="H81" s="255"/>
      <c r="I81" s="121">
        <f>SUM(I82:I95)</f>
        <v>137516</v>
      </c>
      <c r="J81" s="121">
        <f>SUM(J82:J95)</f>
        <v>5100000</v>
      </c>
      <c r="K81" s="121">
        <f>SUM(K82:K95)</f>
        <v>410000</v>
      </c>
      <c r="L81" s="121">
        <f>SUM(L82:L95)</f>
        <v>1235023</v>
      </c>
      <c r="M81" s="9"/>
      <c r="N81" s="9"/>
      <c r="O81" s="9"/>
      <c r="P81" s="9"/>
    </row>
    <row r="82" spans="1:16" s="4" customFormat="1" ht="27" customHeight="1">
      <c r="A82" s="41"/>
      <c r="B82" s="42"/>
      <c r="C82" s="38">
        <v>2540</v>
      </c>
      <c r="D82" s="244" t="s">
        <v>211</v>
      </c>
      <c r="E82" s="245"/>
      <c r="F82" s="245"/>
      <c r="G82" s="245"/>
      <c r="H82" s="246"/>
      <c r="I82" s="39">
        <v>62000</v>
      </c>
      <c r="J82" s="39"/>
      <c r="K82" s="39"/>
      <c r="L82" s="39"/>
      <c r="M82" s="145"/>
      <c r="N82" s="145"/>
      <c r="O82" s="145"/>
      <c r="P82" s="145"/>
    </row>
    <row r="83" spans="1:16" s="4" customFormat="1" ht="13.5" customHeight="1">
      <c r="A83" s="41"/>
      <c r="B83" s="42"/>
      <c r="C83" s="38">
        <v>3020</v>
      </c>
      <c r="D83" s="256" t="s">
        <v>212</v>
      </c>
      <c r="E83" s="257"/>
      <c r="F83" s="257"/>
      <c r="G83" s="257"/>
      <c r="H83" s="258"/>
      <c r="I83" s="39">
        <v>17000</v>
      </c>
      <c r="J83" s="39"/>
      <c r="K83" s="39"/>
      <c r="L83" s="39"/>
      <c r="M83" s="169"/>
      <c r="N83" s="169"/>
      <c r="O83" s="169"/>
      <c r="P83" s="169"/>
    </row>
    <row r="84" spans="1:16" s="4" customFormat="1" ht="12.75" customHeight="1">
      <c r="A84" s="41"/>
      <c r="B84" s="42"/>
      <c r="C84" s="38">
        <v>4010</v>
      </c>
      <c r="D84" s="256" t="s">
        <v>138</v>
      </c>
      <c r="E84" s="257"/>
      <c r="F84" s="257"/>
      <c r="G84" s="257"/>
      <c r="H84" s="258"/>
      <c r="I84" s="39"/>
      <c r="J84" s="39"/>
      <c r="K84" s="39">
        <v>160000</v>
      </c>
      <c r="L84" s="39"/>
      <c r="M84" s="169"/>
      <c r="N84" s="169"/>
      <c r="O84" s="169"/>
      <c r="P84" s="169"/>
    </row>
    <row r="85" spans="1:16" s="4" customFormat="1" ht="13.5" customHeight="1">
      <c r="A85" s="41"/>
      <c r="B85" s="42"/>
      <c r="C85" s="38">
        <v>4110</v>
      </c>
      <c r="D85" s="256" t="s">
        <v>196</v>
      </c>
      <c r="E85" s="257"/>
      <c r="F85" s="257"/>
      <c r="G85" s="257"/>
      <c r="H85" s="258"/>
      <c r="I85" s="39"/>
      <c r="J85" s="39"/>
      <c r="K85" s="39">
        <v>35000</v>
      </c>
      <c r="L85" s="39"/>
      <c r="M85" s="169"/>
      <c r="N85" s="169"/>
      <c r="O85" s="169"/>
      <c r="P85" s="169"/>
    </row>
    <row r="86" spans="1:16" s="4" customFormat="1" ht="13.5" customHeight="1">
      <c r="A86" s="41"/>
      <c r="B86" s="42"/>
      <c r="C86" s="38">
        <v>4120</v>
      </c>
      <c r="D86" s="256" t="s">
        <v>143</v>
      </c>
      <c r="E86" s="257"/>
      <c r="F86" s="257"/>
      <c r="G86" s="257"/>
      <c r="H86" s="258"/>
      <c r="I86" s="39">
        <v>10000</v>
      </c>
      <c r="J86" s="39"/>
      <c r="K86" s="39"/>
      <c r="L86" s="39"/>
      <c r="M86" s="169"/>
      <c r="N86" s="169"/>
      <c r="O86" s="169"/>
      <c r="P86" s="169"/>
    </row>
    <row r="87" spans="1:16" s="4" customFormat="1" ht="12.75" customHeight="1">
      <c r="A87" s="41"/>
      <c r="B87" s="42"/>
      <c r="C87" s="38">
        <v>4210</v>
      </c>
      <c r="D87" s="256" t="s">
        <v>213</v>
      </c>
      <c r="E87" s="257"/>
      <c r="F87" s="257"/>
      <c r="G87" s="257"/>
      <c r="H87" s="258"/>
      <c r="I87" s="39"/>
      <c r="J87" s="39"/>
      <c r="K87" s="39">
        <v>120000</v>
      </c>
      <c r="L87" s="39"/>
      <c r="M87" s="169"/>
      <c r="N87" s="169"/>
      <c r="O87" s="169"/>
      <c r="P87" s="169"/>
    </row>
    <row r="88" spans="1:16" s="4" customFormat="1" ht="12.75" customHeight="1">
      <c r="A88" s="41"/>
      <c r="B88" s="42"/>
      <c r="C88" s="38">
        <v>4240</v>
      </c>
      <c r="D88" s="256" t="s">
        <v>214</v>
      </c>
      <c r="E88" s="257"/>
      <c r="F88" s="257"/>
      <c r="G88" s="257"/>
      <c r="H88" s="258"/>
      <c r="I88" s="39"/>
      <c r="J88" s="39"/>
      <c r="K88" s="39">
        <v>80000</v>
      </c>
      <c r="L88" s="39"/>
      <c r="M88" s="169"/>
      <c r="N88" s="169"/>
      <c r="O88" s="169"/>
      <c r="P88" s="169"/>
    </row>
    <row r="89" spans="1:16" s="4" customFormat="1" ht="12.75" customHeight="1">
      <c r="A89" s="41"/>
      <c r="B89" s="42"/>
      <c r="C89" s="38">
        <v>4260</v>
      </c>
      <c r="D89" s="244" t="s">
        <v>160</v>
      </c>
      <c r="E89" s="245"/>
      <c r="F89" s="245"/>
      <c r="G89" s="245"/>
      <c r="H89" s="246"/>
      <c r="I89" s="39"/>
      <c r="J89" s="39"/>
      <c r="K89" s="39">
        <v>15000</v>
      </c>
      <c r="L89" s="39"/>
      <c r="M89" s="176"/>
      <c r="N89" s="176"/>
      <c r="O89" s="176"/>
      <c r="P89" s="176"/>
    </row>
    <row r="90" spans="1:16" s="4" customFormat="1" ht="12" customHeight="1">
      <c r="A90" s="41"/>
      <c r="B90" s="42"/>
      <c r="C90" s="38">
        <v>4270</v>
      </c>
      <c r="D90" s="244" t="s">
        <v>116</v>
      </c>
      <c r="E90" s="245"/>
      <c r="F90" s="245"/>
      <c r="G90" s="245"/>
      <c r="H90" s="246"/>
      <c r="I90" s="39">
        <v>4500</v>
      </c>
      <c r="J90" s="39"/>
      <c r="K90" s="39"/>
      <c r="L90" s="39"/>
      <c r="M90" s="169"/>
      <c r="N90" s="169"/>
      <c r="O90" s="169"/>
      <c r="P90" s="169"/>
    </row>
    <row r="91" spans="1:16" s="4" customFormat="1" ht="12" customHeight="1">
      <c r="A91" s="41"/>
      <c r="B91" s="42"/>
      <c r="C91" s="38">
        <v>4440</v>
      </c>
      <c r="D91" s="256" t="s">
        <v>215</v>
      </c>
      <c r="E91" s="257"/>
      <c r="F91" s="257"/>
      <c r="G91" s="257"/>
      <c r="H91" s="258"/>
      <c r="I91" s="39">
        <v>44016</v>
      </c>
      <c r="J91" s="39"/>
      <c r="K91" s="39"/>
      <c r="L91" s="39"/>
      <c r="M91" s="169"/>
      <c r="N91" s="169"/>
      <c r="O91" s="169"/>
      <c r="P91" s="169"/>
    </row>
    <row r="92" spans="1:16" s="4" customFormat="1" ht="12" customHeight="1">
      <c r="A92" s="41"/>
      <c r="B92" s="42"/>
      <c r="C92" s="38">
        <v>6050</v>
      </c>
      <c r="D92" s="244" t="s">
        <v>191</v>
      </c>
      <c r="E92" s="245"/>
      <c r="F92" s="245"/>
      <c r="G92" s="245"/>
      <c r="H92" s="246"/>
      <c r="I92" s="39"/>
      <c r="J92" s="39"/>
      <c r="K92" s="39"/>
      <c r="L92" s="39">
        <v>538</v>
      </c>
      <c r="M92" s="163"/>
      <c r="N92" s="163"/>
      <c r="O92" s="163"/>
      <c r="P92" s="163"/>
    </row>
    <row r="93" spans="1:16" s="4" customFormat="1" ht="12" customHeight="1">
      <c r="A93" s="41"/>
      <c r="B93" s="42"/>
      <c r="C93" s="38">
        <v>6050</v>
      </c>
      <c r="D93" s="244" t="s">
        <v>210</v>
      </c>
      <c r="E93" s="245"/>
      <c r="F93" s="245"/>
      <c r="G93" s="245"/>
      <c r="H93" s="246"/>
      <c r="I93" s="39"/>
      <c r="J93" s="39"/>
      <c r="K93" s="39"/>
      <c r="L93" s="39">
        <v>1213485</v>
      </c>
      <c r="M93" s="169"/>
      <c r="N93" s="169"/>
      <c r="O93" s="169"/>
      <c r="P93" s="169"/>
    </row>
    <row r="94" spans="1:16" s="4" customFormat="1" ht="12.75" customHeight="1">
      <c r="A94" s="41"/>
      <c r="B94" s="42"/>
      <c r="C94" s="38">
        <v>6059</v>
      </c>
      <c r="D94" s="244" t="s">
        <v>210</v>
      </c>
      <c r="E94" s="245"/>
      <c r="F94" s="245"/>
      <c r="G94" s="245"/>
      <c r="H94" s="246"/>
      <c r="I94" s="39"/>
      <c r="J94" s="39">
        <v>5100000</v>
      </c>
      <c r="K94" s="39"/>
      <c r="L94" s="39"/>
      <c r="M94" s="169"/>
      <c r="N94" s="169"/>
      <c r="O94" s="169"/>
      <c r="P94" s="169"/>
    </row>
    <row r="95" spans="1:16" s="4" customFormat="1" ht="12" customHeight="1">
      <c r="A95" s="41"/>
      <c r="B95" s="42"/>
      <c r="C95" s="118">
        <v>6060</v>
      </c>
      <c r="D95" s="247" t="s">
        <v>151</v>
      </c>
      <c r="E95" s="248"/>
      <c r="F95" s="248"/>
      <c r="G95" s="248"/>
      <c r="H95" s="249"/>
      <c r="I95" s="40"/>
      <c r="J95" s="40"/>
      <c r="K95" s="40"/>
      <c r="L95" s="40">
        <v>21000</v>
      </c>
      <c r="M95" s="163"/>
      <c r="N95" s="163"/>
      <c r="O95" s="163"/>
      <c r="P95" s="163"/>
    </row>
    <row r="96" spans="1:16" s="4" customFormat="1" ht="15.75" customHeight="1">
      <c r="A96" s="34"/>
      <c r="B96" s="35">
        <v>80103</v>
      </c>
      <c r="C96" s="34"/>
      <c r="D96" s="253" t="s">
        <v>155</v>
      </c>
      <c r="E96" s="254"/>
      <c r="F96" s="254"/>
      <c r="G96" s="254"/>
      <c r="H96" s="255"/>
      <c r="I96" s="36">
        <f>SUM(I97:I100)</f>
        <v>22292</v>
      </c>
      <c r="J96" s="36"/>
      <c r="K96" s="36">
        <f>SUM(K97:K100)</f>
        <v>56031</v>
      </c>
      <c r="L96" s="36"/>
      <c r="M96" s="145"/>
      <c r="N96" s="145"/>
      <c r="O96" s="145"/>
      <c r="P96" s="145"/>
    </row>
    <row r="97" spans="1:16" s="4" customFormat="1" ht="12" customHeight="1">
      <c r="A97" s="41"/>
      <c r="B97" s="42"/>
      <c r="C97" s="38">
        <v>2540</v>
      </c>
      <c r="D97" s="244" t="s">
        <v>211</v>
      </c>
      <c r="E97" s="245"/>
      <c r="F97" s="245"/>
      <c r="G97" s="245"/>
      <c r="H97" s="246"/>
      <c r="I97" s="39">
        <v>15000</v>
      </c>
      <c r="J97" s="39"/>
      <c r="K97" s="39"/>
      <c r="L97" s="39"/>
      <c r="M97" s="145"/>
      <c r="N97" s="145"/>
      <c r="O97" s="145"/>
      <c r="P97" s="145"/>
    </row>
    <row r="98" spans="1:16" s="4" customFormat="1" ht="12" customHeight="1">
      <c r="A98" s="41"/>
      <c r="B98" s="42"/>
      <c r="C98" s="38">
        <v>3020</v>
      </c>
      <c r="D98" s="256" t="s">
        <v>212</v>
      </c>
      <c r="E98" s="257"/>
      <c r="F98" s="257"/>
      <c r="G98" s="257"/>
      <c r="H98" s="258"/>
      <c r="I98" s="39"/>
      <c r="J98" s="39"/>
      <c r="K98" s="39">
        <v>2031</v>
      </c>
      <c r="L98" s="39"/>
      <c r="M98" s="169"/>
      <c r="N98" s="169"/>
      <c r="O98" s="169"/>
      <c r="P98" s="169"/>
    </row>
    <row r="99" spans="1:16" s="4" customFormat="1" ht="12" customHeight="1">
      <c r="A99" s="41"/>
      <c r="B99" s="42"/>
      <c r="C99" s="38">
        <v>4010</v>
      </c>
      <c r="D99" s="256" t="s">
        <v>138</v>
      </c>
      <c r="E99" s="257"/>
      <c r="F99" s="257"/>
      <c r="G99" s="257"/>
      <c r="H99" s="258"/>
      <c r="I99" s="39"/>
      <c r="J99" s="39"/>
      <c r="K99" s="39">
        <v>54000</v>
      </c>
      <c r="L99" s="39"/>
      <c r="M99" s="169"/>
      <c r="N99" s="169"/>
      <c r="O99" s="169"/>
      <c r="P99" s="169"/>
    </row>
    <row r="100" spans="1:16" s="4" customFormat="1" ht="12" customHeight="1">
      <c r="A100" s="41"/>
      <c r="B100" s="42"/>
      <c r="C100" s="118">
        <v>4440</v>
      </c>
      <c r="D100" s="272" t="s">
        <v>215</v>
      </c>
      <c r="E100" s="273"/>
      <c r="F100" s="273"/>
      <c r="G100" s="273"/>
      <c r="H100" s="274"/>
      <c r="I100" s="40">
        <v>7292</v>
      </c>
      <c r="J100" s="40"/>
      <c r="K100" s="40"/>
      <c r="L100" s="40"/>
      <c r="M100" s="169"/>
      <c r="N100" s="169"/>
      <c r="O100" s="169"/>
      <c r="P100" s="169"/>
    </row>
    <row r="101" spans="1:16" s="4" customFormat="1" ht="15" customHeight="1">
      <c r="A101" s="34"/>
      <c r="B101" s="35">
        <v>80104</v>
      </c>
      <c r="C101" s="34"/>
      <c r="D101" s="253" t="s">
        <v>140</v>
      </c>
      <c r="E101" s="254"/>
      <c r="F101" s="254"/>
      <c r="G101" s="254"/>
      <c r="H101" s="255"/>
      <c r="I101" s="36">
        <f>SUM(I102:I108)</f>
        <v>987825</v>
      </c>
      <c r="J101" s="36"/>
      <c r="K101" s="36">
        <f>SUM(K102:K108)</f>
        <v>27800</v>
      </c>
      <c r="L101" s="36"/>
      <c r="M101" s="128"/>
      <c r="N101" s="128"/>
      <c r="O101" s="128"/>
      <c r="P101" s="128"/>
    </row>
    <row r="102" spans="1:16" s="4" customFormat="1" ht="25.5" customHeight="1">
      <c r="A102" s="41"/>
      <c r="B102" s="42"/>
      <c r="C102" s="38">
        <v>2540</v>
      </c>
      <c r="D102" s="244" t="s">
        <v>211</v>
      </c>
      <c r="E102" s="245"/>
      <c r="F102" s="245"/>
      <c r="G102" s="245"/>
      <c r="H102" s="246"/>
      <c r="I102" s="132">
        <v>960025</v>
      </c>
      <c r="J102" s="132"/>
      <c r="K102" s="132"/>
      <c r="L102" s="132"/>
      <c r="M102" s="145"/>
      <c r="N102" s="145"/>
      <c r="O102" s="145"/>
      <c r="P102" s="145"/>
    </row>
    <row r="103" spans="1:16" s="4" customFormat="1" ht="14.25" customHeight="1">
      <c r="A103" s="41"/>
      <c r="B103" s="42"/>
      <c r="C103" s="38">
        <v>3020</v>
      </c>
      <c r="D103" s="390" t="s">
        <v>212</v>
      </c>
      <c r="E103" s="391"/>
      <c r="F103" s="391"/>
      <c r="G103" s="391"/>
      <c r="H103" s="392"/>
      <c r="I103" s="132"/>
      <c r="J103" s="132"/>
      <c r="K103" s="132">
        <v>7800</v>
      </c>
      <c r="L103" s="132"/>
      <c r="M103" s="169"/>
      <c r="N103" s="169"/>
      <c r="O103" s="169"/>
      <c r="P103" s="169"/>
    </row>
    <row r="104" spans="1:16" s="4" customFormat="1" ht="12.75" customHeight="1">
      <c r="A104" s="41"/>
      <c r="B104" s="42"/>
      <c r="C104" s="131">
        <v>4010</v>
      </c>
      <c r="D104" s="259" t="s">
        <v>138</v>
      </c>
      <c r="E104" s="260"/>
      <c r="F104" s="260"/>
      <c r="G104" s="260"/>
      <c r="H104" s="261"/>
      <c r="I104" s="132"/>
      <c r="J104" s="132"/>
      <c r="K104" s="132">
        <v>20000</v>
      </c>
      <c r="L104" s="132"/>
      <c r="M104" s="169"/>
      <c r="N104" s="169"/>
      <c r="O104" s="169"/>
      <c r="P104" s="169"/>
    </row>
    <row r="105" spans="1:16" s="4" customFormat="1" ht="12.75" customHeight="1">
      <c r="A105" s="41"/>
      <c r="B105" s="42"/>
      <c r="C105" s="131">
        <v>4110</v>
      </c>
      <c r="D105" s="256" t="s">
        <v>196</v>
      </c>
      <c r="E105" s="257"/>
      <c r="F105" s="257"/>
      <c r="G105" s="257"/>
      <c r="H105" s="258"/>
      <c r="I105" s="132">
        <v>10000</v>
      </c>
      <c r="J105" s="132"/>
      <c r="K105" s="132"/>
      <c r="L105" s="132"/>
      <c r="M105" s="169"/>
      <c r="N105" s="169"/>
      <c r="O105" s="169"/>
      <c r="P105" s="169"/>
    </row>
    <row r="106" spans="1:16" s="4" customFormat="1" ht="12.75" customHeight="1">
      <c r="A106" s="41"/>
      <c r="B106" s="42"/>
      <c r="C106" s="131">
        <v>4120</v>
      </c>
      <c r="D106" s="256" t="s">
        <v>143</v>
      </c>
      <c r="E106" s="257"/>
      <c r="F106" s="257"/>
      <c r="G106" s="257"/>
      <c r="H106" s="258"/>
      <c r="I106" s="132">
        <v>3000</v>
      </c>
      <c r="J106" s="132"/>
      <c r="K106" s="132"/>
      <c r="L106" s="132"/>
      <c r="M106" s="169"/>
      <c r="N106" s="169"/>
      <c r="O106" s="169"/>
      <c r="P106" s="169"/>
    </row>
    <row r="107" spans="1:16" s="4" customFormat="1" ht="12.75" customHeight="1">
      <c r="A107" s="41"/>
      <c r="B107" s="42"/>
      <c r="C107" s="131">
        <v>4260</v>
      </c>
      <c r="D107" s="244" t="s">
        <v>160</v>
      </c>
      <c r="E107" s="245"/>
      <c r="F107" s="245"/>
      <c r="G107" s="245"/>
      <c r="H107" s="246"/>
      <c r="I107" s="132">
        <v>6660</v>
      </c>
      <c r="J107" s="132"/>
      <c r="K107" s="132"/>
      <c r="L107" s="132"/>
      <c r="M107" s="169"/>
      <c r="N107" s="169"/>
      <c r="O107" s="169"/>
      <c r="P107" s="169"/>
    </row>
    <row r="108" spans="1:16" s="4" customFormat="1" ht="13.5" customHeight="1">
      <c r="A108" s="41"/>
      <c r="B108" s="42"/>
      <c r="C108" s="131">
        <v>4440</v>
      </c>
      <c r="D108" s="383" t="s">
        <v>215</v>
      </c>
      <c r="E108" s="384"/>
      <c r="F108" s="384"/>
      <c r="G108" s="384"/>
      <c r="H108" s="385"/>
      <c r="I108" s="132">
        <v>8140</v>
      </c>
      <c r="J108" s="132"/>
      <c r="K108" s="132"/>
      <c r="L108" s="132"/>
      <c r="M108" s="145"/>
      <c r="N108" s="145"/>
      <c r="O108" s="145"/>
      <c r="P108" s="145"/>
    </row>
    <row r="109" spans="1:16" s="4" customFormat="1" ht="13.5" customHeight="1">
      <c r="A109" s="190"/>
      <c r="B109" s="190"/>
      <c r="C109" s="212"/>
      <c r="D109" s="186"/>
      <c r="E109" s="174"/>
      <c r="F109" s="174"/>
      <c r="G109" s="174"/>
      <c r="H109" s="174"/>
      <c r="I109" s="187"/>
      <c r="J109" s="187"/>
      <c r="K109" s="187"/>
      <c r="L109" s="187"/>
      <c r="M109" s="219"/>
      <c r="N109" s="219"/>
      <c r="O109" s="219"/>
      <c r="P109" s="219"/>
    </row>
    <row r="110" spans="1:16" s="4" customFormat="1" ht="13.5" customHeight="1">
      <c r="A110" s="207"/>
      <c r="B110" s="207"/>
      <c r="C110" s="218"/>
      <c r="D110" s="223"/>
      <c r="E110" s="198"/>
      <c r="F110" s="198"/>
      <c r="G110" s="198"/>
      <c r="H110" s="198"/>
      <c r="I110" s="209"/>
      <c r="J110" s="209"/>
      <c r="K110" s="209"/>
      <c r="L110" s="209"/>
      <c r="M110" s="219"/>
      <c r="N110" s="219"/>
      <c r="O110" s="219"/>
      <c r="P110" s="219"/>
    </row>
    <row r="111" spans="1:16" s="4" customFormat="1" ht="13.5" customHeight="1">
      <c r="A111" s="366" t="s">
        <v>69</v>
      </c>
      <c r="B111" s="367"/>
      <c r="C111" s="368"/>
      <c r="D111" s="362" t="s">
        <v>88</v>
      </c>
      <c r="E111" s="362"/>
      <c r="F111" s="362"/>
      <c r="G111" s="362"/>
      <c r="H111" s="363"/>
      <c r="I111" s="361" t="s">
        <v>89</v>
      </c>
      <c r="J111" s="361"/>
      <c r="K111" s="361" t="s">
        <v>90</v>
      </c>
      <c r="L111" s="361"/>
      <c r="M111" s="219"/>
      <c r="N111" s="219"/>
      <c r="O111" s="219"/>
      <c r="P111" s="219"/>
    </row>
    <row r="112" spans="1:16" s="4" customFormat="1" ht="13.5" customHeight="1">
      <c r="A112" s="214" t="s">
        <v>29</v>
      </c>
      <c r="B112" s="214" t="s">
        <v>70</v>
      </c>
      <c r="C112" s="214" t="s">
        <v>71</v>
      </c>
      <c r="D112" s="364"/>
      <c r="E112" s="364"/>
      <c r="F112" s="364"/>
      <c r="G112" s="364"/>
      <c r="H112" s="365"/>
      <c r="I112" s="30" t="s">
        <v>72</v>
      </c>
      <c r="J112" s="30" t="s">
        <v>73</v>
      </c>
      <c r="K112" s="30" t="s">
        <v>72</v>
      </c>
      <c r="L112" s="30" t="s">
        <v>73</v>
      </c>
      <c r="M112" s="219"/>
      <c r="N112" s="219"/>
      <c r="O112" s="219"/>
      <c r="P112" s="219"/>
    </row>
    <row r="113" spans="1:16" s="4" customFormat="1" ht="14.25" customHeight="1">
      <c r="A113" s="34"/>
      <c r="B113" s="35">
        <v>80110</v>
      </c>
      <c r="C113" s="34"/>
      <c r="D113" s="253" t="s">
        <v>216</v>
      </c>
      <c r="E113" s="254"/>
      <c r="F113" s="254"/>
      <c r="G113" s="254"/>
      <c r="H113" s="255"/>
      <c r="I113" s="36">
        <f>SUM(I114:I118)</f>
        <v>102749</v>
      </c>
      <c r="J113" s="36"/>
      <c r="K113" s="36"/>
      <c r="L113" s="36"/>
      <c r="M113" s="169"/>
      <c r="N113" s="169"/>
      <c r="O113" s="169"/>
      <c r="P113" s="169"/>
    </row>
    <row r="114" spans="1:16" s="4" customFormat="1" ht="12" customHeight="1">
      <c r="A114" s="41"/>
      <c r="B114" s="42"/>
      <c r="C114" s="38">
        <v>3020</v>
      </c>
      <c r="D114" s="390" t="s">
        <v>212</v>
      </c>
      <c r="E114" s="391"/>
      <c r="F114" s="391"/>
      <c r="G114" s="391"/>
      <c r="H114" s="392"/>
      <c r="I114" s="132">
        <v>5020</v>
      </c>
      <c r="J114" s="132"/>
      <c r="K114" s="132"/>
      <c r="L114" s="132"/>
      <c r="M114" s="169"/>
      <c r="N114" s="169"/>
      <c r="O114" s="169"/>
      <c r="P114" s="169"/>
    </row>
    <row r="115" spans="1:16" s="4" customFormat="1" ht="12" customHeight="1">
      <c r="A115" s="41"/>
      <c r="B115" s="42"/>
      <c r="C115" s="131">
        <v>4010</v>
      </c>
      <c r="D115" s="259" t="s">
        <v>138</v>
      </c>
      <c r="E115" s="260"/>
      <c r="F115" s="260"/>
      <c r="G115" s="260"/>
      <c r="H115" s="261"/>
      <c r="I115" s="132">
        <v>45000</v>
      </c>
      <c r="J115" s="132"/>
      <c r="K115" s="132"/>
      <c r="L115" s="132"/>
      <c r="M115" s="169"/>
      <c r="N115" s="169"/>
      <c r="O115" s="169"/>
      <c r="P115" s="169"/>
    </row>
    <row r="116" spans="1:16" s="4" customFormat="1" ht="11.25" customHeight="1">
      <c r="A116" s="41"/>
      <c r="B116" s="42"/>
      <c r="C116" s="131">
        <v>4110</v>
      </c>
      <c r="D116" s="256" t="s">
        <v>196</v>
      </c>
      <c r="E116" s="257"/>
      <c r="F116" s="257"/>
      <c r="G116" s="257"/>
      <c r="H116" s="258"/>
      <c r="I116" s="132">
        <v>30000</v>
      </c>
      <c r="J116" s="132"/>
      <c r="K116" s="132"/>
      <c r="L116" s="132"/>
      <c r="M116" s="169"/>
      <c r="N116" s="169"/>
      <c r="O116" s="169"/>
      <c r="P116" s="169"/>
    </row>
    <row r="117" spans="1:16" s="4" customFormat="1" ht="12" customHeight="1">
      <c r="A117" s="41"/>
      <c r="B117" s="42"/>
      <c r="C117" s="131">
        <v>4120</v>
      </c>
      <c r="D117" s="256" t="s">
        <v>143</v>
      </c>
      <c r="E117" s="257"/>
      <c r="F117" s="257"/>
      <c r="G117" s="257"/>
      <c r="H117" s="258"/>
      <c r="I117" s="132">
        <v>20000</v>
      </c>
      <c r="J117" s="132"/>
      <c r="K117" s="132"/>
      <c r="L117" s="132"/>
      <c r="M117" s="169"/>
      <c r="N117" s="169"/>
      <c r="O117" s="169"/>
      <c r="P117" s="169"/>
    </row>
    <row r="118" spans="1:16" s="4" customFormat="1" ht="11.25" customHeight="1">
      <c r="A118" s="41"/>
      <c r="B118" s="42"/>
      <c r="C118" s="131">
        <v>4440</v>
      </c>
      <c r="D118" s="256" t="s">
        <v>215</v>
      </c>
      <c r="E118" s="257"/>
      <c r="F118" s="257"/>
      <c r="G118" s="257"/>
      <c r="H118" s="258"/>
      <c r="I118" s="132">
        <v>2729</v>
      </c>
      <c r="J118" s="132"/>
      <c r="K118" s="132"/>
      <c r="L118" s="132"/>
      <c r="M118" s="169"/>
      <c r="N118" s="169"/>
      <c r="O118" s="169"/>
      <c r="P118" s="169"/>
    </row>
    <row r="119" spans="1:16" s="4" customFormat="1" ht="15" customHeight="1">
      <c r="A119" s="34"/>
      <c r="B119" s="35">
        <v>80114</v>
      </c>
      <c r="C119" s="34"/>
      <c r="D119" s="253" t="s">
        <v>176</v>
      </c>
      <c r="E119" s="254"/>
      <c r="F119" s="254"/>
      <c r="G119" s="254"/>
      <c r="H119" s="255"/>
      <c r="I119" s="36">
        <f>I120</f>
        <v>2000</v>
      </c>
      <c r="J119" s="36"/>
      <c r="K119" s="36">
        <f>K122+K120+K121</f>
        <v>3134</v>
      </c>
      <c r="L119" s="36"/>
      <c r="M119" s="145"/>
      <c r="N119" s="145"/>
      <c r="O119" s="145"/>
      <c r="P119" s="145"/>
    </row>
    <row r="120" spans="1:16" s="4" customFormat="1" ht="12" customHeight="1">
      <c r="A120" s="41"/>
      <c r="B120" s="42"/>
      <c r="C120" s="38">
        <v>4170</v>
      </c>
      <c r="D120" s="256" t="s">
        <v>197</v>
      </c>
      <c r="E120" s="257"/>
      <c r="F120" s="257"/>
      <c r="G120" s="257"/>
      <c r="H120" s="258"/>
      <c r="I120" s="39">
        <v>2000</v>
      </c>
      <c r="J120" s="39"/>
      <c r="K120" s="39"/>
      <c r="L120" s="39"/>
      <c r="M120" s="219"/>
      <c r="N120" s="219"/>
      <c r="O120" s="219"/>
      <c r="P120" s="219"/>
    </row>
    <row r="121" spans="1:16" s="4" customFormat="1" ht="12" customHeight="1">
      <c r="A121" s="41"/>
      <c r="B121" s="42"/>
      <c r="C121" s="38">
        <v>4440</v>
      </c>
      <c r="D121" s="256" t="s">
        <v>215</v>
      </c>
      <c r="E121" s="257"/>
      <c r="F121" s="257"/>
      <c r="G121" s="257"/>
      <c r="H121" s="258"/>
      <c r="I121" s="39"/>
      <c r="J121" s="39"/>
      <c r="K121" s="39">
        <v>10</v>
      </c>
      <c r="L121" s="132"/>
      <c r="M121" s="235"/>
      <c r="N121" s="235"/>
      <c r="O121" s="235"/>
      <c r="P121" s="235"/>
    </row>
    <row r="122" spans="1:16" s="4" customFormat="1" ht="23.25" customHeight="1">
      <c r="A122" s="188"/>
      <c r="B122" s="189"/>
      <c r="C122" s="118">
        <v>4700</v>
      </c>
      <c r="D122" s="272" t="s">
        <v>231</v>
      </c>
      <c r="E122" s="273"/>
      <c r="F122" s="273"/>
      <c r="G122" s="273"/>
      <c r="H122" s="274"/>
      <c r="I122" s="40"/>
      <c r="J122" s="40"/>
      <c r="K122" s="40">
        <v>3124</v>
      </c>
      <c r="L122" s="40"/>
      <c r="M122" s="205"/>
      <c r="N122" s="205"/>
      <c r="O122" s="205"/>
      <c r="P122" s="205"/>
    </row>
    <row r="123" spans="1:16" s="4" customFormat="1" ht="12" customHeight="1">
      <c r="A123" s="34"/>
      <c r="B123" s="35">
        <v>80148</v>
      </c>
      <c r="C123" s="34"/>
      <c r="D123" s="253" t="s">
        <v>217</v>
      </c>
      <c r="E123" s="254"/>
      <c r="F123" s="254"/>
      <c r="G123" s="254"/>
      <c r="H123" s="255"/>
      <c r="I123" s="36">
        <f>SUM(I124:I126)</f>
        <v>61983</v>
      </c>
      <c r="J123" s="36"/>
      <c r="K123" s="36"/>
      <c r="L123" s="36"/>
      <c r="M123" s="169"/>
      <c r="N123" s="169"/>
      <c r="O123" s="169"/>
      <c r="P123" s="169"/>
    </row>
    <row r="124" spans="1:16" s="4" customFormat="1" ht="12" customHeight="1">
      <c r="A124" s="41"/>
      <c r="B124" s="42"/>
      <c r="C124" s="131">
        <v>4010</v>
      </c>
      <c r="D124" s="259" t="s">
        <v>138</v>
      </c>
      <c r="E124" s="260"/>
      <c r="F124" s="260"/>
      <c r="G124" s="260"/>
      <c r="H124" s="261"/>
      <c r="I124" s="132">
        <v>40100</v>
      </c>
      <c r="J124" s="132"/>
      <c r="K124" s="132"/>
      <c r="L124" s="132"/>
      <c r="M124" s="169"/>
      <c r="N124" s="169"/>
      <c r="O124" s="169"/>
      <c r="P124" s="169"/>
    </row>
    <row r="125" spans="1:16" s="4" customFormat="1" ht="12" customHeight="1">
      <c r="A125" s="41"/>
      <c r="B125" s="42"/>
      <c r="C125" s="131">
        <v>4110</v>
      </c>
      <c r="D125" s="256" t="s">
        <v>196</v>
      </c>
      <c r="E125" s="257"/>
      <c r="F125" s="257"/>
      <c r="G125" s="257"/>
      <c r="H125" s="258"/>
      <c r="I125" s="132">
        <v>20000</v>
      </c>
      <c r="J125" s="132"/>
      <c r="K125" s="132"/>
      <c r="L125" s="132"/>
      <c r="M125" s="169"/>
      <c r="N125" s="169"/>
      <c r="O125" s="169"/>
      <c r="P125" s="169"/>
    </row>
    <row r="126" spans="1:16" s="4" customFormat="1" ht="12" customHeight="1">
      <c r="A126" s="41"/>
      <c r="B126" s="42"/>
      <c r="C126" s="131">
        <v>4440</v>
      </c>
      <c r="D126" s="256" t="s">
        <v>215</v>
      </c>
      <c r="E126" s="257"/>
      <c r="F126" s="257"/>
      <c r="G126" s="257"/>
      <c r="H126" s="258"/>
      <c r="I126" s="132">
        <v>1883</v>
      </c>
      <c r="J126" s="132"/>
      <c r="K126" s="132"/>
      <c r="L126" s="132"/>
      <c r="M126" s="169"/>
      <c r="N126" s="169"/>
      <c r="O126" s="169"/>
      <c r="P126" s="169"/>
    </row>
    <row r="127" spans="1:16" s="4" customFormat="1" ht="15" customHeight="1">
      <c r="A127" s="31">
        <v>851</v>
      </c>
      <c r="B127" s="32"/>
      <c r="C127" s="32"/>
      <c r="D127" s="275" t="s">
        <v>203</v>
      </c>
      <c r="E127" s="276"/>
      <c r="F127" s="276"/>
      <c r="G127" s="276"/>
      <c r="H127" s="277"/>
      <c r="I127" s="33">
        <f>I128+I131</f>
        <v>36500</v>
      </c>
      <c r="J127" s="33"/>
      <c r="K127" s="33">
        <f>K128+K131</f>
        <v>36500</v>
      </c>
      <c r="L127" s="33"/>
      <c r="M127" s="166"/>
      <c r="N127" s="166"/>
      <c r="O127" s="166"/>
      <c r="P127" s="166"/>
    </row>
    <row r="128" spans="1:16" s="4" customFormat="1" ht="15" customHeight="1">
      <c r="A128" s="34"/>
      <c r="B128" s="35">
        <v>85153</v>
      </c>
      <c r="C128" s="34"/>
      <c r="D128" s="253" t="s">
        <v>204</v>
      </c>
      <c r="E128" s="254"/>
      <c r="F128" s="254"/>
      <c r="G128" s="254"/>
      <c r="H128" s="255"/>
      <c r="I128" s="36">
        <f>I129</f>
        <v>500</v>
      </c>
      <c r="J128" s="36"/>
      <c r="K128" s="36">
        <f>K130</f>
        <v>500</v>
      </c>
      <c r="L128" s="36"/>
      <c r="M128" s="166"/>
      <c r="N128" s="166"/>
      <c r="O128" s="166"/>
      <c r="P128" s="166"/>
    </row>
    <row r="129" spans="1:16" s="4" customFormat="1" ht="12" customHeight="1">
      <c r="A129" s="41"/>
      <c r="B129" s="42"/>
      <c r="C129" s="38">
        <v>4410</v>
      </c>
      <c r="D129" s="244" t="s">
        <v>206</v>
      </c>
      <c r="E129" s="245"/>
      <c r="F129" s="245"/>
      <c r="G129" s="245"/>
      <c r="H129" s="246"/>
      <c r="I129" s="39">
        <v>500</v>
      </c>
      <c r="J129" s="39"/>
      <c r="K129" s="39"/>
      <c r="L129" s="39"/>
      <c r="M129" s="166"/>
      <c r="N129" s="166"/>
      <c r="O129" s="166"/>
      <c r="P129" s="166"/>
    </row>
    <row r="130" spans="1:16" s="4" customFormat="1" ht="12" customHeight="1">
      <c r="A130" s="41"/>
      <c r="B130" s="42"/>
      <c r="C130" s="177">
        <v>4300</v>
      </c>
      <c r="D130" s="244" t="s">
        <v>139</v>
      </c>
      <c r="E130" s="245"/>
      <c r="F130" s="245"/>
      <c r="G130" s="245"/>
      <c r="H130" s="246"/>
      <c r="I130" s="178"/>
      <c r="J130" s="178"/>
      <c r="K130" s="178">
        <v>500</v>
      </c>
      <c r="L130" s="178"/>
      <c r="M130" s="169"/>
      <c r="N130" s="169"/>
      <c r="O130" s="169"/>
      <c r="P130" s="169"/>
    </row>
    <row r="131" spans="1:16" s="4" customFormat="1" ht="15" customHeight="1">
      <c r="A131" s="34"/>
      <c r="B131" s="35">
        <v>85154</v>
      </c>
      <c r="C131" s="34"/>
      <c r="D131" s="253" t="s">
        <v>205</v>
      </c>
      <c r="E131" s="254"/>
      <c r="F131" s="254"/>
      <c r="G131" s="254"/>
      <c r="H131" s="255"/>
      <c r="I131" s="36">
        <f>SUM(I132:I137)</f>
        <v>36000</v>
      </c>
      <c r="J131" s="36"/>
      <c r="K131" s="36">
        <f>SUM(K132:K137)</f>
        <v>36000</v>
      </c>
      <c r="L131" s="36"/>
      <c r="M131" s="166"/>
      <c r="N131" s="166"/>
      <c r="O131" s="166"/>
      <c r="P131" s="166"/>
    </row>
    <row r="132" spans="1:16" s="4" customFormat="1" ht="24" customHeight="1">
      <c r="A132" s="41"/>
      <c r="B132" s="42"/>
      <c r="C132" s="38">
        <v>2810</v>
      </c>
      <c r="D132" s="271" t="s">
        <v>207</v>
      </c>
      <c r="E132" s="257"/>
      <c r="F132" s="257"/>
      <c r="G132" s="257"/>
      <c r="H132" s="258"/>
      <c r="I132" s="39"/>
      <c r="J132" s="39"/>
      <c r="K132" s="39">
        <v>5000</v>
      </c>
      <c r="L132" s="39"/>
      <c r="M132" s="166"/>
      <c r="N132" s="166"/>
      <c r="O132" s="166"/>
      <c r="P132" s="166"/>
    </row>
    <row r="133" spans="1:16" s="4" customFormat="1" ht="24" customHeight="1">
      <c r="A133" s="41"/>
      <c r="B133" s="42"/>
      <c r="C133" s="131">
        <v>2820</v>
      </c>
      <c r="D133" s="383" t="s">
        <v>208</v>
      </c>
      <c r="E133" s="384"/>
      <c r="F133" s="384"/>
      <c r="G133" s="384"/>
      <c r="H133" s="385"/>
      <c r="I133" s="132"/>
      <c r="J133" s="132"/>
      <c r="K133" s="132">
        <v>6000</v>
      </c>
      <c r="L133" s="132"/>
      <c r="M133" s="166"/>
      <c r="N133" s="166"/>
      <c r="O133" s="166"/>
      <c r="P133" s="166"/>
    </row>
    <row r="134" spans="1:16" s="4" customFormat="1" ht="36" customHeight="1">
      <c r="A134" s="41"/>
      <c r="B134" s="42"/>
      <c r="C134" s="38">
        <v>2830</v>
      </c>
      <c r="D134" s="271" t="s">
        <v>209</v>
      </c>
      <c r="E134" s="257"/>
      <c r="F134" s="257"/>
      <c r="G134" s="257"/>
      <c r="H134" s="258"/>
      <c r="I134" s="39">
        <v>11000</v>
      </c>
      <c r="J134" s="39"/>
      <c r="K134" s="39"/>
      <c r="L134" s="39"/>
      <c r="M134" s="166"/>
      <c r="N134" s="166"/>
      <c r="O134" s="166"/>
      <c r="P134" s="166"/>
    </row>
    <row r="135" spans="1:16" s="4" customFormat="1" ht="12.75" customHeight="1">
      <c r="A135" s="41"/>
      <c r="B135" s="42"/>
      <c r="C135" s="38">
        <v>4170</v>
      </c>
      <c r="D135" s="256" t="s">
        <v>197</v>
      </c>
      <c r="E135" s="257"/>
      <c r="F135" s="257"/>
      <c r="G135" s="257"/>
      <c r="H135" s="258"/>
      <c r="I135" s="39"/>
      <c r="J135" s="39"/>
      <c r="K135" s="39">
        <v>25000</v>
      </c>
      <c r="L135" s="39"/>
      <c r="M135" s="166"/>
      <c r="N135" s="166"/>
      <c r="O135" s="166"/>
      <c r="P135" s="166"/>
    </row>
    <row r="136" spans="1:16" s="4" customFormat="1" ht="12.75" customHeight="1">
      <c r="A136" s="41"/>
      <c r="B136" s="42"/>
      <c r="C136" s="38">
        <v>4210</v>
      </c>
      <c r="D136" s="244" t="s">
        <v>145</v>
      </c>
      <c r="E136" s="245"/>
      <c r="F136" s="245"/>
      <c r="G136" s="245"/>
      <c r="H136" s="246"/>
      <c r="I136" s="39">
        <v>23000</v>
      </c>
      <c r="J136" s="39"/>
      <c r="K136" s="39"/>
      <c r="L136" s="39"/>
      <c r="M136" s="169"/>
      <c r="N136" s="169"/>
      <c r="O136" s="169"/>
      <c r="P136" s="169"/>
    </row>
    <row r="137" spans="1:16" s="4" customFormat="1" ht="12.75" customHeight="1">
      <c r="A137" s="41"/>
      <c r="B137" s="42"/>
      <c r="C137" s="118">
        <v>4410</v>
      </c>
      <c r="D137" s="247" t="s">
        <v>206</v>
      </c>
      <c r="E137" s="248"/>
      <c r="F137" s="248"/>
      <c r="G137" s="248"/>
      <c r="H137" s="249"/>
      <c r="I137" s="40">
        <v>2000</v>
      </c>
      <c r="J137" s="40"/>
      <c r="K137" s="40"/>
      <c r="L137" s="40"/>
      <c r="M137" s="166"/>
      <c r="N137" s="166"/>
      <c r="O137" s="166"/>
      <c r="P137" s="166"/>
    </row>
    <row r="138" spans="1:16" s="4" customFormat="1" ht="15.75" customHeight="1">
      <c r="A138" s="31">
        <v>852</v>
      </c>
      <c r="B138" s="32"/>
      <c r="C138" s="32"/>
      <c r="D138" s="275" t="s">
        <v>198</v>
      </c>
      <c r="E138" s="276"/>
      <c r="F138" s="276"/>
      <c r="G138" s="276"/>
      <c r="H138" s="277"/>
      <c r="I138" s="33"/>
      <c r="J138" s="33">
        <f>J144</f>
        <v>65190</v>
      </c>
      <c r="K138" s="33">
        <f>K142+K152+K139+K144</f>
        <v>123700</v>
      </c>
      <c r="L138" s="33">
        <f>L144</f>
        <v>65190</v>
      </c>
      <c r="M138" s="166"/>
      <c r="N138" s="166"/>
      <c r="O138" s="166"/>
      <c r="P138" s="166"/>
    </row>
    <row r="139" spans="1:16" s="4" customFormat="1" ht="23.25" customHeight="1">
      <c r="A139" s="34"/>
      <c r="B139" s="35">
        <v>85201</v>
      </c>
      <c r="C139" s="34"/>
      <c r="D139" s="253" t="s">
        <v>225</v>
      </c>
      <c r="E139" s="254"/>
      <c r="F139" s="254"/>
      <c r="G139" s="254"/>
      <c r="H139" s="255"/>
      <c r="I139" s="36"/>
      <c r="J139" s="36"/>
      <c r="K139" s="36">
        <f>K140+K141</f>
        <v>4500</v>
      </c>
      <c r="L139" s="36"/>
      <c r="M139" s="182"/>
      <c r="N139" s="182"/>
      <c r="O139" s="182"/>
      <c r="P139" s="182"/>
    </row>
    <row r="140" spans="1:16" s="4" customFormat="1" ht="11.25" customHeight="1">
      <c r="A140" s="41"/>
      <c r="B140" s="42"/>
      <c r="C140" s="131">
        <v>4010</v>
      </c>
      <c r="D140" s="259" t="s">
        <v>138</v>
      </c>
      <c r="E140" s="260"/>
      <c r="F140" s="260"/>
      <c r="G140" s="260"/>
      <c r="H140" s="261"/>
      <c r="I140" s="132"/>
      <c r="J140" s="132"/>
      <c r="K140" s="132">
        <v>4000</v>
      </c>
      <c r="L140" s="132"/>
      <c r="M140" s="182"/>
      <c r="N140" s="182"/>
      <c r="O140" s="182"/>
      <c r="P140" s="182"/>
    </row>
    <row r="141" spans="1:16" s="4" customFormat="1" ht="12.75" customHeight="1">
      <c r="A141" s="41"/>
      <c r="B141" s="42"/>
      <c r="C141" s="131">
        <v>4110</v>
      </c>
      <c r="D141" s="256" t="s">
        <v>196</v>
      </c>
      <c r="E141" s="257"/>
      <c r="F141" s="257"/>
      <c r="G141" s="257"/>
      <c r="H141" s="258"/>
      <c r="I141" s="132"/>
      <c r="J141" s="132"/>
      <c r="K141" s="132">
        <v>500</v>
      </c>
      <c r="L141" s="132"/>
      <c r="M141" s="182"/>
      <c r="N141" s="182"/>
      <c r="O141" s="182"/>
      <c r="P141" s="182"/>
    </row>
    <row r="142" spans="1:16" s="4" customFormat="1" ht="26.25" customHeight="1">
      <c r="A142" s="34"/>
      <c r="B142" s="35">
        <v>85214</v>
      </c>
      <c r="C142" s="34"/>
      <c r="D142" s="238" t="s">
        <v>199</v>
      </c>
      <c r="E142" s="239"/>
      <c r="F142" s="239"/>
      <c r="G142" s="239"/>
      <c r="H142" s="240"/>
      <c r="I142" s="36"/>
      <c r="J142" s="36"/>
      <c r="K142" s="36">
        <f>K143</f>
        <v>75000</v>
      </c>
      <c r="L142" s="36"/>
      <c r="M142" s="166"/>
      <c r="N142" s="166"/>
      <c r="O142" s="166"/>
      <c r="P142" s="166"/>
    </row>
    <row r="143" spans="1:16" s="4" customFormat="1" ht="12" customHeight="1">
      <c r="A143" s="41"/>
      <c r="B143" s="42"/>
      <c r="C143" s="38">
        <v>4330</v>
      </c>
      <c r="D143" s="241" t="s">
        <v>200</v>
      </c>
      <c r="E143" s="242"/>
      <c r="F143" s="242"/>
      <c r="G143" s="242"/>
      <c r="H143" s="243"/>
      <c r="I143" s="39"/>
      <c r="J143" s="39"/>
      <c r="K143" s="39">
        <v>75000</v>
      </c>
      <c r="L143" s="39"/>
      <c r="M143" s="166"/>
      <c r="N143" s="166"/>
      <c r="O143" s="166"/>
      <c r="P143" s="166"/>
    </row>
    <row r="144" spans="1:16" s="4" customFormat="1" ht="14.25" customHeight="1">
      <c r="A144" s="34"/>
      <c r="B144" s="35">
        <v>85219</v>
      </c>
      <c r="C144" s="34"/>
      <c r="D144" s="238" t="s">
        <v>201</v>
      </c>
      <c r="E144" s="239"/>
      <c r="F144" s="239"/>
      <c r="G144" s="239"/>
      <c r="H144" s="240"/>
      <c r="I144" s="36"/>
      <c r="J144" s="36">
        <f>J151</f>
        <v>65190</v>
      </c>
      <c r="K144" s="36">
        <f>SUM(K145:K151)</f>
        <v>34200</v>
      </c>
      <c r="L144" s="36">
        <f>L150</f>
        <v>65190</v>
      </c>
      <c r="M144" s="166"/>
      <c r="N144" s="166"/>
      <c r="O144" s="166"/>
      <c r="P144" s="166"/>
    </row>
    <row r="145" spans="1:16" s="4" customFormat="1" ht="12" customHeight="1">
      <c r="A145" s="210"/>
      <c r="B145" s="211"/>
      <c r="C145" s="131">
        <v>4010</v>
      </c>
      <c r="D145" s="256" t="s">
        <v>138</v>
      </c>
      <c r="E145" s="257"/>
      <c r="F145" s="257"/>
      <c r="G145" s="257"/>
      <c r="H145" s="258"/>
      <c r="I145" s="132"/>
      <c r="J145" s="132"/>
      <c r="K145" s="132">
        <v>31600</v>
      </c>
      <c r="L145" s="132"/>
      <c r="M145" s="182"/>
      <c r="N145" s="182"/>
      <c r="O145" s="182"/>
      <c r="P145" s="182"/>
    </row>
    <row r="146" spans="1:16" s="4" customFormat="1" ht="12" customHeight="1">
      <c r="A146" s="188"/>
      <c r="B146" s="189"/>
      <c r="C146" s="118">
        <v>4110</v>
      </c>
      <c r="D146" s="272" t="s">
        <v>196</v>
      </c>
      <c r="E146" s="273"/>
      <c r="F146" s="273"/>
      <c r="G146" s="273"/>
      <c r="H146" s="274"/>
      <c r="I146" s="40"/>
      <c r="J146" s="40"/>
      <c r="K146" s="40">
        <v>1500</v>
      </c>
      <c r="L146" s="40"/>
      <c r="M146" s="182"/>
      <c r="N146" s="182"/>
      <c r="O146" s="182"/>
      <c r="P146" s="182"/>
    </row>
    <row r="147" spans="1:16" s="4" customFormat="1" ht="12" customHeight="1">
      <c r="A147" s="366" t="s">
        <v>69</v>
      </c>
      <c r="B147" s="367"/>
      <c r="C147" s="368"/>
      <c r="D147" s="362" t="s">
        <v>88</v>
      </c>
      <c r="E147" s="362"/>
      <c r="F147" s="362"/>
      <c r="G147" s="362"/>
      <c r="H147" s="363"/>
      <c r="I147" s="361" t="s">
        <v>89</v>
      </c>
      <c r="J147" s="361"/>
      <c r="K147" s="361" t="s">
        <v>90</v>
      </c>
      <c r="L147" s="361"/>
      <c r="M147" s="219"/>
      <c r="N147" s="219"/>
      <c r="O147" s="219"/>
      <c r="P147" s="219"/>
    </row>
    <row r="148" spans="1:16" s="4" customFormat="1" ht="12" customHeight="1">
      <c r="A148" s="214" t="s">
        <v>29</v>
      </c>
      <c r="B148" s="214" t="s">
        <v>70</v>
      </c>
      <c r="C148" s="214" t="s">
        <v>71</v>
      </c>
      <c r="D148" s="364"/>
      <c r="E148" s="364"/>
      <c r="F148" s="364"/>
      <c r="G148" s="364"/>
      <c r="H148" s="365"/>
      <c r="I148" s="30" t="s">
        <v>72</v>
      </c>
      <c r="J148" s="30" t="s">
        <v>73</v>
      </c>
      <c r="K148" s="30" t="s">
        <v>72</v>
      </c>
      <c r="L148" s="30" t="s">
        <v>73</v>
      </c>
      <c r="M148" s="219"/>
      <c r="N148" s="219"/>
      <c r="O148" s="219"/>
      <c r="P148" s="219"/>
    </row>
    <row r="149" spans="1:16" s="4" customFormat="1" ht="13.5" customHeight="1">
      <c r="A149" s="41"/>
      <c r="B149" s="42"/>
      <c r="C149" s="131">
        <v>4120</v>
      </c>
      <c r="D149" s="256" t="s">
        <v>143</v>
      </c>
      <c r="E149" s="257"/>
      <c r="F149" s="257"/>
      <c r="G149" s="257"/>
      <c r="H149" s="258"/>
      <c r="I149" s="132"/>
      <c r="J149" s="132"/>
      <c r="K149" s="132">
        <v>1100</v>
      </c>
      <c r="L149" s="132"/>
      <c r="M149" s="182"/>
      <c r="N149" s="182"/>
      <c r="O149" s="182"/>
      <c r="P149" s="182"/>
    </row>
    <row r="150" spans="1:16" s="4" customFormat="1" ht="12" customHeight="1">
      <c r="A150" s="41"/>
      <c r="B150" s="42"/>
      <c r="C150" s="38">
        <v>6050</v>
      </c>
      <c r="D150" s="244" t="s">
        <v>159</v>
      </c>
      <c r="E150" s="245"/>
      <c r="F150" s="245"/>
      <c r="G150" s="245"/>
      <c r="H150" s="246"/>
      <c r="I150" s="39"/>
      <c r="J150" s="39"/>
      <c r="K150" s="39"/>
      <c r="L150" s="39">
        <v>65190</v>
      </c>
      <c r="M150" s="166"/>
      <c r="N150" s="166"/>
      <c r="O150" s="166"/>
      <c r="P150" s="166"/>
    </row>
    <row r="151" spans="1:16" s="4" customFormat="1" ht="12" customHeight="1">
      <c r="A151" s="41"/>
      <c r="B151" s="42"/>
      <c r="C151" s="118">
        <v>6059</v>
      </c>
      <c r="D151" s="247" t="s">
        <v>161</v>
      </c>
      <c r="E151" s="248"/>
      <c r="F151" s="248"/>
      <c r="G151" s="248"/>
      <c r="H151" s="249"/>
      <c r="I151" s="40"/>
      <c r="J151" s="40">
        <v>65190</v>
      </c>
      <c r="K151" s="40"/>
      <c r="L151" s="40"/>
      <c r="M151" s="166"/>
      <c r="N151" s="166"/>
      <c r="O151" s="166"/>
      <c r="P151" s="166"/>
    </row>
    <row r="152" spans="1:16" s="4" customFormat="1" ht="12" customHeight="1">
      <c r="A152" s="34"/>
      <c r="B152" s="35">
        <v>85295</v>
      </c>
      <c r="C152" s="34"/>
      <c r="D152" s="253" t="s">
        <v>170</v>
      </c>
      <c r="E152" s="254"/>
      <c r="F152" s="254"/>
      <c r="G152" s="254"/>
      <c r="H152" s="255"/>
      <c r="I152" s="36"/>
      <c r="J152" s="36"/>
      <c r="K152" s="36">
        <f>K153</f>
        <v>10000</v>
      </c>
      <c r="L152" s="36"/>
      <c r="M152" s="166"/>
      <c r="N152" s="166"/>
      <c r="O152" s="166"/>
      <c r="P152" s="166"/>
    </row>
    <row r="153" spans="1:16" s="4" customFormat="1" ht="12" customHeight="1">
      <c r="A153" s="41"/>
      <c r="B153" s="42"/>
      <c r="C153" s="37">
        <v>3110</v>
      </c>
      <c r="D153" s="272" t="s">
        <v>202</v>
      </c>
      <c r="E153" s="273"/>
      <c r="F153" s="273"/>
      <c r="G153" s="273"/>
      <c r="H153" s="274"/>
      <c r="I153" s="134"/>
      <c r="J153" s="134"/>
      <c r="K153" s="134">
        <v>10000</v>
      </c>
      <c r="L153" s="134"/>
      <c r="M153" s="166"/>
      <c r="N153" s="166"/>
      <c r="O153" s="166"/>
      <c r="P153" s="166"/>
    </row>
    <row r="154" spans="1:16" s="4" customFormat="1" ht="16.5" customHeight="1">
      <c r="A154" s="31">
        <v>854</v>
      </c>
      <c r="B154" s="32"/>
      <c r="C154" s="32"/>
      <c r="D154" s="275" t="s">
        <v>218</v>
      </c>
      <c r="E154" s="276"/>
      <c r="F154" s="276"/>
      <c r="G154" s="276"/>
      <c r="H154" s="277"/>
      <c r="I154" s="33">
        <f>I155</f>
        <v>5000</v>
      </c>
      <c r="J154" s="33"/>
      <c r="K154" s="33">
        <f>K155</f>
        <v>74464</v>
      </c>
      <c r="L154" s="33"/>
      <c r="M154" s="169"/>
      <c r="N154" s="169"/>
      <c r="O154" s="169"/>
      <c r="P154" s="169"/>
    </row>
    <row r="155" spans="1:16" s="4" customFormat="1" ht="15" customHeight="1">
      <c r="A155" s="34"/>
      <c r="B155" s="35">
        <v>85401</v>
      </c>
      <c r="C155" s="34"/>
      <c r="D155" s="253" t="s">
        <v>219</v>
      </c>
      <c r="E155" s="254"/>
      <c r="F155" s="254"/>
      <c r="G155" s="254"/>
      <c r="H155" s="255"/>
      <c r="I155" s="36">
        <f>I157</f>
        <v>5000</v>
      </c>
      <c r="J155" s="36"/>
      <c r="K155" s="36">
        <f>K156+K158</f>
        <v>74464</v>
      </c>
      <c r="L155" s="36"/>
      <c r="M155" s="169"/>
      <c r="N155" s="169"/>
      <c r="O155" s="169"/>
      <c r="P155" s="169"/>
    </row>
    <row r="156" spans="1:16" s="4" customFormat="1" ht="14.25" customHeight="1">
      <c r="A156" s="41"/>
      <c r="B156" s="42"/>
      <c r="C156" s="131">
        <v>4010</v>
      </c>
      <c r="D156" s="259" t="s">
        <v>138</v>
      </c>
      <c r="E156" s="260"/>
      <c r="F156" s="260"/>
      <c r="G156" s="260"/>
      <c r="H156" s="261"/>
      <c r="I156" s="132"/>
      <c r="J156" s="132"/>
      <c r="K156" s="132">
        <v>70000</v>
      </c>
      <c r="L156" s="132"/>
      <c r="M156" s="169"/>
      <c r="N156" s="169"/>
      <c r="O156" s="169"/>
      <c r="P156" s="169"/>
    </row>
    <row r="157" spans="1:16" s="4" customFormat="1" ht="14.25" customHeight="1">
      <c r="A157" s="41"/>
      <c r="B157" s="42"/>
      <c r="C157" s="131">
        <v>4110</v>
      </c>
      <c r="D157" s="256" t="s">
        <v>196</v>
      </c>
      <c r="E157" s="257"/>
      <c r="F157" s="257"/>
      <c r="G157" s="257"/>
      <c r="H157" s="258"/>
      <c r="I157" s="132">
        <v>5000</v>
      </c>
      <c r="J157" s="132"/>
      <c r="K157" s="132"/>
      <c r="L157" s="132"/>
      <c r="M157" s="169"/>
      <c r="N157" s="169"/>
      <c r="O157" s="169"/>
      <c r="P157" s="169"/>
    </row>
    <row r="158" spans="1:16" s="4" customFormat="1" ht="14.25" customHeight="1">
      <c r="A158" s="41"/>
      <c r="B158" s="42"/>
      <c r="C158" s="131">
        <v>4440</v>
      </c>
      <c r="D158" s="256" t="s">
        <v>215</v>
      </c>
      <c r="E158" s="257"/>
      <c r="F158" s="257"/>
      <c r="G158" s="257"/>
      <c r="H158" s="258"/>
      <c r="I158" s="132"/>
      <c r="J158" s="132"/>
      <c r="K158" s="132">
        <v>4464</v>
      </c>
      <c r="L158" s="132"/>
      <c r="M158" s="169"/>
      <c r="N158" s="169"/>
      <c r="O158" s="169"/>
      <c r="P158" s="169"/>
    </row>
    <row r="159" spans="1:16" s="4" customFormat="1" ht="24.75" customHeight="1">
      <c r="A159" s="31">
        <v>900</v>
      </c>
      <c r="B159" s="32"/>
      <c r="C159" s="32"/>
      <c r="D159" s="275" t="s">
        <v>133</v>
      </c>
      <c r="E159" s="276"/>
      <c r="F159" s="276"/>
      <c r="G159" s="276"/>
      <c r="H159" s="277"/>
      <c r="I159" s="33"/>
      <c r="J159" s="33">
        <f>J162</f>
        <v>121000</v>
      </c>
      <c r="K159" s="33"/>
      <c r="L159" s="33">
        <f>L160</f>
        <v>1000</v>
      </c>
      <c r="M159" s="116"/>
      <c r="N159" s="116"/>
      <c r="O159" s="116"/>
      <c r="P159" s="116"/>
    </row>
    <row r="160" spans="1:16" s="4" customFormat="1" ht="16.5" customHeight="1">
      <c r="A160" s="34"/>
      <c r="B160" s="35">
        <v>90001</v>
      </c>
      <c r="C160" s="34"/>
      <c r="D160" s="253" t="s">
        <v>162</v>
      </c>
      <c r="E160" s="254"/>
      <c r="F160" s="254"/>
      <c r="G160" s="254"/>
      <c r="H160" s="255"/>
      <c r="I160" s="36"/>
      <c r="J160" s="36"/>
      <c r="K160" s="36"/>
      <c r="L160" s="36">
        <f>L161</f>
        <v>1000</v>
      </c>
      <c r="M160" s="182"/>
      <c r="N160" s="182"/>
      <c r="O160" s="182"/>
      <c r="P160" s="182"/>
    </row>
    <row r="161" spans="1:16" s="4" customFormat="1" ht="15" customHeight="1">
      <c r="A161" s="41"/>
      <c r="B161" s="42"/>
      <c r="C161" s="118">
        <v>6050</v>
      </c>
      <c r="D161" s="247" t="s">
        <v>161</v>
      </c>
      <c r="E161" s="248"/>
      <c r="F161" s="248"/>
      <c r="G161" s="248"/>
      <c r="H161" s="249"/>
      <c r="I161" s="39"/>
      <c r="J161" s="39"/>
      <c r="K161" s="39"/>
      <c r="L161" s="39">
        <v>1000</v>
      </c>
      <c r="M161" s="182"/>
      <c r="N161" s="182"/>
      <c r="O161" s="182"/>
      <c r="P161" s="182"/>
    </row>
    <row r="162" spans="1:16" s="4" customFormat="1" ht="12.75" customHeight="1">
      <c r="A162" s="34"/>
      <c r="B162" s="35">
        <v>90015</v>
      </c>
      <c r="C162" s="34"/>
      <c r="D162" s="253" t="s">
        <v>134</v>
      </c>
      <c r="E162" s="254"/>
      <c r="F162" s="254"/>
      <c r="G162" s="254"/>
      <c r="H162" s="255"/>
      <c r="I162" s="36"/>
      <c r="J162" s="36">
        <f>J163</f>
        <v>121000</v>
      </c>
      <c r="K162" s="36"/>
      <c r="L162" s="36"/>
      <c r="M162" s="116"/>
      <c r="N162" s="116"/>
      <c r="O162" s="116"/>
      <c r="P162" s="116"/>
    </row>
    <row r="163" spans="1:16" s="4" customFormat="1" ht="12" customHeight="1">
      <c r="A163" s="41"/>
      <c r="B163" s="42"/>
      <c r="C163" s="38">
        <v>6050</v>
      </c>
      <c r="D163" s="244" t="s">
        <v>158</v>
      </c>
      <c r="E163" s="245"/>
      <c r="F163" s="245"/>
      <c r="G163" s="245"/>
      <c r="H163" s="246"/>
      <c r="I163" s="39"/>
      <c r="J163" s="39">
        <v>121000</v>
      </c>
      <c r="K163" s="39"/>
      <c r="L163" s="39"/>
      <c r="M163" s="146"/>
      <c r="N163" s="146"/>
      <c r="O163" s="146"/>
      <c r="P163" s="146"/>
    </row>
    <row r="164" spans="1:16" s="4" customFormat="1" ht="25.5" customHeight="1">
      <c r="A164" s="31">
        <v>921</v>
      </c>
      <c r="B164" s="32"/>
      <c r="C164" s="32"/>
      <c r="D164" s="250" t="s">
        <v>166</v>
      </c>
      <c r="E164" s="251"/>
      <c r="F164" s="251"/>
      <c r="G164" s="251"/>
      <c r="H164" s="252"/>
      <c r="I164" s="33"/>
      <c r="J164" s="33">
        <f>J165</f>
        <v>149370</v>
      </c>
      <c r="K164" s="122">
        <f>K165</f>
        <v>295000</v>
      </c>
      <c r="L164" s="122">
        <f>L165</f>
        <v>70900</v>
      </c>
      <c r="M164" s="145"/>
      <c r="N164" s="145"/>
      <c r="O164" s="145"/>
      <c r="P164" s="145"/>
    </row>
    <row r="165" spans="1:16" s="4" customFormat="1" ht="12.75" customHeight="1">
      <c r="A165" s="34"/>
      <c r="B165" s="35">
        <v>92109</v>
      </c>
      <c r="C165" s="34"/>
      <c r="D165" s="253" t="s">
        <v>174</v>
      </c>
      <c r="E165" s="254"/>
      <c r="F165" s="254"/>
      <c r="G165" s="254"/>
      <c r="H165" s="255"/>
      <c r="I165" s="36"/>
      <c r="J165" s="36">
        <f>SUM(J166:J168)</f>
        <v>149370</v>
      </c>
      <c r="K165" s="121">
        <f>K166</f>
        <v>295000</v>
      </c>
      <c r="L165" s="121">
        <f>SUM(L166:L168)</f>
        <v>70900</v>
      </c>
      <c r="M165" s="145"/>
      <c r="N165" s="145"/>
      <c r="O165" s="145"/>
      <c r="P165" s="145"/>
    </row>
    <row r="166" spans="1:16" s="4" customFormat="1" ht="13.5" customHeight="1">
      <c r="A166" s="37"/>
      <c r="B166" s="37"/>
      <c r="C166" s="38">
        <v>2480</v>
      </c>
      <c r="D166" s="244" t="s">
        <v>193</v>
      </c>
      <c r="E166" s="245"/>
      <c r="F166" s="245"/>
      <c r="G166" s="245"/>
      <c r="H166" s="246"/>
      <c r="I166" s="39"/>
      <c r="J166" s="39"/>
      <c r="K166" s="39">
        <v>295000</v>
      </c>
      <c r="L166" s="39"/>
      <c r="M166" s="149"/>
      <c r="N166" s="149"/>
      <c r="O166" s="149"/>
      <c r="P166" s="149"/>
    </row>
    <row r="167" spans="1:16" s="4" customFormat="1" ht="12.75" customHeight="1">
      <c r="A167" s="37"/>
      <c r="B167" s="37"/>
      <c r="C167" s="38">
        <v>6050</v>
      </c>
      <c r="D167" s="244" t="s">
        <v>194</v>
      </c>
      <c r="E167" s="245"/>
      <c r="F167" s="245"/>
      <c r="G167" s="245"/>
      <c r="H167" s="246"/>
      <c r="I167" s="39"/>
      <c r="J167" s="39"/>
      <c r="K167" s="39"/>
      <c r="L167" s="39">
        <v>70900</v>
      </c>
      <c r="M167" s="149"/>
      <c r="N167" s="149"/>
      <c r="O167" s="149"/>
      <c r="P167" s="149"/>
    </row>
    <row r="168" spans="1:16" s="4" customFormat="1" ht="12.75" customHeight="1">
      <c r="A168" s="37"/>
      <c r="B168" s="37"/>
      <c r="C168" s="38">
        <v>6059</v>
      </c>
      <c r="D168" s="244" t="s">
        <v>194</v>
      </c>
      <c r="E168" s="245"/>
      <c r="F168" s="245"/>
      <c r="G168" s="245"/>
      <c r="H168" s="246"/>
      <c r="I168" s="39"/>
      <c r="J168" s="39">
        <v>149370</v>
      </c>
      <c r="K168" s="39"/>
      <c r="L168" s="39"/>
      <c r="M168" s="149"/>
      <c r="N168" s="149"/>
      <c r="O168" s="149"/>
      <c r="P168" s="149"/>
    </row>
    <row r="169" spans="1:16" s="4" customFormat="1" ht="12.75" customHeight="1">
      <c r="A169" s="31">
        <v>926</v>
      </c>
      <c r="B169" s="32"/>
      <c r="C169" s="32"/>
      <c r="D169" s="262" t="s">
        <v>233</v>
      </c>
      <c r="E169" s="263"/>
      <c r="F169" s="263"/>
      <c r="G169" s="263"/>
      <c r="H169" s="264"/>
      <c r="I169" s="33"/>
      <c r="J169" s="33"/>
      <c r="K169" s="33">
        <f>K170</f>
        <v>76360</v>
      </c>
      <c r="L169" s="33"/>
      <c r="M169" s="169"/>
      <c r="N169" s="169"/>
      <c r="O169" s="169"/>
      <c r="P169" s="169"/>
    </row>
    <row r="170" spans="1:16" s="4" customFormat="1" ht="12.75" customHeight="1">
      <c r="A170" s="34"/>
      <c r="B170" s="35">
        <v>92605</v>
      </c>
      <c r="C170" s="34"/>
      <c r="D170" s="253" t="s">
        <v>220</v>
      </c>
      <c r="E170" s="254"/>
      <c r="F170" s="254"/>
      <c r="G170" s="254"/>
      <c r="H170" s="255"/>
      <c r="I170" s="36"/>
      <c r="J170" s="36"/>
      <c r="K170" s="36">
        <f>SUM(K171:K178)</f>
        <v>76360</v>
      </c>
      <c r="L170" s="36"/>
      <c r="M170" s="169"/>
      <c r="N170" s="169"/>
      <c r="O170" s="169"/>
      <c r="P170" s="169"/>
    </row>
    <row r="171" spans="1:16" s="4" customFormat="1" ht="12" customHeight="1">
      <c r="A171" s="41"/>
      <c r="B171" s="42"/>
      <c r="C171" s="131">
        <v>4010</v>
      </c>
      <c r="D171" s="259" t="s">
        <v>138</v>
      </c>
      <c r="E171" s="260"/>
      <c r="F171" s="260"/>
      <c r="G171" s="260"/>
      <c r="H171" s="261"/>
      <c r="I171" s="132"/>
      <c r="J171" s="132"/>
      <c r="K171" s="132">
        <v>4000</v>
      </c>
      <c r="L171" s="132"/>
      <c r="M171" s="169"/>
      <c r="N171" s="169"/>
      <c r="O171" s="169"/>
      <c r="P171" s="169"/>
    </row>
    <row r="172" spans="1:16" s="4" customFormat="1" ht="12" customHeight="1">
      <c r="A172" s="41"/>
      <c r="B172" s="42"/>
      <c r="C172" s="131">
        <v>4110</v>
      </c>
      <c r="D172" s="256" t="s">
        <v>196</v>
      </c>
      <c r="E172" s="257"/>
      <c r="F172" s="257"/>
      <c r="G172" s="257"/>
      <c r="H172" s="258"/>
      <c r="I172" s="132"/>
      <c r="J172" s="132"/>
      <c r="K172" s="132">
        <v>1500</v>
      </c>
      <c r="L172" s="132"/>
      <c r="M172" s="182"/>
      <c r="N172" s="182"/>
      <c r="O172" s="182"/>
      <c r="P172" s="182"/>
    </row>
    <row r="173" spans="1:16" s="4" customFormat="1" ht="12" customHeight="1">
      <c r="A173" s="41"/>
      <c r="B173" s="42"/>
      <c r="C173" s="131">
        <v>4120</v>
      </c>
      <c r="D173" s="256" t="s">
        <v>143</v>
      </c>
      <c r="E173" s="257"/>
      <c r="F173" s="257"/>
      <c r="G173" s="257"/>
      <c r="H173" s="258"/>
      <c r="I173" s="132"/>
      <c r="J173" s="132"/>
      <c r="K173" s="132">
        <v>300</v>
      </c>
      <c r="L173" s="132"/>
      <c r="M173" s="182"/>
      <c r="N173" s="182"/>
      <c r="O173" s="182"/>
      <c r="P173" s="182"/>
    </row>
    <row r="174" spans="1:16" s="4" customFormat="1" ht="12" customHeight="1">
      <c r="A174" s="41"/>
      <c r="B174" s="42"/>
      <c r="C174" s="38">
        <v>4170</v>
      </c>
      <c r="D174" s="256" t="s">
        <v>197</v>
      </c>
      <c r="E174" s="257"/>
      <c r="F174" s="257"/>
      <c r="G174" s="257"/>
      <c r="H174" s="258"/>
      <c r="I174" s="39"/>
      <c r="J174" s="39"/>
      <c r="K174" s="39">
        <v>20000</v>
      </c>
      <c r="L174" s="39"/>
      <c r="M174" s="182"/>
      <c r="N174" s="182"/>
      <c r="O174" s="182"/>
      <c r="P174" s="182"/>
    </row>
    <row r="175" spans="1:16" s="4" customFormat="1" ht="12" customHeight="1">
      <c r="A175" s="41"/>
      <c r="B175" s="42"/>
      <c r="C175" s="38">
        <v>4210</v>
      </c>
      <c r="D175" s="256" t="s">
        <v>213</v>
      </c>
      <c r="E175" s="393"/>
      <c r="F175" s="393"/>
      <c r="G175" s="393"/>
      <c r="H175" s="394"/>
      <c r="I175" s="39"/>
      <c r="J175" s="39"/>
      <c r="K175" s="39">
        <v>20000</v>
      </c>
      <c r="L175" s="39"/>
      <c r="M175" s="169"/>
      <c r="N175" s="169"/>
      <c r="O175" s="169"/>
      <c r="P175" s="169"/>
    </row>
    <row r="176" spans="1:16" s="4" customFormat="1" ht="12" customHeight="1">
      <c r="A176" s="41"/>
      <c r="B176" s="42"/>
      <c r="C176" s="38">
        <v>4270</v>
      </c>
      <c r="D176" s="256" t="s">
        <v>116</v>
      </c>
      <c r="E176" s="257"/>
      <c r="F176" s="257"/>
      <c r="G176" s="257"/>
      <c r="H176" s="258"/>
      <c r="I176" s="39"/>
      <c r="J176" s="39"/>
      <c r="K176" s="39">
        <v>10000</v>
      </c>
      <c r="L176" s="39"/>
      <c r="M176" s="169"/>
      <c r="N176" s="169"/>
      <c r="O176" s="169"/>
      <c r="P176" s="169"/>
    </row>
    <row r="177" spans="1:16" s="4" customFormat="1" ht="12" customHeight="1">
      <c r="A177" s="41"/>
      <c r="B177" s="42"/>
      <c r="C177" s="38">
        <v>4300</v>
      </c>
      <c r="D177" s="244" t="s">
        <v>139</v>
      </c>
      <c r="E177" s="245"/>
      <c r="F177" s="245"/>
      <c r="G177" s="245"/>
      <c r="H177" s="246"/>
      <c r="I177" s="39"/>
      <c r="J177" s="39"/>
      <c r="K177" s="39">
        <v>20000</v>
      </c>
      <c r="L177" s="39"/>
      <c r="M177" s="169"/>
      <c r="N177" s="169"/>
      <c r="O177" s="169"/>
      <c r="P177" s="169"/>
    </row>
    <row r="178" spans="1:16" s="4" customFormat="1" ht="12.75" customHeight="1">
      <c r="A178" s="41"/>
      <c r="B178" s="42"/>
      <c r="C178" s="118">
        <v>4440</v>
      </c>
      <c r="D178" s="272" t="s">
        <v>215</v>
      </c>
      <c r="E178" s="273"/>
      <c r="F178" s="273"/>
      <c r="G178" s="273"/>
      <c r="H178" s="274"/>
      <c r="I178" s="40"/>
      <c r="J178" s="40"/>
      <c r="K178" s="40">
        <v>560</v>
      </c>
      <c r="L178" s="40"/>
      <c r="M178" s="169"/>
      <c r="N178" s="169"/>
      <c r="O178" s="169"/>
      <c r="P178" s="169"/>
    </row>
    <row r="179" spans="1:16" ht="10.5" customHeight="1">
      <c r="A179" s="373" t="s">
        <v>92</v>
      </c>
      <c r="B179" s="374"/>
      <c r="C179" s="374"/>
      <c r="D179" s="374"/>
      <c r="E179" s="374"/>
      <c r="F179" s="374"/>
      <c r="G179" s="374"/>
      <c r="H179" s="375"/>
      <c r="I179" s="119">
        <f>I169+I164+I159+I154+I138+I127+I80+I67+I56+I38+I23+I16+I9+I77</f>
        <v>1492186</v>
      </c>
      <c r="J179" s="119">
        <f>J169+J164+J159+J154+J138+J127+J80+J67+J56+J38+J23+J16+J9+J77+J13</f>
        <v>10825894</v>
      </c>
      <c r="K179" s="119">
        <f>K169+K164+K159+K154+K138+K127+K80+K67+K56+K38+K23+K16+K9+K77</f>
        <v>4321133</v>
      </c>
      <c r="L179" s="119">
        <f>L169+L164+L159+L154+L138+L127+L80+L67+L56+L38+L23+L16+L9+L77</f>
        <v>2993384</v>
      </c>
      <c r="M179" s="382"/>
      <c r="N179" s="283"/>
      <c r="O179" s="283"/>
      <c r="P179" s="283"/>
    </row>
    <row r="180" spans="1:16" ht="13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35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32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8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7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1.25" customHeight="1">
      <c r="A185" s="376" t="s">
        <v>29</v>
      </c>
      <c r="B185" s="340" t="s">
        <v>0</v>
      </c>
      <c r="C185" s="341"/>
      <c r="D185" s="342"/>
      <c r="E185" s="379" t="s">
        <v>228</v>
      </c>
      <c r="F185" s="336" t="s">
        <v>18</v>
      </c>
      <c r="G185" s="337"/>
      <c r="H185" s="329" t="s">
        <v>82</v>
      </c>
      <c r="I185" s="366" t="s">
        <v>30</v>
      </c>
      <c r="J185" s="367"/>
      <c r="K185" s="367"/>
      <c r="L185" s="367"/>
      <c r="M185" s="367"/>
      <c r="N185" s="367"/>
      <c r="O185" s="367"/>
      <c r="P185" s="368"/>
    </row>
    <row r="186" spans="1:16" ht="11.25" customHeight="1">
      <c r="A186" s="376"/>
      <c r="B186" s="343"/>
      <c r="C186" s="344"/>
      <c r="D186" s="345"/>
      <c r="E186" s="380"/>
      <c r="F186" s="338"/>
      <c r="G186" s="339"/>
      <c r="H186" s="352"/>
      <c r="I186" s="280" t="s">
        <v>32</v>
      </c>
      <c r="J186" s="355" t="s">
        <v>42</v>
      </c>
      <c r="K186" s="356"/>
      <c r="L186" s="356"/>
      <c r="M186" s="356"/>
      <c r="N186" s="356"/>
      <c r="O186" s="357"/>
      <c r="P186" s="349" t="s">
        <v>35</v>
      </c>
    </row>
    <row r="187" spans="1:16" ht="12" customHeight="1">
      <c r="A187" s="377"/>
      <c r="B187" s="343"/>
      <c r="C187" s="344"/>
      <c r="D187" s="345"/>
      <c r="E187" s="380"/>
      <c r="F187" s="329" t="s">
        <v>81</v>
      </c>
      <c r="G187" s="329" t="s">
        <v>86</v>
      </c>
      <c r="H187" s="352"/>
      <c r="I187" s="281"/>
      <c r="J187" s="353" t="s">
        <v>152</v>
      </c>
      <c r="K187" s="353" t="s">
        <v>33</v>
      </c>
      <c r="L187" s="353" t="s">
        <v>44</v>
      </c>
      <c r="M187" s="353" t="s">
        <v>34</v>
      </c>
      <c r="N187" s="358" t="s">
        <v>42</v>
      </c>
      <c r="O187" s="359"/>
      <c r="P187" s="350"/>
    </row>
    <row r="188" spans="1:16" ht="66.75" customHeight="1">
      <c r="A188" s="378"/>
      <c r="B188" s="346"/>
      <c r="C188" s="347"/>
      <c r="D188" s="348"/>
      <c r="E188" s="381"/>
      <c r="F188" s="330"/>
      <c r="G188" s="330"/>
      <c r="H188" s="330"/>
      <c r="I188" s="282"/>
      <c r="J188" s="354"/>
      <c r="K188" s="354"/>
      <c r="L188" s="354"/>
      <c r="M188" s="354"/>
      <c r="N188" s="83" t="s">
        <v>94</v>
      </c>
      <c r="O188" s="127" t="s">
        <v>147</v>
      </c>
      <c r="P188" s="351"/>
    </row>
    <row r="189" spans="1:18" ht="13.5" customHeight="1">
      <c r="A189" s="43" t="s">
        <v>1</v>
      </c>
      <c r="B189" s="44" t="s">
        <v>3</v>
      </c>
      <c r="C189" s="44"/>
      <c r="D189" s="44"/>
      <c r="E189" s="23">
        <v>5993579</v>
      </c>
      <c r="F189" s="23">
        <f>J9+I9</f>
        <v>52938</v>
      </c>
      <c r="G189" s="23">
        <f>L9</f>
        <v>0</v>
      </c>
      <c r="H189" s="23">
        <f aca="true" t="shared" si="0" ref="H189:H194">E189-F189+G189</f>
        <v>5940641</v>
      </c>
      <c r="I189" s="23">
        <f aca="true" t="shared" si="1" ref="I189:I195">H189-P189</f>
        <v>63732</v>
      </c>
      <c r="J189" s="76"/>
      <c r="K189" s="23"/>
      <c r="L189" s="23"/>
      <c r="M189" s="76"/>
      <c r="N189" s="23">
        <v>38282</v>
      </c>
      <c r="O189" s="77"/>
      <c r="P189" s="80">
        <v>5876909</v>
      </c>
      <c r="Q189" s="1">
        <f>P189+I189</f>
        <v>5940641</v>
      </c>
      <c r="R189" s="1">
        <f>Q189-H189</f>
        <v>0</v>
      </c>
    </row>
    <row r="190" spans="1:18" ht="13.5" customHeight="1">
      <c r="A190" s="43" t="s">
        <v>2</v>
      </c>
      <c r="B190" s="265" t="s">
        <v>8</v>
      </c>
      <c r="C190" s="266"/>
      <c r="D190" s="267"/>
      <c r="E190" s="23">
        <v>174842</v>
      </c>
      <c r="F190" s="23"/>
      <c r="G190" s="23"/>
      <c r="H190" s="23">
        <f t="shared" si="0"/>
        <v>174842</v>
      </c>
      <c r="I190" s="23">
        <f t="shared" si="1"/>
        <v>174842</v>
      </c>
      <c r="J190" s="76"/>
      <c r="K190" s="76"/>
      <c r="L190" s="76"/>
      <c r="M190" s="76"/>
      <c r="N190" s="76"/>
      <c r="O190" s="77"/>
      <c r="P190" s="80"/>
      <c r="Q190" s="1">
        <f aca="true" t="shared" si="2" ref="Q190:Q216">P190+I190</f>
        <v>174842</v>
      </c>
      <c r="R190" s="1">
        <f aca="true" t="shared" si="3" ref="R190:R216">Q190-H190</f>
        <v>0</v>
      </c>
    </row>
    <row r="191" spans="1:18" ht="13.5" customHeight="1">
      <c r="A191" s="43">
        <v>150</v>
      </c>
      <c r="B191" s="268" t="s">
        <v>148</v>
      </c>
      <c r="C191" s="269"/>
      <c r="D191" s="270"/>
      <c r="E191" s="23">
        <v>27045</v>
      </c>
      <c r="F191" s="23">
        <f>J13</f>
        <v>21345</v>
      </c>
      <c r="G191" s="23"/>
      <c r="H191" s="23">
        <f t="shared" si="0"/>
        <v>5700</v>
      </c>
      <c r="I191" s="23"/>
      <c r="J191" s="76"/>
      <c r="K191" s="23"/>
      <c r="L191" s="76"/>
      <c r="M191" s="76"/>
      <c r="N191" s="76"/>
      <c r="O191" s="77"/>
      <c r="P191" s="80">
        <v>5700</v>
      </c>
      <c r="Q191" s="1">
        <f t="shared" si="2"/>
        <v>5700</v>
      </c>
      <c r="R191" s="1">
        <f t="shared" si="3"/>
        <v>0</v>
      </c>
    </row>
    <row r="192" spans="1:18" ht="13.5" customHeight="1">
      <c r="A192" s="140">
        <v>600</v>
      </c>
      <c r="B192" s="265" t="s">
        <v>9</v>
      </c>
      <c r="C192" s="266"/>
      <c r="D192" s="267"/>
      <c r="E192" s="23">
        <v>19177623</v>
      </c>
      <c r="F192" s="23">
        <f>I16+J16</f>
        <v>3141674</v>
      </c>
      <c r="G192" s="11">
        <f>K16+L16</f>
        <v>1609271</v>
      </c>
      <c r="H192" s="23">
        <f t="shared" si="0"/>
        <v>17645220</v>
      </c>
      <c r="I192" s="23">
        <f t="shared" si="1"/>
        <v>8083694</v>
      </c>
      <c r="J192" s="23"/>
      <c r="K192" s="23">
        <v>2268142</v>
      </c>
      <c r="L192" s="23"/>
      <c r="M192" s="76"/>
      <c r="N192" s="76"/>
      <c r="O192" s="77"/>
      <c r="P192" s="80">
        <v>9561526</v>
      </c>
      <c r="Q192" s="1">
        <f t="shared" si="2"/>
        <v>17645220</v>
      </c>
      <c r="R192" s="1">
        <f t="shared" si="3"/>
        <v>0</v>
      </c>
    </row>
    <row r="193" spans="1:18" ht="13.5" customHeight="1">
      <c r="A193" s="47">
        <v>630</v>
      </c>
      <c r="B193" s="265" t="s">
        <v>39</v>
      </c>
      <c r="C193" s="266"/>
      <c r="D193" s="267"/>
      <c r="E193" s="23">
        <v>15000</v>
      </c>
      <c r="F193" s="23"/>
      <c r="G193" s="23"/>
      <c r="H193" s="23">
        <f t="shared" si="0"/>
        <v>15000</v>
      </c>
      <c r="I193" s="23">
        <f t="shared" si="1"/>
        <v>15000</v>
      </c>
      <c r="J193" s="23"/>
      <c r="K193" s="23">
        <f>I193</f>
        <v>15000</v>
      </c>
      <c r="L193" s="23"/>
      <c r="M193" s="76"/>
      <c r="N193" s="76"/>
      <c r="O193" s="77"/>
      <c r="P193" s="80"/>
      <c r="Q193" s="1">
        <f t="shared" si="2"/>
        <v>15000</v>
      </c>
      <c r="R193" s="1">
        <f t="shared" si="3"/>
        <v>0</v>
      </c>
    </row>
    <row r="194" spans="1:18" ht="13.5" customHeight="1">
      <c r="A194" s="47">
        <v>700</v>
      </c>
      <c r="B194" s="268" t="s">
        <v>93</v>
      </c>
      <c r="C194" s="269"/>
      <c r="D194" s="270"/>
      <c r="E194" s="23">
        <v>6482415</v>
      </c>
      <c r="F194" s="23">
        <f>I23+J23</f>
        <v>40000</v>
      </c>
      <c r="G194" s="23">
        <f>K23+L23</f>
        <v>2681553</v>
      </c>
      <c r="H194" s="23">
        <f t="shared" si="0"/>
        <v>9123968</v>
      </c>
      <c r="I194" s="11">
        <f t="shared" si="1"/>
        <v>8979968</v>
      </c>
      <c r="J194" s="23">
        <v>70600</v>
      </c>
      <c r="K194" s="23">
        <v>272700</v>
      </c>
      <c r="L194" s="76"/>
      <c r="M194" s="76"/>
      <c r="N194" s="76"/>
      <c r="O194" s="78"/>
      <c r="P194" s="23">
        <v>144000</v>
      </c>
      <c r="Q194" s="1">
        <f t="shared" si="2"/>
        <v>9123968</v>
      </c>
      <c r="R194" s="1">
        <f t="shared" si="3"/>
        <v>0</v>
      </c>
    </row>
    <row r="195" spans="1:18" ht="13.5" customHeight="1">
      <c r="A195" s="47">
        <v>710</v>
      </c>
      <c r="B195" s="265" t="s">
        <v>17</v>
      </c>
      <c r="C195" s="266"/>
      <c r="D195" s="267"/>
      <c r="E195" s="11">
        <v>657563</v>
      </c>
      <c r="F195" s="11"/>
      <c r="G195" s="11"/>
      <c r="H195" s="11">
        <f>E195-F195+G195</f>
        <v>657563</v>
      </c>
      <c r="I195" s="11">
        <f t="shared" si="1"/>
        <v>657563</v>
      </c>
      <c r="J195" s="11">
        <v>78040</v>
      </c>
      <c r="K195" s="12"/>
      <c r="L195" s="11"/>
      <c r="M195" s="12"/>
      <c r="N195" s="12"/>
      <c r="O195" s="13"/>
      <c r="P195" s="11"/>
      <c r="Q195" s="1">
        <f t="shared" si="2"/>
        <v>657563</v>
      </c>
      <c r="R195" s="1">
        <f t="shared" si="3"/>
        <v>0</v>
      </c>
    </row>
    <row r="196" spans="1:18" ht="13.5" customHeight="1">
      <c r="A196" s="139">
        <v>720</v>
      </c>
      <c r="B196" s="265" t="s">
        <v>45</v>
      </c>
      <c r="C196" s="266"/>
      <c r="D196" s="267"/>
      <c r="E196" s="11">
        <v>2325079</v>
      </c>
      <c r="F196" s="11">
        <f>I38+J38</f>
        <v>2184280</v>
      </c>
      <c r="G196" s="80">
        <f>K38</f>
        <v>39600</v>
      </c>
      <c r="H196" s="11">
        <f>E196-F196+G196</f>
        <v>180399</v>
      </c>
      <c r="I196" s="11">
        <f>H196-P196</f>
        <v>180399</v>
      </c>
      <c r="J196" s="11">
        <v>45221</v>
      </c>
      <c r="K196" s="12"/>
      <c r="L196" s="11"/>
      <c r="M196" s="12"/>
      <c r="N196" s="12"/>
      <c r="O196" s="13"/>
      <c r="P196" s="11"/>
      <c r="Q196" s="1">
        <f t="shared" si="2"/>
        <v>180399</v>
      </c>
      <c r="R196" s="1">
        <f t="shared" si="3"/>
        <v>0</v>
      </c>
    </row>
    <row r="197" spans="1:18" ht="15" customHeight="1">
      <c r="A197" s="47">
        <v>750</v>
      </c>
      <c r="B197" s="265" t="s">
        <v>36</v>
      </c>
      <c r="C197" s="266"/>
      <c r="D197" s="267"/>
      <c r="E197" s="11">
        <v>10029253</v>
      </c>
      <c r="F197" s="11">
        <f>I56+J56</f>
        <v>86418</v>
      </c>
      <c r="G197" s="11">
        <f>K56</f>
        <v>424991</v>
      </c>
      <c r="H197" s="11">
        <f>E197-F197+G197</f>
        <v>10367826</v>
      </c>
      <c r="I197" s="11">
        <f aca="true" t="shared" si="4" ref="I197:I216">H197-P197</f>
        <v>10365019</v>
      </c>
      <c r="J197" s="11">
        <v>7012180</v>
      </c>
      <c r="K197" s="11">
        <v>180124</v>
      </c>
      <c r="L197" s="11">
        <v>322000</v>
      </c>
      <c r="M197" s="12"/>
      <c r="N197" s="11">
        <v>102667</v>
      </c>
      <c r="O197" s="11"/>
      <c r="P197" s="11">
        <v>2807</v>
      </c>
      <c r="Q197" s="1">
        <f t="shared" si="2"/>
        <v>10367826</v>
      </c>
      <c r="R197" s="1">
        <f t="shared" si="3"/>
        <v>0</v>
      </c>
    </row>
    <row r="198" spans="1:18" ht="63.75" customHeight="1">
      <c r="A198" s="47">
        <v>751</v>
      </c>
      <c r="B198" s="295" t="s">
        <v>28</v>
      </c>
      <c r="C198" s="296"/>
      <c r="D198" s="297"/>
      <c r="E198" s="11">
        <v>58925</v>
      </c>
      <c r="F198" s="11"/>
      <c r="G198" s="11"/>
      <c r="H198" s="11">
        <f aca="true" t="shared" si="5" ref="H198:H204">E198-F198+G198</f>
        <v>58925</v>
      </c>
      <c r="I198" s="11">
        <f t="shared" si="4"/>
        <v>58925</v>
      </c>
      <c r="J198" s="11">
        <v>37101</v>
      </c>
      <c r="K198" s="11"/>
      <c r="L198" s="11">
        <v>14160</v>
      </c>
      <c r="M198" s="12"/>
      <c r="N198" s="11">
        <v>35197</v>
      </c>
      <c r="O198" s="13"/>
      <c r="P198" s="11"/>
      <c r="Q198" s="1">
        <f t="shared" si="2"/>
        <v>58925</v>
      </c>
      <c r="R198" s="1">
        <f t="shared" si="3"/>
        <v>0</v>
      </c>
    </row>
    <row r="199" spans="1:18" ht="39.75" customHeight="1">
      <c r="A199" s="47">
        <v>754</v>
      </c>
      <c r="B199" s="268" t="s">
        <v>31</v>
      </c>
      <c r="C199" s="269"/>
      <c r="D199" s="270"/>
      <c r="E199" s="11">
        <v>1366932</v>
      </c>
      <c r="F199" s="11">
        <f>I67+J67</f>
        <v>0</v>
      </c>
      <c r="G199" s="11">
        <f>K67+L67</f>
        <v>37000</v>
      </c>
      <c r="H199" s="11">
        <f t="shared" si="5"/>
        <v>1403932</v>
      </c>
      <c r="I199" s="11">
        <f t="shared" si="4"/>
        <v>1300261</v>
      </c>
      <c r="J199" s="11"/>
      <c r="K199" s="11">
        <v>153498</v>
      </c>
      <c r="L199" s="11">
        <v>214916</v>
      </c>
      <c r="M199" s="12"/>
      <c r="N199" s="12">
        <v>200</v>
      </c>
      <c r="O199" s="13"/>
      <c r="P199" s="11">
        <v>103671</v>
      </c>
      <c r="Q199" s="1">
        <f t="shared" si="2"/>
        <v>1403932</v>
      </c>
      <c r="R199" s="1">
        <f t="shared" si="3"/>
        <v>0</v>
      </c>
    </row>
    <row r="200" spans="1:18" ht="90" customHeight="1">
      <c r="A200" s="47">
        <v>756</v>
      </c>
      <c r="B200" s="268" t="s">
        <v>142</v>
      </c>
      <c r="C200" s="269"/>
      <c r="D200" s="270"/>
      <c r="E200" s="11">
        <v>240000</v>
      </c>
      <c r="F200" s="11"/>
      <c r="G200" s="11">
        <f>K77</f>
        <v>47000</v>
      </c>
      <c r="H200" s="11">
        <f t="shared" si="5"/>
        <v>287000</v>
      </c>
      <c r="I200" s="11">
        <f t="shared" si="4"/>
        <v>287000</v>
      </c>
      <c r="J200" s="11">
        <v>171100</v>
      </c>
      <c r="K200" s="12"/>
      <c r="L200" s="12"/>
      <c r="M200" s="12"/>
      <c r="N200" s="12"/>
      <c r="O200" s="13"/>
      <c r="P200" s="11"/>
      <c r="Q200" s="1">
        <f t="shared" si="2"/>
        <v>287000</v>
      </c>
      <c r="R200" s="1">
        <f t="shared" si="3"/>
        <v>0</v>
      </c>
    </row>
    <row r="201" spans="1:18" ht="26.25" customHeight="1">
      <c r="A201" s="47">
        <v>757</v>
      </c>
      <c r="B201" s="268" t="s">
        <v>10</v>
      </c>
      <c r="C201" s="269"/>
      <c r="D201" s="270"/>
      <c r="E201" s="11">
        <v>2331976</v>
      </c>
      <c r="F201" s="11"/>
      <c r="G201" s="11"/>
      <c r="H201" s="11">
        <f t="shared" si="5"/>
        <v>2331976</v>
      </c>
      <c r="I201" s="11">
        <f t="shared" si="4"/>
        <v>2331976</v>
      </c>
      <c r="J201" s="12"/>
      <c r="K201" s="12"/>
      <c r="L201" s="12"/>
      <c r="M201" s="80">
        <f>I201</f>
        <v>2331976</v>
      </c>
      <c r="N201" s="11"/>
      <c r="O201" s="13"/>
      <c r="P201" s="11"/>
      <c r="Q201" s="1">
        <f t="shared" si="2"/>
        <v>2331976</v>
      </c>
      <c r="R201" s="1">
        <f t="shared" si="3"/>
        <v>0</v>
      </c>
    </row>
    <row r="202" spans="1:18" ht="12.75" customHeight="1">
      <c r="A202" s="47">
        <v>758</v>
      </c>
      <c r="B202" s="268" t="s">
        <v>11</v>
      </c>
      <c r="C202" s="269"/>
      <c r="D202" s="270"/>
      <c r="E202" s="14">
        <v>6908860</v>
      </c>
      <c r="F202" s="14"/>
      <c r="G202" s="15"/>
      <c r="H202" s="14">
        <f t="shared" si="5"/>
        <v>6908860</v>
      </c>
      <c r="I202" s="16">
        <f t="shared" si="4"/>
        <v>6908860</v>
      </c>
      <c r="J202" s="17"/>
      <c r="K202" s="17"/>
      <c r="L202" s="17"/>
      <c r="M202" s="18"/>
      <c r="N202" s="18"/>
      <c r="O202" s="19"/>
      <c r="P202" s="11"/>
      <c r="Q202" s="1">
        <f t="shared" si="2"/>
        <v>6908860</v>
      </c>
      <c r="R202" s="1">
        <f t="shared" si="3"/>
        <v>0</v>
      </c>
    </row>
    <row r="203" spans="1:18" ht="12.75" customHeight="1">
      <c r="A203" s="47">
        <v>801</v>
      </c>
      <c r="B203" s="268" t="s">
        <v>12</v>
      </c>
      <c r="C203" s="269"/>
      <c r="D203" s="270"/>
      <c r="E203" s="14">
        <v>49440567</v>
      </c>
      <c r="F203" s="81">
        <f>I80+J80</f>
        <v>6414365</v>
      </c>
      <c r="G203" s="81">
        <f>K80+L80</f>
        <v>1731988</v>
      </c>
      <c r="H203" s="14">
        <f t="shared" si="5"/>
        <v>44758190</v>
      </c>
      <c r="I203" s="16">
        <f t="shared" si="4"/>
        <v>41454330</v>
      </c>
      <c r="J203" s="14">
        <v>21942311</v>
      </c>
      <c r="K203" s="156">
        <v>10920293</v>
      </c>
      <c r="L203" s="14">
        <v>1254486</v>
      </c>
      <c r="M203" s="17"/>
      <c r="N203" s="17"/>
      <c r="O203" s="19"/>
      <c r="P203" s="80">
        <v>3303860</v>
      </c>
      <c r="Q203" s="1">
        <f t="shared" si="2"/>
        <v>44758190</v>
      </c>
      <c r="R203" s="1">
        <f t="shared" si="3"/>
        <v>0</v>
      </c>
    </row>
    <row r="204" spans="1:18" ht="12.75" customHeight="1">
      <c r="A204" s="47">
        <v>851</v>
      </c>
      <c r="B204" s="268" t="s">
        <v>13</v>
      </c>
      <c r="C204" s="269"/>
      <c r="D204" s="270"/>
      <c r="E204" s="11">
        <v>545000</v>
      </c>
      <c r="F204" s="11">
        <f>I127</f>
        <v>36500</v>
      </c>
      <c r="G204" s="11">
        <f>K127</f>
        <v>36500</v>
      </c>
      <c r="H204" s="11">
        <f t="shared" si="5"/>
        <v>545000</v>
      </c>
      <c r="I204" s="16">
        <f t="shared" si="4"/>
        <v>545000</v>
      </c>
      <c r="J204" s="11">
        <v>120800</v>
      </c>
      <c r="K204" s="11">
        <v>45000</v>
      </c>
      <c r="L204" s="11"/>
      <c r="M204" s="12"/>
      <c r="N204" s="12"/>
      <c r="O204" s="19"/>
      <c r="P204" s="11"/>
      <c r="Q204" s="1">
        <f t="shared" si="2"/>
        <v>545000</v>
      </c>
      <c r="R204" s="1">
        <f t="shared" si="3"/>
        <v>0</v>
      </c>
    </row>
    <row r="205" spans="1:18" ht="12" customHeight="1">
      <c r="A205" s="47">
        <v>852</v>
      </c>
      <c r="B205" s="268" t="s">
        <v>14</v>
      </c>
      <c r="C205" s="269"/>
      <c r="D205" s="270"/>
      <c r="E205" s="11">
        <v>4677050</v>
      </c>
      <c r="F205" s="11">
        <f>I138+J138</f>
        <v>65190</v>
      </c>
      <c r="G205" s="11">
        <f>J138+K138</f>
        <v>188890</v>
      </c>
      <c r="H205" s="11">
        <f aca="true" t="shared" si="6" ref="H205:H216">E205-F205+G205</f>
        <v>4800750</v>
      </c>
      <c r="I205" s="16">
        <f t="shared" si="4"/>
        <v>4735560</v>
      </c>
      <c r="J205" s="11">
        <v>1125478</v>
      </c>
      <c r="K205" s="11"/>
      <c r="L205" s="11">
        <v>3098127</v>
      </c>
      <c r="M205" s="12"/>
      <c r="N205" s="80">
        <v>2289600</v>
      </c>
      <c r="O205" s="19"/>
      <c r="P205" s="11">
        <v>65190</v>
      </c>
      <c r="Q205" s="1">
        <f t="shared" si="2"/>
        <v>4800750</v>
      </c>
      <c r="R205" s="1">
        <f t="shared" si="3"/>
        <v>0</v>
      </c>
    </row>
    <row r="206" spans="1:18" ht="28.5" customHeight="1">
      <c r="A206" s="148">
        <v>853</v>
      </c>
      <c r="B206" s="322" t="s">
        <v>163</v>
      </c>
      <c r="C206" s="323"/>
      <c r="D206" s="324"/>
      <c r="E206" s="11">
        <v>111000</v>
      </c>
      <c r="F206" s="11"/>
      <c r="G206" s="11"/>
      <c r="H206" s="11">
        <f t="shared" si="6"/>
        <v>111000</v>
      </c>
      <c r="I206" s="16">
        <f>H206-P206</f>
        <v>111000</v>
      </c>
      <c r="J206" s="11">
        <v>37500</v>
      </c>
      <c r="K206" s="11"/>
      <c r="L206" s="11">
        <v>11655</v>
      </c>
      <c r="M206" s="12"/>
      <c r="N206" s="80"/>
      <c r="O206" s="19"/>
      <c r="P206" s="11"/>
      <c r="Q206" s="1"/>
      <c r="R206" s="1">
        <f t="shared" si="3"/>
        <v>-111000</v>
      </c>
    </row>
    <row r="207" spans="1:18" ht="11.25" customHeight="1">
      <c r="A207" s="215"/>
      <c r="B207" s="224"/>
      <c r="C207" s="224"/>
      <c r="D207" s="224"/>
      <c r="E207" s="191"/>
      <c r="F207" s="191"/>
      <c r="G207" s="191"/>
      <c r="H207" s="191"/>
      <c r="I207" s="225"/>
      <c r="J207" s="191"/>
      <c r="K207" s="191"/>
      <c r="L207" s="191"/>
      <c r="M207" s="192"/>
      <c r="N207" s="226"/>
      <c r="O207" s="227"/>
      <c r="P207" s="191"/>
      <c r="Q207" s="1"/>
      <c r="R207" s="1"/>
    </row>
    <row r="208" spans="1:18" ht="11.25" customHeight="1">
      <c r="A208" s="216"/>
      <c r="B208" s="228"/>
      <c r="C208" s="228"/>
      <c r="D208" s="228"/>
      <c r="E208" s="193"/>
      <c r="F208" s="193"/>
      <c r="G208" s="193"/>
      <c r="H208" s="193"/>
      <c r="I208" s="229"/>
      <c r="J208" s="193"/>
      <c r="K208" s="193"/>
      <c r="L208" s="193"/>
      <c r="M208" s="194"/>
      <c r="N208" s="230"/>
      <c r="O208" s="231"/>
      <c r="P208" s="193"/>
      <c r="Q208" s="1"/>
      <c r="R208" s="1"/>
    </row>
    <row r="209" spans="1:18" ht="15.75" customHeight="1">
      <c r="A209" s="376" t="s">
        <v>29</v>
      </c>
      <c r="B209" s="340" t="s">
        <v>0</v>
      </c>
      <c r="C209" s="341"/>
      <c r="D209" s="342"/>
      <c r="E209" s="379" t="s">
        <v>228</v>
      </c>
      <c r="F209" s="336" t="s">
        <v>18</v>
      </c>
      <c r="G209" s="337"/>
      <c r="H209" s="329" t="s">
        <v>82</v>
      </c>
      <c r="I209" s="366" t="s">
        <v>30</v>
      </c>
      <c r="J209" s="367"/>
      <c r="K209" s="367"/>
      <c r="L209" s="367"/>
      <c r="M209" s="367"/>
      <c r="N209" s="367"/>
      <c r="O209" s="367"/>
      <c r="P209" s="368"/>
      <c r="Q209" s="1"/>
      <c r="R209" s="1"/>
    </row>
    <row r="210" spans="1:18" ht="15.75" customHeight="1">
      <c r="A210" s="376"/>
      <c r="B210" s="343"/>
      <c r="C210" s="344"/>
      <c r="D210" s="345"/>
      <c r="E210" s="380"/>
      <c r="F210" s="338"/>
      <c r="G210" s="339"/>
      <c r="H210" s="352"/>
      <c r="I210" s="280" t="s">
        <v>32</v>
      </c>
      <c r="J210" s="355" t="s">
        <v>42</v>
      </c>
      <c r="K210" s="356"/>
      <c r="L210" s="356"/>
      <c r="M210" s="356"/>
      <c r="N210" s="356"/>
      <c r="O210" s="357"/>
      <c r="P210" s="349" t="s">
        <v>35</v>
      </c>
      <c r="Q210" s="1"/>
      <c r="R210" s="1"/>
    </row>
    <row r="211" spans="1:18" ht="15.75" customHeight="1">
      <c r="A211" s="377"/>
      <c r="B211" s="343"/>
      <c r="C211" s="344"/>
      <c r="D211" s="345"/>
      <c r="E211" s="380"/>
      <c r="F211" s="329" t="s">
        <v>81</v>
      </c>
      <c r="G211" s="329" t="s">
        <v>86</v>
      </c>
      <c r="H211" s="352"/>
      <c r="I211" s="281"/>
      <c r="J211" s="353" t="s">
        <v>152</v>
      </c>
      <c r="K211" s="353" t="s">
        <v>33</v>
      </c>
      <c r="L211" s="353" t="s">
        <v>44</v>
      </c>
      <c r="M211" s="353" t="s">
        <v>34</v>
      </c>
      <c r="N211" s="358" t="s">
        <v>42</v>
      </c>
      <c r="O211" s="359"/>
      <c r="P211" s="350"/>
      <c r="Q211" s="1"/>
      <c r="R211" s="1"/>
    </row>
    <row r="212" spans="1:18" ht="59.25" customHeight="1">
      <c r="A212" s="378"/>
      <c r="B212" s="346"/>
      <c r="C212" s="347"/>
      <c r="D212" s="348"/>
      <c r="E212" s="381"/>
      <c r="F212" s="330"/>
      <c r="G212" s="330"/>
      <c r="H212" s="330"/>
      <c r="I212" s="282"/>
      <c r="J212" s="354"/>
      <c r="K212" s="354"/>
      <c r="L212" s="354"/>
      <c r="M212" s="354"/>
      <c r="N212" s="83" t="s">
        <v>94</v>
      </c>
      <c r="O212" s="127" t="s">
        <v>147</v>
      </c>
      <c r="P212" s="351"/>
      <c r="Q212" s="1"/>
      <c r="R212" s="1"/>
    </row>
    <row r="213" spans="1:18" ht="25.5" customHeight="1">
      <c r="A213" s="47">
        <v>854</v>
      </c>
      <c r="B213" s="268" t="s">
        <v>15</v>
      </c>
      <c r="C213" s="269"/>
      <c r="D213" s="270"/>
      <c r="E213" s="11">
        <v>1633074</v>
      </c>
      <c r="F213" s="11">
        <f>I154</f>
        <v>5000</v>
      </c>
      <c r="G213" s="11">
        <f>K154</f>
        <v>74464</v>
      </c>
      <c r="H213" s="11">
        <f t="shared" si="6"/>
        <v>1702538</v>
      </c>
      <c r="I213" s="16">
        <f t="shared" si="4"/>
        <v>1702538</v>
      </c>
      <c r="J213" s="11">
        <v>1302202</v>
      </c>
      <c r="K213" s="11"/>
      <c r="L213" s="11">
        <v>232196</v>
      </c>
      <c r="M213" s="12"/>
      <c r="N213" s="12"/>
      <c r="O213" s="19"/>
      <c r="P213" s="11"/>
      <c r="Q213" s="1">
        <f t="shared" si="2"/>
        <v>1702538</v>
      </c>
      <c r="R213" s="1">
        <f t="shared" si="3"/>
        <v>0</v>
      </c>
    </row>
    <row r="214" spans="1:18" ht="24.75" customHeight="1">
      <c r="A214" s="47">
        <v>900</v>
      </c>
      <c r="B214" s="268" t="s">
        <v>118</v>
      </c>
      <c r="C214" s="269"/>
      <c r="D214" s="270"/>
      <c r="E214" s="11">
        <v>4143053</v>
      </c>
      <c r="F214" s="11">
        <f>I159+J159</f>
        <v>121000</v>
      </c>
      <c r="G214" s="11">
        <f>K159+L159</f>
        <v>1000</v>
      </c>
      <c r="H214" s="11">
        <f t="shared" si="6"/>
        <v>4023053</v>
      </c>
      <c r="I214" s="16">
        <f t="shared" si="4"/>
        <v>3113737</v>
      </c>
      <c r="J214" s="11">
        <v>29000</v>
      </c>
      <c r="K214" s="12"/>
      <c r="L214" s="12"/>
      <c r="M214" s="12"/>
      <c r="N214" s="12"/>
      <c r="O214" s="19"/>
      <c r="P214" s="11">
        <v>909316</v>
      </c>
      <c r="Q214" s="1">
        <f t="shared" si="2"/>
        <v>4023053</v>
      </c>
      <c r="R214" s="1">
        <f t="shared" si="3"/>
        <v>0</v>
      </c>
    </row>
    <row r="215" spans="1:18" ht="25.5" customHeight="1">
      <c r="A215" s="47">
        <v>921</v>
      </c>
      <c r="B215" s="268" t="s">
        <v>76</v>
      </c>
      <c r="C215" s="269"/>
      <c r="D215" s="270"/>
      <c r="E215" s="11">
        <v>3838938</v>
      </c>
      <c r="F215" s="11">
        <f>J164+I164</f>
        <v>149370</v>
      </c>
      <c r="G215" s="11">
        <f>K164+L164</f>
        <v>365900</v>
      </c>
      <c r="H215" s="11">
        <f t="shared" si="6"/>
        <v>4055468</v>
      </c>
      <c r="I215" s="16">
        <f t="shared" si="4"/>
        <v>2558488</v>
      </c>
      <c r="J215" s="12"/>
      <c r="K215" s="11">
        <v>2546188</v>
      </c>
      <c r="L215" s="11"/>
      <c r="M215" s="12"/>
      <c r="N215" s="12"/>
      <c r="O215" s="19"/>
      <c r="P215" s="11">
        <v>1496980</v>
      </c>
      <c r="Q215" s="1">
        <f t="shared" si="2"/>
        <v>4055468</v>
      </c>
      <c r="R215" s="1">
        <f t="shared" si="3"/>
        <v>0</v>
      </c>
    </row>
    <row r="216" spans="1:18" ht="12.75" customHeight="1">
      <c r="A216" s="47">
        <v>926</v>
      </c>
      <c r="B216" s="268" t="s">
        <v>232</v>
      </c>
      <c r="C216" s="269"/>
      <c r="D216" s="270"/>
      <c r="E216" s="11">
        <v>1287107</v>
      </c>
      <c r="F216" s="11"/>
      <c r="G216" s="11">
        <f>K169</f>
        <v>76360</v>
      </c>
      <c r="H216" s="11">
        <f t="shared" si="6"/>
        <v>1363467</v>
      </c>
      <c r="I216" s="16">
        <f t="shared" si="4"/>
        <v>1349867</v>
      </c>
      <c r="J216" s="11">
        <v>458285</v>
      </c>
      <c r="K216" s="11">
        <v>220500</v>
      </c>
      <c r="L216" s="11">
        <v>600</v>
      </c>
      <c r="M216" s="12"/>
      <c r="N216" s="12"/>
      <c r="O216" s="19"/>
      <c r="P216" s="11">
        <v>13600</v>
      </c>
      <c r="Q216" s="1">
        <f t="shared" si="2"/>
        <v>1363467</v>
      </c>
      <c r="R216" s="1">
        <f t="shared" si="3"/>
        <v>0</v>
      </c>
    </row>
    <row r="217" spans="1:17" ht="15.75" customHeight="1">
      <c r="A217" s="67" t="s">
        <v>19</v>
      </c>
      <c r="B217" s="309" t="s">
        <v>23</v>
      </c>
      <c r="C217" s="310"/>
      <c r="D217" s="311"/>
      <c r="E217" s="143">
        <f>SUM(E189:E196,E197:E216)</f>
        <v>121464881</v>
      </c>
      <c r="F217" s="143">
        <f aca="true" t="shared" si="7" ref="F217:P217">SUM(F213:F216,F189:F206)</f>
        <v>12318080</v>
      </c>
      <c r="G217" s="143">
        <f t="shared" si="7"/>
        <v>7314517</v>
      </c>
      <c r="H217" s="143">
        <f t="shared" si="7"/>
        <v>116461318</v>
      </c>
      <c r="I217" s="143">
        <f t="shared" si="7"/>
        <v>94977759</v>
      </c>
      <c r="J217" s="143">
        <f t="shared" si="7"/>
        <v>32429818</v>
      </c>
      <c r="K217" s="143">
        <f t="shared" si="7"/>
        <v>16621445</v>
      </c>
      <c r="L217" s="143">
        <f t="shared" si="7"/>
        <v>5148140</v>
      </c>
      <c r="M217" s="143">
        <f t="shared" si="7"/>
        <v>2331976</v>
      </c>
      <c r="N217" s="143">
        <f t="shared" si="7"/>
        <v>2465946</v>
      </c>
      <c r="O217" s="143">
        <f t="shared" si="7"/>
        <v>0</v>
      </c>
      <c r="P217" s="143">
        <f t="shared" si="7"/>
        <v>21483559</v>
      </c>
      <c r="Q217" s="2">
        <f>P217+I217</f>
        <v>116461318</v>
      </c>
    </row>
    <row r="218" spans="1:16" ht="6" customHeight="1">
      <c r="A218" s="142"/>
      <c r="B218" s="142"/>
      <c r="C218" s="142"/>
      <c r="D218" s="142"/>
      <c r="E218" s="305"/>
      <c r="F218" s="328"/>
      <c r="G218" s="141"/>
      <c r="H218" s="142"/>
      <c r="I218" s="21"/>
      <c r="J218" s="21"/>
      <c r="K218" s="20"/>
      <c r="L218" s="20"/>
      <c r="M218" s="20"/>
      <c r="N218" s="20"/>
      <c r="O218" s="9"/>
      <c r="P218" s="9"/>
    </row>
    <row r="219" spans="1:16" ht="6" customHeight="1">
      <c r="A219" s="184"/>
      <c r="B219" s="184"/>
      <c r="C219" s="184"/>
      <c r="D219" s="184"/>
      <c r="E219" s="183"/>
      <c r="F219" s="185"/>
      <c r="G219" s="183"/>
      <c r="H219" s="184"/>
      <c r="I219" s="184"/>
      <c r="J219" s="184"/>
      <c r="K219" s="20"/>
      <c r="L219" s="20"/>
      <c r="M219" s="20"/>
      <c r="N219" s="20"/>
      <c r="O219" s="182"/>
      <c r="P219" s="182"/>
    </row>
    <row r="220" spans="1:16" ht="6.75" customHeight="1">
      <c r="A220" s="184"/>
      <c r="B220" s="184"/>
      <c r="C220" s="184"/>
      <c r="D220" s="184"/>
      <c r="E220" s="183"/>
      <c r="F220" s="185"/>
      <c r="G220" s="183"/>
      <c r="H220" s="184"/>
      <c r="I220" s="184"/>
      <c r="J220" s="184"/>
      <c r="K220" s="20"/>
      <c r="L220" s="20"/>
      <c r="M220" s="20"/>
      <c r="N220" s="20"/>
      <c r="O220" s="182"/>
      <c r="P220" s="182"/>
    </row>
    <row r="221" spans="1:17" ht="12" customHeight="1">
      <c r="A221" s="48" t="s">
        <v>46</v>
      </c>
      <c r="B221" s="331" t="s">
        <v>87</v>
      </c>
      <c r="C221" s="331"/>
      <c r="D221" s="331"/>
      <c r="E221" s="331"/>
      <c r="F221" s="331"/>
      <c r="G221" s="332"/>
      <c r="H221" s="123">
        <f>I217-H226-H227-H230-H231</f>
        <v>70663811</v>
      </c>
      <c r="I221" s="50"/>
      <c r="J221" s="51"/>
      <c r="K221" s="117"/>
      <c r="L221" s="20"/>
      <c r="M221" s="20"/>
      <c r="N221" s="20"/>
      <c r="O221" s="9"/>
      <c r="P221" s="9"/>
      <c r="Q221" s="1">
        <f>H217-Q217</f>
        <v>0</v>
      </c>
    </row>
    <row r="222" spans="1:16" ht="11.25" customHeight="1">
      <c r="A222" s="52" t="s">
        <v>47</v>
      </c>
      <c r="B222" s="320" t="s">
        <v>43</v>
      </c>
      <c r="C222" s="320"/>
      <c r="D222" s="320"/>
      <c r="E222" s="320"/>
      <c r="F222" s="320"/>
      <c r="G222" s="321"/>
      <c r="H222" s="53">
        <f>J217</f>
        <v>32429818</v>
      </c>
      <c r="I222" s="50"/>
      <c r="J222" s="305"/>
      <c r="K222" s="305"/>
      <c r="L222" s="20"/>
      <c r="M222" s="20"/>
      <c r="N222" s="20"/>
      <c r="O222" s="9"/>
      <c r="P222" s="9"/>
    </row>
    <row r="223" spans="1:16" ht="12" customHeight="1">
      <c r="A223" s="52" t="s">
        <v>48</v>
      </c>
      <c r="B223" s="320" t="s">
        <v>49</v>
      </c>
      <c r="C223" s="320"/>
      <c r="D223" s="320"/>
      <c r="E223" s="320"/>
      <c r="F223" s="320"/>
      <c r="G223" s="321"/>
      <c r="H223" s="124">
        <f>H221-H222</f>
        <v>38233993</v>
      </c>
      <c r="I223" s="54">
        <f>H221+H224+H227+H231+H233+H234+H235+H237</f>
        <v>97935325</v>
      </c>
      <c r="J223" s="305"/>
      <c r="K223" s="306"/>
      <c r="L223" s="20"/>
      <c r="M223" s="20"/>
      <c r="N223" s="20"/>
      <c r="O223" s="9"/>
      <c r="P223" s="9"/>
    </row>
    <row r="224" spans="1:16" ht="12" customHeight="1">
      <c r="A224" s="52" t="s">
        <v>50</v>
      </c>
      <c r="B224" s="320" t="s">
        <v>51</v>
      </c>
      <c r="C224" s="320"/>
      <c r="D224" s="320"/>
      <c r="E224" s="320"/>
      <c r="F224" s="320"/>
      <c r="G224" s="321"/>
      <c r="H224" s="53">
        <f>H225+H226</f>
        <v>16664952</v>
      </c>
      <c r="I224" s="50"/>
      <c r="J224" s="21"/>
      <c r="K224" s="20"/>
      <c r="L224" s="20"/>
      <c r="M224" s="20"/>
      <c r="N224" s="20"/>
      <c r="O224" s="9"/>
      <c r="P224" s="9"/>
    </row>
    <row r="225" spans="1:16" ht="12" customHeight="1">
      <c r="A225" s="52"/>
      <c r="B225" s="319" t="s">
        <v>77</v>
      </c>
      <c r="C225" s="319"/>
      <c r="D225" s="319"/>
      <c r="E225" s="319"/>
      <c r="F225" s="319"/>
      <c r="G225" s="55"/>
      <c r="H225" s="53">
        <v>43507</v>
      </c>
      <c r="I225" s="50"/>
      <c r="J225" s="21"/>
      <c r="K225" s="20"/>
      <c r="L225" s="20"/>
      <c r="M225" s="20"/>
      <c r="N225" s="20"/>
      <c r="O225" s="9"/>
      <c r="P225" s="9"/>
    </row>
    <row r="226" spans="1:16" ht="12" customHeight="1">
      <c r="A226" s="52"/>
      <c r="B226" s="319" t="s">
        <v>78</v>
      </c>
      <c r="C226" s="319"/>
      <c r="D226" s="319"/>
      <c r="E226" s="319"/>
      <c r="F226" s="319"/>
      <c r="G226" s="55"/>
      <c r="H226" s="53">
        <f>K217</f>
        <v>16621445</v>
      </c>
      <c r="I226" s="50"/>
      <c r="J226" s="21"/>
      <c r="K226" s="20"/>
      <c r="L226" s="20"/>
      <c r="M226" s="20"/>
      <c r="N226" s="20"/>
      <c r="O226" s="9"/>
      <c r="P226" s="9"/>
    </row>
    <row r="227" spans="1:16" ht="12" customHeight="1">
      <c r="A227" s="52" t="s">
        <v>52</v>
      </c>
      <c r="B227" s="320" t="s">
        <v>44</v>
      </c>
      <c r="C227" s="320"/>
      <c r="D227" s="320"/>
      <c r="E227" s="320"/>
      <c r="F227" s="320"/>
      <c r="G227" s="321"/>
      <c r="H227" s="53">
        <f>L217</f>
        <v>5148140</v>
      </c>
      <c r="I227" s="50"/>
      <c r="J227" s="21"/>
      <c r="K227" s="20"/>
      <c r="L227" s="20"/>
      <c r="M227" s="20"/>
      <c r="N227" s="20"/>
      <c r="O227" s="9"/>
      <c r="P227" s="9"/>
    </row>
    <row r="228" spans="1:16" ht="12" customHeight="1">
      <c r="A228" s="56" t="s">
        <v>53</v>
      </c>
      <c r="B228" s="284" t="s">
        <v>137</v>
      </c>
      <c r="C228" s="284"/>
      <c r="D228" s="284"/>
      <c r="E228" s="284"/>
      <c r="F228" s="284"/>
      <c r="G228" s="285"/>
      <c r="H228" s="57">
        <f>H230+H229</f>
        <v>212387</v>
      </c>
      <c r="I228" s="50"/>
      <c r="J228" s="21"/>
      <c r="K228" s="20"/>
      <c r="L228" s="20"/>
      <c r="M228" s="20"/>
      <c r="N228" s="20"/>
      <c r="O228" s="9"/>
      <c r="P228" s="9"/>
    </row>
    <row r="229" spans="1:16" ht="12" customHeight="1">
      <c r="A229" s="52"/>
      <c r="B229" s="319" t="s">
        <v>79</v>
      </c>
      <c r="C229" s="319"/>
      <c r="D229" s="319"/>
      <c r="E229" s="319"/>
      <c r="F229" s="319"/>
      <c r="G229" s="55"/>
      <c r="H229" s="57">
        <v>0</v>
      </c>
      <c r="I229" s="50"/>
      <c r="J229" s="21"/>
      <c r="K229" s="20"/>
      <c r="L229" s="20"/>
      <c r="M229" s="20"/>
      <c r="N229" s="20"/>
      <c r="O229" s="9"/>
      <c r="P229" s="9"/>
    </row>
    <row r="230" spans="1:16" ht="12" customHeight="1">
      <c r="A230" s="52"/>
      <c r="B230" s="319" t="s">
        <v>80</v>
      </c>
      <c r="C230" s="319"/>
      <c r="D230" s="319"/>
      <c r="E230" s="319"/>
      <c r="F230" s="319"/>
      <c r="G230" s="55"/>
      <c r="H230" s="57">
        <v>212387</v>
      </c>
      <c r="I230" s="50"/>
      <c r="J230" s="21"/>
      <c r="K230" s="20"/>
      <c r="L230" s="20"/>
      <c r="M230" s="20"/>
      <c r="N230" s="20"/>
      <c r="O230" s="9"/>
      <c r="P230" s="9"/>
    </row>
    <row r="231" spans="1:16" ht="12" customHeight="1">
      <c r="A231" s="56" t="s">
        <v>54</v>
      </c>
      <c r="B231" s="284" t="s">
        <v>34</v>
      </c>
      <c r="C231" s="284"/>
      <c r="D231" s="284"/>
      <c r="E231" s="284"/>
      <c r="F231" s="284"/>
      <c r="G231" s="285"/>
      <c r="H231" s="57">
        <f>M217</f>
        <v>2331976</v>
      </c>
      <c r="I231" s="50"/>
      <c r="J231" s="22"/>
      <c r="K231" s="9"/>
      <c r="L231" s="9"/>
      <c r="M231" s="9"/>
      <c r="N231" s="9"/>
      <c r="O231" s="9"/>
      <c r="P231" s="9"/>
    </row>
    <row r="232" spans="1:16" ht="12" customHeight="1">
      <c r="A232" s="56" t="s">
        <v>55</v>
      </c>
      <c r="B232" s="284" t="s">
        <v>131</v>
      </c>
      <c r="C232" s="284"/>
      <c r="D232" s="284"/>
      <c r="E232" s="284"/>
      <c r="F232" s="284"/>
      <c r="G232" s="285"/>
      <c r="H232" s="57"/>
      <c r="I232" s="50"/>
      <c r="J232" s="22"/>
      <c r="K232" s="9"/>
      <c r="L232" s="9"/>
      <c r="M232" s="9"/>
      <c r="N232" s="9"/>
      <c r="O232" s="9"/>
      <c r="P232" s="9"/>
    </row>
    <row r="233" spans="1:16" ht="12.75" customHeight="1">
      <c r="A233" s="56" t="s">
        <v>56</v>
      </c>
      <c r="B233" s="284" t="s">
        <v>65</v>
      </c>
      <c r="C233" s="284"/>
      <c r="D233" s="284"/>
      <c r="E233" s="284"/>
      <c r="F233" s="284"/>
      <c r="G233" s="285"/>
      <c r="H233" s="57">
        <f>N217</f>
        <v>2465946</v>
      </c>
      <c r="I233" s="50"/>
      <c r="J233" s="22"/>
      <c r="K233" s="9"/>
      <c r="L233" s="9"/>
      <c r="M233" s="9"/>
      <c r="N233" s="9"/>
      <c r="O233" s="9"/>
      <c r="P233" s="9"/>
    </row>
    <row r="234" spans="1:16" ht="26.25" customHeight="1">
      <c r="A234" s="56" t="s">
        <v>57</v>
      </c>
      <c r="B234" s="284" t="s">
        <v>58</v>
      </c>
      <c r="C234" s="284"/>
      <c r="D234" s="284"/>
      <c r="E234" s="284"/>
      <c r="F234" s="284"/>
      <c r="G234" s="285"/>
      <c r="H234" s="53">
        <v>340500</v>
      </c>
      <c r="I234" s="50"/>
      <c r="J234" s="22"/>
      <c r="K234" s="9"/>
      <c r="L234" s="9"/>
      <c r="M234" s="9"/>
      <c r="N234" s="9"/>
      <c r="O234" s="9"/>
      <c r="P234" s="9"/>
    </row>
    <row r="235" spans="1:16" ht="26.25" customHeight="1">
      <c r="A235" s="52" t="s">
        <v>59</v>
      </c>
      <c r="B235" s="284" t="s">
        <v>60</v>
      </c>
      <c r="C235" s="284"/>
      <c r="D235" s="284"/>
      <c r="E235" s="284"/>
      <c r="F235" s="284"/>
      <c r="G235" s="285"/>
      <c r="H235" s="53">
        <f>O217</f>
        <v>0</v>
      </c>
      <c r="I235" s="50"/>
      <c r="J235" s="22"/>
      <c r="K235" s="9"/>
      <c r="L235" s="9"/>
      <c r="M235" s="9"/>
      <c r="N235" s="9"/>
      <c r="O235" s="9"/>
      <c r="P235" s="9"/>
    </row>
    <row r="236" spans="1:16" ht="25.5" customHeight="1">
      <c r="A236" s="52" t="s">
        <v>61</v>
      </c>
      <c r="B236" s="284" t="s">
        <v>62</v>
      </c>
      <c r="C236" s="284"/>
      <c r="D236" s="284"/>
      <c r="E236" s="284"/>
      <c r="F236" s="284"/>
      <c r="G236" s="285"/>
      <c r="H236" s="53"/>
      <c r="I236" s="50"/>
      <c r="J236" s="22"/>
      <c r="K236" s="9"/>
      <c r="L236" s="9"/>
      <c r="M236" s="9"/>
      <c r="N236" s="9"/>
      <c r="O236" s="9"/>
      <c r="P236" s="9"/>
    </row>
    <row r="237" spans="1:16" ht="39.75" customHeight="1">
      <c r="A237" s="58" t="s">
        <v>63</v>
      </c>
      <c r="B237" s="313" t="s">
        <v>64</v>
      </c>
      <c r="C237" s="313"/>
      <c r="D237" s="313"/>
      <c r="E237" s="313"/>
      <c r="F237" s="313"/>
      <c r="G237" s="314"/>
      <c r="H237" s="59">
        <v>320000</v>
      </c>
      <c r="I237" s="50"/>
      <c r="J237" s="22"/>
      <c r="K237" s="9"/>
      <c r="L237" s="9"/>
      <c r="M237" s="9"/>
      <c r="N237" s="9"/>
      <c r="O237" s="9"/>
      <c r="P237" s="9"/>
    </row>
    <row r="238" spans="1:16" ht="37.5" customHeight="1">
      <c r="A238" s="232"/>
      <c r="B238" s="233"/>
      <c r="C238" s="233"/>
      <c r="D238" s="233"/>
      <c r="E238" s="233"/>
      <c r="F238" s="233"/>
      <c r="G238" s="233"/>
      <c r="H238" s="62"/>
      <c r="I238" s="62"/>
      <c r="J238" s="22"/>
      <c r="K238" s="181"/>
      <c r="L238" s="181"/>
      <c r="M238" s="181"/>
      <c r="N238" s="181"/>
      <c r="O238" s="181"/>
      <c r="P238" s="181"/>
    </row>
    <row r="239" spans="1:16" ht="12" customHeight="1">
      <c r="A239" s="60"/>
      <c r="B239" s="217"/>
      <c r="C239" s="217"/>
      <c r="D239" s="217"/>
      <c r="E239" s="217"/>
      <c r="F239" s="217"/>
      <c r="G239" s="217"/>
      <c r="H239" s="61"/>
      <c r="I239" s="62"/>
      <c r="J239" s="22"/>
      <c r="K239" s="219"/>
      <c r="L239" s="219"/>
      <c r="M239" s="219"/>
      <c r="N239" s="219"/>
      <c r="O239" s="219"/>
      <c r="P239" s="219"/>
    </row>
    <row r="240" spans="1:16" ht="15.75" customHeight="1">
      <c r="A240" s="63" t="s">
        <v>22</v>
      </c>
      <c r="B240" s="325" t="s">
        <v>83</v>
      </c>
      <c r="C240" s="326"/>
      <c r="D240" s="326"/>
      <c r="E240" s="326"/>
      <c r="F240" s="326"/>
      <c r="G240" s="327"/>
      <c r="H240" s="64">
        <v>2141585</v>
      </c>
      <c r="I240" s="65"/>
      <c r="J240" s="22"/>
      <c r="K240" s="9"/>
      <c r="L240" s="9"/>
      <c r="M240" s="9"/>
      <c r="N240" s="9"/>
      <c r="O240" s="9"/>
      <c r="P240" s="9"/>
    </row>
    <row r="241" spans="1:16" ht="14.25" customHeight="1">
      <c r="A241" s="47" t="s">
        <v>22</v>
      </c>
      <c r="B241" s="268" t="s">
        <v>84</v>
      </c>
      <c r="C241" s="269"/>
      <c r="D241" s="269"/>
      <c r="E241" s="269"/>
      <c r="F241" s="269"/>
      <c r="G241" s="270"/>
      <c r="H241" s="45">
        <v>410000</v>
      </c>
      <c r="I241" s="66"/>
      <c r="J241" s="22"/>
      <c r="K241" s="9"/>
      <c r="L241" s="9"/>
      <c r="M241" s="9"/>
      <c r="N241" s="9"/>
      <c r="O241" s="9"/>
      <c r="P241" s="9"/>
    </row>
    <row r="242" spans="1:16" ht="27.75" customHeight="1">
      <c r="A242" s="47" t="s">
        <v>112</v>
      </c>
      <c r="B242" s="268" t="s">
        <v>113</v>
      </c>
      <c r="C242" s="269"/>
      <c r="D242" s="269"/>
      <c r="E242" s="269"/>
      <c r="F242" s="269"/>
      <c r="G242" s="270"/>
      <c r="H242" s="45">
        <v>2000000</v>
      </c>
      <c r="I242" s="66"/>
      <c r="J242" s="22"/>
      <c r="K242" s="9"/>
      <c r="L242" s="9"/>
      <c r="M242" s="9"/>
      <c r="N242" s="9"/>
      <c r="O242" s="9"/>
      <c r="P242" s="9"/>
    </row>
    <row r="243" spans="1:16" ht="14.25" customHeight="1">
      <c r="A243" s="67" t="s">
        <v>20</v>
      </c>
      <c r="B243" s="309" t="s">
        <v>24</v>
      </c>
      <c r="C243" s="310"/>
      <c r="D243" s="310"/>
      <c r="E243" s="310"/>
      <c r="F243" s="310"/>
      <c r="G243" s="311"/>
      <c r="H243" s="68">
        <f>H240+H241+H242</f>
        <v>4551585</v>
      </c>
      <c r="I243" s="69"/>
      <c r="J243" s="22"/>
      <c r="K243" s="9"/>
      <c r="L243" s="9"/>
      <c r="M243" s="9"/>
      <c r="N243" s="9"/>
      <c r="O243" s="9"/>
      <c r="P243" s="9"/>
    </row>
    <row r="244" spans="1:16" ht="14.25" customHeight="1">
      <c r="A244" s="70" t="s">
        <v>21</v>
      </c>
      <c r="B244" s="315" t="s">
        <v>85</v>
      </c>
      <c r="C244" s="316"/>
      <c r="D244" s="316"/>
      <c r="E244" s="316"/>
      <c r="F244" s="316"/>
      <c r="G244" s="317"/>
      <c r="H244" s="82">
        <f>H243+H217</f>
        <v>121012903</v>
      </c>
      <c r="I244" s="24"/>
      <c r="J244" s="22"/>
      <c r="K244" s="9"/>
      <c r="L244" s="9"/>
      <c r="M244" s="9"/>
      <c r="N244" s="9"/>
      <c r="O244" s="9"/>
      <c r="P244" s="9"/>
    </row>
    <row r="245" spans="1:16" ht="9.75" customHeight="1">
      <c r="A245" s="71"/>
      <c r="B245" s="72"/>
      <c r="C245" s="72"/>
      <c r="D245" s="72"/>
      <c r="E245" s="72"/>
      <c r="F245" s="72"/>
      <c r="G245" s="72"/>
      <c r="H245" s="73"/>
      <c r="I245" s="24"/>
      <c r="J245" s="22"/>
      <c r="K245" s="9"/>
      <c r="L245" s="9"/>
      <c r="M245" s="9"/>
      <c r="N245" s="9"/>
      <c r="O245" s="9"/>
      <c r="P245" s="9"/>
    </row>
    <row r="246" spans="1:16" ht="23.25" customHeight="1">
      <c r="A246" s="71"/>
      <c r="B246" s="72"/>
      <c r="C246" s="72"/>
      <c r="D246" s="72"/>
      <c r="E246" s="72"/>
      <c r="F246" s="72"/>
      <c r="G246" s="72"/>
      <c r="H246" s="73"/>
      <c r="I246" s="24"/>
      <c r="J246" s="22"/>
      <c r="K246" s="182"/>
      <c r="L246" s="182"/>
      <c r="M246" s="182"/>
      <c r="N246" s="182"/>
      <c r="O246" s="182"/>
      <c r="P246" s="182"/>
    </row>
    <row r="247" spans="1:16" ht="19.5" customHeight="1">
      <c r="A247" s="71"/>
      <c r="B247" s="72"/>
      <c r="C247" s="72"/>
      <c r="D247" s="72"/>
      <c r="E247" s="72"/>
      <c r="F247" s="72"/>
      <c r="G247" s="72"/>
      <c r="H247" s="73"/>
      <c r="I247" s="24"/>
      <c r="J247" s="22"/>
      <c r="K247" s="182"/>
      <c r="L247" s="182"/>
      <c r="M247" s="182"/>
      <c r="N247" s="182"/>
      <c r="O247" s="182"/>
      <c r="P247" s="182"/>
    </row>
    <row r="248" spans="1:16" ht="19.5" customHeight="1">
      <c r="A248" s="71"/>
      <c r="B248" s="72"/>
      <c r="C248" s="72"/>
      <c r="D248" s="72"/>
      <c r="E248" s="72"/>
      <c r="F248" s="72"/>
      <c r="G248" s="72"/>
      <c r="H248" s="73"/>
      <c r="I248" s="24"/>
      <c r="J248" s="22"/>
      <c r="K248" s="219"/>
      <c r="L248" s="219"/>
      <c r="M248" s="219"/>
      <c r="N248" s="219"/>
      <c r="O248" s="219"/>
      <c r="P248" s="219"/>
    </row>
    <row r="249" spans="1:16" ht="19.5" customHeight="1">
      <c r="A249" s="71"/>
      <c r="B249" s="72"/>
      <c r="C249" s="72"/>
      <c r="D249" s="72"/>
      <c r="E249" s="72"/>
      <c r="F249" s="72"/>
      <c r="G249" s="72"/>
      <c r="H249" s="73"/>
      <c r="I249" s="24"/>
      <c r="J249" s="22"/>
      <c r="K249" s="219"/>
      <c r="L249" s="219"/>
      <c r="M249" s="219"/>
      <c r="N249" s="219"/>
      <c r="O249" s="219"/>
      <c r="P249" s="219"/>
    </row>
    <row r="250" spans="1:16" ht="19.5" customHeight="1">
      <c r="A250" s="71"/>
      <c r="B250" s="72"/>
      <c r="C250" s="72"/>
      <c r="D250" s="72"/>
      <c r="E250" s="72"/>
      <c r="F250" s="72"/>
      <c r="G250" s="72"/>
      <c r="H250" s="73"/>
      <c r="I250" s="24"/>
      <c r="J250" s="22"/>
      <c r="K250" s="219"/>
      <c r="L250" s="219"/>
      <c r="M250" s="219"/>
      <c r="N250" s="219"/>
      <c r="O250" s="219"/>
      <c r="P250" s="219"/>
    </row>
    <row r="251" spans="1:16" ht="19.5" customHeight="1">
      <c r="A251" s="71"/>
      <c r="B251" s="72"/>
      <c r="C251" s="72"/>
      <c r="D251" s="72"/>
      <c r="E251" s="72"/>
      <c r="F251" s="72"/>
      <c r="G251" s="72"/>
      <c r="H251" s="73"/>
      <c r="I251" s="24"/>
      <c r="J251" s="22"/>
      <c r="K251" s="219"/>
      <c r="L251" s="219"/>
      <c r="M251" s="219"/>
      <c r="N251" s="219"/>
      <c r="O251" s="219"/>
      <c r="P251" s="219"/>
    </row>
    <row r="252" spans="1:16" ht="19.5" customHeight="1">
      <c r="A252" s="71"/>
      <c r="B252" s="72"/>
      <c r="C252" s="72"/>
      <c r="D252" s="72"/>
      <c r="E252" s="72"/>
      <c r="F252" s="72"/>
      <c r="G252" s="72"/>
      <c r="H252" s="73"/>
      <c r="I252" s="24"/>
      <c r="J252" s="22"/>
      <c r="K252" s="219"/>
      <c r="L252" s="219"/>
      <c r="M252" s="219"/>
      <c r="N252" s="219"/>
      <c r="O252" s="219"/>
      <c r="P252" s="219"/>
    </row>
    <row r="253" spans="1:16" ht="19.5" customHeight="1">
      <c r="A253" s="71"/>
      <c r="B253" s="72"/>
      <c r="C253" s="72"/>
      <c r="D253" s="72"/>
      <c r="E253" s="72"/>
      <c r="F253" s="72"/>
      <c r="G253" s="72"/>
      <c r="H253" s="73"/>
      <c r="I253" s="24"/>
      <c r="J253" s="22"/>
      <c r="K253" s="219"/>
      <c r="L253" s="219"/>
      <c r="M253" s="219"/>
      <c r="N253" s="219"/>
      <c r="O253" s="219"/>
      <c r="P253" s="219"/>
    </row>
    <row r="254" spans="1:16" ht="19.5" customHeight="1">
      <c r="A254" s="71"/>
      <c r="B254" s="72"/>
      <c r="C254" s="72"/>
      <c r="D254" s="72"/>
      <c r="E254" s="72"/>
      <c r="F254" s="72"/>
      <c r="G254" s="72"/>
      <c r="H254" s="73"/>
      <c r="I254" s="24"/>
      <c r="J254" s="22"/>
      <c r="K254" s="219"/>
      <c r="L254" s="219"/>
      <c r="M254" s="219"/>
      <c r="N254" s="219"/>
      <c r="O254" s="219"/>
      <c r="P254" s="219"/>
    </row>
    <row r="255" spans="1:16" ht="19.5" customHeight="1">
      <c r="A255" s="71"/>
      <c r="B255" s="72"/>
      <c r="C255" s="72"/>
      <c r="D255" s="72"/>
      <c r="E255" s="72"/>
      <c r="F255" s="72"/>
      <c r="G255" s="72"/>
      <c r="H255" s="73"/>
      <c r="I255" s="24"/>
      <c r="J255" s="22"/>
      <c r="K255" s="219"/>
      <c r="L255" s="219"/>
      <c r="M255" s="219"/>
      <c r="N255" s="219"/>
      <c r="O255" s="219"/>
      <c r="P255" s="219"/>
    </row>
    <row r="256" spans="1:16" ht="19.5" customHeight="1">
      <c r="A256" s="71"/>
      <c r="B256" s="72"/>
      <c r="C256" s="72"/>
      <c r="D256" s="72"/>
      <c r="E256" s="72"/>
      <c r="F256" s="72"/>
      <c r="G256" s="72"/>
      <c r="H256" s="73"/>
      <c r="I256" s="24"/>
      <c r="J256" s="22"/>
      <c r="K256" s="219"/>
      <c r="L256" s="219"/>
      <c r="M256" s="219"/>
      <c r="N256" s="219"/>
      <c r="O256" s="219"/>
      <c r="P256" s="219"/>
    </row>
    <row r="257" spans="1:16" ht="19.5" customHeight="1">
      <c r="A257" s="71"/>
      <c r="B257" s="72"/>
      <c r="C257" s="72"/>
      <c r="D257" s="72"/>
      <c r="E257" s="72"/>
      <c r="F257" s="72"/>
      <c r="G257" s="72"/>
      <c r="H257" s="73"/>
      <c r="I257" s="24"/>
      <c r="J257" s="22"/>
      <c r="K257" s="219"/>
      <c r="L257" s="219"/>
      <c r="M257" s="219"/>
      <c r="N257" s="219"/>
      <c r="O257" s="219"/>
      <c r="P257" s="219"/>
    </row>
    <row r="258" spans="1:16" ht="19.5" customHeight="1">
      <c r="A258" s="71"/>
      <c r="B258" s="72"/>
      <c r="C258" s="72"/>
      <c r="D258" s="72"/>
      <c r="E258" s="72"/>
      <c r="F258" s="72"/>
      <c r="G258" s="72"/>
      <c r="H258" s="73"/>
      <c r="I258" s="24"/>
      <c r="J258" s="22"/>
      <c r="K258" s="219"/>
      <c r="L258" s="219"/>
      <c r="M258" s="219"/>
      <c r="N258" s="219"/>
      <c r="O258" s="219"/>
      <c r="P258" s="219"/>
    </row>
    <row r="259" spans="1:16" ht="19.5" customHeight="1">
      <c r="A259" s="71"/>
      <c r="B259" s="72"/>
      <c r="C259" s="72"/>
      <c r="D259" s="72"/>
      <c r="E259" s="72"/>
      <c r="F259" s="72"/>
      <c r="G259" s="72"/>
      <c r="H259" s="73"/>
      <c r="I259" s="24"/>
      <c r="J259" s="22"/>
      <c r="K259" s="219"/>
      <c r="L259" s="219"/>
      <c r="M259" s="219"/>
      <c r="N259" s="219"/>
      <c r="O259" s="219"/>
      <c r="P259" s="219"/>
    </row>
    <row r="260" spans="1:16" ht="19.5" customHeight="1">
      <c r="A260" s="71"/>
      <c r="B260" s="72"/>
      <c r="C260" s="72"/>
      <c r="D260" s="72"/>
      <c r="E260" s="72"/>
      <c r="F260" s="72"/>
      <c r="G260" s="72"/>
      <c r="H260" s="73"/>
      <c r="I260" s="24"/>
      <c r="J260" s="22"/>
      <c r="K260" s="219"/>
      <c r="L260" s="219"/>
      <c r="M260" s="219"/>
      <c r="N260" s="219"/>
      <c r="O260" s="219"/>
      <c r="P260" s="219"/>
    </row>
    <row r="261" spans="1:16" ht="19.5" customHeight="1">
      <c r="A261" s="71"/>
      <c r="B261" s="72"/>
      <c r="C261" s="72"/>
      <c r="D261" s="72"/>
      <c r="E261" s="72"/>
      <c r="F261" s="72"/>
      <c r="G261" s="72"/>
      <c r="H261" s="73"/>
      <c r="I261" s="24"/>
      <c r="J261" s="22"/>
      <c r="K261" s="219"/>
      <c r="L261" s="219"/>
      <c r="M261" s="219"/>
      <c r="N261" s="219"/>
      <c r="O261" s="219"/>
      <c r="P261" s="219"/>
    </row>
    <row r="262" spans="1:16" ht="19.5" customHeight="1">
      <c r="A262" s="71"/>
      <c r="B262" s="72"/>
      <c r="C262" s="72"/>
      <c r="D262" s="72"/>
      <c r="E262" s="72"/>
      <c r="F262" s="72"/>
      <c r="G262" s="72"/>
      <c r="H262" s="73"/>
      <c r="I262" s="24"/>
      <c r="J262" s="22"/>
      <c r="K262" s="219"/>
      <c r="L262" s="219"/>
      <c r="M262" s="219"/>
      <c r="N262" s="219"/>
      <c r="O262" s="219"/>
      <c r="P262" s="219"/>
    </row>
    <row r="263" spans="1:16" ht="19.5" customHeight="1">
      <c r="A263" s="71"/>
      <c r="B263" s="72"/>
      <c r="C263" s="72"/>
      <c r="D263" s="72"/>
      <c r="E263" s="72"/>
      <c r="F263" s="72"/>
      <c r="G263" s="72"/>
      <c r="H263" s="73"/>
      <c r="I263" s="24"/>
      <c r="J263" s="22"/>
      <c r="K263" s="219"/>
      <c r="L263" s="219"/>
      <c r="M263" s="219"/>
      <c r="N263" s="219"/>
      <c r="O263" s="219"/>
      <c r="P263" s="219"/>
    </row>
    <row r="264" spans="1:16" ht="19.5" customHeight="1">
      <c r="A264" s="71"/>
      <c r="B264" s="72"/>
      <c r="C264" s="72"/>
      <c r="D264" s="72"/>
      <c r="E264" s="72"/>
      <c r="F264" s="72"/>
      <c r="G264" s="72"/>
      <c r="H264" s="73"/>
      <c r="I264" s="24"/>
      <c r="J264" s="22"/>
      <c r="K264" s="219"/>
      <c r="L264" s="219"/>
      <c r="M264" s="219"/>
      <c r="N264" s="219"/>
      <c r="O264" s="219"/>
      <c r="P264" s="219"/>
    </row>
    <row r="265" spans="1:16" ht="15" customHeight="1">
      <c r="A265" s="71"/>
      <c r="B265" s="72"/>
      <c r="C265" s="72"/>
      <c r="D265" s="72"/>
      <c r="E265" s="72"/>
      <c r="F265" s="72"/>
      <c r="G265" s="72"/>
      <c r="H265" s="73"/>
      <c r="I265" s="24"/>
      <c r="J265" s="22"/>
      <c r="K265" s="182"/>
      <c r="L265" s="182"/>
      <c r="M265" s="182"/>
      <c r="N265" s="182"/>
      <c r="O265" s="182"/>
      <c r="P265" s="182"/>
    </row>
    <row r="266" spans="1:16" ht="16.5" customHeight="1">
      <c r="A266" s="71"/>
      <c r="B266" s="72"/>
      <c r="C266" s="72"/>
      <c r="D266" s="72"/>
      <c r="E266" s="72"/>
      <c r="F266" s="72"/>
      <c r="G266" s="72"/>
      <c r="H266" s="73"/>
      <c r="I266" s="24"/>
      <c r="J266" s="22"/>
      <c r="K266" s="182"/>
      <c r="L266" s="182"/>
      <c r="M266" s="182"/>
      <c r="N266" s="182"/>
      <c r="O266" s="182"/>
      <c r="P266" s="182"/>
    </row>
    <row r="267" spans="1:16" ht="23.25" customHeight="1">
      <c r="A267" s="71"/>
      <c r="B267" s="72"/>
      <c r="C267" s="72"/>
      <c r="D267" s="72"/>
      <c r="E267" s="72"/>
      <c r="F267" s="72"/>
      <c r="G267" s="72"/>
      <c r="H267" s="73"/>
      <c r="I267" s="24"/>
      <c r="J267" s="22"/>
      <c r="K267" s="182"/>
      <c r="L267" s="182"/>
      <c r="M267" s="182"/>
      <c r="N267" s="182"/>
      <c r="O267" s="182"/>
      <c r="P267" s="182"/>
    </row>
    <row r="268" spans="1:16" ht="9.75" customHeight="1">
      <c r="A268" s="71"/>
      <c r="B268" s="72"/>
      <c r="C268" s="72"/>
      <c r="D268" s="72"/>
      <c r="E268" s="72"/>
      <c r="F268" s="72"/>
      <c r="G268" s="72"/>
      <c r="H268" s="73"/>
      <c r="I268" s="24"/>
      <c r="J268" s="22"/>
      <c r="K268" s="182"/>
      <c r="L268" s="182"/>
      <c r="M268" s="182"/>
      <c r="N268" s="182"/>
      <c r="O268" s="182"/>
      <c r="P268" s="182"/>
    </row>
    <row r="269" spans="1:16" ht="18.75" customHeight="1">
      <c r="A269" s="71"/>
      <c r="B269" s="72"/>
      <c r="C269" s="72"/>
      <c r="D269" s="72"/>
      <c r="E269" s="72"/>
      <c r="F269" s="72"/>
      <c r="G269" s="72"/>
      <c r="H269" s="73"/>
      <c r="I269" s="24"/>
      <c r="J269" s="22"/>
      <c r="K269" s="182"/>
      <c r="L269" s="182"/>
      <c r="M269" s="182"/>
      <c r="N269" s="182"/>
      <c r="O269" s="182"/>
      <c r="P269" s="182"/>
    </row>
    <row r="270" spans="1:16" ht="18.75" customHeight="1">
      <c r="A270" s="71"/>
      <c r="B270" s="72"/>
      <c r="C270" s="72"/>
      <c r="D270" s="72"/>
      <c r="E270" s="72"/>
      <c r="F270" s="72"/>
      <c r="G270" s="72"/>
      <c r="H270" s="73"/>
      <c r="I270" s="24"/>
      <c r="J270" s="22"/>
      <c r="K270" s="182"/>
      <c r="L270" s="182"/>
      <c r="M270" s="182"/>
      <c r="N270" s="182"/>
      <c r="O270" s="182"/>
      <c r="P270" s="182"/>
    </row>
    <row r="271" spans="1:16" ht="9" customHeight="1">
      <c r="A271" s="71"/>
      <c r="B271" s="72"/>
      <c r="C271" s="72"/>
      <c r="D271" s="72"/>
      <c r="E271" s="72"/>
      <c r="F271" s="72"/>
      <c r="G271" s="72"/>
      <c r="H271" s="73"/>
      <c r="I271" s="24"/>
      <c r="J271" s="22"/>
      <c r="K271" s="9"/>
      <c r="L271" s="9"/>
      <c r="M271" s="9"/>
      <c r="N271" s="9"/>
      <c r="O271" s="9"/>
      <c r="P271" s="9"/>
    </row>
    <row r="272" spans="1:16" ht="15.75" customHeight="1">
      <c r="A272" s="46" t="s">
        <v>4</v>
      </c>
      <c r="B272" s="292" t="s">
        <v>226</v>
      </c>
      <c r="C272" s="292"/>
      <c r="D272" s="292"/>
      <c r="E272" s="292"/>
      <c r="F272" s="292"/>
      <c r="G272" s="292"/>
      <c r="H272" s="292"/>
      <c r="I272" s="293">
        <f>Dochody!E70</f>
        <v>111989389</v>
      </c>
      <c r="J272" s="294"/>
      <c r="K272" s="9"/>
      <c r="L272" s="9"/>
      <c r="M272" s="9"/>
      <c r="N272" s="9"/>
      <c r="O272" s="9"/>
      <c r="P272" s="9"/>
    </row>
    <row r="273" spans="1:16" ht="15.75" customHeight="1">
      <c r="A273" s="46"/>
      <c r="B273" s="301" t="s">
        <v>25</v>
      </c>
      <c r="C273" s="301"/>
      <c r="D273" s="301"/>
      <c r="E273" s="301"/>
      <c r="F273" s="301"/>
      <c r="G273" s="301"/>
      <c r="H273" s="301"/>
      <c r="I273" s="290">
        <f>Dochody!F70+Dochody!G70</f>
        <v>6856639</v>
      </c>
      <c r="J273" s="289"/>
      <c r="K273" s="9"/>
      <c r="L273" s="9"/>
      <c r="M273" s="9"/>
      <c r="N273" s="9"/>
      <c r="O273" s="9"/>
      <c r="P273" s="9"/>
    </row>
    <row r="274" spans="1:16" ht="15.75" customHeight="1">
      <c r="A274" s="46"/>
      <c r="B274" s="301" t="s">
        <v>117</v>
      </c>
      <c r="C274" s="301"/>
      <c r="D274" s="301"/>
      <c r="E274" s="301"/>
      <c r="F274" s="301"/>
      <c r="G274" s="301"/>
      <c r="H274" s="301"/>
      <c r="I274" s="290">
        <f>Dochody!H70+Dochody!I70</f>
        <v>1853076</v>
      </c>
      <c r="J274" s="289"/>
      <c r="K274" s="9"/>
      <c r="L274" s="9"/>
      <c r="M274" s="9"/>
      <c r="N274" s="9"/>
      <c r="O274" s="9"/>
      <c r="P274" s="9"/>
    </row>
    <row r="275" spans="1:16" ht="17.25" customHeight="1">
      <c r="A275" s="46" t="s">
        <v>5</v>
      </c>
      <c r="B275" s="287" t="s">
        <v>37</v>
      </c>
      <c r="C275" s="307"/>
      <c r="D275" s="307"/>
      <c r="E275" s="307"/>
      <c r="F275" s="307"/>
      <c r="G275" s="307"/>
      <c r="H275" s="308"/>
      <c r="I275" s="293">
        <f>I272+I274-I273</f>
        <v>106985826</v>
      </c>
      <c r="J275" s="294"/>
      <c r="K275" s="9"/>
      <c r="L275" s="9"/>
      <c r="M275" s="9"/>
      <c r="N275" s="9"/>
      <c r="O275" s="9"/>
      <c r="P275" s="9"/>
    </row>
    <row r="276" spans="1:16" ht="16.5" customHeight="1">
      <c r="A276" s="74" t="s">
        <v>6</v>
      </c>
      <c r="B276" s="298" t="s">
        <v>128</v>
      </c>
      <c r="C276" s="299"/>
      <c r="D276" s="299"/>
      <c r="E276" s="299"/>
      <c r="F276" s="299"/>
      <c r="G276" s="299"/>
      <c r="H276" s="300"/>
      <c r="I276" s="293">
        <f>Dochody!J82</f>
        <v>11500000</v>
      </c>
      <c r="J276" s="294"/>
      <c r="K276" s="9"/>
      <c r="L276" s="9"/>
      <c r="M276" s="9"/>
      <c r="N276" s="9"/>
      <c r="O276" s="9"/>
      <c r="P276" s="9"/>
    </row>
    <row r="277" spans="1:16" ht="15.75" customHeight="1">
      <c r="A277" s="74" t="s">
        <v>7</v>
      </c>
      <c r="B277" s="298" t="s">
        <v>115</v>
      </c>
      <c r="C277" s="299"/>
      <c r="D277" s="299"/>
      <c r="E277" s="299"/>
      <c r="F277" s="299"/>
      <c r="G277" s="299"/>
      <c r="H277" s="300"/>
      <c r="I277" s="293">
        <f>Dochody!J83</f>
        <v>2100000</v>
      </c>
      <c r="J277" s="294"/>
      <c r="K277" s="9"/>
      <c r="L277" s="9"/>
      <c r="M277" s="9"/>
      <c r="N277" s="9"/>
      <c r="O277" s="9"/>
      <c r="P277" s="9"/>
    </row>
    <row r="278" spans="1:16" ht="43.5" customHeight="1">
      <c r="A278" s="74" t="s">
        <v>66</v>
      </c>
      <c r="B278" s="298" t="s">
        <v>123</v>
      </c>
      <c r="C278" s="299"/>
      <c r="D278" s="299"/>
      <c r="E278" s="299"/>
      <c r="F278" s="299"/>
      <c r="G278" s="299"/>
      <c r="H278" s="300"/>
      <c r="I278" s="293">
        <v>427077</v>
      </c>
      <c r="J278" s="304"/>
      <c r="K278" s="9"/>
      <c r="L278" s="9"/>
      <c r="M278" s="9"/>
      <c r="N278" s="9"/>
      <c r="O278" s="9"/>
      <c r="P278" s="9"/>
    </row>
    <row r="279" spans="1:16" ht="22.5" customHeight="1">
      <c r="A279" s="46"/>
      <c r="B279" s="302" t="s">
        <v>135</v>
      </c>
      <c r="C279" s="303"/>
      <c r="D279" s="303"/>
      <c r="E279" s="303"/>
      <c r="F279" s="303"/>
      <c r="G279" s="303"/>
      <c r="H279" s="294"/>
      <c r="I279" s="293">
        <f>I275+I276+I277+I278</f>
        <v>121012903</v>
      </c>
      <c r="J279" s="294"/>
      <c r="K279" s="9"/>
      <c r="L279" s="25"/>
      <c r="M279" s="9"/>
      <c r="N279" s="9"/>
      <c r="O279" s="9"/>
      <c r="P279" s="9"/>
    </row>
    <row r="280" spans="1:16" ht="3.75" customHeight="1">
      <c r="A280" s="46"/>
      <c r="B280" s="287"/>
      <c r="C280" s="288"/>
      <c r="D280" s="288"/>
      <c r="E280" s="288"/>
      <c r="F280" s="288"/>
      <c r="G280" s="288"/>
      <c r="H280" s="289"/>
      <c r="I280" s="287"/>
      <c r="J280" s="289"/>
      <c r="K280" s="9"/>
      <c r="L280" s="9"/>
      <c r="M280" s="9"/>
      <c r="N280" s="9"/>
      <c r="O280" s="9"/>
      <c r="P280" s="9"/>
    </row>
    <row r="281" spans="1:16" ht="15" customHeight="1">
      <c r="A281" s="46" t="s">
        <v>4</v>
      </c>
      <c r="B281" s="302" t="s">
        <v>227</v>
      </c>
      <c r="C281" s="303"/>
      <c r="D281" s="303"/>
      <c r="E281" s="303"/>
      <c r="F281" s="303"/>
      <c r="G281" s="303"/>
      <c r="H281" s="294"/>
      <c r="I281" s="293">
        <f>E217</f>
        <v>121464881</v>
      </c>
      <c r="J281" s="294"/>
      <c r="K281" s="9"/>
      <c r="L281" s="9"/>
      <c r="M281" s="9"/>
      <c r="N281" s="9"/>
      <c r="O281" s="9"/>
      <c r="P281" s="9"/>
    </row>
    <row r="282" spans="1:16" ht="18" customHeight="1">
      <c r="A282" s="46"/>
      <c r="B282" s="287" t="s">
        <v>26</v>
      </c>
      <c r="C282" s="288"/>
      <c r="D282" s="288"/>
      <c r="E282" s="288"/>
      <c r="F282" s="288"/>
      <c r="G282" s="288"/>
      <c r="H282" s="289"/>
      <c r="I282" s="290">
        <f>F217</f>
        <v>12318080</v>
      </c>
      <c r="J282" s="289"/>
      <c r="K282" s="25"/>
      <c r="L282" s="283"/>
      <c r="M282" s="283"/>
      <c r="N282" s="25"/>
      <c r="O282" s="9"/>
      <c r="P282" s="9"/>
    </row>
    <row r="283" spans="1:16" ht="18" customHeight="1">
      <c r="A283" s="46"/>
      <c r="B283" s="287" t="s">
        <v>27</v>
      </c>
      <c r="C283" s="288"/>
      <c r="D283" s="288"/>
      <c r="E283" s="288"/>
      <c r="F283" s="288"/>
      <c r="G283" s="288"/>
      <c r="H283" s="289"/>
      <c r="I283" s="290">
        <f>G217</f>
        <v>7314517</v>
      </c>
      <c r="J283" s="289"/>
      <c r="K283" s="25"/>
      <c r="L283" s="9"/>
      <c r="M283" s="9"/>
      <c r="N283" s="9"/>
      <c r="O283" s="9"/>
      <c r="P283" s="9"/>
    </row>
    <row r="284" spans="1:16" ht="17.25" customHeight="1">
      <c r="A284" s="46" t="s">
        <v>5</v>
      </c>
      <c r="B284" s="287" t="s">
        <v>38</v>
      </c>
      <c r="C284" s="288"/>
      <c r="D284" s="288"/>
      <c r="E284" s="288"/>
      <c r="F284" s="288"/>
      <c r="G284" s="288"/>
      <c r="H284" s="289"/>
      <c r="I284" s="293">
        <f>I281+I283-I282</f>
        <v>116461318</v>
      </c>
      <c r="J284" s="294"/>
      <c r="K284" s="9"/>
      <c r="L284" s="283"/>
      <c r="M284" s="286"/>
      <c r="N284" s="9"/>
      <c r="O284" s="9"/>
      <c r="P284" s="9"/>
    </row>
    <row r="285" spans="1:16" ht="12.75">
      <c r="A285" s="46" t="s">
        <v>6</v>
      </c>
      <c r="B285" s="287" t="s">
        <v>41</v>
      </c>
      <c r="C285" s="288"/>
      <c r="D285" s="288"/>
      <c r="E285" s="288"/>
      <c r="F285" s="288"/>
      <c r="G285" s="288"/>
      <c r="H285" s="289"/>
      <c r="I285" s="290">
        <f>H240</f>
        <v>2141585</v>
      </c>
      <c r="J285" s="289"/>
      <c r="K285" s="9"/>
      <c r="L285" s="9"/>
      <c r="M285" s="9"/>
      <c r="N285" s="9"/>
      <c r="O285" s="9"/>
      <c r="P285" s="9"/>
    </row>
    <row r="286" spans="1:16" ht="12.75">
      <c r="A286" s="46" t="s">
        <v>7</v>
      </c>
      <c r="B286" s="287" t="s">
        <v>40</v>
      </c>
      <c r="C286" s="288"/>
      <c r="D286" s="288"/>
      <c r="E286" s="288"/>
      <c r="F286" s="288"/>
      <c r="G286" s="288"/>
      <c r="H286" s="289"/>
      <c r="I286" s="290">
        <f>H241</f>
        <v>410000</v>
      </c>
      <c r="J286" s="289"/>
      <c r="K286" s="9"/>
      <c r="L286" s="9"/>
      <c r="M286" s="9"/>
      <c r="N286" s="9"/>
      <c r="O286" s="9"/>
      <c r="P286" s="9"/>
    </row>
    <row r="287" spans="1:16" ht="12.75">
      <c r="A287" s="46" t="s">
        <v>66</v>
      </c>
      <c r="B287" s="287" t="s">
        <v>113</v>
      </c>
      <c r="C287" s="288"/>
      <c r="D287" s="288"/>
      <c r="E287" s="288"/>
      <c r="F287" s="288"/>
      <c r="G287" s="288"/>
      <c r="H287" s="289"/>
      <c r="I287" s="290">
        <v>2000000</v>
      </c>
      <c r="J287" s="291"/>
      <c r="K287" s="126"/>
      <c r="L287" s="126"/>
      <c r="M287" s="126"/>
      <c r="N287" s="126"/>
      <c r="O287" s="126"/>
      <c r="P287" s="126"/>
    </row>
    <row r="288" spans="1:16" ht="18" customHeight="1">
      <c r="A288" s="75"/>
      <c r="B288" s="302" t="s">
        <v>136</v>
      </c>
      <c r="C288" s="303"/>
      <c r="D288" s="303"/>
      <c r="E288" s="303"/>
      <c r="F288" s="303"/>
      <c r="G288" s="303"/>
      <c r="H288" s="294"/>
      <c r="I288" s="293">
        <f>I284+I285+I286+I287</f>
        <v>121012903</v>
      </c>
      <c r="J288" s="294"/>
      <c r="K288" s="9"/>
      <c r="L288" s="278">
        <f>I279-I288</f>
        <v>0</v>
      </c>
      <c r="M288" s="279"/>
      <c r="N288" s="9"/>
      <c r="O288" s="9"/>
      <c r="P288" s="9"/>
    </row>
    <row r="289" spans="1:16" ht="7.5" customHeight="1">
      <c r="A289" s="26"/>
      <c r="B289" s="9"/>
      <c r="C289" s="9"/>
      <c r="D289" s="9"/>
      <c r="E289" s="27"/>
      <c r="F289" s="22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5" customHeight="1">
      <c r="A290" s="286" t="s">
        <v>120</v>
      </c>
      <c r="B290" s="286"/>
      <c r="C290" s="286"/>
      <c r="D290" s="286"/>
      <c r="E290" s="286"/>
      <c r="F290" s="286"/>
      <c r="G290" s="286"/>
      <c r="H290" s="286"/>
      <c r="I290" s="286"/>
      <c r="J290" s="286"/>
      <c r="K290" s="9"/>
      <c r="L290" s="165"/>
      <c r="M290" s="9"/>
      <c r="N290" s="9"/>
      <c r="O290" s="9"/>
      <c r="P290" s="9"/>
    </row>
    <row r="291" spans="1:16" ht="12.75">
      <c r="A291" s="318" t="s">
        <v>124</v>
      </c>
      <c r="B291" s="312"/>
      <c r="C291" s="312"/>
      <c r="D291" s="312"/>
      <c r="E291" s="312"/>
      <c r="F291" s="312"/>
      <c r="G291" s="312"/>
      <c r="H291" s="312"/>
      <c r="I291" s="312"/>
      <c r="J291" s="312"/>
      <c r="K291" s="9"/>
      <c r="L291" s="9"/>
      <c r="M291" s="9"/>
      <c r="N291" s="9"/>
      <c r="O291" s="9"/>
      <c r="P291" s="9"/>
    </row>
    <row r="292" spans="1:16" ht="12.75">
      <c r="A292" s="84" t="s">
        <v>119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2.75">
      <c r="A293" s="79" t="s">
        <v>121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2.75">
      <c r="A294" s="79" t="s">
        <v>122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9"/>
      <c r="L294" s="9"/>
      <c r="M294" s="9"/>
      <c r="N294" s="9"/>
      <c r="O294" s="9"/>
      <c r="P294" s="9"/>
    </row>
    <row r="295" spans="1:16" ht="12.75">
      <c r="A295" s="312"/>
      <c r="B295" s="312"/>
      <c r="C295" s="312"/>
      <c r="D295" s="312"/>
      <c r="E295" s="312"/>
      <c r="F295" s="312"/>
      <c r="G295" s="312"/>
      <c r="H295" s="312"/>
      <c r="I295" s="312"/>
      <c r="J295" s="312"/>
      <c r="K295" s="9"/>
      <c r="L295" s="9"/>
      <c r="M295" s="9"/>
      <c r="N295" s="9"/>
      <c r="O295" s="9"/>
      <c r="P295" s="9"/>
    </row>
    <row r="296" spans="1:1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</sheetData>
  <sheetProtection/>
  <mergeCells count="292">
    <mergeCell ref="I210:I212"/>
    <mergeCell ref="J210:O210"/>
    <mergeCell ref="P210:P212"/>
    <mergeCell ref="F211:F212"/>
    <mergeCell ref="G211:G212"/>
    <mergeCell ref="J211:J212"/>
    <mergeCell ref="K211:K212"/>
    <mergeCell ref="L211:L212"/>
    <mergeCell ref="M211:M212"/>
    <mergeCell ref="N211:O211"/>
    <mergeCell ref="A147:C147"/>
    <mergeCell ref="D147:H148"/>
    <mergeCell ref="I147:J147"/>
    <mergeCell ref="K147:L147"/>
    <mergeCell ref="A209:A212"/>
    <mergeCell ref="B209:D212"/>
    <mergeCell ref="E209:E212"/>
    <mergeCell ref="F209:G210"/>
    <mergeCell ref="H209:H212"/>
    <mergeCell ref="I209:P209"/>
    <mergeCell ref="A36:C36"/>
    <mergeCell ref="D36:H37"/>
    <mergeCell ref="I36:J36"/>
    <mergeCell ref="K36:L36"/>
    <mergeCell ref="A75:C75"/>
    <mergeCell ref="D75:H76"/>
    <mergeCell ref="I75:J75"/>
    <mergeCell ref="K75:L75"/>
    <mergeCell ref="D39:H39"/>
    <mergeCell ref="D40:H40"/>
    <mergeCell ref="D13:H13"/>
    <mergeCell ref="D14:H14"/>
    <mergeCell ref="D15:H15"/>
    <mergeCell ref="D65:H65"/>
    <mergeCell ref="D66:H66"/>
    <mergeCell ref="D63:H63"/>
    <mergeCell ref="D28:H28"/>
    <mergeCell ref="D27:H27"/>
    <mergeCell ref="D30:H30"/>
    <mergeCell ref="D31:H31"/>
    <mergeCell ref="A111:C111"/>
    <mergeCell ref="D111:H112"/>
    <mergeCell ref="I111:J111"/>
    <mergeCell ref="K111:L111"/>
    <mergeCell ref="D124:H124"/>
    <mergeCell ref="D113:H113"/>
    <mergeCell ref="D114:H114"/>
    <mergeCell ref="D115:H115"/>
    <mergeCell ref="D116:H116"/>
    <mergeCell ref="D117:H117"/>
    <mergeCell ref="D170:H170"/>
    <mergeCell ref="D171:H171"/>
    <mergeCell ref="D132:H132"/>
    <mergeCell ref="D150:H150"/>
    <mergeCell ref="D153:H153"/>
    <mergeCell ref="D175:H175"/>
    <mergeCell ref="D159:H159"/>
    <mergeCell ref="D174:H174"/>
    <mergeCell ref="D172:H172"/>
    <mergeCell ref="D173:H173"/>
    <mergeCell ref="D155:H155"/>
    <mergeCell ref="D156:H156"/>
    <mergeCell ref="D157:H157"/>
    <mergeCell ref="D158:H158"/>
    <mergeCell ref="D169:H169"/>
    <mergeCell ref="D127:H127"/>
    <mergeCell ref="D122:H122"/>
    <mergeCell ref="D125:H125"/>
    <mergeCell ref="D133:H133"/>
    <mergeCell ref="D119:H119"/>
    <mergeCell ref="D120:H120"/>
    <mergeCell ref="D145:H145"/>
    <mergeCell ref="D121:H121"/>
    <mergeCell ref="D118:H118"/>
    <mergeCell ref="D126:H126"/>
    <mergeCell ref="D128:H128"/>
    <mergeCell ref="D94:H94"/>
    <mergeCell ref="D107:H107"/>
    <mergeCell ref="D105:H105"/>
    <mergeCell ref="D102:H102"/>
    <mergeCell ref="D141:H141"/>
    <mergeCell ref="D98:H98"/>
    <mergeCell ref="D97:H97"/>
    <mergeCell ref="D99:H99"/>
    <mergeCell ref="D100:H100"/>
    <mergeCell ref="D106:H106"/>
    <mergeCell ref="D89:H89"/>
    <mergeCell ref="D101:H101"/>
    <mergeCell ref="D103:H103"/>
    <mergeCell ref="D104:H104"/>
    <mergeCell ref="D178:H178"/>
    <mergeCell ref="D177:H177"/>
    <mergeCell ref="D152:H152"/>
    <mergeCell ref="D108:H108"/>
    <mergeCell ref="D131:H131"/>
    <mergeCell ref="D123:H123"/>
    <mergeCell ref="D137:H137"/>
    <mergeCell ref="D136:H136"/>
    <mergeCell ref="D129:H129"/>
    <mergeCell ref="D93:H93"/>
    <mergeCell ref="D77:H77"/>
    <mergeCell ref="D78:H78"/>
    <mergeCell ref="D79:H79"/>
    <mergeCell ref="D57:H57"/>
    <mergeCell ref="D88:H88"/>
    <mergeCell ref="D64:H64"/>
    <mergeCell ref="D58:H58"/>
    <mergeCell ref="D87:H87"/>
    <mergeCell ref="D83:H83"/>
    <mergeCell ref="D41:H41"/>
    <mergeCell ref="D42:H42"/>
    <mergeCell ref="D46:H46"/>
    <mergeCell ref="D47:H47"/>
    <mergeCell ref="D48:H48"/>
    <mergeCell ref="D49:H49"/>
    <mergeCell ref="D43:H43"/>
    <mergeCell ref="D44:H44"/>
    <mergeCell ref="D45:H45"/>
    <mergeCell ref="D53:H53"/>
    <mergeCell ref="D85:H85"/>
    <mergeCell ref="D86:H86"/>
    <mergeCell ref="D84:H84"/>
    <mergeCell ref="D82:H82"/>
    <mergeCell ref="D60:H60"/>
    <mergeCell ref="D61:H61"/>
    <mergeCell ref="D70:H70"/>
    <mergeCell ref="D54:H54"/>
    <mergeCell ref="D81:H81"/>
    <mergeCell ref="O179:P179"/>
    <mergeCell ref="L187:L188"/>
    <mergeCell ref="A179:H179"/>
    <mergeCell ref="A185:A188"/>
    <mergeCell ref="E185:E188"/>
    <mergeCell ref="I185:P185"/>
    <mergeCell ref="G187:G188"/>
    <mergeCell ref="J187:J188"/>
    <mergeCell ref="M179:N179"/>
    <mergeCell ref="A5:L5"/>
    <mergeCell ref="I7:J7"/>
    <mergeCell ref="K7:L7"/>
    <mergeCell ref="D7:H8"/>
    <mergeCell ref="A7:C7"/>
    <mergeCell ref="D51:H51"/>
    <mergeCell ref="D23:H23"/>
    <mergeCell ref="D24:H24"/>
    <mergeCell ref="D25:H25"/>
    <mergeCell ref="D38:H38"/>
    <mergeCell ref="D18:H18"/>
    <mergeCell ref="D20:H20"/>
    <mergeCell ref="D22:H22"/>
    <mergeCell ref="P186:P188"/>
    <mergeCell ref="H185:H188"/>
    <mergeCell ref="M187:M188"/>
    <mergeCell ref="K187:K188"/>
    <mergeCell ref="J186:O186"/>
    <mergeCell ref="D52:H52"/>
    <mergeCell ref="N187:O187"/>
    <mergeCell ref="D19:H19"/>
    <mergeCell ref="D21:H21"/>
    <mergeCell ref="D138:H138"/>
    <mergeCell ref="D9:H9"/>
    <mergeCell ref="D10:H10"/>
    <mergeCell ref="D11:H11"/>
    <mergeCell ref="D67:H67"/>
    <mergeCell ref="D68:H68"/>
    <mergeCell ref="D17:H17"/>
    <mergeCell ref="D16:H16"/>
    <mergeCell ref="F187:F188"/>
    <mergeCell ref="J222:K222"/>
    <mergeCell ref="B221:G221"/>
    <mergeCell ref="B222:G222"/>
    <mergeCell ref="F185:G186"/>
    <mergeCell ref="B185:D188"/>
    <mergeCell ref="D90:H90"/>
    <mergeCell ref="D69:H69"/>
    <mergeCell ref="B216:D216"/>
    <mergeCell ref="B229:F229"/>
    <mergeCell ref="B228:G228"/>
    <mergeCell ref="B201:D201"/>
    <mergeCell ref="B202:D202"/>
    <mergeCell ref="E218:F218"/>
    <mergeCell ref="B224:G224"/>
    <mergeCell ref="B225:F225"/>
    <mergeCell ref="B223:G223"/>
    <mergeCell ref="B213:D213"/>
    <mergeCell ref="B231:G231"/>
    <mergeCell ref="B230:F230"/>
    <mergeCell ref="B227:G227"/>
    <mergeCell ref="B204:D204"/>
    <mergeCell ref="B206:D206"/>
    <mergeCell ref="B240:G240"/>
    <mergeCell ref="B236:G236"/>
    <mergeCell ref="B226:F226"/>
    <mergeCell ref="B205:D205"/>
    <mergeCell ref="B217:D217"/>
    <mergeCell ref="A295:J295"/>
    <mergeCell ref="B237:G237"/>
    <mergeCell ref="B235:G235"/>
    <mergeCell ref="B244:G244"/>
    <mergeCell ref="A291:J291"/>
    <mergeCell ref="B286:H286"/>
    <mergeCell ref="B274:H274"/>
    <mergeCell ref="I279:J279"/>
    <mergeCell ref="I280:J280"/>
    <mergeCell ref="I288:J288"/>
    <mergeCell ref="J223:K223"/>
    <mergeCell ref="B232:G232"/>
    <mergeCell ref="B275:H275"/>
    <mergeCell ref="B283:H283"/>
    <mergeCell ref="B287:H287"/>
    <mergeCell ref="I285:J285"/>
    <mergeCell ref="B243:G243"/>
    <mergeCell ref="B281:H281"/>
    <mergeCell ref="B280:H280"/>
    <mergeCell ref="I283:J283"/>
    <mergeCell ref="I273:J273"/>
    <mergeCell ref="B279:H279"/>
    <mergeCell ref="B285:H285"/>
    <mergeCell ref="I286:J286"/>
    <mergeCell ref="I278:J278"/>
    <mergeCell ref="I275:J275"/>
    <mergeCell ref="I282:J282"/>
    <mergeCell ref="I284:J284"/>
    <mergeCell ref="I274:J274"/>
    <mergeCell ref="B282:H282"/>
    <mergeCell ref="B277:H277"/>
    <mergeCell ref="A290:J290"/>
    <mergeCell ref="B288:H288"/>
    <mergeCell ref="I277:J277"/>
    <mergeCell ref="I281:J281"/>
    <mergeCell ref="I276:J276"/>
    <mergeCell ref="B278:H278"/>
    <mergeCell ref="B197:D197"/>
    <mergeCell ref="B198:D198"/>
    <mergeCell ref="B276:H276"/>
    <mergeCell ref="B196:D196"/>
    <mergeCell ref="B241:G241"/>
    <mergeCell ref="B215:D215"/>
    <mergeCell ref="B214:D214"/>
    <mergeCell ref="B242:G242"/>
    <mergeCell ref="B233:G233"/>
    <mergeCell ref="B273:H273"/>
    <mergeCell ref="L288:M288"/>
    <mergeCell ref="I186:I188"/>
    <mergeCell ref="L282:M282"/>
    <mergeCell ref="B234:G234"/>
    <mergeCell ref="L284:M284"/>
    <mergeCell ref="B190:D190"/>
    <mergeCell ref="B284:H284"/>
    <mergeCell ref="I287:J287"/>
    <mergeCell ref="B272:H272"/>
    <mergeCell ref="I272:J272"/>
    <mergeCell ref="B203:D203"/>
    <mergeCell ref="D168:H168"/>
    <mergeCell ref="B194:D194"/>
    <mergeCell ref="D167:H167"/>
    <mergeCell ref="D165:H165"/>
    <mergeCell ref="B193:D193"/>
    <mergeCell ref="B200:D200"/>
    <mergeCell ref="D176:H176"/>
    <mergeCell ref="D166:H166"/>
    <mergeCell ref="B191:D191"/>
    <mergeCell ref="B195:D195"/>
    <mergeCell ref="B199:D199"/>
    <mergeCell ref="D162:H162"/>
    <mergeCell ref="B192:D192"/>
    <mergeCell ref="D130:H130"/>
    <mergeCell ref="D134:H134"/>
    <mergeCell ref="D146:H146"/>
    <mergeCell ref="D149:H149"/>
    <mergeCell ref="D135:H135"/>
    <mergeCell ref="D154:H154"/>
    <mergeCell ref="D29:H29"/>
    <mergeCell ref="D164:H164"/>
    <mergeCell ref="D92:H92"/>
    <mergeCell ref="D95:H95"/>
    <mergeCell ref="D80:H80"/>
    <mergeCell ref="D163:H163"/>
    <mergeCell ref="D151:H151"/>
    <mergeCell ref="D96:H96"/>
    <mergeCell ref="D91:H91"/>
    <mergeCell ref="D50:H50"/>
    <mergeCell ref="D26:H26"/>
    <mergeCell ref="D55:H55"/>
    <mergeCell ref="D56:H56"/>
    <mergeCell ref="D12:H12"/>
    <mergeCell ref="D160:H160"/>
    <mergeCell ref="D161:H161"/>
    <mergeCell ref="D59:H59"/>
    <mergeCell ref="D62:H62"/>
    <mergeCell ref="D139:H139"/>
    <mergeCell ref="D140:H140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M12" sqref="M12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5"/>
      <c r="B1" s="85"/>
      <c r="C1" s="85"/>
      <c r="D1" s="85"/>
      <c r="E1" s="85"/>
      <c r="F1" s="85"/>
      <c r="G1" s="85"/>
      <c r="H1" s="86" t="s">
        <v>67</v>
      </c>
      <c r="I1" s="85"/>
      <c r="J1" s="86"/>
      <c r="K1" s="87"/>
      <c r="L1" s="88"/>
      <c r="M1" s="3"/>
    </row>
    <row r="2" spans="1:13" ht="3" customHeight="1">
      <c r="A2" s="85"/>
      <c r="B2" s="85"/>
      <c r="C2" s="85"/>
      <c r="D2" s="85"/>
      <c r="E2" s="85"/>
      <c r="F2" s="85"/>
      <c r="G2" s="85"/>
      <c r="H2" s="89"/>
      <c r="I2" s="85"/>
      <c r="J2" s="89"/>
      <c r="K2" s="87"/>
      <c r="L2" s="88"/>
      <c r="M2" s="3"/>
    </row>
    <row r="3" spans="1:13" ht="10.5" customHeight="1">
      <c r="A3" s="85"/>
      <c r="B3" s="85"/>
      <c r="C3" s="85"/>
      <c r="D3" s="85"/>
      <c r="E3" s="85"/>
      <c r="F3" s="85"/>
      <c r="G3" s="85"/>
      <c r="H3" s="10" t="s">
        <v>249</v>
      </c>
      <c r="I3" s="85"/>
      <c r="J3" s="10"/>
      <c r="K3" s="87"/>
      <c r="L3" s="88"/>
      <c r="M3" s="3"/>
    </row>
    <row r="4" spans="1:13" ht="11.25" customHeight="1">
      <c r="A4" s="85"/>
      <c r="B4" s="85"/>
      <c r="C4" s="85"/>
      <c r="D4" s="85"/>
      <c r="E4" s="85"/>
      <c r="F4" s="85"/>
      <c r="G4" s="85"/>
      <c r="H4" s="10" t="s">
        <v>68</v>
      </c>
      <c r="I4" s="85"/>
      <c r="J4" s="10"/>
      <c r="K4" s="87"/>
      <c r="L4" s="88"/>
      <c r="M4" s="3"/>
    </row>
    <row r="5" spans="1:13" ht="12" customHeight="1">
      <c r="A5" s="85"/>
      <c r="B5" s="85"/>
      <c r="C5" s="85"/>
      <c r="D5" s="85"/>
      <c r="E5" s="85"/>
      <c r="F5" s="85"/>
      <c r="G5" s="85"/>
      <c r="H5" s="10" t="s">
        <v>245</v>
      </c>
      <c r="I5" s="85"/>
      <c r="J5" s="10"/>
      <c r="K5" s="87"/>
      <c r="L5" s="88"/>
      <c r="M5" s="3"/>
    </row>
    <row r="6" spans="1:13" ht="6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7"/>
      <c r="L6" s="88"/>
      <c r="M6" s="3"/>
    </row>
    <row r="7" spans="1:13" ht="11.25" customHeight="1">
      <c r="A7" s="449" t="s">
        <v>111</v>
      </c>
      <c r="B7" s="450"/>
      <c r="C7" s="450"/>
      <c r="D7" s="450"/>
      <c r="E7" s="450"/>
      <c r="F7" s="450"/>
      <c r="G7" s="450"/>
      <c r="H7" s="450"/>
      <c r="I7" s="450"/>
      <c r="J7" s="450"/>
      <c r="K7" s="87"/>
      <c r="L7" s="88"/>
      <c r="M7" s="3"/>
    </row>
    <row r="8" spans="1:12" ht="4.5" customHeight="1">
      <c r="A8" s="85"/>
      <c r="B8" s="85"/>
      <c r="C8" s="85"/>
      <c r="D8" s="85"/>
      <c r="E8" s="85"/>
      <c r="F8" s="85"/>
      <c r="G8" s="85"/>
      <c r="H8" s="85"/>
      <c r="I8" s="85"/>
      <c r="J8" s="120"/>
      <c r="K8" s="87"/>
      <c r="L8" s="88"/>
    </row>
    <row r="9" spans="1:13" ht="10.5" customHeight="1">
      <c r="A9" s="421" t="s">
        <v>69</v>
      </c>
      <c r="B9" s="422"/>
      <c r="C9" s="423"/>
      <c r="D9" s="424" t="s">
        <v>88</v>
      </c>
      <c r="E9" s="425"/>
      <c r="F9" s="426"/>
      <c r="G9" s="448" t="s">
        <v>89</v>
      </c>
      <c r="H9" s="448"/>
      <c r="I9" s="448" t="s">
        <v>90</v>
      </c>
      <c r="J9" s="448"/>
      <c r="K9" s="90"/>
      <c r="L9" s="91"/>
      <c r="M9" s="5"/>
    </row>
    <row r="10" spans="1:13" ht="12" customHeight="1">
      <c r="A10" s="136" t="s">
        <v>29</v>
      </c>
      <c r="B10" s="136" t="s">
        <v>70</v>
      </c>
      <c r="C10" s="136" t="s">
        <v>71</v>
      </c>
      <c r="D10" s="427"/>
      <c r="E10" s="428"/>
      <c r="F10" s="429"/>
      <c r="G10" s="92" t="s">
        <v>72</v>
      </c>
      <c r="H10" s="92" t="s">
        <v>73</v>
      </c>
      <c r="I10" s="92" t="s">
        <v>72</v>
      </c>
      <c r="J10" s="92" t="s">
        <v>73</v>
      </c>
      <c r="K10" s="90"/>
      <c r="L10" s="91"/>
      <c r="M10" s="5"/>
    </row>
    <row r="11" spans="1:13" ht="12" customHeight="1">
      <c r="A11" s="179" t="s">
        <v>1</v>
      </c>
      <c r="B11" s="158"/>
      <c r="C11" s="158"/>
      <c r="D11" s="433" t="s">
        <v>168</v>
      </c>
      <c r="E11" s="486"/>
      <c r="F11" s="487"/>
      <c r="G11" s="159"/>
      <c r="H11" s="159"/>
      <c r="I11" s="159">
        <f>I12</f>
        <v>93000</v>
      </c>
      <c r="J11" s="159"/>
      <c r="K11" s="90"/>
      <c r="L11" s="91"/>
      <c r="M11" s="5"/>
    </row>
    <row r="12" spans="1:13" ht="13.5" customHeight="1">
      <c r="A12" s="93"/>
      <c r="B12" s="180" t="s">
        <v>167</v>
      </c>
      <c r="C12" s="93"/>
      <c r="D12" s="415" t="s">
        <v>224</v>
      </c>
      <c r="E12" s="431"/>
      <c r="F12" s="432"/>
      <c r="G12" s="94"/>
      <c r="H12" s="94"/>
      <c r="I12" s="94">
        <f>I13</f>
        <v>93000</v>
      </c>
      <c r="J12" s="94"/>
      <c r="K12" s="90"/>
      <c r="L12" s="91"/>
      <c r="M12" s="5"/>
    </row>
    <row r="13" spans="1:13" ht="21" customHeight="1">
      <c r="A13" s="95"/>
      <c r="B13" s="95"/>
      <c r="C13" s="96" t="s">
        <v>185</v>
      </c>
      <c r="D13" s="414" t="s">
        <v>186</v>
      </c>
      <c r="E13" s="245"/>
      <c r="F13" s="246"/>
      <c r="G13" s="97"/>
      <c r="H13" s="97"/>
      <c r="I13" s="97">
        <v>93000</v>
      </c>
      <c r="J13" s="97"/>
      <c r="K13" s="90"/>
      <c r="L13" s="91"/>
      <c r="M13" s="5"/>
    </row>
    <row r="14" spans="1:13" ht="12" customHeight="1">
      <c r="A14" s="158">
        <v>700</v>
      </c>
      <c r="B14" s="158"/>
      <c r="C14" s="158"/>
      <c r="D14" s="433" t="s">
        <v>154</v>
      </c>
      <c r="E14" s="434"/>
      <c r="F14" s="435"/>
      <c r="G14" s="159"/>
      <c r="H14" s="159">
        <f>H15</f>
        <v>5000000</v>
      </c>
      <c r="I14" s="159">
        <f>I15</f>
        <v>60000</v>
      </c>
      <c r="J14" s="159"/>
      <c r="K14" s="90"/>
      <c r="L14" s="91"/>
      <c r="M14" s="5"/>
    </row>
    <row r="15" spans="1:13" ht="12" customHeight="1">
      <c r="A15" s="93"/>
      <c r="B15" s="93">
        <v>70005</v>
      </c>
      <c r="C15" s="93"/>
      <c r="D15" s="415" t="s">
        <v>156</v>
      </c>
      <c r="E15" s="416"/>
      <c r="F15" s="417"/>
      <c r="G15" s="94"/>
      <c r="H15" s="94">
        <f>H17</f>
        <v>5000000</v>
      </c>
      <c r="I15" s="94">
        <f>I18+I16</f>
        <v>60000</v>
      </c>
      <c r="J15" s="94"/>
      <c r="K15" s="90"/>
      <c r="L15" s="91"/>
      <c r="M15" s="5"/>
    </row>
    <row r="16" spans="1:13" ht="21.75" customHeight="1">
      <c r="A16" s="95"/>
      <c r="B16" s="95"/>
      <c r="C16" s="157" t="s">
        <v>189</v>
      </c>
      <c r="D16" s="413" t="s">
        <v>188</v>
      </c>
      <c r="E16" s="334"/>
      <c r="F16" s="335"/>
      <c r="G16" s="97"/>
      <c r="H16" s="97"/>
      <c r="I16" s="97">
        <v>10000</v>
      </c>
      <c r="J16" s="97"/>
      <c r="K16" s="90"/>
      <c r="L16" s="91"/>
      <c r="M16" s="5"/>
    </row>
    <row r="17" spans="1:13" ht="21.75" customHeight="1">
      <c r="A17" s="95"/>
      <c r="B17" s="95"/>
      <c r="C17" s="96" t="s">
        <v>164</v>
      </c>
      <c r="D17" s="414" t="s">
        <v>165</v>
      </c>
      <c r="E17" s="245"/>
      <c r="F17" s="246"/>
      <c r="G17" s="97"/>
      <c r="H17" s="97">
        <v>5000000</v>
      </c>
      <c r="I17" s="97"/>
      <c r="J17" s="97"/>
      <c r="K17" s="90"/>
      <c r="L17" s="91"/>
      <c r="M17" s="5"/>
    </row>
    <row r="18" spans="1:13" ht="12" customHeight="1">
      <c r="A18" s="95"/>
      <c r="B18" s="95"/>
      <c r="C18" s="161" t="s">
        <v>179</v>
      </c>
      <c r="D18" s="430" t="s">
        <v>180</v>
      </c>
      <c r="E18" s="273"/>
      <c r="F18" s="274"/>
      <c r="G18" s="162"/>
      <c r="H18" s="162"/>
      <c r="I18" s="162">
        <v>50000</v>
      </c>
      <c r="J18" s="162"/>
      <c r="K18" s="90"/>
      <c r="L18" s="91"/>
      <c r="M18" s="5"/>
    </row>
    <row r="19" spans="1:13" ht="12.75" customHeight="1">
      <c r="A19" s="158">
        <v>720</v>
      </c>
      <c r="B19" s="158"/>
      <c r="C19" s="158"/>
      <c r="D19" s="433" t="s">
        <v>177</v>
      </c>
      <c r="E19" s="486"/>
      <c r="F19" s="487"/>
      <c r="G19" s="159">
        <f>G20</f>
        <v>77224</v>
      </c>
      <c r="H19" s="159">
        <f>H20</f>
        <v>1779415</v>
      </c>
      <c r="I19" s="159"/>
      <c r="J19" s="159"/>
      <c r="K19" s="90"/>
      <c r="L19" s="91"/>
      <c r="M19" s="5"/>
    </row>
    <row r="20" spans="1:13" ht="12" customHeight="1">
      <c r="A20" s="93"/>
      <c r="B20" s="93">
        <v>72095</v>
      </c>
      <c r="C20" s="93"/>
      <c r="D20" s="415" t="s">
        <v>170</v>
      </c>
      <c r="E20" s="431"/>
      <c r="F20" s="432"/>
      <c r="G20" s="94">
        <f>SUM(G21:G24)</f>
        <v>77224</v>
      </c>
      <c r="H20" s="94">
        <f>SUM(H21:H24)</f>
        <v>1779415</v>
      </c>
      <c r="I20" s="94"/>
      <c r="J20" s="94"/>
      <c r="K20" s="90"/>
      <c r="L20" s="91"/>
      <c r="M20" s="5"/>
    </row>
    <row r="21" spans="1:13" ht="54" customHeight="1">
      <c r="A21" s="95"/>
      <c r="B21" s="95"/>
      <c r="C21" s="96">
        <v>2007</v>
      </c>
      <c r="D21" s="414" t="s">
        <v>178</v>
      </c>
      <c r="E21" s="257"/>
      <c r="F21" s="258"/>
      <c r="G21" s="97">
        <v>65641</v>
      </c>
      <c r="H21" s="97"/>
      <c r="I21" s="97"/>
      <c r="J21" s="97"/>
      <c r="K21" s="90"/>
      <c r="L21" s="91"/>
      <c r="M21" s="5"/>
    </row>
    <row r="22" spans="1:13" ht="54" customHeight="1">
      <c r="A22" s="95"/>
      <c r="B22" s="95"/>
      <c r="C22" s="96">
        <v>2009</v>
      </c>
      <c r="D22" s="414" t="s">
        <v>178</v>
      </c>
      <c r="E22" s="257"/>
      <c r="F22" s="258"/>
      <c r="G22" s="97">
        <v>11583</v>
      </c>
      <c r="H22" s="97"/>
      <c r="I22" s="97"/>
      <c r="J22" s="97"/>
      <c r="K22" s="90"/>
      <c r="L22" s="91"/>
      <c r="M22" s="5"/>
    </row>
    <row r="23" spans="1:13" ht="54" customHeight="1">
      <c r="A23" s="95"/>
      <c r="B23" s="95"/>
      <c r="C23" s="96">
        <v>6207</v>
      </c>
      <c r="D23" s="414" t="s">
        <v>178</v>
      </c>
      <c r="E23" s="257"/>
      <c r="F23" s="258"/>
      <c r="G23" s="97"/>
      <c r="H23" s="97">
        <v>1512503</v>
      </c>
      <c r="I23" s="97"/>
      <c r="J23" s="97"/>
      <c r="K23" s="90"/>
      <c r="L23" s="91"/>
      <c r="M23" s="5"/>
    </row>
    <row r="24" spans="1:13" ht="52.5" customHeight="1">
      <c r="A24" s="95"/>
      <c r="B24" s="95"/>
      <c r="C24" s="157">
        <v>6209</v>
      </c>
      <c r="D24" s="413" t="s">
        <v>178</v>
      </c>
      <c r="E24" s="384"/>
      <c r="F24" s="385"/>
      <c r="G24" s="135"/>
      <c r="H24" s="135">
        <v>266912</v>
      </c>
      <c r="I24" s="135"/>
      <c r="J24" s="135"/>
      <c r="K24" s="90"/>
      <c r="L24" s="91"/>
      <c r="M24" s="5"/>
    </row>
    <row r="25" spans="1:13" ht="6.75" customHeight="1">
      <c r="A25" s="171"/>
      <c r="B25" s="171"/>
      <c r="C25" s="172"/>
      <c r="D25" s="173"/>
      <c r="E25" s="174"/>
      <c r="F25" s="174"/>
      <c r="G25" s="175"/>
      <c r="H25" s="175"/>
      <c r="I25" s="175"/>
      <c r="J25" s="175"/>
      <c r="K25" s="90"/>
      <c r="L25" s="91"/>
      <c r="M25" s="5"/>
    </row>
    <row r="26" spans="1:13" ht="3" customHeight="1">
      <c r="A26" s="195"/>
      <c r="B26" s="195"/>
      <c r="C26" s="196"/>
      <c r="D26" s="197"/>
      <c r="E26" s="198"/>
      <c r="F26" s="198"/>
      <c r="G26" s="199"/>
      <c r="H26" s="199"/>
      <c r="I26" s="199"/>
      <c r="J26" s="199"/>
      <c r="K26" s="90"/>
      <c r="L26" s="91"/>
      <c r="M26" s="5"/>
    </row>
    <row r="27" spans="1:13" ht="12.75" customHeight="1">
      <c r="A27" s="200"/>
      <c r="B27" s="200"/>
      <c r="C27" s="201"/>
      <c r="D27" s="202"/>
      <c r="E27" s="203"/>
      <c r="F27" s="203"/>
      <c r="G27" s="204"/>
      <c r="H27" s="204"/>
      <c r="I27" s="204"/>
      <c r="J27" s="204"/>
      <c r="K27" s="90"/>
      <c r="L27" s="91"/>
      <c r="M27" s="5"/>
    </row>
    <row r="28" spans="1:13" ht="12.75" customHeight="1">
      <c r="A28" s="421" t="s">
        <v>69</v>
      </c>
      <c r="B28" s="422"/>
      <c r="C28" s="423"/>
      <c r="D28" s="424" t="s">
        <v>88</v>
      </c>
      <c r="E28" s="425"/>
      <c r="F28" s="426"/>
      <c r="G28" s="448" t="s">
        <v>89</v>
      </c>
      <c r="H28" s="448"/>
      <c r="I28" s="448" t="s">
        <v>90</v>
      </c>
      <c r="J28" s="448"/>
      <c r="K28" s="90"/>
      <c r="L28" s="91"/>
      <c r="M28" s="5"/>
    </row>
    <row r="29" spans="1:13" ht="14.25" customHeight="1">
      <c r="A29" s="170" t="s">
        <v>29</v>
      </c>
      <c r="B29" s="170" t="s">
        <v>70</v>
      </c>
      <c r="C29" s="170" t="s">
        <v>71</v>
      </c>
      <c r="D29" s="427"/>
      <c r="E29" s="428"/>
      <c r="F29" s="429"/>
      <c r="G29" s="92" t="s">
        <v>72</v>
      </c>
      <c r="H29" s="92" t="s">
        <v>73</v>
      </c>
      <c r="I29" s="92" t="s">
        <v>72</v>
      </c>
      <c r="J29" s="92" t="s">
        <v>73</v>
      </c>
      <c r="K29" s="90"/>
      <c r="L29" s="91"/>
      <c r="M29" s="5"/>
    </row>
    <row r="30" spans="1:13" ht="64.5" customHeight="1">
      <c r="A30" s="158">
        <v>756</v>
      </c>
      <c r="B30" s="158"/>
      <c r="C30" s="158"/>
      <c r="D30" s="488" t="s">
        <v>181</v>
      </c>
      <c r="E30" s="489"/>
      <c r="F30" s="490"/>
      <c r="G30" s="159"/>
      <c r="H30" s="159"/>
      <c r="I30" s="159">
        <f>I31</f>
        <v>1600000</v>
      </c>
      <c r="J30" s="159"/>
      <c r="K30" s="90"/>
      <c r="L30" s="91"/>
      <c r="M30" s="5"/>
    </row>
    <row r="31" spans="1:13" ht="66.75" customHeight="1">
      <c r="A31" s="93"/>
      <c r="B31" s="93">
        <v>75615</v>
      </c>
      <c r="C31" s="155"/>
      <c r="D31" s="491" t="s">
        <v>183</v>
      </c>
      <c r="E31" s="492"/>
      <c r="F31" s="493"/>
      <c r="G31" s="94"/>
      <c r="H31" s="94"/>
      <c r="I31" s="94">
        <f>I32</f>
        <v>1600000</v>
      </c>
      <c r="J31" s="94"/>
      <c r="K31" s="90"/>
      <c r="L31" s="91"/>
      <c r="M31" s="5"/>
    </row>
    <row r="32" spans="1:13" ht="14.25" customHeight="1">
      <c r="A32" s="95"/>
      <c r="B32" s="95"/>
      <c r="C32" s="96" t="s">
        <v>182</v>
      </c>
      <c r="D32" s="418" t="s">
        <v>184</v>
      </c>
      <c r="E32" s="419"/>
      <c r="F32" s="420"/>
      <c r="G32" s="97"/>
      <c r="H32" s="97"/>
      <c r="I32" s="97">
        <v>1600000</v>
      </c>
      <c r="J32" s="97"/>
      <c r="K32" s="90"/>
      <c r="L32" s="91"/>
      <c r="M32" s="5"/>
    </row>
    <row r="33" spans="1:13" ht="14.25" customHeight="1">
      <c r="A33" s="158">
        <v>758</v>
      </c>
      <c r="B33" s="158"/>
      <c r="C33" s="158"/>
      <c r="D33" s="433" t="s">
        <v>246</v>
      </c>
      <c r="E33" s="434"/>
      <c r="F33" s="435"/>
      <c r="G33" s="159"/>
      <c r="H33" s="159"/>
      <c r="I33" s="159">
        <f>I34</f>
        <v>40000</v>
      </c>
      <c r="J33" s="159"/>
      <c r="K33" s="90"/>
      <c r="L33" s="91"/>
      <c r="M33" s="5"/>
    </row>
    <row r="34" spans="1:13" ht="14.25" customHeight="1">
      <c r="A34" s="93"/>
      <c r="B34" s="93">
        <v>75801</v>
      </c>
      <c r="C34" s="93"/>
      <c r="D34" s="415" t="s">
        <v>247</v>
      </c>
      <c r="E34" s="416"/>
      <c r="F34" s="417"/>
      <c r="G34" s="94"/>
      <c r="H34" s="94"/>
      <c r="I34" s="94">
        <f>I35</f>
        <v>40000</v>
      </c>
      <c r="J34" s="94"/>
      <c r="K34" s="90"/>
      <c r="L34" s="91"/>
      <c r="M34" s="5"/>
    </row>
    <row r="35" spans="1:13" ht="14.25" customHeight="1">
      <c r="A35" s="95"/>
      <c r="B35" s="95"/>
      <c r="C35" s="96">
        <v>2920</v>
      </c>
      <c r="D35" s="414" t="s">
        <v>248</v>
      </c>
      <c r="E35" s="245"/>
      <c r="F35" s="246"/>
      <c r="G35" s="97"/>
      <c r="H35" s="97"/>
      <c r="I35" s="97">
        <v>40000</v>
      </c>
      <c r="J35" s="97"/>
      <c r="K35" s="90"/>
      <c r="L35" s="91"/>
      <c r="M35" s="5"/>
    </row>
    <row r="36" spans="1:13" ht="12.75" customHeight="1">
      <c r="A36" s="158">
        <v>801</v>
      </c>
      <c r="B36" s="158"/>
      <c r="C36" s="158"/>
      <c r="D36" s="433" t="s">
        <v>132</v>
      </c>
      <c r="E36" s="434"/>
      <c r="F36" s="435"/>
      <c r="G36" s="159"/>
      <c r="H36" s="159"/>
      <c r="I36" s="159">
        <f>I37</f>
        <v>76</v>
      </c>
      <c r="J36" s="159"/>
      <c r="K36" s="90"/>
      <c r="L36" s="91"/>
      <c r="M36" s="5"/>
    </row>
    <row r="37" spans="1:13" ht="24" customHeight="1">
      <c r="A37" s="93"/>
      <c r="B37" s="93">
        <v>80114</v>
      </c>
      <c r="C37" s="93"/>
      <c r="D37" s="415" t="s">
        <v>187</v>
      </c>
      <c r="E37" s="416"/>
      <c r="F37" s="417"/>
      <c r="G37" s="94"/>
      <c r="H37" s="94"/>
      <c r="I37" s="94">
        <f>I38</f>
        <v>76</v>
      </c>
      <c r="J37" s="94"/>
      <c r="K37" s="90"/>
      <c r="L37" s="91"/>
      <c r="M37" s="5"/>
    </row>
    <row r="38" spans="1:13" ht="24" customHeight="1">
      <c r="A38" s="95"/>
      <c r="B38" s="95"/>
      <c r="C38" s="96" t="s">
        <v>185</v>
      </c>
      <c r="D38" s="414" t="s">
        <v>186</v>
      </c>
      <c r="E38" s="245"/>
      <c r="F38" s="246"/>
      <c r="G38" s="97"/>
      <c r="H38" s="97"/>
      <c r="I38" s="97">
        <v>76</v>
      </c>
      <c r="J38" s="97"/>
      <c r="K38" s="90"/>
      <c r="L38" s="91"/>
      <c r="M38" s="5"/>
    </row>
    <row r="39" spans="1:13" ht="24" customHeight="1">
      <c r="A39" s="158">
        <v>900</v>
      </c>
      <c r="B39" s="158"/>
      <c r="C39" s="158"/>
      <c r="D39" s="433" t="s">
        <v>133</v>
      </c>
      <c r="E39" s="434"/>
      <c r="F39" s="435"/>
      <c r="G39" s="159"/>
      <c r="H39" s="159"/>
      <c r="I39" s="159">
        <f>I40</f>
        <v>60000</v>
      </c>
      <c r="J39" s="159"/>
      <c r="K39" s="90"/>
      <c r="L39" s="91"/>
      <c r="M39" s="5"/>
    </row>
    <row r="40" spans="1:13" ht="12" customHeight="1">
      <c r="A40" s="93"/>
      <c r="B40" s="93">
        <v>90001</v>
      </c>
      <c r="C40" s="164"/>
      <c r="D40" s="438" t="s">
        <v>162</v>
      </c>
      <c r="E40" s="439"/>
      <c r="F40" s="440"/>
      <c r="G40" s="94"/>
      <c r="H40" s="94"/>
      <c r="I40" s="94">
        <f>I41</f>
        <v>60000</v>
      </c>
      <c r="J40" s="94"/>
      <c r="K40" s="90"/>
      <c r="L40" s="91"/>
      <c r="M40" s="5"/>
    </row>
    <row r="41" spans="1:13" ht="21" customHeight="1">
      <c r="A41" s="95"/>
      <c r="B41" s="95"/>
      <c r="C41" s="157" t="s">
        <v>189</v>
      </c>
      <c r="D41" s="413" t="s">
        <v>188</v>
      </c>
      <c r="E41" s="334"/>
      <c r="F41" s="335"/>
      <c r="G41" s="135"/>
      <c r="H41" s="135"/>
      <c r="I41" s="135">
        <v>60000</v>
      </c>
      <c r="J41" s="135"/>
      <c r="K41" s="90"/>
      <c r="L41" s="91"/>
      <c r="M41" s="5"/>
    </row>
    <row r="42" spans="1:12" ht="11.25" customHeight="1">
      <c r="A42" s="473" t="s">
        <v>75</v>
      </c>
      <c r="B42" s="474"/>
      <c r="C42" s="474"/>
      <c r="D42" s="474"/>
      <c r="E42" s="474"/>
      <c r="F42" s="475"/>
      <c r="G42" s="160">
        <f>G19</f>
        <v>77224</v>
      </c>
      <c r="H42" s="160">
        <f>H19+H14</f>
        <v>6779415</v>
      </c>
      <c r="I42" s="160">
        <f>I19+I36+I39+I30+I14+I11+I33</f>
        <v>1853076</v>
      </c>
      <c r="J42" s="160"/>
      <c r="K42" s="98"/>
      <c r="L42" s="88"/>
    </row>
    <row r="43" spans="1:12" ht="14.2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67"/>
      <c r="L43" s="154"/>
    </row>
    <row r="44" spans="1:14" ht="23.2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236"/>
      <c r="L44" s="196"/>
      <c r="M44" s="197"/>
      <c r="N44" s="237"/>
    </row>
    <row r="45" spans="1:12" ht="24.7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7"/>
      <c r="L45" s="168"/>
    </row>
    <row r="46" spans="1:12" ht="12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7"/>
      <c r="L46" s="168"/>
    </row>
    <row r="47" spans="1:12" ht="14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7"/>
      <c r="L47" s="168"/>
    </row>
    <row r="48" spans="1:12" ht="14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7"/>
      <c r="L48" s="168"/>
    </row>
    <row r="49" spans="1:12" ht="8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7"/>
      <c r="L49" s="168"/>
    </row>
    <row r="50" spans="1:12" ht="12" customHeight="1">
      <c r="A50" s="484" t="s">
        <v>95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</row>
    <row r="51" spans="1:12" ht="12.75">
      <c r="A51" s="377" t="s">
        <v>29</v>
      </c>
      <c r="B51" s="340" t="s">
        <v>0</v>
      </c>
      <c r="C51" s="341"/>
      <c r="D51" s="342"/>
      <c r="E51" s="329" t="s">
        <v>228</v>
      </c>
      <c r="F51" s="446" t="s">
        <v>18</v>
      </c>
      <c r="G51" s="485"/>
      <c r="H51" s="485"/>
      <c r="I51" s="447"/>
      <c r="J51" s="329" t="s">
        <v>82</v>
      </c>
      <c r="K51" s="444" t="s">
        <v>30</v>
      </c>
      <c r="L51" s="445"/>
    </row>
    <row r="52" spans="1:12" ht="11.25" customHeight="1">
      <c r="A52" s="476"/>
      <c r="B52" s="343"/>
      <c r="C52" s="344"/>
      <c r="D52" s="345"/>
      <c r="E52" s="352"/>
      <c r="F52" s="446" t="s">
        <v>96</v>
      </c>
      <c r="G52" s="447"/>
      <c r="H52" s="446" t="s">
        <v>97</v>
      </c>
      <c r="I52" s="447"/>
      <c r="J52" s="352"/>
      <c r="K52" s="377" t="s">
        <v>98</v>
      </c>
      <c r="L52" s="377" t="s">
        <v>99</v>
      </c>
    </row>
    <row r="53" spans="1:12" ht="14.25" customHeight="1">
      <c r="A53" s="378"/>
      <c r="B53" s="346"/>
      <c r="C53" s="347"/>
      <c r="D53" s="348"/>
      <c r="E53" s="330"/>
      <c r="F53" s="147" t="s">
        <v>72</v>
      </c>
      <c r="G53" s="15" t="s">
        <v>73</v>
      </c>
      <c r="H53" s="147" t="s">
        <v>72</v>
      </c>
      <c r="I53" s="15" t="s">
        <v>73</v>
      </c>
      <c r="J53" s="330"/>
      <c r="K53" s="378"/>
      <c r="L53" s="378"/>
    </row>
    <row r="54" spans="1:13" ht="15" customHeight="1">
      <c r="A54" s="99" t="s">
        <v>1</v>
      </c>
      <c r="B54" s="302" t="s">
        <v>3</v>
      </c>
      <c r="C54" s="303"/>
      <c r="D54" s="294"/>
      <c r="E54" s="100">
        <v>239242</v>
      </c>
      <c r="F54" s="100"/>
      <c r="G54" s="101"/>
      <c r="H54" s="101">
        <f>I11</f>
        <v>93000</v>
      </c>
      <c r="I54" s="101"/>
      <c r="J54" s="100">
        <f>E54-F54-G54+H54+I54</f>
        <v>332242</v>
      </c>
      <c r="K54" s="45">
        <f>J54-L54</f>
        <v>332242</v>
      </c>
      <c r="L54" s="45"/>
      <c r="M54" s="6"/>
    </row>
    <row r="55" spans="1:13" ht="15" customHeight="1">
      <c r="A55" s="99">
        <v>600</v>
      </c>
      <c r="B55" s="322" t="s">
        <v>9</v>
      </c>
      <c r="C55" s="454"/>
      <c r="D55" s="455"/>
      <c r="E55" s="100">
        <v>23336</v>
      </c>
      <c r="F55" s="100"/>
      <c r="G55" s="100"/>
      <c r="H55" s="100"/>
      <c r="I55" s="100"/>
      <c r="J55" s="100">
        <f>E55-F55-G55+H55+I55</f>
        <v>23336</v>
      </c>
      <c r="K55" s="45">
        <f>J55</f>
        <v>23336</v>
      </c>
      <c r="L55" s="100"/>
      <c r="M55" s="6"/>
    </row>
    <row r="56" spans="1:13" ht="15" customHeight="1">
      <c r="A56" s="153">
        <v>700</v>
      </c>
      <c r="B56" s="302" t="s">
        <v>100</v>
      </c>
      <c r="C56" s="303"/>
      <c r="D56" s="294"/>
      <c r="E56" s="100">
        <v>12635982</v>
      </c>
      <c r="F56" s="100"/>
      <c r="G56" s="100">
        <f>H14</f>
        <v>5000000</v>
      </c>
      <c r="H56" s="100">
        <f>I14</f>
        <v>60000</v>
      </c>
      <c r="I56" s="100"/>
      <c r="J56" s="100">
        <f aca="true" t="shared" si="0" ref="J56:J69">E56-F56-G56+H56+I56</f>
        <v>7695982</v>
      </c>
      <c r="K56" s="45">
        <f>J56-L56</f>
        <v>1395982</v>
      </c>
      <c r="L56" s="100">
        <v>6300000</v>
      </c>
      <c r="M56" s="6">
        <v>11300000</v>
      </c>
    </row>
    <row r="57" spans="1:13" ht="15" customHeight="1">
      <c r="A57" s="153">
        <v>720</v>
      </c>
      <c r="B57" s="302" t="s">
        <v>45</v>
      </c>
      <c r="C57" s="303"/>
      <c r="D57" s="294"/>
      <c r="E57" s="100">
        <v>1922155</v>
      </c>
      <c r="F57" s="100">
        <f>G19</f>
        <v>77224</v>
      </c>
      <c r="G57" s="100">
        <f>H19</f>
        <v>1779415</v>
      </c>
      <c r="H57" s="100"/>
      <c r="I57" s="100"/>
      <c r="J57" s="100">
        <f>E57-F57-G57+H57+I57</f>
        <v>65516</v>
      </c>
      <c r="K57" s="45">
        <f>J57-L57</f>
        <v>65516</v>
      </c>
      <c r="L57" s="100"/>
      <c r="M57" s="6"/>
    </row>
    <row r="58" spans="1:13" ht="15" customHeight="1">
      <c r="A58" s="152">
        <v>750</v>
      </c>
      <c r="B58" s="302" t="s">
        <v>36</v>
      </c>
      <c r="C58" s="303"/>
      <c r="D58" s="294"/>
      <c r="E58" s="45">
        <v>311878</v>
      </c>
      <c r="F58" s="45"/>
      <c r="G58" s="45"/>
      <c r="H58" s="45"/>
      <c r="I58" s="45"/>
      <c r="J58" s="100">
        <f t="shared" si="0"/>
        <v>311878</v>
      </c>
      <c r="K58" s="45">
        <f aca="true" t="shared" si="1" ref="K58:K64">J58-L58</f>
        <v>311878</v>
      </c>
      <c r="L58" s="45"/>
      <c r="M58" s="6"/>
    </row>
    <row r="59" spans="1:13" ht="53.25" customHeight="1">
      <c r="A59" s="152">
        <v>751</v>
      </c>
      <c r="B59" s="456" t="s">
        <v>28</v>
      </c>
      <c r="C59" s="457"/>
      <c r="D59" s="458"/>
      <c r="E59" s="49">
        <v>35197</v>
      </c>
      <c r="F59" s="49"/>
      <c r="G59" s="102"/>
      <c r="H59" s="103"/>
      <c r="I59" s="45"/>
      <c r="J59" s="100">
        <f>E59-F59-G59+H59+I59</f>
        <v>35197</v>
      </c>
      <c r="K59" s="45">
        <f t="shared" si="1"/>
        <v>35197</v>
      </c>
      <c r="L59" s="46"/>
      <c r="M59" s="6"/>
    </row>
    <row r="60" spans="1:13" ht="27.75" customHeight="1">
      <c r="A60" s="152">
        <v>754</v>
      </c>
      <c r="B60" s="322" t="s">
        <v>31</v>
      </c>
      <c r="C60" s="323"/>
      <c r="D60" s="324"/>
      <c r="E60" s="45">
        <v>67500</v>
      </c>
      <c r="F60" s="45"/>
      <c r="G60" s="45"/>
      <c r="H60" s="45"/>
      <c r="I60" s="45"/>
      <c r="J60" s="100">
        <f t="shared" si="0"/>
        <v>67500</v>
      </c>
      <c r="K60" s="45">
        <f t="shared" si="1"/>
        <v>67500</v>
      </c>
      <c r="L60" s="45"/>
      <c r="M60" s="6"/>
    </row>
    <row r="61" spans="1:13" ht="54.75" customHeight="1">
      <c r="A61" s="153">
        <v>756</v>
      </c>
      <c r="B61" s="322" t="s">
        <v>109</v>
      </c>
      <c r="C61" s="323"/>
      <c r="D61" s="324"/>
      <c r="E61" s="100">
        <v>69190709</v>
      </c>
      <c r="F61" s="100"/>
      <c r="G61" s="100"/>
      <c r="H61" s="100">
        <f>I30+J30</f>
        <v>1600000</v>
      </c>
      <c r="I61" s="100"/>
      <c r="J61" s="100">
        <f t="shared" si="0"/>
        <v>70790709</v>
      </c>
      <c r="K61" s="45">
        <f t="shared" si="1"/>
        <v>70790709</v>
      </c>
      <c r="L61" s="104"/>
      <c r="M61" s="6"/>
    </row>
    <row r="62" spans="1:13" ht="15.75" customHeight="1">
      <c r="A62" s="153">
        <v>758</v>
      </c>
      <c r="B62" s="322" t="s">
        <v>11</v>
      </c>
      <c r="C62" s="323"/>
      <c r="D62" s="324"/>
      <c r="E62" s="100">
        <v>17390576</v>
      </c>
      <c r="F62" s="100"/>
      <c r="G62" s="101"/>
      <c r="H62" s="100">
        <f>I33</f>
        <v>40000</v>
      </c>
      <c r="I62" s="100"/>
      <c r="J62" s="100">
        <f t="shared" si="0"/>
        <v>17430576</v>
      </c>
      <c r="K62" s="45">
        <f t="shared" si="1"/>
        <v>17430576</v>
      </c>
      <c r="L62" s="104"/>
      <c r="M62" s="6"/>
    </row>
    <row r="63" spans="1:13" ht="15" customHeight="1">
      <c r="A63" s="153">
        <v>801</v>
      </c>
      <c r="B63" s="322" t="s">
        <v>12</v>
      </c>
      <c r="C63" s="323"/>
      <c r="D63" s="324"/>
      <c r="E63" s="100">
        <v>6832258</v>
      </c>
      <c r="F63" s="100"/>
      <c r="G63" s="100"/>
      <c r="H63" s="100">
        <f>I36</f>
        <v>76</v>
      </c>
      <c r="I63" s="100"/>
      <c r="J63" s="100">
        <f t="shared" si="0"/>
        <v>6832334</v>
      </c>
      <c r="K63" s="45">
        <f t="shared" si="1"/>
        <v>6832334</v>
      </c>
      <c r="L63" s="100"/>
      <c r="M63" s="6"/>
    </row>
    <row r="64" spans="1:13" ht="15" customHeight="1">
      <c r="A64" s="153">
        <v>852</v>
      </c>
      <c r="B64" s="322" t="s">
        <v>14</v>
      </c>
      <c r="C64" s="323"/>
      <c r="D64" s="324"/>
      <c r="E64" s="100">
        <v>2732156</v>
      </c>
      <c r="F64" s="100"/>
      <c r="G64" s="101"/>
      <c r="H64" s="101"/>
      <c r="I64" s="101"/>
      <c r="J64" s="100">
        <f>E64-F64-G64+H64+I64</f>
        <v>2732156</v>
      </c>
      <c r="K64" s="45">
        <f t="shared" si="1"/>
        <v>2732156</v>
      </c>
      <c r="L64" s="100"/>
      <c r="M64" s="6"/>
    </row>
    <row r="65" spans="1:13" ht="26.25" customHeight="1">
      <c r="A65" s="153">
        <v>853</v>
      </c>
      <c r="B65" s="322" t="s">
        <v>163</v>
      </c>
      <c r="C65" s="323"/>
      <c r="D65" s="324"/>
      <c r="E65" s="100">
        <v>99345</v>
      </c>
      <c r="F65" s="100"/>
      <c r="G65" s="101"/>
      <c r="H65" s="101"/>
      <c r="I65" s="101"/>
      <c r="J65" s="100">
        <f>E65-F65-G65+H65+I65</f>
        <v>99345</v>
      </c>
      <c r="K65" s="45">
        <f>J65-L65</f>
        <v>99345</v>
      </c>
      <c r="L65" s="100"/>
      <c r="M65" s="6"/>
    </row>
    <row r="66" spans="1:13" ht="15" customHeight="1">
      <c r="A66" s="153">
        <v>854</v>
      </c>
      <c r="B66" s="322" t="s">
        <v>15</v>
      </c>
      <c r="C66" s="454"/>
      <c r="D66" s="455"/>
      <c r="E66" s="100">
        <v>39145</v>
      </c>
      <c r="F66" s="100"/>
      <c r="G66" s="100"/>
      <c r="H66" s="100"/>
      <c r="I66" s="100"/>
      <c r="J66" s="100">
        <f>E66-F66-G66+H66+I66</f>
        <v>39145</v>
      </c>
      <c r="K66" s="45">
        <f>J66</f>
        <v>39145</v>
      </c>
      <c r="L66" s="100"/>
      <c r="M66" s="6"/>
    </row>
    <row r="67" spans="1:13" ht="25.5" customHeight="1">
      <c r="A67" s="153">
        <v>900</v>
      </c>
      <c r="B67" s="467" t="s">
        <v>16</v>
      </c>
      <c r="C67" s="468"/>
      <c r="D67" s="469"/>
      <c r="E67" s="100">
        <v>122312</v>
      </c>
      <c r="F67" s="100"/>
      <c r="G67" s="100"/>
      <c r="H67" s="100">
        <f>I39</f>
        <v>60000</v>
      </c>
      <c r="I67" s="100"/>
      <c r="J67" s="100">
        <f t="shared" si="0"/>
        <v>182312</v>
      </c>
      <c r="K67" s="45">
        <f>J67-L67</f>
        <v>182312</v>
      </c>
      <c r="L67" s="100"/>
      <c r="M67" s="6"/>
    </row>
    <row r="68" spans="1:13" ht="25.5" customHeight="1">
      <c r="A68" s="152">
        <v>921</v>
      </c>
      <c r="B68" s="268" t="s">
        <v>101</v>
      </c>
      <c r="C68" s="269"/>
      <c r="D68" s="270"/>
      <c r="E68" s="45">
        <v>176404</v>
      </c>
      <c r="F68" s="45"/>
      <c r="G68" s="45"/>
      <c r="H68" s="45"/>
      <c r="I68" s="45"/>
      <c r="J68" s="100">
        <f>E68-F68-G68+H68+I68</f>
        <v>176404</v>
      </c>
      <c r="K68" s="45">
        <f>J68-L68</f>
        <v>0</v>
      </c>
      <c r="L68" s="45">
        <f>J68</f>
        <v>176404</v>
      </c>
      <c r="M68" s="6"/>
    </row>
    <row r="69" spans="1:13" ht="15" customHeight="1">
      <c r="A69" s="152">
        <v>926</v>
      </c>
      <c r="B69" s="268" t="s">
        <v>102</v>
      </c>
      <c r="C69" s="269"/>
      <c r="D69" s="270"/>
      <c r="E69" s="45">
        <v>171194</v>
      </c>
      <c r="F69" s="45"/>
      <c r="G69" s="45"/>
      <c r="H69" s="45"/>
      <c r="I69" s="45"/>
      <c r="J69" s="100">
        <f t="shared" si="0"/>
        <v>171194</v>
      </c>
      <c r="K69" s="45">
        <f>J69-L69</f>
        <v>171194</v>
      </c>
      <c r="L69" s="45"/>
      <c r="M69" s="6">
        <f>M71-J70</f>
        <v>0</v>
      </c>
    </row>
    <row r="70" spans="1:13" ht="14.25" customHeight="1">
      <c r="A70" s="105" t="s">
        <v>4</v>
      </c>
      <c r="B70" s="470" t="s">
        <v>103</v>
      </c>
      <c r="C70" s="471"/>
      <c r="D70" s="472"/>
      <c r="E70" s="106">
        <f>SUM(E54:E69)</f>
        <v>111989389</v>
      </c>
      <c r="F70" s="125">
        <f>SUM(F54:F69)</f>
        <v>77224</v>
      </c>
      <c r="G70" s="125">
        <f>SUM(G54:G68)</f>
        <v>6779415</v>
      </c>
      <c r="H70" s="106">
        <f>SUM(H54:H69)</f>
        <v>1853076</v>
      </c>
      <c r="I70" s="106">
        <f>SUM(I54:I69)</f>
        <v>0</v>
      </c>
      <c r="J70" s="68">
        <f>E70-F70-G70+H70+I70</f>
        <v>106985826</v>
      </c>
      <c r="K70" s="107">
        <f>SUM(K54:K69)</f>
        <v>100509422</v>
      </c>
      <c r="L70" s="107">
        <f>SUM(L54:L69)</f>
        <v>6476404</v>
      </c>
      <c r="M70" s="7">
        <f>SUM(J54:J69)</f>
        <v>106985826</v>
      </c>
    </row>
    <row r="71" spans="1:13" ht="9" customHeight="1">
      <c r="A71" s="108"/>
      <c r="B71" s="108"/>
      <c r="C71" s="108"/>
      <c r="D71" s="108"/>
      <c r="E71" s="109"/>
      <c r="F71" s="109"/>
      <c r="G71" s="109"/>
      <c r="H71" s="109"/>
      <c r="I71" s="109"/>
      <c r="J71" s="73"/>
      <c r="K71" s="110"/>
      <c r="L71" s="110"/>
      <c r="M71" s="8">
        <f>L70+K70</f>
        <v>106985826</v>
      </c>
    </row>
    <row r="72" spans="1:13" ht="12" customHeight="1">
      <c r="A72" s="108"/>
      <c r="B72" s="108"/>
      <c r="C72" s="108"/>
      <c r="D72" s="108"/>
      <c r="E72" s="109"/>
      <c r="F72" s="109"/>
      <c r="G72" s="109"/>
      <c r="H72" s="109"/>
      <c r="I72" s="109"/>
      <c r="J72" s="73"/>
      <c r="K72" s="110"/>
      <c r="L72" s="110"/>
      <c r="M72" s="8"/>
    </row>
    <row r="73" spans="1:13" ht="15" customHeight="1">
      <c r="A73" s="108"/>
      <c r="B73" s="108"/>
      <c r="C73" s="108"/>
      <c r="D73" s="108"/>
      <c r="E73" s="109"/>
      <c r="F73" s="109"/>
      <c r="G73" s="109"/>
      <c r="H73" s="109"/>
      <c r="I73" s="109"/>
      <c r="J73" s="73"/>
      <c r="K73" s="110"/>
      <c r="L73" s="110"/>
      <c r="M73" s="8">
        <f>F70+G70</f>
        <v>6856639</v>
      </c>
    </row>
    <row r="74" spans="1:13" ht="7.5" customHeight="1">
      <c r="A74" s="108"/>
      <c r="B74" s="108"/>
      <c r="C74" s="108"/>
      <c r="D74" s="108"/>
      <c r="E74" s="109"/>
      <c r="F74" s="109"/>
      <c r="G74" s="109"/>
      <c r="H74" s="109"/>
      <c r="I74" s="109"/>
      <c r="J74" s="73"/>
      <c r="K74" s="110"/>
      <c r="L74" s="110"/>
      <c r="M74" s="8"/>
    </row>
    <row r="75" spans="1:13" ht="13.5" customHeight="1">
      <c r="A75" s="108"/>
      <c r="B75" s="108"/>
      <c r="C75" s="108"/>
      <c r="D75" s="108"/>
      <c r="E75" s="109"/>
      <c r="F75" s="109"/>
      <c r="G75" s="109"/>
      <c r="H75" s="109"/>
      <c r="I75" s="109"/>
      <c r="J75" s="73"/>
      <c r="K75" s="110"/>
      <c r="L75" s="110"/>
      <c r="M75" s="8"/>
    </row>
    <row r="76" spans="1:13" ht="13.5" customHeight="1">
      <c r="A76" s="441" t="s">
        <v>104</v>
      </c>
      <c r="B76" s="442"/>
      <c r="C76" s="442"/>
      <c r="D76" s="442"/>
      <c r="E76" s="442"/>
      <c r="F76" s="442"/>
      <c r="G76" s="442"/>
      <c r="H76" s="442"/>
      <c r="I76" s="443"/>
      <c r="J76" s="411">
        <f>SUM(J77:K80)</f>
        <v>5782001</v>
      </c>
      <c r="K76" s="412"/>
      <c r="L76" s="111"/>
      <c r="M76" s="1"/>
    </row>
    <row r="77" spans="1:13" ht="16.5" customHeight="1">
      <c r="A77" s="459" t="s">
        <v>125</v>
      </c>
      <c r="B77" s="460"/>
      <c r="C77" s="460"/>
      <c r="D77" s="460"/>
      <c r="E77" s="460"/>
      <c r="F77" s="460"/>
      <c r="G77" s="460"/>
      <c r="H77" s="460"/>
      <c r="I77" s="461"/>
      <c r="J77" s="462">
        <v>2465946</v>
      </c>
      <c r="K77" s="463"/>
      <c r="L77" s="111"/>
      <c r="M77" s="1"/>
    </row>
    <row r="78" spans="1:13" ht="15.75" customHeight="1">
      <c r="A78" s="464" t="s">
        <v>126</v>
      </c>
      <c r="B78" s="465"/>
      <c r="C78" s="465"/>
      <c r="D78" s="465"/>
      <c r="E78" s="465"/>
      <c r="F78" s="465"/>
      <c r="G78" s="465"/>
      <c r="H78" s="465"/>
      <c r="I78" s="466"/>
      <c r="J78" s="436">
        <v>471440</v>
      </c>
      <c r="K78" s="437"/>
      <c r="L78" s="111"/>
      <c r="M78" s="1"/>
    </row>
    <row r="79" spans="1:13" ht="32.25" customHeight="1">
      <c r="A79" s="464" t="s">
        <v>127</v>
      </c>
      <c r="B79" s="465"/>
      <c r="C79" s="465"/>
      <c r="D79" s="465"/>
      <c r="E79" s="465"/>
      <c r="F79" s="465"/>
      <c r="G79" s="465"/>
      <c r="H79" s="465"/>
      <c r="I79" s="466"/>
      <c r="J79" s="436">
        <v>2430000</v>
      </c>
      <c r="K79" s="437"/>
      <c r="L79" s="111"/>
      <c r="M79" s="1"/>
    </row>
    <row r="80" spans="1:13" ht="18" customHeight="1">
      <c r="A80" s="451" t="s">
        <v>157</v>
      </c>
      <c r="B80" s="452"/>
      <c r="C80" s="452"/>
      <c r="D80" s="452"/>
      <c r="E80" s="452"/>
      <c r="F80" s="452"/>
      <c r="G80" s="452"/>
      <c r="H80" s="452"/>
      <c r="I80" s="453"/>
      <c r="J80" s="403">
        <v>414615</v>
      </c>
      <c r="K80" s="404"/>
      <c r="L80" s="111"/>
      <c r="M80" s="1"/>
    </row>
    <row r="81" spans="1:13" ht="23.25" customHeight="1">
      <c r="A81" s="112" t="s">
        <v>105</v>
      </c>
      <c r="B81" s="113"/>
      <c r="C81" s="113"/>
      <c r="D81" s="113"/>
      <c r="E81" s="113"/>
      <c r="F81" s="113"/>
      <c r="G81" s="113"/>
      <c r="H81" s="113"/>
      <c r="I81" s="114"/>
      <c r="J81" s="411">
        <v>320000</v>
      </c>
      <c r="K81" s="412"/>
      <c r="L81" s="111"/>
      <c r="M81" s="1"/>
    </row>
    <row r="82" spans="1:13" ht="15" customHeight="1">
      <c r="A82" s="115">
        <v>931</v>
      </c>
      <c r="B82" s="483" t="s">
        <v>114</v>
      </c>
      <c r="C82" s="454"/>
      <c r="D82" s="454"/>
      <c r="E82" s="454"/>
      <c r="F82" s="454"/>
      <c r="G82" s="454"/>
      <c r="H82" s="454"/>
      <c r="I82" s="455"/>
      <c r="J82" s="409">
        <v>11500000</v>
      </c>
      <c r="K82" s="410"/>
      <c r="L82" s="111"/>
      <c r="M82" s="1"/>
    </row>
    <row r="83" spans="1:13" ht="15" customHeight="1">
      <c r="A83" s="115">
        <v>952</v>
      </c>
      <c r="B83" s="483" t="s">
        <v>115</v>
      </c>
      <c r="C83" s="454"/>
      <c r="D83" s="454"/>
      <c r="E83" s="454"/>
      <c r="F83" s="454"/>
      <c r="G83" s="454"/>
      <c r="H83" s="454"/>
      <c r="I83" s="455"/>
      <c r="J83" s="409">
        <v>2100000</v>
      </c>
      <c r="K83" s="410"/>
      <c r="L83" s="111"/>
      <c r="M83" s="1"/>
    </row>
    <row r="84" spans="1:13" ht="50.25" customHeight="1">
      <c r="A84" s="115">
        <v>950</v>
      </c>
      <c r="B84" s="483" t="s">
        <v>123</v>
      </c>
      <c r="C84" s="454"/>
      <c r="D84" s="454"/>
      <c r="E84" s="454"/>
      <c r="F84" s="454"/>
      <c r="G84" s="454"/>
      <c r="H84" s="454"/>
      <c r="I84" s="455"/>
      <c r="J84" s="409">
        <v>427077</v>
      </c>
      <c r="K84" s="410"/>
      <c r="L84" s="111"/>
      <c r="M84" s="1"/>
    </row>
    <row r="85" spans="1:13" ht="15" customHeight="1">
      <c r="A85" s="137" t="s">
        <v>5</v>
      </c>
      <c r="B85" s="480" t="s">
        <v>106</v>
      </c>
      <c r="C85" s="481"/>
      <c r="D85" s="481"/>
      <c r="E85" s="481"/>
      <c r="F85" s="481"/>
      <c r="G85" s="481"/>
      <c r="H85" s="481"/>
      <c r="I85" s="482"/>
      <c r="J85" s="407">
        <f>SUM(J82:K84)</f>
        <v>14027077</v>
      </c>
      <c r="K85" s="408"/>
      <c r="L85" s="111"/>
      <c r="M85" s="1"/>
    </row>
    <row r="86" spans="1:13" ht="15" customHeight="1">
      <c r="A86" s="138" t="s">
        <v>108</v>
      </c>
      <c r="B86" s="477" t="s">
        <v>107</v>
      </c>
      <c r="C86" s="478"/>
      <c r="D86" s="478"/>
      <c r="E86" s="478"/>
      <c r="F86" s="478"/>
      <c r="G86" s="478"/>
      <c r="H86" s="478"/>
      <c r="I86" s="479"/>
      <c r="J86" s="405">
        <f>J85+J70</f>
        <v>121012903</v>
      </c>
      <c r="K86" s="406"/>
      <c r="L86" s="111"/>
      <c r="M86" s="1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</row>
    <row r="89" spans="1:12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</row>
  </sheetData>
  <sheetProtection/>
  <mergeCells count="85">
    <mergeCell ref="D11:F11"/>
    <mergeCell ref="D12:F12"/>
    <mergeCell ref="D13:F13"/>
    <mergeCell ref="D22:F22"/>
    <mergeCell ref="D30:F30"/>
    <mergeCell ref="D31:F31"/>
    <mergeCell ref="D19:F19"/>
    <mergeCell ref="D17:F17"/>
    <mergeCell ref="D14:F14"/>
    <mergeCell ref="D15:F15"/>
    <mergeCell ref="B68:D68"/>
    <mergeCell ref="D36:F36"/>
    <mergeCell ref="A50:L50"/>
    <mergeCell ref="D38:F38"/>
    <mergeCell ref="F51:I51"/>
    <mergeCell ref="L52:L53"/>
    <mergeCell ref="J51:J53"/>
    <mergeCell ref="B62:D62"/>
    <mergeCell ref="B51:D53"/>
    <mergeCell ref="E51:E53"/>
    <mergeCell ref="B86:I86"/>
    <mergeCell ref="B85:I85"/>
    <mergeCell ref="B56:D56"/>
    <mergeCell ref="B84:I84"/>
    <mergeCell ref="B60:D60"/>
    <mergeCell ref="B66:D66"/>
    <mergeCell ref="B64:D64"/>
    <mergeCell ref="B58:D58"/>
    <mergeCell ref="B83:I83"/>
    <mergeCell ref="B82:I82"/>
    <mergeCell ref="A78:I78"/>
    <mergeCell ref="A79:I79"/>
    <mergeCell ref="B67:D67"/>
    <mergeCell ref="B69:D69"/>
    <mergeCell ref="B70:D70"/>
    <mergeCell ref="G9:H9"/>
    <mergeCell ref="D21:F21"/>
    <mergeCell ref="A42:F42"/>
    <mergeCell ref="A51:A53"/>
    <mergeCell ref="D39:F39"/>
    <mergeCell ref="A7:J7"/>
    <mergeCell ref="I9:J9"/>
    <mergeCell ref="A9:C9"/>
    <mergeCell ref="D9:F10"/>
    <mergeCell ref="A80:I80"/>
    <mergeCell ref="B55:D55"/>
    <mergeCell ref="B59:D59"/>
    <mergeCell ref="B65:D65"/>
    <mergeCell ref="A77:I77"/>
    <mergeCell ref="J77:K77"/>
    <mergeCell ref="K51:L51"/>
    <mergeCell ref="F52:G52"/>
    <mergeCell ref="H52:I52"/>
    <mergeCell ref="B54:D54"/>
    <mergeCell ref="G28:H28"/>
    <mergeCell ref="I28:J28"/>
    <mergeCell ref="D34:F34"/>
    <mergeCell ref="D35:F35"/>
    <mergeCell ref="J79:K79"/>
    <mergeCell ref="J78:K78"/>
    <mergeCell ref="D40:F40"/>
    <mergeCell ref="D41:F41"/>
    <mergeCell ref="K52:K53"/>
    <mergeCell ref="A76:I76"/>
    <mergeCell ref="B61:D61"/>
    <mergeCell ref="B57:D57"/>
    <mergeCell ref="J76:K76"/>
    <mergeCell ref="B63:D63"/>
    <mergeCell ref="D16:F16"/>
    <mergeCell ref="D23:F23"/>
    <mergeCell ref="D37:F37"/>
    <mergeCell ref="D32:F32"/>
    <mergeCell ref="A28:C28"/>
    <mergeCell ref="D28:F29"/>
    <mergeCell ref="D18:F18"/>
    <mergeCell ref="D20:F20"/>
    <mergeCell ref="D24:F24"/>
    <mergeCell ref="D33:F33"/>
    <mergeCell ref="J80:K80"/>
    <mergeCell ref="J86:K86"/>
    <mergeCell ref="J85:K85"/>
    <mergeCell ref="J84:K84"/>
    <mergeCell ref="J83:K83"/>
    <mergeCell ref="J82:K82"/>
    <mergeCell ref="J81:K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2011-12-01T08:57:08Z</cp:lastPrinted>
  <dcterms:created xsi:type="dcterms:W3CDTF">2004-08-03T08:26:30Z</dcterms:created>
  <dcterms:modified xsi:type="dcterms:W3CDTF">2011-12-01T10:31:09Z</dcterms:modified>
  <cp:category/>
  <cp:version/>
  <cp:contentType/>
  <cp:contentStatus/>
</cp:coreProperties>
</file>