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8835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<sst xmlns="http://schemas.openxmlformats.org/spreadsheetml/2006/main" count="389" uniqueCount="241">
  <si>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</si>
  <si>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</si>
  <si>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</si>
  <si>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</si>
  <si>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</si>
  <si>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</si>
  <si>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</si>
  <si>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</si>
  <si>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</si>
  <si>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</si>
  <si>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</si>
  <si>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</si>
  <si>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</si>
  <si>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</si>
  <si>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</si>
  <si>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</si>
  <si>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</si>
  <si>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</si>
  <si>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</si>
  <si>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</si>
  <si>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</si>
  <si>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</si>
  <si>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</si>
  <si>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</si>
  <si>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</si>
  <si>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 xml:space="preserve">Zmniejszenie                       </t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</si>
  <si>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</si>
  <si>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</si>
  <si>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</si>
  <si>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</si>
  <si>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</si>
  <si>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</si>
  <si>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</si>
  <si>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</si>
  <si>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</si>
  <si>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</si>
  <si>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</si>
  <si>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 xml:space="preserve">Dochody po zmianach </t>
  </si>
  <si>
    <t xml:space="preserve">Wydatki po zmianach </t>
  </si>
  <si>
    <t>Turystyka</t>
  </si>
  <si>
    <t xml:space="preserve">Spłata kredytów </t>
  </si>
  <si>
    <t>Spłata  pożyczek</t>
  </si>
  <si>
    <t>z tego:</t>
  </si>
  <si>
    <t>Wynagrodzenia i składki od nich naliczane</t>
  </si>
  <si>
    <t>Świadczenia na rzecz osób fizycznych</t>
  </si>
  <si>
    <t>Informatyka</t>
  </si>
  <si>
    <t>1)</t>
  </si>
  <si>
    <t>a)</t>
  </si>
  <si>
    <t>b)</t>
  </si>
  <si>
    <t>Pozostałe wydatki na realizację zadań statutowych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</si>
  <si>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</si>
  <si>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</si>
  <si>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</si>
  <si>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</si>
  <si>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</si>
  <si>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</si>
  <si>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</si>
  <si>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</si>
  <si>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</si>
  <si>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</si>
  <si>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10)</t>
  </si>
  <si>
    <t>Wydatki na zakup i objęcie akcji i wniesienie wkładów do spółek prawa handlowego</t>
  </si>
  <si>
    <t>11)</t>
  </si>
  <si>
    <t>Wydatki na realizację zadań ujętych w gminnym programie profilaktyki i rozwiązywania problemów alkoholowych oraz przeciwdziałania narkomanii</t>
  </si>
  <si>
    <t>Wydatki na realizację zadań z zakresu adm. rządowej</t>
  </si>
  <si>
    <t>V.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</si>
  <si>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</si>
  <si>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</si>
  <si>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</si>
  <si>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</si>
  <si>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</si>
  <si>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</si>
  <si>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</si>
  <si>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</si>
  <si>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</si>
  <si>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</si>
  <si>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</si>
  <si>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</si>
  <si>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</si>
  <si>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>Zmniej     szenia             (-)</t>
  </si>
  <si>
    <t xml:space="preserve">Plan po zmianach  </t>
  </si>
  <si>
    <t>Spłata otrzymanych pożyczek długoterminowych</t>
  </si>
  <si>
    <t>Spłata otrzymanych kredytów  długoterminowych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</si>
  <si>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</si>
  <si>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</si>
  <si>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</si>
  <si>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</si>
  <si>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</si>
  <si>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OŚWIATA I WYCHOWANIE</t>
  </si>
  <si>
    <t>WYDATKI  OGÓŁEM</t>
  </si>
  <si>
    <t>Gospodarka miesz</t>
  </si>
  <si>
    <t>Wydatki na realizację zadań z zakresu administracji rządowej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</si>
  <si>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</si>
  <si>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</si>
  <si>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</si>
  <si>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</si>
  <si>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</si>
  <si>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</si>
  <si>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Kultura fizyczna i sport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</si>
  <si>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</si>
  <si>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</si>
  <si>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</si>
  <si>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</si>
  <si>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</si>
  <si>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</si>
  <si>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</si>
  <si>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</si>
  <si>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</si>
  <si>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Przychody ze sprzedaży innych papierów wartościowych (obligacji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</si>
  <si>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</si>
  <si>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</si>
  <si>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</si>
  <si>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</si>
  <si>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</si>
  <si>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</si>
  <si>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Wypłaty z tytułu udziel przez Gminę poręczeń i gwar</t>
  </si>
  <si>
    <t>Razem(II+III+IV+V)</t>
  </si>
  <si>
    <t>Razem (II+III+IV+V+VI)</t>
  </si>
  <si>
    <t>Wydatki na programy finansowane ze środków UE</t>
  </si>
  <si>
    <t>Wydatki na realizację zadań otrzym do realizacji w drodze um i poroz  między jst</t>
  </si>
  <si>
    <t>Przetwórstwo przem</t>
  </si>
  <si>
    <t xml:space="preserve">Tabela  Nr 2 </t>
  </si>
  <si>
    <t>Wynagrodz enia i składki od nich naliczane</t>
  </si>
  <si>
    <r>
      <t xml:space="preserve">-Dotacje na realizację zadań finansowanych ze środków  UE ( §2007 i §2009, </t>
    </r>
    <r>
      <rPr>
        <b/>
        <sz val="11"/>
        <rFont val="Czcionka tekstu podstawowego"/>
        <family val="0"/>
      </rPr>
      <t>§6207 i §6209</t>
    </r>
    <r>
      <rPr>
        <b/>
        <sz val="11"/>
        <rFont val="Cambria"/>
        <family val="1"/>
      </rPr>
      <t>)</t>
    </r>
  </si>
  <si>
    <t>Pozostałe działania w zakresie polityki społecznej</t>
  </si>
  <si>
    <t>Wynagrodzenia bezosobowe</t>
  </si>
  <si>
    <t>Kultura fizyczna</t>
  </si>
  <si>
    <t>KULTURA FIZYCZNA</t>
  </si>
  <si>
    <t>TRANSPORT I ŁĄCZNOŚĆ</t>
  </si>
  <si>
    <t>Drogi publiczne gminne</t>
  </si>
  <si>
    <t xml:space="preserve">Wydatki  inwestycyjne jed budżetowych  </t>
  </si>
  <si>
    <t xml:space="preserve">GOSPODARKA KOMUNALNA I OCHRONA ŚRODOWISKA </t>
  </si>
  <si>
    <t>Zakup usług pozostałych</t>
  </si>
  <si>
    <t>Wydatki na realizację zadań przyjętych do realizacji w drodze umów i porozumien  między jst</t>
  </si>
  <si>
    <t>Dokonuje się zmian w planie DOCHODÓW budżetu gminy na 2012 rok</t>
  </si>
  <si>
    <t>Dokonuje się zmian w planie WYDATKÓW  budżetu gminy na 2012 rok</t>
  </si>
  <si>
    <t>Obrona narodowa</t>
  </si>
  <si>
    <t>1. Spłata pożyczek w wysokości 3.535.040,-zł następuje z:</t>
  </si>
  <si>
    <t>- wolnych środków  35.040,-zł</t>
  </si>
  <si>
    <t>- emitowanych papierów wartościowych 3.500.000,-zł</t>
  </si>
  <si>
    <t>3. Wykup papierów wartościowych wyemitowanych przez Gminę  w wysokości 3.000.000,-zł następuje z emitowanych papierów wartościowych</t>
  </si>
  <si>
    <t>2. Spłata kredytów w wysokości 400.000,-zł następuje z emitowanych papierów wartościowych</t>
  </si>
  <si>
    <t>Wydatki  inwestycyjne jed budżetowych  (WPF)</t>
  </si>
  <si>
    <t>Zwiększenia            ( + )</t>
  </si>
  <si>
    <t>POMOC SPOŁECZNA</t>
  </si>
  <si>
    <t>-Dotacje na realizację zadań realizowanych w drodze umów i porozumień między jst  (§ 2310)</t>
  </si>
  <si>
    <t xml:space="preserve">Wydatki na zakupy inwestycyjne jed budżetowych  </t>
  </si>
  <si>
    <t>Szkoły podstawowe</t>
  </si>
  <si>
    <t xml:space="preserve">ADMINISTRACJA PUBLICZNA </t>
  </si>
  <si>
    <t>Urzędy gmin</t>
  </si>
  <si>
    <t xml:space="preserve">Wynagrodzenia osobowe pracowników </t>
  </si>
  <si>
    <t>Zakup pomocy naukowych, dydaktycznych i książek</t>
  </si>
  <si>
    <t xml:space="preserve">GOSPODARKA MIESZKANIOWA </t>
  </si>
  <si>
    <t>Dotacje celowe w ramach programów finansowanych z udziałem środków europejskich oraz środków, o których mowa w art. 5 ust. 1 pkt 3 oraz ust. 3pkt 5 i 6 ustawy, lub płatności w ramach budżetu środków europejskich</t>
  </si>
  <si>
    <t xml:space="preserve">Gospodarka gruntami i nieruchomościami </t>
  </si>
  <si>
    <t>Kary i odszkodowania wypłacane na rzecz osób fizycznych</t>
  </si>
  <si>
    <t>Przedszkola</t>
  </si>
  <si>
    <t>Stołówki szkolne</t>
  </si>
  <si>
    <t>EDUKACYJNA OPIEKA WYCHOWAWCZA</t>
  </si>
  <si>
    <t>0960</t>
  </si>
  <si>
    <t xml:space="preserve">Otrzymane spadki, zapisy i darowizny w postaci pieniężnej </t>
  </si>
  <si>
    <t xml:space="preserve">Dodatkowe wynagrodzenie roczne </t>
  </si>
  <si>
    <t xml:space="preserve"> </t>
  </si>
  <si>
    <t xml:space="preserve">Składki na Fundusz Pracy </t>
  </si>
  <si>
    <t>0750</t>
  </si>
  <si>
    <t>Dochody z najmu i dzierżawy składników majątkowych Skarbu Państwa lub j.s.t.</t>
  </si>
  <si>
    <t>Plan na dzień 26.04.2012r.</t>
  </si>
  <si>
    <t>01010</t>
  </si>
  <si>
    <t>Infrastruktura wodociągowa i sanitacyjna wsi</t>
  </si>
  <si>
    <t>Oświetlenie placów, ulic i dróg</t>
  </si>
  <si>
    <t xml:space="preserve">Zakup usług remontowych </t>
  </si>
  <si>
    <t>Zakup materiałów i wyposażenia</t>
  </si>
  <si>
    <t>Zakup energii</t>
  </si>
  <si>
    <t>Oddziały przedszkolne w szkołach podstawowych</t>
  </si>
  <si>
    <t xml:space="preserve">Gimnazja </t>
  </si>
  <si>
    <t>Zespoły obsługi ekonomiczno - administracyjnej szkół</t>
  </si>
  <si>
    <t xml:space="preserve">Wydatki na zakupy  inwestycyjne jed budżetowych  w tym dotacja 11.106,-zł </t>
  </si>
  <si>
    <t>Wydatki  inwestycyjne jed budżetowych   w tym dotacja 30.750,-zł</t>
  </si>
  <si>
    <t>Żłobki</t>
  </si>
  <si>
    <t>Dotacja celowa z budżetu na finansowanie lub dofinansowanie zadań zleconych do realizacji pozostałym jednostkom nie zaliczanym do sektora finansów publicznych</t>
  </si>
  <si>
    <t xml:space="preserve">Świetlice szkolne </t>
  </si>
  <si>
    <t>Wydatki osob nie zaliczone do wynagrodz</t>
  </si>
  <si>
    <t>Składki na ubezpieczenie społeczne</t>
  </si>
  <si>
    <t>Dotacje celowe z budżetu jed samorządu terytorialnego, udzielone w trybie art. 221 ustawy, na finansowanie  lub dofinansowanie  zadań zleconych do realizacji organizacjom prowadzącym działalność pożytku publicznego</t>
  </si>
  <si>
    <t xml:space="preserve">ROLNICTWO I ŁOWIECTWO </t>
  </si>
  <si>
    <t>Środki na dofinansowanie własnych inwestycji  gmin pozyskane z innych źródeł  (UE)</t>
  </si>
  <si>
    <t>0310</t>
  </si>
  <si>
    <t xml:space="preserve">Udziały gmin w podatkach stanowiących dochód budżetu państwa </t>
  </si>
  <si>
    <t xml:space="preserve">Podatek od nieruchomości </t>
  </si>
  <si>
    <t>0010</t>
  </si>
  <si>
    <t xml:space="preserve">Podatek dochodowy od osób fizycznych </t>
  </si>
  <si>
    <t xml:space="preserve">RÓŻNE ROZLICZENIA </t>
  </si>
  <si>
    <t xml:space="preserve">Część oświatowa subwencji ogólnej dla jednostek samorządu terytorialnego </t>
  </si>
  <si>
    <t>Subwencje ogólne z budżetu państwa</t>
  </si>
  <si>
    <t>Różne rozliczenia finansowe</t>
  </si>
  <si>
    <t xml:space="preserve">Wpływy z różnych dochodów </t>
  </si>
  <si>
    <t>0970</t>
  </si>
  <si>
    <t>Pozostała działalność</t>
  </si>
  <si>
    <t>0690</t>
  </si>
  <si>
    <t xml:space="preserve">Wpływy z różnych opłat </t>
  </si>
  <si>
    <t>GOSPODARKA KOMUNALNA I OCHRONA ŚRODOWISKA</t>
  </si>
  <si>
    <t>0570</t>
  </si>
  <si>
    <t>Grzywny, mandaty i inne kary pieniężne od osób fizycznych</t>
  </si>
  <si>
    <t>Wpływy ze zwrotu dotacji</t>
  </si>
  <si>
    <t>Dochody  26.04.2012r.</t>
  </si>
  <si>
    <t>0340</t>
  </si>
  <si>
    <t xml:space="preserve">Podatek od środków transportowych </t>
  </si>
  <si>
    <t>Oczyszczanie miast i wsi</t>
  </si>
  <si>
    <t xml:space="preserve">OŚWIATA I WYCHOWANIE </t>
  </si>
  <si>
    <t xml:space="preserve">Szkoły podstawowe </t>
  </si>
  <si>
    <t>Dotacje celowe otrzymane z budżetu państwa na realizację własnych zadań bieżących gmin</t>
  </si>
  <si>
    <t>Dotacje celowe otrzymane z budżetu państwa na realizację inwestycji  zakupów inwestycyjnych własnych  gmin</t>
  </si>
  <si>
    <t xml:space="preserve">Infrastruktura wodociąg i sanitacyjna wsi </t>
  </si>
  <si>
    <t>Wpływy z podatku rolnego, podatku leśnego,podatku od spadków i darowizn , pod od czynności cywilnoprawnych oraz pod i opłat lokalnych od osób fizycznych</t>
  </si>
  <si>
    <t>Dotacje celowe otrzym z budżetu państwa na realizację zadań bieżących z zakresu adm rządowej oraz innych zadań zleconych gminie ustawami</t>
  </si>
  <si>
    <t xml:space="preserve">Pozostała działalność </t>
  </si>
  <si>
    <t>Pozostała działalność "Indywidualizacja procesu nauczania i wychowania uczniów w klasach I-III szkół podstawowych w Gminie Lesznowola"</t>
  </si>
  <si>
    <t>DOCHODY OD OSÓB PRAWNYCH, OSÓB FIZYCZ I OD INNYCH JED NIEPOSIADA JĄCYCH OSOBOWOŚCI PRAWNEJ ORAZ WYDATKI ZWIĄZANE Z ICH POBOREM</t>
  </si>
  <si>
    <t xml:space="preserve">Wpływy z podatku rolnego, podatku leśnego, podatku od czynności cywilnoprawnych , podatków i opłat lokalnych od osób prawnych </t>
  </si>
  <si>
    <t>Zakup usług remontowych -remont ul. Okrężnej w Lesznowoli od ul. Słonecznej do dz. nr 278</t>
  </si>
  <si>
    <t>POZOSTAŁE ZADANIA  W ZAKRESIE POLITYKI SPOŁECZNEJ</t>
  </si>
  <si>
    <t>Świadczenia społeczne- zadania zlecone</t>
  </si>
  <si>
    <t>Pozostała działalność "Aktywni50+ w Gminie Lesznowola"</t>
  </si>
  <si>
    <t xml:space="preserve">Wydatki na zakupy  inwestycyjne jed budżetowych  </t>
  </si>
  <si>
    <t xml:space="preserve">Zadania w zakresie kultury fizycznej </t>
  </si>
  <si>
    <t>ROLNICTWO I ŁOWIECTWO</t>
  </si>
  <si>
    <t>0920</t>
  </si>
  <si>
    <t>Pozostałe odsetki</t>
  </si>
  <si>
    <t>POZOSTAŁE ZADANIA W ZAKRESIE POLITYKI SPOŁECZNEJ</t>
  </si>
  <si>
    <t>BEZPIECZEŃSTWO I OCHRONA PRZECWPOŻAROWA</t>
  </si>
  <si>
    <t>Ochotnicze straże pożarne</t>
  </si>
  <si>
    <t>Zakup usług dostępu do sieci Internet</t>
  </si>
  <si>
    <t>Opłaty z tytułu zakupu usług telekomunikacyjnych świadczonych w ruchomej publicznej sieci telefonicznej</t>
  </si>
  <si>
    <t xml:space="preserve">Wydatki na zakupy  inwestycyjne jed budżetowych </t>
  </si>
  <si>
    <t>z  dnia  19 czerwca 2012r.</t>
  </si>
  <si>
    <t>z  dnia 19 czerwca  2012r.</t>
  </si>
  <si>
    <t>Plan na dzień 14.06.2012r.</t>
  </si>
  <si>
    <t>do Uchwały Nr  209/XVII/2012</t>
  </si>
  <si>
    <t xml:space="preserve">Zadania z zakresu kultury fizycznej </t>
  </si>
  <si>
    <t>do Uchwały Nr209/XVII/2012</t>
  </si>
  <si>
    <t>Wydatki 14.06.2012r.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</si>
</sst>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9"/>
      <name val="Arial CE"/>
      <family val="0"/>
    </font>
    <font>
      <sz val="10"/>
      <name val="Cambria"/>
      <family val="1"/>
    </font>
    <font>
      <b/>
      <sz val="11"/>
      <name val="Arial CE"/>
      <family val="2"/>
    </font>
    <font>
      <b/>
      <sz val="10"/>
      <name val="Cambria"/>
      <family val="1"/>
    </font>
    <font>
      <b/>
      <sz val="11"/>
      <name val="Cambria"/>
      <family val="1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mbria"/>
      <family val="1"/>
    </font>
    <font>
      <b/>
      <sz val="9"/>
      <name val="Cambria"/>
      <family val="1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7"/>
      <name val="Cambria"/>
      <family val="1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8"/>
      <name val="Cambria"/>
      <family val="1"/>
    </font>
    <font>
      <sz val="9"/>
      <name val="Cambria"/>
      <family val="1"/>
    </font>
    <font>
      <sz val="6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indexed="27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/>
    </border>
    <border>
      <left style="thin"/>
      <right style="thin"/>
      <top>
        <color indexed="63"/>
      </top>
      <bottom style="hair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/>
      <right style="thin"/>
      <top style="hair">
        <color indexed="8"/>
      </top>
      <bottom style="hair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>
        <color indexed="8"/>
      </top>
      <bottom>
        <color indexed="63"/>
      </bottom>
    </border>
    <border>
      <left/>
      <right/>
      <top style="hair">
        <color indexed="8"/>
      </top>
      <bottom>
        <color indexed="63"/>
      </bottom>
    </border>
    <border>
      <left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3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3" fontId="27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3" fontId="27" fillId="0" borderId="10" xfId="0" applyNumberFormat="1" applyFont="1" applyBorder="1" applyAlignment="1">
      <alignment horizontal="left" vertical="center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28" fillId="0" borderId="10" xfId="0" applyNumberFormat="1" applyFont="1" applyBorder="1" applyAlignment="1">
      <alignment horizontal="right" vertical="center"/>
    </xf>
    <xf numFmtId="0" fontId="29" fillId="34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35" borderId="11" xfId="0" applyFont="1" applyFill="1" applyBorder="1" applyAlignment="1" quotePrefix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 quotePrefix="1">
      <alignment horizontal="center" vertical="center"/>
    </xf>
    <xf numFmtId="3" fontId="6" fillId="36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34" borderId="16" xfId="0" applyFont="1" applyFill="1" applyBorder="1" applyAlignment="1">
      <alignment horizontal="right" vertical="center"/>
    </xf>
    <xf numFmtId="3" fontId="6" fillId="34" borderId="12" xfId="0" applyNumberFormat="1" applyFont="1" applyFill="1" applyBorder="1" applyAlignment="1">
      <alignment horizontal="right" vertical="center" wrapText="1"/>
    </xf>
    <xf numFmtId="3" fontId="6" fillId="34" borderId="14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/>
    </xf>
    <xf numFmtId="0" fontId="6" fillId="34" borderId="17" xfId="0" applyFont="1" applyFill="1" applyBorder="1" applyAlignment="1">
      <alignment horizontal="right" vertical="center"/>
    </xf>
    <xf numFmtId="3" fontId="6" fillId="34" borderId="13" xfId="0" applyNumberFormat="1" applyFont="1" applyFill="1" applyBorder="1" applyAlignment="1">
      <alignment horizontal="right" vertical="center" wrapText="1"/>
    </xf>
    <xf numFmtId="3" fontId="31" fillId="34" borderId="14" xfId="0" applyNumberFormat="1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right" vertical="center" wrapText="1"/>
    </xf>
    <xf numFmtId="3" fontId="6" fillId="34" borderId="19" xfId="0" applyNumberFormat="1" applyFont="1" applyFill="1" applyBorder="1" applyAlignment="1">
      <alignment horizontal="right" vertical="center" wrapText="1"/>
    </xf>
    <xf numFmtId="0" fontId="6" fillId="34" borderId="20" xfId="0" applyFont="1" applyFill="1" applyBorder="1" applyAlignment="1">
      <alignment horizontal="right" vertical="center"/>
    </xf>
    <xf numFmtId="3" fontId="6" fillId="34" borderId="21" xfId="0" applyNumberFormat="1" applyFont="1" applyFill="1" applyBorder="1" applyAlignment="1">
      <alignment horizontal="right" vertical="center" wrapText="1"/>
    </xf>
    <xf numFmtId="0" fontId="6" fillId="34" borderId="22" xfId="0" applyFont="1" applyFill="1" applyBorder="1" applyAlignment="1">
      <alignment horizontal="right" vertical="top"/>
    </xf>
    <xf numFmtId="3" fontId="6" fillId="34" borderId="22" xfId="0" applyNumberFormat="1" applyFont="1" applyFill="1" applyBorder="1" applyAlignment="1">
      <alignment horizontal="right" vertical="center" wrapText="1"/>
    </xf>
    <xf numFmtId="3" fontId="6" fillId="34" borderId="0" xfId="0" applyNumberFormat="1" applyFont="1" applyFill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 wrapText="1"/>
    </xf>
    <xf numFmtId="0" fontId="29" fillId="34" borderId="14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31" fillId="34" borderId="14" xfId="0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wrapText="1"/>
    </xf>
    <xf numFmtId="3" fontId="6" fillId="34" borderId="0" xfId="0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left"/>
    </xf>
    <xf numFmtId="3" fontId="28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3" fontId="32" fillId="0" borderId="10" xfId="0" applyNumberFormat="1" applyFont="1" applyBorder="1" applyAlignment="1">
      <alignment horizontal="right" vertical="center"/>
    </xf>
    <xf numFmtId="3" fontId="28" fillId="37" borderId="10" xfId="0" applyNumberFormat="1" applyFont="1" applyFill="1" applyBorder="1" applyAlignment="1">
      <alignment horizontal="right" vertical="center"/>
    </xf>
    <xf numFmtId="0" fontId="33" fillId="0" borderId="10" xfId="0" applyFont="1" applyBorder="1" applyAlignment="1">
      <alignment horizontal="center" vertical="center" wrapText="1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34" fillId="0" borderId="0" xfId="0" applyFont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27" fillId="34" borderId="0" xfId="0" applyFont="1" applyFill="1" applyBorder="1" applyAlignment="1">
      <alignment horizontal="left" vertical="center"/>
    </xf>
    <xf numFmtId="0" fontId="27" fillId="34" borderId="0" xfId="0" applyFont="1" applyFill="1" applyBorder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/>
    </xf>
    <xf numFmtId="3" fontId="28" fillId="38" borderId="12" xfId="0" applyNumberFormat="1" applyFont="1" applyFill="1" applyBorder="1" applyAlignment="1">
      <alignment horizontal="right" vertical="center"/>
    </xf>
    <xf numFmtId="0" fontId="37" fillId="0" borderId="15" xfId="0" applyFont="1" applyBorder="1" applyAlignment="1">
      <alignment horizontal="center" vertical="center"/>
    </xf>
    <xf numFmtId="0" fontId="37" fillId="0" borderId="13" xfId="0" applyFont="1" applyBorder="1" applyAlignment="1" quotePrefix="1">
      <alignment horizontal="center" vertical="center"/>
    </xf>
    <xf numFmtId="3" fontId="37" fillId="0" borderId="13" xfId="0" applyNumberFormat="1" applyFont="1" applyBorder="1" applyAlignment="1">
      <alignment horizontal="right" vertical="center"/>
    </xf>
    <xf numFmtId="3" fontId="6" fillId="34" borderId="14" xfId="0" applyNumberFormat="1" applyFont="1" applyFill="1" applyBorder="1" applyAlignment="1">
      <alignment/>
    </xf>
    <xf numFmtId="0" fontId="6" fillId="0" borderId="11" xfId="0" applyFont="1" applyBorder="1" applyAlignment="1" quotePrefix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28" fillId="34" borderId="12" xfId="0" applyFont="1" applyFill="1" applyBorder="1" applyAlignment="1">
      <alignment horizontal="right" vertical="center" wrapText="1"/>
    </xf>
    <xf numFmtId="3" fontId="28" fillId="34" borderId="11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35" fillId="33" borderId="10" xfId="0" applyFont="1" applyFill="1" applyBorder="1" applyAlignment="1">
      <alignment horizontal="center"/>
    </xf>
    <xf numFmtId="0" fontId="35" fillId="34" borderId="0" xfId="0" applyFont="1" applyFill="1" applyBorder="1" applyAlignment="1">
      <alignment horizontal="center"/>
    </xf>
    <xf numFmtId="3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0" fontId="7" fillId="34" borderId="25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28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28" fillId="36" borderId="12" xfId="0" applyNumberFormat="1" applyFont="1" applyFill="1" applyBorder="1" applyAlignment="1">
      <alignment horizontal="right" vertical="center"/>
    </xf>
    <xf numFmtId="3" fontId="28" fillId="35" borderId="11" xfId="0" applyNumberFormat="1" applyFont="1" applyFill="1" applyBorder="1" applyAlignment="1">
      <alignment horizontal="right" vertical="center"/>
    </xf>
    <xf numFmtId="3" fontId="28" fillId="34" borderId="12" xfId="0" applyNumberFormat="1" applyFont="1" applyFill="1" applyBorder="1" applyAlignment="1">
      <alignment horizontal="right" vertical="center" wrapText="1"/>
    </xf>
    <xf numFmtId="3" fontId="28" fillId="34" borderId="1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5" fillId="39" borderId="25" xfId="0" applyFont="1" applyFill="1" applyBorder="1" applyAlignment="1">
      <alignment horizontal="center" vertical="center" wrapText="1"/>
    </xf>
    <xf numFmtId="0" fontId="35" fillId="40" borderId="2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32" fillId="33" borderId="10" xfId="0" applyNumberFormat="1" applyFont="1" applyFill="1" applyBorder="1" applyAlignment="1">
      <alignment horizontal="right" vertical="center"/>
    </xf>
    <xf numFmtId="0" fontId="27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right" vertical="center" wrapText="1"/>
    </xf>
    <xf numFmtId="3" fontId="6" fillId="41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34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0" borderId="28" xfId="0" applyFont="1" applyBorder="1" applyAlignment="1">
      <alignment horizontal="right" vertical="center" wrapText="1"/>
    </xf>
    <xf numFmtId="3" fontId="27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3" fontId="28" fillId="42" borderId="21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6" fillId="34" borderId="11" xfId="0" applyNumberFormat="1" applyFont="1" applyFill="1" applyBorder="1" applyAlignment="1">
      <alignment horizontal="right" vertical="center" wrapText="1"/>
    </xf>
    <xf numFmtId="0" fontId="28" fillId="34" borderId="11" xfId="0" applyFont="1" applyFill="1" applyBorder="1" applyAlignment="1">
      <alignment horizontal="right" vertical="center" wrapText="1"/>
    </xf>
    <xf numFmtId="0" fontId="28" fillId="38" borderId="12" xfId="0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3" fontId="37" fillId="42" borderId="21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29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8" fillId="43" borderId="10" xfId="0" applyFont="1" applyFill="1" applyBorder="1" applyAlignment="1" quotePrefix="1">
      <alignment horizontal="center" vertical="center"/>
    </xf>
    <xf numFmtId="0" fontId="28" fillId="43" borderId="10" xfId="0" applyFont="1" applyFill="1" applyBorder="1" applyAlignment="1">
      <alignment horizontal="center" vertical="center"/>
    </xf>
    <xf numFmtId="3" fontId="28" fillId="43" borderId="10" xfId="0" applyNumberFormat="1" applyFont="1" applyFill="1" applyBorder="1" applyAlignment="1">
      <alignment horizontal="right" vertical="center"/>
    </xf>
    <xf numFmtId="0" fontId="0" fillId="43" borderId="10" xfId="0" applyFill="1" applyBorder="1" applyAlignment="1">
      <alignment horizontal="left" vertical="center" wrapText="1"/>
    </xf>
    <xf numFmtId="0" fontId="6" fillId="42" borderId="23" xfId="0" applyFont="1" applyFill="1" applyBorder="1" applyAlignment="1">
      <alignment horizontal="center" vertical="center"/>
    </xf>
    <xf numFmtId="0" fontId="6" fillId="42" borderId="23" xfId="0" applyFont="1" applyFill="1" applyBorder="1" applyAlignment="1" quotePrefix="1">
      <alignment horizontal="center" vertical="center"/>
    </xf>
    <xf numFmtId="3" fontId="28" fillId="42" borderId="13" xfId="0" applyNumberFormat="1" applyFont="1" applyFill="1" applyBorder="1" applyAlignment="1">
      <alignment horizontal="right" vertical="center"/>
    </xf>
    <xf numFmtId="3" fontId="37" fillId="42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3" fontId="28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3" fontId="4" fillId="0" borderId="21" xfId="0" applyNumberFormat="1" applyFont="1" applyBorder="1" applyAlignment="1">
      <alignment horizontal="right" vertical="center"/>
    </xf>
    <xf numFmtId="0" fontId="6" fillId="35" borderId="10" xfId="0" applyFont="1" applyFill="1" applyBorder="1" applyAlignment="1" quotePrefix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3" fontId="37" fillId="43" borderId="10" xfId="0" applyNumberFormat="1" applyFont="1" applyFill="1" applyBorder="1" applyAlignment="1">
      <alignment horizontal="right" vertical="center" wrapText="1"/>
    </xf>
    <xf numFmtId="0" fontId="28" fillId="42" borderId="0" xfId="0" applyFont="1" applyFill="1" applyBorder="1" applyAlignment="1">
      <alignment horizontal="left" vertical="center" wrapText="1"/>
    </xf>
    <xf numFmtId="0" fontId="0" fillId="42" borderId="0" xfId="0" applyFill="1" applyBorder="1" applyAlignment="1">
      <alignment horizontal="left" vertical="center" wrapText="1"/>
    </xf>
    <xf numFmtId="0" fontId="4" fillId="0" borderId="0" xfId="0" applyFont="1" applyAlignment="1">
      <alignment/>
    </xf>
    <xf numFmtId="3" fontId="4" fillId="0" borderId="19" xfId="0" applyNumberFormat="1" applyFont="1" applyBorder="1" applyAlignment="1">
      <alignment horizontal="right" vertical="center"/>
    </xf>
    <xf numFmtId="0" fontId="4" fillId="0" borderId="24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7" fillId="0" borderId="29" xfId="0" applyFont="1" applyBorder="1" applyAlignment="1" quotePrefix="1">
      <alignment horizontal="center" vertical="center"/>
    </xf>
    <xf numFmtId="0" fontId="37" fillId="0" borderId="0" xfId="0" applyFont="1" applyBorder="1" applyAlignment="1">
      <alignment vertical="center" wrapText="1"/>
    </xf>
    <xf numFmtId="0" fontId="4" fillId="42" borderId="0" xfId="0" applyFont="1" applyFill="1" applyAlignment="1">
      <alignment/>
    </xf>
    <xf numFmtId="0" fontId="28" fillId="31" borderId="12" xfId="0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0" fontId="4" fillId="31" borderId="12" xfId="0" applyFont="1" applyFill="1" applyBorder="1" applyAlignment="1" quotePrefix="1">
      <alignment horizontal="center" vertical="center"/>
    </xf>
    <xf numFmtId="0" fontId="6" fillId="31" borderId="12" xfId="0" applyFont="1" applyFill="1" applyBorder="1" applyAlignment="1" quotePrefix="1">
      <alignment horizontal="center" vertical="center"/>
    </xf>
    <xf numFmtId="3" fontId="0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37" fillId="0" borderId="21" xfId="0" applyFont="1" applyBorder="1" applyAlignment="1" quotePrefix="1">
      <alignment horizontal="center" vertical="center"/>
    </xf>
    <xf numFmtId="3" fontId="37" fillId="0" borderId="21" xfId="0" applyNumberFormat="1" applyFont="1" applyBorder="1" applyAlignment="1">
      <alignment horizontal="right" vertical="center"/>
    </xf>
    <xf numFmtId="0" fontId="6" fillId="42" borderId="15" xfId="0" applyFont="1" applyFill="1" applyBorder="1" applyAlignment="1">
      <alignment horizontal="center" vertical="center"/>
    </xf>
    <xf numFmtId="0" fontId="6" fillId="42" borderId="15" xfId="0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37" fillId="0" borderId="19" xfId="0" applyFont="1" applyBorder="1" applyAlignment="1" quotePrefix="1">
      <alignment horizontal="center" vertical="center"/>
    </xf>
    <xf numFmtId="3" fontId="6" fillId="31" borderId="12" xfId="0" applyNumberFormat="1" applyFont="1" applyFill="1" applyBorder="1" applyAlignment="1">
      <alignment horizontal="right" vertical="center"/>
    </xf>
    <xf numFmtId="3" fontId="28" fillId="31" borderId="12" xfId="0" applyNumberFormat="1" applyFont="1" applyFill="1" applyBorder="1" applyAlignment="1">
      <alignment horizontal="right" vertical="center"/>
    </xf>
    <xf numFmtId="0" fontId="37" fillId="0" borderId="15" xfId="0" applyFont="1" applyBorder="1" applyAlignment="1" quotePrefix="1">
      <alignment horizontal="center" vertical="center"/>
    </xf>
    <xf numFmtId="3" fontId="37" fillId="0" borderId="15" xfId="0" applyNumberFormat="1" applyFont="1" applyBorder="1" applyAlignment="1">
      <alignment horizontal="right" vertical="center"/>
    </xf>
    <xf numFmtId="0" fontId="0" fillId="43" borderId="10" xfId="0" applyFill="1" applyBorder="1" applyAlignment="1">
      <alignment vertical="center" wrapText="1"/>
    </xf>
    <xf numFmtId="0" fontId="6" fillId="39" borderId="12" xfId="0" applyFont="1" applyFill="1" applyBorder="1" applyAlignment="1">
      <alignment horizontal="left" vertical="center" wrapText="1"/>
    </xf>
    <xf numFmtId="0" fontId="37" fillId="0" borderId="23" xfId="0" applyFont="1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3" fontId="37" fillId="0" borderId="19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44" borderId="31" xfId="0" applyFill="1" applyBorder="1" applyAlignment="1">
      <alignment horizontal="left" vertical="center" wrapText="1"/>
    </xf>
    <xf numFmtId="0" fontId="0" fillId="44" borderId="32" xfId="0" applyFill="1" applyBorder="1" applyAlignment="1">
      <alignment horizontal="left" vertical="center" wrapText="1"/>
    </xf>
    <xf numFmtId="0" fontId="37" fillId="0" borderId="30" xfId="0" applyFont="1" applyBorder="1" applyAlignment="1">
      <alignment horizontal="center" vertical="center"/>
    </xf>
    <xf numFmtId="0" fontId="37" fillId="0" borderId="30" xfId="0" applyFont="1" applyBorder="1" applyAlignment="1" quotePrefix="1">
      <alignment horizontal="center" vertical="center"/>
    </xf>
    <xf numFmtId="0" fontId="36" fillId="0" borderId="30" xfId="0" applyFont="1" applyBorder="1" applyAlignment="1">
      <alignment vertical="center" wrapText="1"/>
    </xf>
    <xf numFmtId="3" fontId="37" fillId="0" borderId="30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 quotePrefix="1">
      <alignment horizontal="center" vertical="center"/>
    </xf>
    <xf numFmtId="0" fontId="36" fillId="0" borderId="0" xfId="0" applyFont="1" applyBorder="1" applyAlignment="1">
      <alignment vertical="center" wrapText="1"/>
    </xf>
    <xf numFmtId="3" fontId="37" fillId="0" borderId="0" xfId="0" applyNumberFormat="1" applyFont="1" applyBorder="1" applyAlignment="1">
      <alignment horizontal="right" vertical="center"/>
    </xf>
    <xf numFmtId="0" fontId="37" fillId="0" borderId="22" xfId="0" applyFont="1" applyBorder="1" applyAlignment="1">
      <alignment horizontal="center" vertical="center"/>
    </xf>
    <xf numFmtId="0" fontId="37" fillId="0" borderId="22" xfId="0" applyFont="1" applyBorder="1" applyAlignment="1" quotePrefix="1">
      <alignment horizontal="center" vertical="center"/>
    </xf>
    <xf numFmtId="0" fontId="36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3" fontId="37" fillId="0" borderId="22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vertical="center" wrapText="1"/>
    </xf>
    <xf numFmtId="3" fontId="6" fillId="0" borderId="30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 quotePrefix="1">
      <alignment horizontal="center" vertical="center"/>
    </xf>
    <xf numFmtId="0" fontId="37" fillId="0" borderId="30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3" fontId="4" fillId="0" borderId="30" xfId="0" applyNumberFormat="1" applyFont="1" applyBorder="1" applyAlignment="1">
      <alignment horizontal="right" vertical="center"/>
    </xf>
    <xf numFmtId="0" fontId="4" fillId="42" borderId="19" xfId="0" applyFont="1" applyFill="1" applyBorder="1" applyAlignment="1">
      <alignment horizontal="center" vertical="center"/>
    </xf>
    <xf numFmtId="3" fontId="4" fillId="42" borderId="19" xfId="0" applyNumberFormat="1" applyFont="1" applyFill="1" applyBorder="1" applyAlignment="1">
      <alignment horizontal="right" vertical="center"/>
    </xf>
    <xf numFmtId="0" fontId="4" fillId="42" borderId="30" xfId="0" applyFont="1" applyFill="1" applyBorder="1" applyAlignment="1">
      <alignment horizontal="center" vertical="center"/>
    </xf>
    <xf numFmtId="3" fontId="4" fillId="42" borderId="30" xfId="0" applyNumberFormat="1" applyFont="1" applyFill="1" applyBorder="1" applyAlignment="1">
      <alignment horizontal="right" vertical="center"/>
    </xf>
    <xf numFmtId="0" fontId="4" fillId="42" borderId="0" xfId="0" applyFont="1" applyFill="1" applyBorder="1" applyAlignment="1">
      <alignment horizontal="center" vertical="center"/>
    </xf>
    <xf numFmtId="3" fontId="4" fillId="42" borderId="0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8" fillId="31" borderId="16" xfId="0" applyFont="1" applyFill="1" applyBorder="1" applyAlignment="1">
      <alignment horizontal="left" vertical="center" wrapText="1"/>
    </xf>
    <xf numFmtId="0" fontId="28" fillId="31" borderId="34" xfId="0" applyFont="1" applyFill="1" applyBorder="1" applyAlignment="1">
      <alignment horizontal="left" vertical="center" wrapText="1"/>
    </xf>
    <xf numFmtId="0" fontId="28" fillId="31" borderId="35" xfId="0" applyFont="1" applyFill="1" applyBorder="1" applyAlignment="1">
      <alignment horizontal="left" vertical="center" wrapText="1"/>
    </xf>
    <xf numFmtId="0" fontId="28" fillId="45" borderId="36" xfId="0" applyFont="1" applyFill="1" applyBorder="1" applyAlignment="1">
      <alignment horizontal="left" vertical="center" wrapText="1"/>
    </xf>
    <xf numFmtId="0" fontId="0" fillId="46" borderId="37" xfId="0" applyFill="1" applyBorder="1" applyAlignment="1">
      <alignment vertical="center" wrapText="1"/>
    </xf>
    <xf numFmtId="0" fontId="0" fillId="46" borderId="38" xfId="0" applyFill="1" applyBorder="1" applyAlignment="1">
      <alignment vertical="center" wrapText="1"/>
    </xf>
    <xf numFmtId="0" fontId="37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37" fillId="0" borderId="42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6" fillId="47" borderId="45" xfId="0" applyFont="1" applyFill="1" applyBorder="1" applyAlignment="1">
      <alignment vertical="center" wrapText="1"/>
    </xf>
    <xf numFmtId="0" fontId="0" fillId="48" borderId="46" xfId="0" applyFill="1" applyBorder="1" applyAlignment="1">
      <alignment vertical="center" wrapText="1"/>
    </xf>
    <xf numFmtId="0" fontId="0" fillId="48" borderId="47" xfId="0" applyFill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37" fillId="0" borderId="50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37" fillId="0" borderId="53" xfId="0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6" fillId="36" borderId="16" xfId="0" applyFont="1" applyFill="1" applyBorder="1" applyAlignment="1">
      <alignment horizontal="left" vertical="center" wrapText="1"/>
    </xf>
    <xf numFmtId="0" fontId="6" fillId="36" borderId="34" xfId="0" applyFont="1" applyFill="1" applyBorder="1" applyAlignment="1">
      <alignment horizontal="left" vertical="center" wrapText="1"/>
    </xf>
    <xf numFmtId="0" fontId="6" fillId="36" borderId="35" xfId="0" applyFont="1" applyFill="1" applyBorder="1" applyAlignment="1">
      <alignment horizontal="left" vertical="center" wrapText="1"/>
    </xf>
    <xf numFmtId="0" fontId="28" fillId="49" borderId="56" xfId="0" applyFont="1" applyFill="1" applyBorder="1" applyAlignment="1">
      <alignment vertical="center" wrapText="1"/>
    </xf>
    <xf numFmtId="0" fontId="0" fillId="50" borderId="57" xfId="0" applyFill="1" applyBorder="1" applyAlignment="1">
      <alignment vertical="center" wrapText="1"/>
    </xf>
    <xf numFmtId="0" fontId="0" fillId="50" borderId="58" xfId="0" applyFill="1" applyBorder="1" applyAlignment="1">
      <alignment vertical="center" wrapText="1"/>
    </xf>
    <xf numFmtId="0" fontId="28" fillId="45" borderId="59" xfId="0" applyFont="1" applyFill="1" applyBorder="1" applyAlignment="1">
      <alignment horizontal="left" vertical="center" wrapText="1"/>
    </xf>
    <xf numFmtId="0" fontId="0" fillId="46" borderId="60" xfId="0" applyFill="1" applyBorder="1" applyAlignment="1">
      <alignment horizontal="left" vertical="center" wrapText="1"/>
    </xf>
    <xf numFmtId="0" fontId="0" fillId="46" borderId="61" xfId="0" applyFill="1" applyBorder="1" applyAlignment="1">
      <alignment horizontal="left" vertical="center" wrapText="1"/>
    </xf>
    <xf numFmtId="0" fontId="37" fillId="0" borderId="28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28" fillId="51" borderId="56" xfId="0" applyFont="1" applyFill="1" applyBorder="1" applyAlignment="1">
      <alignment horizontal="left" vertical="center" wrapText="1"/>
    </xf>
    <xf numFmtId="0" fontId="0" fillId="52" borderId="57" xfId="0" applyFill="1" applyBorder="1" applyAlignment="1">
      <alignment horizontal="left" vertical="center" wrapText="1"/>
    </xf>
    <xf numFmtId="0" fontId="0" fillId="52" borderId="58" xfId="0" applyFill="1" applyBorder="1" applyAlignment="1">
      <alignment horizontal="left" vertical="center" wrapText="1"/>
    </xf>
    <xf numFmtId="0" fontId="28" fillId="49" borderId="64" xfId="0" applyFont="1" applyFill="1" applyBorder="1" applyAlignment="1">
      <alignment vertical="center" wrapText="1"/>
    </xf>
    <xf numFmtId="0" fontId="0" fillId="50" borderId="65" xfId="0" applyFill="1" applyBorder="1" applyAlignment="1">
      <alignment vertical="center" wrapText="1"/>
    </xf>
    <xf numFmtId="0" fontId="0" fillId="50" borderId="66" xfId="0" applyFill="1" applyBorder="1" applyAlignment="1">
      <alignment vertical="center" wrapText="1"/>
    </xf>
    <xf numFmtId="0" fontId="6" fillId="36" borderId="59" xfId="0" applyFont="1" applyFill="1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28" fillId="49" borderId="25" xfId="0" applyFont="1" applyFill="1" applyBorder="1" applyAlignment="1">
      <alignment vertical="center" wrapText="1"/>
    </xf>
    <xf numFmtId="0" fontId="0" fillId="50" borderId="26" xfId="0" applyFill="1" applyBorder="1" applyAlignment="1">
      <alignment vertical="center" wrapText="1"/>
    </xf>
    <xf numFmtId="0" fontId="0" fillId="50" borderId="27" xfId="0" applyFill="1" applyBorder="1" applyAlignment="1">
      <alignment vertical="center" wrapText="1"/>
    </xf>
    <xf numFmtId="0" fontId="6" fillId="35" borderId="25" xfId="0" applyFont="1" applyFill="1" applyBorder="1" applyAlignment="1">
      <alignment horizontal="left" vertical="center"/>
    </xf>
    <xf numFmtId="0" fontId="6" fillId="35" borderId="26" xfId="0" applyFont="1" applyFill="1" applyBorder="1" applyAlignment="1">
      <alignment horizontal="left" vertical="center"/>
    </xf>
    <xf numFmtId="0" fontId="6" fillId="35" borderId="27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33" xfId="0" applyFont="1" applyFill="1" applyBorder="1" applyAlignment="1" quotePrefix="1">
      <alignment horizontal="left" vertical="center"/>
    </xf>
    <xf numFmtId="0" fontId="28" fillId="34" borderId="25" xfId="0" applyFont="1" applyFill="1" applyBorder="1" applyAlignment="1">
      <alignment horizontal="left" vertical="center" wrapText="1"/>
    </xf>
    <xf numFmtId="0" fontId="28" fillId="34" borderId="26" xfId="0" applyFont="1" applyFill="1" applyBorder="1" applyAlignment="1">
      <alignment horizontal="left" vertical="center" wrapText="1"/>
    </xf>
    <xf numFmtId="0" fontId="28" fillId="34" borderId="27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37" borderId="25" xfId="0" applyFont="1" applyFill="1" applyBorder="1" applyAlignment="1">
      <alignment horizontal="left" vertical="center" wrapText="1"/>
    </xf>
    <xf numFmtId="0" fontId="6" fillId="37" borderId="26" xfId="0" applyFont="1" applyFill="1" applyBorder="1" applyAlignment="1">
      <alignment horizontal="left" vertical="center" wrapText="1"/>
    </xf>
    <xf numFmtId="0" fontId="6" fillId="37" borderId="27" xfId="0" applyFont="1" applyFill="1" applyBorder="1" applyAlignment="1">
      <alignment horizontal="left" vertical="center" wrapText="1"/>
    </xf>
    <xf numFmtId="0" fontId="4" fillId="0" borderId="0" xfId="0" applyFont="1" applyAlignment="1" quotePrefix="1">
      <alignment/>
    </xf>
    <xf numFmtId="3" fontId="6" fillId="0" borderId="25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67" xfId="0" applyFont="1" applyBorder="1" applyAlignment="1">
      <alignment horizontal="center" wrapText="1"/>
    </xf>
    <xf numFmtId="0" fontId="6" fillId="0" borderId="68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70" xfId="0" applyFont="1" applyBorder="1" applyAlignment="1">
      <alignment horizont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3" fontId="4" fillId="0" borderId="27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6" fillId="34" borderId="34" xfId="0" applyFont="1" applyFill="1" applyBorder="1" applyAlignment="1">
      <alignment horizontal="left" vertical="center"/>
    </xf>
    <xf numFmtId="0" fontId="6" fillId="34" borderId="35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3" fontId="6" fillId="0" borderId="27" xfId="0" applyNumberFormat="1" applyFont="1" applyBorder="1" applyAlignment="1">
      <alignment vertical="center"/>
    </xf>
    <xf numFmtId="0" fontId="37" fillId="0" borderId="71" xfId="0" applyFont="1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28" fillId="43" borderId="25" xfId="0" applyFont="1" applyFill="1" applyBorder="1" applyAlignment="1">
      <alignment horizontal="left" vertical="center" wrapText="1"/>
    </xf>
    <xf numFmtId="0" fontId="0" fillId="43" borderId="26" xfId="0" applyFill="1" applyBorder="1" applyAlignment="1">
      <alignment horizontal="left" vertical="center" wrapText="1"/>
    </xf>
    <xf numFmtId="0" fontId="0" fillId="43" borderId="27" xfId="0" applyFill="1" applyBorder="1" applyAlignment="1">
      <alignment horizontal="left" vertical="center" wrapText="1"/>
    </xf>
    <xf numFmtId="0" fontId="28" fillId="38" borderId="16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6" fillId="0" borderId="17" xfId="0" applyFont="1" applyBorder="1" applyAlignment="1">
      <alignment vertical="center" wrapText="1"/>
    </xf>
    <xf numFmtId="0" fontId="0" fillId="43" borderId="26" xfId="0" applyFill="1" applyBorder="1" applyAlignment="1">
      <alignment vertical="center" wrapText="1"/>
    </xf>
    <xf numFmtId="0" fontId="0" fillId="43" borderId="27" xfId="0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/>
    </xf>
    <xf numFmtId="0" fontId="6" fillId="44" borderId="59" xfId="0" applyFont="1" applyFill="1" applyBorder="1" applyAlignment="1">
      <alignment horizontal="left" vertical="center" wrapText="1"/>
    </xf>
    <xf numFmtId="0" fontId="0" fillId="44" borderId="60" xfId="0" applyFill="1" applyBorder="1" applyAlignment="1">
      <alignment horizontal="left" vertical="center" wrapText="1"/>
    </xf>
    <xf numFmtId="0" fontId="6" fillId="53" borderId="25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7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left" vertical="center" wrapText="1"/>
    </xf>
    <xf numFmtId="0" fontId="6" fillId="39" borderId="34" xfId="0" applyFont="1" applyFill="1" applyBorder="1" applyAlignment="1">
      <alignment horizontal="left" vertical="center" wrapText="1"/>
    </xf>
    <xf numFmtId="0" fontId="6" fillId="39" borderId="35" xfId="0" applyFont="1" applyFill="1" applyBorder="1" applyAlignment="1">
      <alignment horizontal="left" vertical="center" wrapText="1"/>
    </xf>
    <xf numFmtId="0" fontId="6" fillId="34" borderId="25" xfId="0" applyFont="1" applyFill="1" applyBorder="1" applyAlignment="1">
      <alignment vertical="center" wrapText="1"/>
    </xf>
    <xf numFmtId="0" fontId="6" fillId="34" borderId="26" xfId="0" applyFont="1" applyFill="1" applyBorder="1" applyAlignment="1">
      <alignment vertical="center" wrapText="1"/>
    </xf>
    <xf numFmtId="0" fontId="6" fillId="34" borderId="27" xfId="0" applyFont="1" applyFill="1" applyBorder="1" applyAlignment="1">
      <alignment vertical="center" wrapText="1"/>
    </xf>
    <xf numFmtId="0" fontId="28" fillId="54" borderId="45" xfId="0" applyFont="1" applyFill="1" applyBorder="1" applyAlignment="1">
      <alignment horizontal="left" vertical="center" wrapText="1"/>
    </xf>
    <xf numFmtId="0" fontId="0" fillId="43" borderId="46" xfId="0" applyFill="1" applyBorder="1" applyAlignment="1">
      <alignment horizontal="left" vertical="center" wrapText="1"/>
    </xf>
    <xf numFmtId="0" fontId="0" fillId="43" borderId="47" xfId="0" applyFill="1" applyBorder="1" applyAlignment="1">
      <alignment horizontal="left" vertical="center" wrapText="1"/>
    </xf>
    <xf numFmtId="0" fontId="28" fillId="55" borderId="5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34" borderId="25" xfId="0" applyFont="1" applyFill="1" applyBorder="1" applyAlignment="1">
      <alignment horizontal="left" vertical="center" wrapText="1"/>
    </xf>
    <xf numFmtId="0" fontId="7" fillId="34" borderId="26" xfId="0" applyFont="1" applyFill="1" applyBorder="1" applyAlignment="1">
      <alignment horizontal="left" vertical="center" wrapText="1"/>
    </xf>
    <xf numFmtId="0" fontId="7" fillId="34" borderId="27" xfId="0" applyFont="1" applyFill="1" applyBorder="1" applyAlignment="1">
      <alignment horizontal="left" vertical="center" wrapText="1"/>
    </xf>
    <xf numFmtId="3" fontId="7" fillId="34" borderId="25" xfId="0" applyNumberFormat="1" applyFont="1" applyFill="1" applyBorder="1" applyAlignment="1">
      <alignment horizontal="center" vertical="center"/>
    </xf>
    <xf numFmtId="3" fontId="7" fillId="34" borderId="27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 quotePrefix="1">
      <alignment horizontal="left" vertical="center" wrapText="1"/>
    </xf>
    <xf numFmtId="0" fontId="7" fillId="34" borderId="33" xfId="0" applyFont="1" applyFill="1" applyBorder="1" applyAlignment="1" quotePrefix="1">
      <alignment horizontal="left" vertical="center" wrapText="1"/>
    </xf>
    <xf numFmtId="0" fontId="7" fillId="34" borderId="18" xfId="0" applyFont="1" applyFill="1" applyBorder="1" applyAlignment="1" quotePrefix="1">
      <alignment horizontal="left" vertical="center" wrapText="1"/>
    </xf>
    <xf numFmtId="0" fontId="35" fillId="33" borderId="25" xfId="0" applyFont="1" applyFill="1" applyBorder="1" applyAlignment="1">
      <alignment horizontal="center"/>
    </xf>
    <xf numFmtId="0" fontId="35" fillId="33" borderId="26" xfId="0" applyFont="1" applyFill="1" applyBorder="1" applyAlignment="1">
      <alignment horizontal="center"/>
    </xf>
    <xf numFmtId="0" fontId="35" fillId="33" borderId="27" xfId="0" applyFont="1" applyFill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41" borderId="25" xfId="0" applyFont="1" applyFill="1" applyBorder="1" applyAlignment="1">
      <alignment horizontal="left" vertical="center"/>
    </xf>
    <xf numFmtId="0" fontId="6" fillId="41" borderId="26" xfId="0" applyFont="1" applyFill="1" applyBorder="1" applyAlignment="1">
      <alignment horizontal="left" vertical="center"/>
    </xf>
    <xf numFmtId="0" fontId="6" fillId="41" borderId="27" xfId="0" applyFont="1" applyFill="1" applyBorder="1" applyAlignment="1">
      <alignment horizontal="left" vertical="center"/>
    </xf>
    <xf numFmtId="0" fontId="28" fillId="54" borderId="25" xfId="0" applyFont="1" applyFill="1" applyBorder="1" applyAlignment="1">
      <alignment horizontal="left" vertical="center" wrapText="1"/>
    </xf>
    <xf numFmtId="3" fontId="7" fillId="34" borderId="20" xfId="0" applyNumberFormat="1" applyFont="1" applyFill="1" applyBorder="1" applyAlignment="1">
      <alignment horizontal="center" vertical="center"/>
    </xf>
    <xf numFmtId="3" fontId="7" fillId="34" borderId="49" xfId="0" applyNumberFormat="1" applyFont="1" applyFill="1" applyBorder="1" applyAlignment="1">
      <alignment horizontal="center" vertical="center"/>
    </xf>
    <xf numFmtId="0" fontId="28" fillId="0" borderId="25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7" fillId="34" borderId="28" xfId="0" applyFont="1" applyFill="1" applyBorder="1" applyAlignment="1" quotePrefix="1">
      <alignment horizontal="left" vertical="center" wrapText="1"/>
    </xf>
    <xf numFmtId="0" fontId="7" fillId="34" borderId="62" xfId="0" applyFont="1" applyFill="1" applyBorder="1" applyAlignment="1" quotePrefix="1">
      <alignment horizontal="left" vertical="center" wrapText="1"/>
    </xf>
    <xf numFmtId="0" fontId="7" fillId="34" borderId="63" xfId="0" applyFont="1" applyFill="1" applyBorder="1" applyAlignment="1" quotePrefix="1">
      <alignment horizontal="left" vertical="center" wrapText="1"/>
    </xf>
    <xf numFmtId="0" fontId="0" fillId="0" borderId="27" xfId="0" applyBorder="1" applyAlignment="1">
      <alignment vertical="center" wrapText="1"/>
    </xf>
    <xf numFmtId="0" fontId="7" fillId="34" borderId="16" xfId="0" applyFont="1" applyFill="1" applyBorder="1" applyAlignment="1" quotePrefix="1">
      <alignment horizontal="left" vertical="center" wrapText="1"/>
    </xf>
    <xf numFmtId="0" fontId="7" fillId="34" borderId="34" xfId="0" applyFont="1" applyFill="1" applyBorder="1" applyAlignment="1" quotePrefix="1">
      <alignment horizontal="left" vertical="center" wrapText="1"/>
    </xf>
    <xf numFmtId="0" fontId="7" fillId="34" borderId="35" xfId="0" applyFont="1" applyFill="1" applyBorder="1" applyAlignment="1" quotePrefix="1">
      <alignment horizontal="left" vertical="center" wrapText="1"/>
    </xf>
    <xf numFmtId="3" fontId="7" fillId="34" borderId="16" xfId="0" applyNumberFormat="1" applyFont="1" applyFill="1" applyBorder="1" applyAlignment="1">
      <alignment horizontal="center" vertical="center"/>
    </xf>
    <xf numFmtId="3" fontId="7" fillId="34" borderId="35" xfId="0" applyNumberFormat="1" applyFont="1" applyFill="1" applyBorder="1" applyAlignment="1">
      <alignment horizontal="center" vertical="center"/>
    </xf>
    <xf numFmtId="3" fontId="7" fillId="34" borderId="17" xfId="0" applyNumberFormat="1" applyFont="1" applyFill="1" applyBorder="1" applyAlignment="1">
      <alignment horizontal="center" vertical="center"/>
    </xf>
    <xf numFmtId="3" fontId="7" fillId="34" borderId="18" xfId="0" applyNumberFormat="1" applyFont="1" applyFill="1" applyBorder="1" applyAlignment="1">
      <alignment horizontal="center" vertical="center"/>
    </xf>
    <xf numFmtId="3" fontId="35" fillId="40" borderId="25" xfId="0" applyNumberFormat="1" applyFont="1" applyFill="1" applyBorder="1" applyAlignment="1">
      <alignment horizontal="center" vertical="center"/>
    </xf>
    <xf numFmtId="3" fontId="35" fillId="40" borderId="27" xfId="0" applyNumberFormat="1" applyFont="1" applyFill="1" applyBorder="1" applyAlignment="1">
      <alignment horizontal="center" vertical="center"/>
    </xf>
    <xf numFmtId="3" fontId="35" fillId="39" borderId="25" xfId="0" applyNumberFormat="1" applyFont="1" applyFill="1" applyBorder="1" applyAlignment="1">
      <alignment horizontal="center" vertical="center"/>
    </xf>
    <xf numFmtId="3" fontId="35" fillId="39" borderId="27" xfId="0" applyNumberFormat="1" applyFont="1" applyFill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0" fontId="35" fillId="40" borderId="25" xfId="0" applyFont="1" applyFill="1" applyBorder="1" applyAlignment="1">
      <alignment horizontal="left" vertical="center" wrapText="1"/>
    </xf>
    <xf numFmtId="0" fontId="35" fillId="40" borderId="26" xfId="0" applyFont="1" applyFill="1" applyBorder="1" applyAlignment="1">
      <alignment horizontal="left" vertical="center" wrapText="1"/>
    </xf>
    <xf numFmtId="0" fontId="35" fillId="40" borderId="27" xfId="0" applyFont="1" applyFill="1" applyBorder="1" applyAlignment="1">
      <alignment horizontal="left" vertical="center" wrapText="1"/>
    </xf>
    <xf numFmtId="0" fontId="35" fillId="39" borderId="25" xfId="0" applyFont="1" applyFill="1" applyBorder="1" applyAlignment="1">
      <alignment horizontal="left" vertical="center" wrapText="1"/>
    </xf>
    <xf numFmtId="0" fontId="35" fillId="39" borderId="26" xfId="0" applyFont="1" applyFill="1" applyBorder="1" applyAlignment="1">
      <alignment horizontal="left" vertical="center" wrapText="1"/>
    </xf>
    <xf numFmtId="0" fontId="35" fillId="39" borderId="27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5"/>
  <sheetViews>
    <sheetView tabSelected="1" zoomScalePageLayoutView="0" workbookViewId="0" topLeftCell="A158">
      <selection activeCell="B190" sqref="B190:H190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8.75390625" style="0" customWidth="1"/>
    <col min="7" max="7" width="8.625" style="0" customWidth="1"/>
    <col min="8" max="8" width="11.125" style="0" customWidth="1"/>
    <col min="9" max="9" width="9.25390625" style="0" customWidth="1"/>
    <col min="10" max="10" width="10.375" style="0" customWidth="1"/>
    <col min="11" max="11" width="9.875" style="0" customWidth="1"/>
    <col min="12" max="12" width="9.25390625" style="0" customWidth="1"/>
    <col min="13" max="13" width="7.25390625" style="0" customWidth="1"/>
    <col min="14" max="14" width="8.125" style="0" customWidth="1"/>
    <col min="15" max="15" width="6.00390625" style="0" customWidth="1"/>
    <col min="16" max="16" width="8.75390625" style="0" customWidth="1"/>
    <col min="17" max="18" width="11.125" style="0" bestFit="1" customWidth="1"/>
  </cols>
  <sheetData>
    <row r="1" spans="1:16" s="3" customFormat="1" ht="11.25" customHeight="1">
      <c r="A1" s="121"/>
      <c r="B1" s="121"/>
      <c r="C1" s="121"/>
      <c r="D1" s="121"/>
      <c r="E1" s="121"/>
      <c r="F1" s="121"/>
      <c r="G1" s="121"/>
      <c r="H1" s="121"/>
      <c r="I1" s="121"/>
      <c r="J1" s="28" t="s">
        <v>121</v>
      </c>
      <c r="K1" s="29"/>
      <c r="L1" s="29"/>
      <c r="M1" s="9"/>
      <c r="N1" s="9"/>
      <c r="O1" s="9"/>
      <c r="P1" s="9"/>
    </row>
    <row r="2" spans="1:16" s="3" customFormat="1" ht="10.5" customHeight="1">
      <c r="A2" s="121"/>
      <c r="B2" s="121"/>
      <c r="C2" s="121"/>
      <c r="D2" s="121"/>
      <c r="E2" s="121"/>
      <c r="F2" s="121"/>
      <c r="G2" s="121"/>
      <c r="H2" s="121"/>
      <c r="I2" s="121"/>
      <c r="J2" s="10" t="s">
        <v>239</v>
      </c>
      <c r="K2" s="10"/>
      <c r="L2" s="10"/>
      <c r="M2" s="9"/>
      <c r="N2" s="9"/>
      <c r="O2" s="9"/>
      <c r="P2" s="9"/>
    </row>
    <row r="3" spans="1:16" s="3" customFormat="1" ht="11.25" customHeight="1">
      <c r="A3" s="121"/>
      <c r="B3" s="121"/>
      <c r="C3" s="121"/>
      <c r="D3" s="121"/>
      <c r="E3" s="121"/>
      <c r="F3" s="121"/>
      <c r="G3" s="121"/>
      <c r="H3" s="121"/>
      <c r="I3" s="121"/>
      <c r="J3" s="10" t="s">
        <v>67</v>
      </c>
      <c r="K3" s="10"/>
      <c r="L3" s="10"/>
      <c r="M3" s="9"/>
      <c r="N3" s="9"/>
      <c r="O3" s="9"/>
      <c r="P3" s="9"/>
    </row>
    <row r="4" spans="1:16" s="3" customFormat="1" ht="9.75" customHeight="1">
      <c r="A4" s="121"/>
      <c r="B4" s="121"/>
      <c r="C4" s="121"/>
      <c r="D4" s="121"/>
      <c r="E4" s="121"/>
      <c r="F4" s="121"/>
      <c r="G4" s="121"/>
      <c r="H4" s="121"/>
      <c r="I4" s="121"/>
      <c r="J4" s="10" t="s">
        <v>235</v>
      </c>
      <c r="K4" s="10"/>
      <c r="L4" s="10"/>
      <c r="M4" s="9"/>
      <c r="N4" s="9"/>
      <c r="O4" s="9"/>
      <c r="P4" s="9"/>
    </row>
    <row r="5" spans="1:16" s="3" customFormat="1" ht="12.75" customHeight="1">
      <c r="A5" s="386" t="s">
        <v>135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9"/>
      <c r="N5" s="9"/>
      <c r="O5" s="9"/>
      <c r="P5" s="9"/>
    </row>
    <row r="6" spans="1:16" ht="2.2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9"/>
      <c r="N6" s="9"/>
      <c r="O6" s="9"/>
      <c r="P6" s="9"/>
    </row>
    <row r="7" spans="1:16" ht="12" customHeight="1">
      <c r="A7" s="374" t="s">
        <v>68</v>
      </c>
      <c r="B7" s="375"/>
      <c r="C7" s="376"/>
      <c r="D7" s="388" t="s">
        <v>85</v>
      </c>
      <c r="E7" s="388"/>
      <c r="F7" s="388"/>
      <c r="G7" s="388"/>
      <c r="H7" s="389"/>
      <c r="I7" s="387" t="s">
        <v>86</v>
      </c>
      <c r="J7" s="387"/>
      <c r="K7" s="387" t="s">
        <v>87</v>
      </c>
      <c r="L7" s="387"/>
      <c r="M7" s="9"/>
      <c r="N7" s="9"/>
      <c r="O7" s="9"/>
      <c r="P7" s="9"/>
    </row>
    <row r="8" spans="1:16" ht="12" customHeight="1">
      <c r="A8" s="120" t="s">
        <v>29</v>
      </c>
      <c r="B8" s="120" t="s">
        <v>69</v>
      </c>
      <c r="C8" s="120" t="s">
        <v>70</v>
      </c>
      <c r="D8" s="390"/>
      <c r="E8" s="390"/>
      <c r="F8" s="390"/>
      <c r="G8" s="390"/>
      <c r="H8" s="391"/>
      <c r="I8" s="30" t="s">
        <v>71</v>
      </c>
      <c r="J8" s="30" t="s">
        <v>72</v>
      </c>
      <c r="K8" s="30" t="s">
        <v>71</v>
      </c>
      <c r="L8" s="30" t="s">
        <v>72</v>
      </c>
      <c r="M8" s="9"/>
      <c r="N8" s="9"/>
      <c r="O8" s="9"/>
      <c r="P8" s="9"/>
    </row>
    <row r="9" spans="1:16" ht="15" customHeight="1">
      <c r="A9" s="31" t="s">
        <v>1</v>
      </c>
      <c r="B9" s="32"/>
      <c r="C9" s="32"/>
      <c r="D9" s="314" t="s">
        <v>225</v>
      </c>
      <c r="E9" s="315"/>
      <c r="F9" s="315"/>
      <c r="G9" s="315"/>
      <c r="H9" s="316"/>
      <c r="I9" s="115"/>
      <c r="J9" s="115">
        <f>J10</f>
        <v>2714207</v>
      </c>
      <c r="K9" s="115"/>
      <c r="L9" s="115">
        <f>L11</f>
        <v>490000</v>
      </c>
      <c r="M9" s="196"/>
      <c r="N9" s="196"/>
      <c r="O9" s="196"/>
      <c r="P9" s="196"/>
    </row>
    <row r="10" spans="1:16" ht="13.5" customHeight="1">
      <c r="A10" s="33"/>
      <c r="B10" s="34" t="s">
        <v>167</v>
      </c>
      <c r="C10" s="33"/>
      <c r="D10" s="311" t="s">
        <v>168</v>
      </c>
      <c r="E10" s="312"/>
      <c r="F10" s="312"/>
      <c r="G10" s="312"/>
      <c r="H10" s="313"/>
      <c r="I10" s="114"/>
      <c r="J10" s="114">
        <f>J12+J13</f>
        <v>2714207</v>
      </c>
      <c r="K10" s="114"/>
      <c r="L10" s="114">
        <f>L11</f>
        <v>490000</v>
      </c>
      <c r="M10" s="196"/>
      <c r="N10" s="196"/>
      <c r="O10" s="196"/>
      <c r="P10" s="196"/>
    </row>
    <row r="11" spans="1:16" ht="13.5" customHeight="1">
      <c r="A11" s="38"/>
      <c r="B11" s="39"/>
      <c r="C11" s="36">
        <v>6050</v>
      </c>
      <c r="D11" s="279" t="s">
        <v>130</v>
      </c>
      <c r="E11" s="298"/>
      <c r="F11" s="298"/>
      <c r="G11" s="298"/>
      <c r="H11" s="299"/>
      <c r="I11" s="37"/>
      <c r="J11" s="37"/>
      <c r="K11" s="37"/>
      <c r="L11" s="37">
        <v>490000</v>
      </c>
      <c r="M11" s="196"/>
      <c r="N11" s="196"/>
      <c r="O11" s="196"/>
      <c r="P11" s="196"/>
    </row>
    <row r="12" spans="1:16" ht="13.5" customHeight="1">
      <c r="A12" s="38"/>
      <c r="B12" s="39"/>
      <c r="C12" s="36">
        <v>6050</v>
      </c>
      <c r="D12" s="279" t="s">
        <v>142</v>
      </c>
      <c r="E12" s="298"/>
      <c r="F12" s="298"/>
      <c r="G12" s="298"/>
      <c r="H12" s="299"/>
      <c r="I12" s="37"/>
      <c r="J12" s="37">
        <v>1089207</v>
      </c>
      <c r="K12" s="37"/>
      <c r="L12" s="37"/>
      <c r="M12" s="224"/>
      <c r="N12" s="224"/>
      <c r="O12" s="224"/>
      <c r="P12" s="224"/>
    </row>
    <row r="13" spans="1:16" ht="13.5" customHeight="1">
      <c r="A13" s="38"/>
      <c r="B13" s="39"/>
      <c r="C13" s="36">
        <v>6058</v>
      </c>
      <c r="D13" s="279" t="s">
        <v>142</v>
      </c>
      <c r="E13" s="298"/>
      <c r="F13" s="298"/>
      <c r="G13" s="298"/>
      <c r="H13" s="299"/>
      <c r="I13" s="202"/>
      <c r="J13" s="202">
        <v>1625000</v>
      </c>
      <c r="K13" s="202"/>
      <c r="L13" s="202"/>
      <c r="M13" s="224"/>
      <c r="N13" s="224"/>
      <c r="O13" s="224"/>
      <c r="P13" s="224"/>
    </row>
    <row r="14" spans="1:16" ht="16.5" customHeight="1">
      <c r="A14" s="31">
        <v>600</v>
      </c>
      <c r="B14" s="32"/>
      <c r="C14" s="32"/>
      <c r="D14" s="314" t="s">
        <v>128</v>
      </c>
      <c r="E14" s="315"/>
      <c r="F14" s="315"/>
      <c r="G14" s="315"/>
      <c r="H14" s="316"/>
      <c r="I14" s="115"/>
      <c r="J14" s="115">
        <f>J15</f>
        <v>770855</v>
      </c>
      <c r="K14" s="115">
        <f>K15</f>
        <v>955000</v>
      </c>
      <c r="L14" s="115">
        <f>L15</f>
        <v>762000</v>
      </c>
      <c r="M14" s="152"/>
      <c r="N14" s="152"/>
      <c r="O14" s="152"/>
      <c r="P14" s="152"/>
    </row>
    <row r="15" spans="1:16" ht="12.75" customHeight="1">
      <c r="A15" s="33"/>
      <c r="B15" s="34">
        <v>60016</v>
      </c>
      <c r="C15" s="33"/>
      <c r="D15" s="311" t="s">
        <v>129</v>
      </c>
      <c r="E15" s="312"/>
      <c r="F15" s="312"/>
      <c r="G15" s="312"/>
      <c r="H15" s="313"/>
      <c r="I15" s="114"/>
      <c r="J15" s="114">
        <f>J20+J19</f>
        <v>770855</v>
      </c>
      <c r="K15" s="114">
        <f>K16+K18+K17</f>
        <v>955000</v>
      </c>
      <c r="L15" s="114">
        <f>L20+L19+L21</f>
        <v>762000</v>
      </c>
      <c r="M15" s="152"/>
      <c r="N15" s="152"/>
      <c r="O15" s="152"/>
      <c r="P15" s="152"/>
    </row>
    <row r="16" spans="1:16" ht="14.25" customHeight="1">
      <c r="A16" s="38"/>
      <c r="B16" s="39"/>
      <c r="C16" s="36">
        <v>4270</v>
      </c>
      <c r="D16" s="297" t="s">
        <v>170</v>
      </c>
      <c r="E16" s="280"/>
      <c r="F16" s="280"/>
      <c r="G16" s="280"/>
      <c r="H16" s="281"/>
      <c r="I16" s="37"/>
      <c r="J16" s="37"/>
      <c r="K16" s="37">
        <v>700000</v>
      </c>
      <c r="L16" s="37"/>
      <c r="M16" s="162"/>
      <c r="N16" s="162"/>
      <c r="O16" s="162"/>
      <c r="P16" s="162"/>
    </row>
    <row r="17" spans="1:16" ht="24.75" customHeight="1">
      <c r="A17" s="38"/>
      <c r="B17" s="39"/>
      <c r="C17" s="36">
        <v>4270</v>
      </c>
      <c r="D17" s="297" t="s">
        <v>219</v>
      </c>
      <c r="E17" s="280"/>
      <c r="F17" s="280"/>
      <c r="G17" s="280"/>
      <c r="H17" s="281"/>
      <c r="I17" s="37"/>
      <c r="J17" s="37"/>
      <c r="K17" s="37">
        <v>190000</v>
      </c>
      <c r="L17" s="37"/>
      <c r="M17" s="225"/>
      <c r="N17" s="225"/>
      <c r="O17" s="225"/>
      <c r="P17" s="225"/>
    </row>
    <row r="18" spans="1:16" ht="13.5" customHeight="1">
      <c r="A18" s="38"/>
      <c r="B18" s="39"/>
      <c r="C18" s="36">
        <v>4300</v>
      </c>
      <c r="D18" s="297" t="s">
        <v>132</v>
      </c>
      <c r="E18" s="280"/>
      <c r="F18" s="280"/>
      <c r="G18" s="280"/>
      <c r="H18" s="281"/>
      <c r="I18" s="37"/>
      <c r="J18" s="37"/>
      <c r="K18" s="37">
        <v>65000</v>
      </c>
      <c r="L18" s="37"/>
      <c r="M18" s="206"/>
      <c r="N18" s="206"/>
      <c r="O18" s="206"/>
      <c r="P18" s="206"/>
    </row>
    <row r="19" spans="1:16" ht="13.5" customHeight="1">
      <c r="A19" s="38"/>
      <c r="B19" s="39"/>
      <c r="C19" s="36">
        <v>6050</v>
      </c>
      <c r="D19" s="279" t="s">
        <v>130</v>
      </c>
      <c r="E19" s="298"/>
      <c r="F19" s="298"/>
      <c r="G19" s="298"/>
      <c r="H19" s="299"/>
      <c r="I19" s="37"/>
      <c r="J19" s="37">
        <v>356150</v>
      </c>
      <c r="K19" s="37"/>
      <c r="L19" s="37">
        <v>668000</v>
      </c>
      <c r="M19" s="221"/>
      <c r="N19" s="221"/>
      <c r="O19" s="221"/>
      <c r="P19" s="221"/>
    </row>
    <row r="20" spans="1:16" ht="13.5" customHeight="1">
      <c r="A20" s="38"/>
      <c r="B20" s="39"/>
      <c r="C20" s="36">
        <v>6050</v>
      </c>
      <c r="D20" s="279" t="s">
        <v>142</v>
      </c>
      <c r="E20" s="298"/>
      <c r="F20" s="298"/>
      <c r="G20" s="298"/>
      <c r="H20" s="299"/>
      <c r="I20" s="37"/>
      <c r="J20" s="37">
        <v>414705</v>
      </c>
      <c r="K20" s="37"/>
      <c r="L20" s="37">
        <v>45000</v>
      </c>
      <c r="M20" s="196"/>
      <c r="N20" s="196"/>
      <c r="O20" s="196"/>
      <c r="P20" s="196"/>
    </row>
    <row r="21" spans="1:16" ht="13.5" customHeight="1">
      <c r="A21" s="38"/>
      <c r="B21" s="39"/>
      <c r="C21" s="36">
        <v>6060</v>
      </c>
      <c r="D21" s="279" t="s">
        <v>146</v>
      </c>
      <c r="E21" s="298"/>
      <c r="F21" s="298"/>
      <c r="G21" s="298"/>
      <c r="H21" s="299"/>
      <c r="I21" s="211"/>
      <c r="J21" s="211"/>
      <c r="K21" s="211"/>
      <c r="L21" s="211">
        <v>49000</v>
      </c>
      <c r="M21" s="225"/>
      <c r="N21" s="225"/>
      <c r="O21" s="225"/>
      <c r="P21" s="225"/>
    </row>
    <row r="22" spans="1:16" ht="15" customHeight="1">
      <c r="A22" s="31">
        <v>700</v>
      </c>
      <c r="B22" s="32"/>
      <c r="C22" s="32"/>
      <c r="D22" s="326" t="s">
        <v>152</v>
      </c>
      <c r="E22" s="327"/>
      <c r="F22" s="327"/>
      <c r="G22" s="327"/>
      <c r="H22" s="328"/>
      <c r="I22" s="115"/>
      <c r="J22" s="115">
        <f>J23</f>
        <v>910000</v>
      </c>
      <c r="K22" s="115">
        <f>K23</f>
        <v>1152931</v>
      </c>
      <c r="L22" s="115"/>
      <c r="M22" s="173"/>
      <c r="N22" s="173"/>
      <c r="O22" s="173"/>
      <c r="P22" s="173"/>
    </row>
    <row r="23" spans="1:16" ht="13.5" customHeight="1">
      <c r="A23" s="33"/>
      <c r="B23" s="34">
        <v>70005</v>
      </c>
      <c r="C23" s="33"/>
      <c r="D23" s="317" t="s">
        <v>154</v>
      </c>
      <c r="E23" s="318"/>
      <c r="F23" s="318"/>
      <c r="G23" s="318"/>
      <c r="H23" s="319"/>
      <c r="I23" s="114"/>
      <c r="J23" s="114">
        <f>J26</f>
        <v>910000</v>
      </c>
      <c r="K23" s="114">
        <f>SUM(K24:K25)</f>
        <v>1152931</v>
      </c>
      <c r="L23" s="114"/>
      <c r="M23" s="175"/>
      <c r="N23" s="175"/>
      <c r="O23" s="175"/>
      <c r="P23" s="175"/>
    </row>
    <row r="24" spans="1:16" ht="14.25" customHeight="1">
      <c r="A24" s="38"/>
      <c r="B24" s="39"/>
      <c r="C24" s="36">
        <v>4170</v>
      </c>
      <c r="D24" s="297" t="s">
        <v>125</v>
      </c>
      <c r="E24" s="280"/>
      <c r="F24" s="280"/>
      <c r="G24" s="280"/>
      <c r="H24" s="281"/>
      <c r="I24" s="37"/>
      <c r="J24" s="37"/>
      <c r="K24" s="37">
        <v>20000</v>
      </c>
      <c r="L24" s="37"/>
      <c r="M24" s="175"/>
      <c r="N24" s="175"/>
      <c r="O24" s="175"/>
      <c r="P24" s="175"/>
    </row>
    <row r="25" spans="1:16" ht="13.5" customHeight="1">
      <c r="A25" s="38"/>
      <c r="B25" s="39"/>
      <c r="C25" s="36">
        <v>4590</v>
      </c>
      <c r="D25" s="297" t="s">
        <v>155</v>
      </c>
      <c r="E25" s="280"/>
      <c r="F25" s="280"/>
      <c r="G25" s="280"/>
      <c r="H25" s="281"/>
      <c r="I25" s="37"/>
      <c r="J25" s="37"/>
      <c r="K25" s="37">
        <v>1132931</v>
      </c>
      <c r="L25" s="37"/>
      <c r="M25" s="206"/>
      <c r="N25" s="206"/>
      <c r="O25" s="206"/>
      <c r="P25" s="206"/>
    </row>
    <row r="26" spans="1:16" ht="13.5" customHeight="1">
      <c r="A26" s="38"/>
      <c r="B26" s="39"/>
      <c r="C26" s="36">
        <v>6060</v>
      </c>
      <c r="D26" s="279" t="s">
        <v>223</v>
      </c>
      <c r="E26" s="298"/>
      <c r="F26" s="298"/>
      <c r="G26" s="298"/>
      <c r="H26" s="299"/>
      <c r="I26" s="37"/>
      <c r="J26" s="37">
        <v>910000</v>
      </c>
      <c r="K26" s="211"/>
      <c r="L26" s="211"/>
      <c r="M26" s="267"/>
      <c r="N26" s="267"/>
      <c r="O26" s="267"/>
      <c r="P26" s="267"/>
    </row>
    <row r="27" spans="1:16" ht="15.75" customHeight="1">
      <c r="A27" s="31">
        <v>750</v>
      </c>
      <c r="B27" s="32"/>
      <c r="C27" s="32"/>
      <c r="D27" s="314" t="s">
        <v>148</v>
      </c>
      <c r="E27" s="315"/>
      <c r="F27" s="315"/>
      <c r="G27" s="315"/>
      <c r="H27" s="316"/>
      <c r="I27" s="115"/>
      <c r="J27" s="115"/>
      <c r="K27" s="115">
        <f>K28</f>
        <v>96000</v>
      </c>
      <c r="L27" s="115">
        <f>L28</f>
        <v>24000</v>
      </c>
      <c r="M27" s="170"/>
      <c r="N27" s="170"/>
      <c r="O27" s="170"/>
      <c r="P27" s="170"/>
    </row>
    <row r="28" spans="1:16" ht="13.5" customHeight="1">
      <c r="A28" s="33"/>
      <c r="B28" s="34">
        <v>75023</v>
      </c>
      <c r="C28" s="33"/>
      <c r="D28" s="311" t="s">
        <v>149</v>
      </c>
      <c r="E28" s="312"/>
      <c r="F28" s="312"/>
      <c r="G28" s="312"/>
      <c r="H28" s="313"/>
      <c r="I28" s="114"/>
      <c r="J28" s="114"/>
      <c r="K28" s="114">
        <f>K29</f>
        <v>96000</v>
      </c>
      <c r="L28" s="114">
        <f>L30</f>
        <v>24000</v>
      </c>
      <c r="M28" s="170"/>
      <c r="N28" s="170"/>
      <c r="O28" s="170"/>
      <c r="P28" s="170"/>
    </row>
    <row r="29" spans="1:16" ht="12.75" customHeight="1">
      <c r="A29" s="38"/>
      <c r="B29" s="39"/>
      <c r="C29" s="153">
        <v>4170</v>
      </c>
      <c r="D29" s="288" t="s">
        <v>125</v>
      </c>
      <c r="E29" s="289"/>
      <c r="F29" s="289"/>
      <c r="G29" s="289"/>
      <c r="H29" s="290"/>
      <c r="I29" s="37"/>
      <c r="J29" s="37"/>
      <c r="K29" s="37">
        <v>96000</v>
      </c>
      <c r="L29" s="37"/>
      <c r="M29" s="196"/>
      <c r="N29" s="196"/>
      <c r="O29" s="196"/>
      <c r="P29" s="196"/>
    </row>
    <row r="30" spans="1:16" ht="12.75" customHeight="1">
      <c r="A30" s="38"/>
      <c r="B30" s="39"/>
      <c r="C30" s="122">
        <v>6060</v>
      </c>
      <c r="D30" s="323" t="s">
        <v>146</v>
      </c>
      <c r="E30" s="324"/>
      <c r="F30" s="324"/>
      <c r="G30" s="324"/>
      <c r="H30" s="325"/>
      <c r="I30" s="202"/>
      <c r="J30" s="202"/>
      <c r="K30" s="202"/>
      <c r="L30" s="202">
        <v>24000</v>
      </c>
      <c r="M30" s="196"/>
      <c r="N30" s="196"/>
      <c r="O30" s="196"/>
      <c r="P30" s="196"/>
    </row>
    <row r="31" spans="1:16" ht="15" customHeight="1">
      <c r="A31" s="31">
        <v>754</v>
      </c>
      <c r="B31" s="32"/>
      <c r="C31" s="32"/>
      <c r="D31" s="314" t="s">
        <v>229</v>
      </c>
      <c r="E31" s="315"/>
      <c r="F31" s="315"/>
      <c r="G31" s="315"/>
      <c r="H31" s="316"/>
      <c r="I31" s="115">
        <f>I32</f>
        <v>14000</v>
      </c>
      <c r="J31" s="115"/>
      <c r="K31" s="115">
        <f>K32</f>
        <v>14000</v>
      </c>
      <c r="L31" s="115"/>
      <c r="M31" s="265"/>
      <c r="N31" s="265"/>
      <c r="O31" s="265"/>
      <c r="P31" s="265"/>
    </row>
    <row r="32" spans="1:16" ht="12.75" customHeight="1">
      <c r="A32" s="33"/>
      <c r="B32" s="34">
        <v>75412</v>
      </c>
      <c r="C32" s="33"/>
      <c r="D32" s="311" t="s">
        <v>230</v>
      </c>
      <c r="E32" s="312"/>
      <c r="F32" s="312"/>
      <c r="G32" s="312"/>
      <c r="H32" s="313"/>
      <c r="I32" s="114">
        <f>I33</f>
        <v>14000</v>
      </c>
      <c r="J32" s="114"/>
      <c r="K32" s="114">
        <f>K34</f>
        <v>14000</v>
      </c>
      <c r="L32" s="114"/>
      <c r="M32" s="265"/>
      <c r="N32" s="265"/>
      <c r="O32" s="265"/>
      <c r="P32" s="265"/>
    </row>
    <row r="33" spans="1:16" ht="12.75" customHeight="1">
      <c r="A33" s="38"/>
      <c r="B33" s="39"/>
      <c r="C33" s="153">
        <v>4350</v>
      </c>
      <c r="D33" s="306" t="s">
        <v>231</v>
      </c>
      <c r="E33" s="307"/>
      <c r="F33" s="307"/>
      <c r="G33" s="307"/>
      <c r="H33" s="308"/>
      <c r="I33" s="37">
        <v>14000</v>
      </c>
      <c r="J33" s="37"/>
      <c r="K33" s="37"/>
      <c r="L33" s="37"/>
      <c r="M33" s="265"/>
      <c r="N33" s="265"/>
      <c r="O33" s="265"/>
      <c r="P33" s="265"/>
    </row>
    <row r="34" spans="1:16" ht="30" customHeight="1">
      <c r="A34" s="38"/>
      <c r="B34" s="39"/>
      <c r="C34" s="122">
        <v>4360</v>
      </c>
      <c r="D34" s="437" t="s">
        <v>232</v>
      </c>
      <c r="E34" s="438"/>
      <c r="F34" s="438"/>
      <c r="G34" s="438"/>
      <c r="H34" s="439"/>
      <c r="I34" s="202"/>
      <c r="J34" s="202"/>
      <c r="K34" s="202">
        <v>14000</v>
      </c>
      <c r="L34" s="202"/>
      <c r="M34" s="265"/>
      <c r="N34" s="265"/>
      <c r="O34" s="265"/>
      <c r="P34" s="265"/>
    </row>
    <row r="35" spans="1:16" s="4" customFormat="1" ht="15" customHeight="1">
      <c r="A35" s="31">
        <v>801</v>
      </c>
      <c r="B35" s="32"/>
      <c r="C35" s="32"/>
      <c r="D35" s="314" t="s">
        <v>88</v>
      </c>
      <c r="E35" s="315"/>
      <c r="F35" s="315"/>
      <c r="G35" s="315"/>
      <c r="H35" s="316"/>
      <c r="I35" s="115">
        <f>I36+I51+I61+I57+I55+I50</f>
        <v>165090</v>
      </c>
      <c r="J35" s="115"/>
      <c r="K35" s="115">
        <f>K36+K51+K61+K57+K55+K63</f>
        <v>174265</v>
      </c>
      <c r="L35" s="115">
        <f>L36+L51+L61+L57+L55</f>
        <v>198712</v>
      </c>
      <c r="M35" s="9"/>
      <c r="N35" s="9"/>
      <c r="O35" s="9"/>
      <c r="P35" s="9"/>
    </row>
    <row r="36" spans="1:16" s="4" customFormat="1" ht="13.5" customHeight="1">
      <c r="A36" s="33"/>
      <c r="B36" s="34">
        <v>80101</v>
      </c>
      <c r="C36" s="33"/>
      <c r="D36" s="332" t="s">
        <v>147</v>
      </c>
      <c r="E36" s="333"/>
      <c r="F36" s="333"/>
      <c r="G36" s="333"/>
      <c r="H36" s="334"/>
      <c r="I36" s="114">
        <f>I37+I38</f>
        <v>75055</v>
      </c>
      <c r="J36" s="114"/>
      <c r="K36" s="114">
        <f>SUM(K38:K39,K43:K45)</f>
        <v>139135</v>
      </c>
      <c r="L36" s="114">
        <f>SUM(L44:L48)</f>
        <v>193712</v>
      </c>
      <c r="M36" s="169"/>
      <c r="N36" s="169"/>
      <c r="O36" s="169"/>
      <c r="P36" s="169"/>
    </row>
    <row r="37" spans="1:16" s="4" customFormat="1" ht="12" customHeight="1">
      <c r="A37" s="38"/>
      <c r="B37" s="39"/>
      <c r="C37" s="36">
        <v>4040</v>
      </c>
      <c r="D37" s="279" t="s">
        <v>161</v>
      </c>
      <c r="E37" s="280"/>
      <c r="F37" s="280"/>
      <c r="G37" s="280"/>
      <c r="H37" s="281"/>
      <c r="I37" s="37">
        <v>70055</v>
      </c>
      <c r="J37" s="37"/>
      <c r="K37" s="37"/>
      <c r="L37" s="37"/>
      <c r="M37" s="169"/>
      <c r="N37" s="169"/>
      <c r="O37" s="169"/>
      <c r="P37" s="169"/>
    </row>
    <row r="38" spans="1:16" s="4" customFormat="1" ht="12" customHeight="1">
      <c r="A38" s="38"/>
      <c r="B38" s="39"/>
      <c r="C38" s="36">
        <v>4170</v>
      </c>
      <c r="D38" s="297" t="s">
        <v>125</v>
      </c>
      <c r="E38" s="280"/>
      <c r="F38" s="280"/>
      <c r="G38" s="280"/>
      <c r="H38" s="281"/>
      <c r="I38" s="37">
        <v>5000</v>
      </c>
      <c r="J38" s="37"/>
      <c r="K38" s="37"/>
      <c r="L38" s="37"/>
      <c r="M38" s="225"/>
      <c r="N38" s="225"/>
      <c r="O38" s="225"/>
      <c r="P38" s="225"/>
    </row>
    <row r="39" spans="1:16" s="4" customFormat="1" ht="12" customHeight="1">
      <c r="A39" s="38"/>
      <c r="B39" s="39"/>
      <c r="C39" s="122">
        <v>4210</v>
      </c>
      <c r="D39" s="320" t="s">
        <v>171</v>
      </c>
      <c r="E39" s="321"/>
      <c r="F39" s="321"/>
      <c r="G39" s="321"/>
      <c r="H39" s="322"/>
      <c r="I39" s="202"/>
      <c r="J39" s="202"/>
      <c r="K39" s="202">
        <v>14460</v>
      </c>
      <c r="L39" s="202"/>
      <c r="M39" s="225"/>
      <c r="N39" s="225"/>
      <c r="O39" s="225"/>
      <c r="P39" s="225"/>
    </row>
    <row r="40" spans="1:16" s="4" customFormat="1" ht="12" customHeight="1">
      <c r="A40" s="269"/>
      <c r="B40" s="269"/>
      <c r="C40" s="268"/>
      <c r="D40" s="270"/>
      <c r="E40" s="271"/>
      <c r="F40" s="271"/>
      <c r="G40" s="271"/>
      <c r="H40" s="271"/>
      <c r="I40" s="272"/>
      <c r="J40" s="272"/>
      <c r="K40" s="272"/>
      <c r="L40" s="272"/>
      <c r="M40" s="267"/>
      <c r="N40" s="267"/>
      <c r="O40" s="267"/>
      <c r="P40" s="267"/>
    </row>
    <row r="41" spans="1:16" s="4" customFormat="1" ht="12" customHeight="1">
      <c r="A41" s="374" t="s">
        <v>68</v>
      </c>
      <c r="B41" s="375"/>
      <c r="C41" s="376"/>
      <c r="D41" s="388" t="s">
        <v>85</v>
      </c>
      <c r="E41" s="388"/>
      <c r="F41" s="388"/>
      <c r="G41" s="388"/>
      <c r="H41" s="389"/>
      <c r="I41" s="387" t="s">
        <v>86</v>
      </c>
      <c r="J41" s="387"/>
      <c r="K41" s="387" t="s">
        <v>87</v>
      </c>
      <c r="L41" s="387"/>
      <c r="M41" s="267"/>
      <c r="N41" s="267"/>
      <c r="O41" s="267"/>
      <c r="P41" s="267"/>
    </row>
    <row r="42" spans="1:16" s="4" customFormat="1" ht="12" customHeight="1">
      <c r="A42" s="266" t="s">
        <v>29</v>
      </c>
      <c r="B42" s="266" t="s">
        <v>69</v>
      </c>
      <c r="C42" s="266" t="s">
        <v>70</v>
      </c>
      <c r="D42" s="390"/>
      <c r="E42" s="390"/>
      <c r="F42" s="390"/>
      <c r="G42" s="390"/>
      <c r="H42" s="391"/>
      <c r="I42" s="30" t="s">
        <v>71</v>
      </c>
      <c r="J42" s="30" t="s">
        <v>72</v>
      </c>
      <c r="K42" s="30" t="s">
        <v>71</v>
      </c>
      <c r="L42" s="30" t="s">
        <v>72</v>
      </c>
      <c r="M42" s="267"/>
      <c r="N42" s="267"/>
      <c r="O42" s="267"/>
      <c r="P42" s="267"/>
    </row>
    <row r="43" spans="1:16" s="4" customFormat="1" ht="13.5" customHeight="1">
      <c r="A43" s="38"/>
      <c r="B43" s="39"/>
      <c r="C43" s="36">
        <v>4240</v>
      </c>
      <c r="D43" s="279" t="s">
        <v>151</v>
      </c>
      <c r="E43" s="280"/>
      <c r="F43" s="280"/>
      <c r="G43" s="280"/>
      <c r="H43" s="281"/>
      <c r="I43" s="37"/>
      <c r="J43" s="37"/>
      <c r="K43" s="37">
        <v>8675</v>
      </c>
      <c r="L43" s="37"/>
      <c r="M43" s="225"/>
      <c r="N43" s="225"/>
      <c r="O43" s="225"/>
      <c r="P43" s="225"/>
    </row>
    <row r="44" spans="1:16" s="4" customFormat="1" ht="12" customHeight="1">
      <c r="A44" s="38"/>
      <c r="B44" s="39"/>
      <c r="C44" s="36">
        <v>4260</v>
      </c>
      <c r="D44" s="297" t="s">
        <v>172</v>
      </c>
      <c r="E44" s="280"/>
      <c r="F44" s="280"/>
      <c r="G44" s="280"/>
      <c r="H44" s="281"/>
      <c r="I44" s="37"/>
      <c r="J44" s="37"/>
      <c r="K44" s="37">
        <v>16000</v>
      </c>
      <c r="L44" s="37"/>
      <c r="M44" s="225"/>
      <c r="N44" s="225"/>
      <c r="O44" s="225"/>
      <c r="P44" s="225"/>
    </row>
    <row r="45" spans="1:16" s="4" customFormat="1" ht="12" customHeight="1">
      <c r="A45" s="38"/>
      <c r="B45" s="39"/>
      <c r="C45" s="36">
        <v>4270</v>
      </c>
      <c r="D45" s="297" t="s">
        <v>170</v>
      </c>
      <c r="E45" s="280"/>
      <c r="F45" s="280"/>
      <c r="G45" s="280"/>
      <c r="H45" s="281"/>
      <c r="I45" s="37"/>
      <c r="J45" s="37"/>
      <c r="K45" s="37">
        <v>100000</v>
      </c>
      <c r="L45" s="37"/>
      <c r="M45" s="225"/>
      <c r="N45" s="225"/>
      <c r="O45" s="225"/>
      <c r="P45" s="225"/>
    </row>
    <row r="46" spans="1:16" s="4" customFormat="1" ht="26.25" customHeight="1">
      <c r="A46" s="38"/>
      <c r="B46" s="39"/>
      <c r="C46" s="36">
        <v>6050</v>
      </c>
      <c r="D46" s="279" t="s">
        <v>177</v>
      </c>
      <c r="E46" s="298"/>
      <c r="F46" s="298"/>
      <c r="G46" s="298"/>
      <c r="H46" s="299"/>
      <c r="I46" s="37"/>
      <c r="J46" s="37"/>
      <c r="K46" s="37"/>
      <c r="L46" s="37">
        <v>61500</v>
      </c>
      <c r="M46" s="225"/>
      <c r="N46" s="225"/>
      <c r="O46" s="225"/>
      <c r="P46" s="225"/>
    </row>
    <row r="47" spans="1:16" s="4" customFormat="1" ht="14.25" customHeight="1">
      <c r="A47" s="38"/>
      <c r="B47" s="39"/>
      <c r="C47" s="36">
        <v>6050</v>
      </c>
      <c r="D47" s="279" t="s">
        <v>142</v>
      </c>
      <c r="E47" s="298"/>
      <c r="F47" s="298"/>
      <c r="G47" s="298"/>
      <c r="H47" s="299"/>
      <c r="I47" s="37"/>
      <c r="J47" s="37"/>
      <c r="K47" s="37"/>
      <c r="L47" s="37">
        <v>110000</v>
      </c>
      <c r="M47" s="225"/>
      <c r="N47" s="225"/>
      <c r="O47" s="225"/>
      <c r="P47" s="225"/>
    </row>
    <row r="48" spans="1:16" s="4" customFormat="1" ht="26.25" customHeight="1">
      <c r="A48" s="203"/>
      <c r="B48" s="190"/>
      <c r="C48" s="111">
        <v>6060</v>
      </c>
      <c r="D48" s="300" t="s">
        <v>176</v>
      </c>
      <c r="E48" s="397"/>
      <c r="F48" s="397"/>
      <c r="G48" s="397"/>
      <c r="H48" s="398"/>
      <c r="I48" s="191"/>
      <c r="J48" s="191"/>
      <c r="K48" s="191"/>
      <c r="L48" s="191">
        <v>22212</v>
      </c>
      <c r="M48" s="172"/>
      <c r="N48" s="172"/>
      <c r="O48" s="172"/>
      <c r="P48" s="172"/>
    </row>
    <row r="49" spans="1:16" s="4" customFormat="1" ht="15" customHeight="1">
      <c r="A49" s="33"/>
      <c r="B49" s="34">
        <v>80103</v>
      </c>
      <c r="C49" s="33"/>
      <c r="D49" s="311" t="s">
        <v>173</v>
      </c>
      <c r="E49" s="312"/>
      <c r="F49" s="312"/>
      <c r="G49" s="312"/>
      <c r="H49" s="313"/>
      <c r="I49" s="114">
        <f>I50</f>
        <v>19940</v>
      </c>
      <c r="J49" s="114"/>
      <c r="K49" s="114"/>
      <c r="L49" s="114"/>
      <c r="M49" s="225"/>
      <c r="N49" s="225"/>
      <c r="O49" s="225"/>
      <c r="P49" s="225"/>
    </row>
    <row r="50" spans="1:16" s="4" customFormat="1" ht="12" customHeight="1">
      <c r="A50" s="38"/>
      <c r="B50" s="39"/>
      <c r="C50" s="36">
        <v>4040</v>
      </c>
      <c r="D50" s="279" t="s">
        <v>161</v>
      </c>
      <c r="E50" s="280"/>
      <c r="F50" s="280"/>
      <c r="G50" s="280"/>
      <c r="H50" s="281"/>
      <c r="I50" s="37">
        <v>19940</v>
      </c>
      <c r="J50" s="37"/>
      <c r="K50" s="37"/>
      <c r="L50" s="37"/>
      <c r="M50" s="225"/>
      <c r="N50" s="225"/>
      <c r="O50" s="225"/>
      <c r="P50" s="225"/>
    </row>
    <row r="51" spans="1:16" s="4" customFormat="1" ht="15" customHeight="1">
      <c r="A51" s="33"/>
      <c r="B51" s="34">
        <v>80104</v>
      </c>
      <c r="C51" s="33"/>
      <c r="D51" s="311" t="s">
        <v>156</v>
      </c>
      <c r="E51" s="312"/>
      <c r="F51" s="312"/>
      <c r="G51" s="312"/>
      <c r="H51" s="313"/>
      <c r="I51" s="114">
        <f>I52</f>
        <v>20130</v>
      </c>
      <c r="J51" s="114"/>
      <c r="K51" s="114">
        <f>K53</f>
        <v>20130</v>
      </c>
      <c r="L51" s="114">
        <f>L54</f>
        <v>5000</v>
      </c>
      <c r="M51" s="195"/>
      <c r="N51" s="195"/>
      <c r="O51" s="195"/>
      <c r="P51" s="195"/>
    </row>
    <row r="52" spans="1:16" s="4" customFormat="1" ht="13.5" customHeight="1">
      <c r="A52" s="38"/>
      <c r="B52" s="39"/>
      <c r="C52" s="36">
        <v>4040</v>
      </c>
      <c r="D52" s="279" t="s">
        <v>161</v>
      </c>
      <c r="E52" s="280"/>
      <c r="F52" s="280"/>
      <c r="G52" s="280"/>
      <c r="H52" s="281"/>
      <c r="I52" s="37">
        <v>20130</v>
      </c>
      <c r="J52" s="37"/>
      <c r="K52" s="37"/>
      <c r="L52" s="37"/>
      <c r="M52" s="195"/>
      <c r="N52" s="195"/>
      <c r="O52" s="195"/>
      <c r="P52" s="195"/>
    </row>
    <row r="53" spans="1:16" s="4" customFormat="1" ht="13.5" customHeight="1">
      <c r="A53" s="38"/>
      <c r="B53" s="39"/>
      <c r="C53" s="36">
        <v>4270</v>
      </c>
      <c r="D53" s="297" t="s">
        <v>170</v>
      </c>
      <c r="E53" s="280"/>
      <c r="F53" s="280"/>
      <c r="G53" s="280"/>
      <c r="H53" s="281"/>
      <c r="I53" s="171"/>
      <c r="J53" s="171"/>
      <c r="K53" s="171">
        <v>20130</v>
      </c>
      <c r="L53" s="171"/>
      <c r="M53" s="225"/>
      <c r="N53" s="225"/>
      <c r="O53" s="225"/>
      <c r="P53" s="225"/>
    </row>
    <row r="54" spans="1:16" s="4" customFormat="1" ht="13.5" customHeight="1">
      <c r="A54" s="38"/>
      <c r="B54" s="39"/>
      <c r="C54" s="111">
        <v>6060</v>
      </c>
      <c r="D54" s="300" t="s">
        <v>233</v>
      </c>
      <c r="E54" s="397"/>
      <c r="F54" s="397"/>
      <c r="G54" s="397"/>
      <c r="H54" s="398"/>
      <c r="I54" s="191"/>
      <c r="J54" s="191"/>
      <c r="K54" s="191"/>
      <c r="L54" s="191">
        <v>5000</v>
      </c>
      <c r="M54" s="267"/>
      <c r="N54" s="267"/>
      <c r="O54" s="267"/>
      <c r="P54" s="267"/>
    </row>
    <row r="55" spans="1:16" s="4" customFormat="1" ht="15" customHeight="1">
      <c r="A55" s="33"/>
      <c r="B55" s="34">
        <v>80110</v>
      </c>
      <c r="C55" s="33"/>
      <c r="D55" s="311" t="s">
        <v>174</v>
      </c>
      <c r="E55" s="312"/>
      <c r="F55" s="312"/>
      <c r="G55" s="312"/>
      <c r="H55" s="313"/>
      <c r="I55" s="114">
        <f>I56</f>
        <v>30340</v>
      </c>
      <c r="J55" s="114"/>
      <c r="K55" s="114"/>
      <c r="L55" s="114"/>
      <c r="M55" s="9"/>
      <c r="N55" s="9"/>
      <c r="O55" s="9"/>
      <c r="P55" s="9"/>
    </row>
    <row r="56" spans="1:16" s="4" customFormat="1" ht="12" customHeight="1">
      <c r="A56" s="38"/>
      <c r="B56" s="39"/>
      <c r="C56" s="36">
        <v>4040</v>
      </c>
      <c r="D56" s="279" t="s">
        <v>161</v>
      </c>
      <c r="E56" s="280"/>
      <c r="F56" s="280"/>
      <c r="G56" s="280"/>
      <c r="H56" s="281"/>
      <c r="I56" s="37">
        <v>30340</v>
      </c>
      <c r="J56" s="37"/>
      <c r="K56" s="37"/>
      <c r="L56" s="37"/>
      <c r="M56" s="149"/>
      <c r="N56" s="149"/>
      <c r="O56" s="149"/>
      <c r="P56" s="149"/>
    </row>
    <row r="57" spans="1:16" s="4" customFormat="1" ht="25.5" customHeight="1">
      <c r="A57" s="33"/>
      <c r="B57" s="34">
        <v>80114</v>
      </c>
      <c r="C57" s="33"/>
      <c r="D57" s="332" t="s">
        <v>175</v>
      </c>
      <c r="E57" s="333"/>
      <c r="F57" s="333"/>
      <c r="G57" s="333"/>
      <c r="H57" s="334"/>
      <c r="I57" s="114">
        <f>I58</f>
        <v>10535</v>
      </c>
      <c r="J57" s="114"/>
      <c r="K57" s="114">
        <f>K59+K60</f>
        <v>10000</v>
      </c>
      <c r="L57" s="114"/>
      <c r="M57" s="225"/>
      <c r="N57" s="225"/>
      <c r="O57" s="225"/>
      <c r="P57" s="225"/>
    </row>
    <row r="58" spans="1:16" s="4" customFormat="1" ht="12" customHeight="1">
      <c r="A58" s="38"/>
      <c r="B58" s="39"/>
      <c r="C58" s="36">
        <v>4040</v>
      </c>
      <c r="D58" s="279" t="s">
        <v>161</v>
      </c>
      <c r="E58" s="280"/>
      <c r="F58" s="280"/>
      <c r="G58" s="280"/>
      <c r="H58" s="281"/>
      <c r="I58" s="37">
        <v>10535</v>
      </c>
      <c r="J58" s="37"/>
      <c r="K58" s="37"/>
      <c r="L58" s="37"/>
      <c r="M58" s="225"/>
      <c r="N58" s="225"/>
      <c r="O58" s="225"/>
      <c r="P58" s="225"/>
    </row>
    <row r="59" spans="1:16" s="4" customFormat="1" ht="12.75" customHeight="1">
      <c r="A59" s="38"/>
      <c r="B59" s="39"/>
      <c r="C59" s="36">
        <v>4170</v>
      </c>
      <c r="D59" s="297" t="s">
        <v>125</v>
      </c>
      <c r="E59" s="280"/>
      <c r="F59" s="280"/>
      <c r="G59" s="280"/>
      <c r="H59" s="281"/>
      <c r="I59" s="37"/>
      <c r="J59" s="37"/>
      <c r="K59" s="37">
        <v>4000</v>
      </c>
      <c r="L59" s="37"/>
      <c r="M59" s="225"/>
      <c r="N59" s="225"/>
      <c r="O59" s="225"/>
      <c r="P59" s="225"/>
    </row>
    <row r="60" spans="1:16" s="4" customFormat="1" ht="12" customHeight="1">
      <c r="A60" s="38"/>
      <c r="B60" s="39"/>
      <c r="C60" s="36">
        <v>4210</v>
      </c>
      <c r="D60" s="297" t="s">
        <v>171</v>
      </c>
      <c r="E60" s="309"/>
      <c r="F60" s="309"/>
      <c r="G60" s="309"/>
      <c r="H60" s="310"/>
      <c r="I60" s="37"/>
      <c r="J60" s="37"/>
      <c r="K60" s="37">
        <v>6000</v>
      </c>
      <c r="L60" s="37"/>
      <c r="M60" s="225"/>
      <c r="N60" s="225"/>
      <c r="O60" s="225"/>
      <c r="P60" s="225"/>
    </row>
    <row r="61" spans="1:16" s="4" customFormat="1" ht="15" customHeight="1">
      <c r="A61" s="33"/>
      <c r="B61" s="34">
        <v>80148</v>
      </c>
      <c r="C61" s="33"/>
      <c r="D61" s="311" t="s">
        <v>157</v>
      </c>
      <c r="E61" s="312"/>
      <c r="F61" s="312"/>
      <c r="G61" s="312"/>
      <c r="H61" s="313"/>
      <c r="I61" s="114">
        <f>I62</f>
        <v>9090</v>
      </c>
      <c r="J61" s="114"/>
      <c r="K61" s="114"/>
      <c r="L61" s="114"/>
      <c r="M61" s="195"/>
      <c r="N61" s="195"/>
      <c r="O61" s="195"/>
      <c r="P61" s="195"/>
    </row>
    <row r="62" spans="1:16" s="4" customFormat="1" ht="12.75" customHeight="1">
      <c r="A62" s="38"/>
      <c r="B62" s="39"/>
      <c r="C62" s="36">
        <v>4040</v>
      </c>
      <c r="D62" s="279" t="s">
        <v>161</v>
      </c>
      <c r="E62" s="280"/>
      <c r="F62" s="280"/>
      <c r="G62" s="280"/>
      <c r="H62" s="281"/>
      <c r="I62" s="37">
        <v>9090</v>
      </c>
      <c r="J62" s="37"/>
      <c r="K62" s="37"/>
      <c r="L62" s="37"/>
      <c r="M62" s="195"/>
      <c r="N62" s="195"/>
      <c r="O62" s="195"/>
      <c r="P62" s="195"/>
    </row>
    <row r="63" spans="1:16" s="4" customFormat="1" ht="39.75" customHeight="1">
      <c r="A63" s="33"/>
      <c r="B63" s="34">
        <v>80195</v>
      </c>
      <c r="C63" s="33"/>
      <c r="D63" s="332" t="s">
        <v>216</v>
      </c>
      <c r="E63" s="333"/>
      <c r="F63" s="333"/>
      <c r="G63" s="333"/>
      <c r="H63" s="334"/>
      <c r="I63" s="114"/>
      <c r="J63" s="114"/>
      <c r="K63" s="114">
        <f>K64</f>
        <v>5000</v>
      </c>
      <c r="L63" s="114"/>
      <c r="M63" s="225"/>
      <c r="N63" s="225"/>
      <c r="O63" s="225"/>
      <c r="P63" s="225"/>
    </row>
    <row r="64" spans="1:16" s="4" customFormat="1" ht="12.75" customHeight="1">
      <c r="A64" s="38"/>
      <c r="B64" s="39"/>
      <c r="C64" s="36">
        <v>4309</v>
      </c>
      <c r="D64" s="297" t="s">
        <v>132</v>
      </c>
      <c r="E64" s="280"/>
      <c r="F64" s="280"/>
      <c r="G64" s="280"/>
      <c r="H64" s="281"/>
      <c r="I64" s="37"/>
      <c r="J64" s="37"/>
      <c r="K64" s="37">
        <v>5000</v>
      </c>
      <c r="L64" s="37"/>
      <c r="M64" s="225"/>
      <c r="N64" s="225"/>
      <c r="O64" s="225"/>
      <c r="P64" s="225"/>
    </row>
    <row r="65" spans="1:16" s="4" customFormat="1" ht="13.5" customHeight="1">
      <c r="A65" s="31">
        <v>852</v>
      </c>
      <c r="B65" s="32"/>
      <c r="C65" s="32"/>
      <c r="D65" s="294" t="s">
        <v>144</v>
      </c>
      <c r="E65" s="295"/>
      <c r="F65" s="295"/>
      <c r="G65" s="295"/>
      <c r="H65" s="296"/>
      <c r="I65" s="115">
        <f>I66</f>
        <v>500</v>
      </c>
      <c r="J65" s="115"/>
      <c r="K65" s="115"/>
      <c r="L65" s="115"/>
      <c r="M65" s="166"/>
      <c r="N65" s="166"/>
      <c r="O65" s="166"/>
      <c r="P65" s="166"/>
    </row>
    <row r="66" spans="1:16" s="4" customFormat="1" ht="13.5" customHeight="1">
      <c r="A66" s="33"/>
      <c r="B66" s="34">
        <v>85295</v>
      </c>
      <c r="C66" s="33"/>
      <c r="D66" s="332" t="s">
        <v>215</v>
      </c>
      <c r="E66" s="333"/>
      <c r="F66" s="333"/>
      <c r="G66" s="333"/>
      <c r="H66" s="334"/>
      <c r="I66" s="114">
        <f>I67</f>
        <v>500</v>
      </c>
      <c r="J66" s="114"/>
      <c r="K66" s="114"/>
      <c r="L66" s="114"/>
      <c r="M66" s="201"/>
      <c r="N66" s="201"/>
      <c r="O66" s="201"/>
      <c r="P66" s="201"/>
    </row>
    <row r="67" spans="1:16" s="4" customFormat="1" ht="12" customHeight="1">
      <c r="A67" s="38"/>
      <c r="B67" s="39"/>
      <c r="C67" s="36">
        <v>3110</v>
      </c>
      <c r="D67" s="279" t="s">
        <v>221</v>
      </c>
      <c r="E67" s="298"/>
      <c r="F67" s="298"/>
      <c r="G67" s="298"/>
      <c r="H67" s="299"/>
      <c r="I67" s="37">
        <v>500</v>
      </c>
      <c r="J67" s="37"/>
      <c r="K67" s="37"/>
      <c r="L67" s="37"/>
      <c r="M67" s="201"/>
      <c r="N67" s="201"/>
      <c r="O67" s="201"/>
      <c r="P67" s="201"/>
    </row>
    <row r="68" spans="1:16" s="4" customFormat="1" ht="29.25" customHeight="1">
      <c r="A68" s="31">
        <v>853</v>
      </c>
      <c r="B68" s="32"/>
      <c r="C68" s="32"/>
      <c r="D68" s="294" t="s">
        <v>220</v>
      </c>
      <c r="E68" s="295"/>
      <c r="F68" s="295"/>
      <c r="G68" s="295"/>
      <c r="H68" s="296"/>
      <c r="I68" s="115"/>
      <c r="J68" s="115"/>
      <c r="K68" s="115">
        <f>K69+K77</f>
        <v>42194</v>
      </c>
      <c r="L68" s="115"/>
      <c r="M68" s="225"/>
      <c r="N68" s="225"/>
      <c r="O68" s="225"/>
      <c r="P68" s="225"/>
    </row>
    <row r="69" spans="1:16" s="4" customFormat="1" ht="15" customHeight="1">
      <c r="A69" s="33"/>
      <c r="B69" s="34">
        <v>85305</v>
      </c>
      <c r="C69" s="33"/>
      <c r="D69" s="311" t="s">
        <v>178</v>
      </c>
      <c r="E69" s="312"/>
      <c r="F69" s="312"/>
      <c r="G69" s="312"/>
      <c r="H69" s="313"/>
      <c r="I69" s="114"/>
      <c r="J69" s="114"/>
      <c r="K69" s="114">
        <f>K70</f>
        <v>25000</v>
      </c>
      <c r="L69" s="114"/>
      <c r="M69" s="201"/>
      <c r="N69" s="201"/>
      <c r="O69" s="201"/>
      <c r="P69" s="201"/>
    </row>
    <row r="70" spans="1:16" s="4" customFormat="1" ht="38.25" customHeight="1">
      <c r="A70" s="38"/>
      <c r="B70" s="39"/>
      <c r="C70" s="273">
        <v>2830</v>
      </c>
      <c r="D70" s="303" t="s">
        <v>179</v>
      </c>
      <c r="E70" s="304"/>
      <c r="F70" s="304"/>
      <c r="G70" s="304"/>
      <c r="H70" s="305"/>
      <c r="I70" s="274"/>
      <c r="J70" s="202"/>
      <c r="K70" s="202">
        <v>25000</v>
      </c>
      <c r="L70" s="202"/>
      <c r="M70" s="201"/>
      <c r="N70" s="208"/>
      <c r="O70" s="201"/>
      <c r="P70" s="201"/>
    </row>
    <row r="71" spans="1:16" s="4" customFormat="1" ht="12.75" customHeight="1">
      <c r="A71" s="269"/>
      <c r="B71" s="269"/>
      <c r="C71" s="275"/>
      <c r="D71" s="270"/>
      <c r="E71" s="235"/>
      <c r="F71" s="235"/>
      <c r="G71" s="235"/>
      <c r="H71" s="235"/>
      <c r="I71" s="276"/>
      <c r="J71" s="272"/>
      <c r="K71" s="272"/>
      <c r="L71" s="272"/>
      <c r="M71" s="267"/>
      <c r="N71" s="208"/>
      <c r="O71" s="267"/>
      <c r="P71" s="267"/>
    </row>
    <row r="72" spans="1:16" s="4" customFormat="1" ht="9" customHeight="1">
      <c r="A72" s="215"/>
      <c r="B72" s="215"/>
      <c r="C72" s="277"/>
      <c r="D72" s="208"/>
      <c r="E72" s="226"/>
      <c r="F72" s="226"/>
      <c r="G72" s="226"/>
      <c r="H72" s="226"/>
      <c r="I72" s="278"/>
      <c r="J72" s="216"/>
      <c r="K72" s="216"/>
      <c r="L72" s="216"/>
      <c r="M72" s="267"/>
      <c r="N72" s="208"/>
      <c r="O72" s="267"/>
      <c r="P72" s="267"/>
    </row>
    <row r="73" spans="1:16" s="4" customFormat="1" ht="12.75" customHeight="1">
      <c r="A73" s="215"/>
      <c r="B73" s="215"/>
      <c r="C73" s="277"/>
      <c r="D73" s="208"/>
      <c r="E73" s="226"/>
      <c r="F73" s="226"/>
      <c r="G73" s="226"/>
      <c r="H73" s="226"/>
      <c r="I73" s="278"/>
      <c r="J73" s="216"/>
      <c r="K73" s="216"/>
      <c r="L73" s="216"/>
      <c r="M73" s="267"/>
      <c r="N73" s="208"/>
      <c r="O73" s="267"/>
      <c r="P73" s="267"/>
    </row>
    <row r="74" spans="1:16" s="4" customFormat="1" ht="12.75" customHeight="1">
      <c r="A74" s="215"/>
      <c r="B74" s="215"/>
      <c r="C74" s="277"/>
      <c r="D74" s="208"/>
      <c r="E74" s="226"/>
      <c r="F74" s="226"/>
      <c r="G74" s="226"/>
      <c r="H74" s="226"/>
      <c r="I74" s="278"/>
      <c r="J74" s="216"/>
      <c r="K74" s="216"/>
      <c r="L74" s="216"/>
      <c r="M74" s="267"/>
      <c r="N74" s="208"/>
      <c r="O74" s="267"/>
      <c r="P74" s="267"/>
    </row>
    <row r="75" spans="1:16" s="4" customFormat="1" ht="14.25" customHeight="1">
      <c r="A75" s="374" t="s">
        <v>68</v>
      </c>
      <c r="B75" s="375"/>
      <c r="C75" s="376"/>
      <c r="D75" s="388" t="s">
        <v>85</v>
      </c>
      <c r="E75" s="388"/>
      <c r="F75" s="388"/>
      <c r="G75" s="388"/>
      <c r="H75" s="389"/>
      <c r="I75" s="387" t="s">
        <v>86</v>
      </c>
      <c r="J75" s="387"/>
      <c r="K75" s="387" t="s">
        <v>87</v>
      </c>
      <c r="L75" s="387"/>
      <c r="M75" s="267"/>
      <c r="N75" s="208"/>
      <c r="O75" s="267"/>
      <c r="P75" s="267"/>
    </row>
    <row r="76" spans="1:16" s="4" customFormat="1" ht="17.25" customHeight="1">
      <c r="A76" s="266" t="s">
        <v>29</v>
      </c>
      <c r="B76" s="266" t="s">
        <v>69</v>
      </c>
      <c r="C76" s="266" t="s">
        <v>70</v>
      </c>
      <c r="D76" s="390"/>
      <c r="E76" s="390"/>
      <c r="F76" s="390"/>
      <c r="G76" s="390"/>
      <c r="H76" s="391"/>
      <c r="I76" s="30" t="s">
        <v>71</v>
      </c>
      <c r="J76" s="30" t="s">
        <v>72</v>
      </c>
      <c r="K76" s="30" t="s">
        <v>71</v>
      </c>
      <c r="L76" s="30" t="s">
        <v>72</v>
      </c>
      <c r="M76" s="267"/>
      <c r="N76" s="208"/>
      <c r="O76" s="267"/>
      <c r="P76" s="267"/>
    </row>
    <row r="77" spans="1:16" s="4" customFormat="1" ht="27" customHeight="1">
      <c r="A77" s="212"/>
      <c r="B77" s="213">
        <v>85395</v>
      </c>
      <c r="C77" s="210"/>
      <c r="D77" s="282" t="s">
        <v>222</v>
      </c>
      <c r="E77" s="283"/>
      <c r="F77" s="283"/>
      <c r="G77" s="283"/>
      <c r="H77" s="284"/>
      <c r="I77" s="228"/>
      <c r="J77" s="228"/>
      <c r="K77" s="229">
        <f>SUM(K78:K82)</f>
        <v>17194</v>
      </c>
      <c r="L77" s="228"/>
      <c r="M77" s="205"/>
      <c r="N77" s="205"/>
      <c r="O77" s="209"/>
      <c r="P77" s="209"/>
    </row>
    <row r="78" spans="1:16" s="4" customFormat="1" ht="14.25" customHeight="1">
      <c r="A78" s="38"/>
      <c r="B78" s="39"/>
      <c r="C78" s="92">
        <v>4117</v>
      </c>
      <c r="D78" s="306" t="s">
        <v>182</v>
      </c>
      <c r="E78" s="307"/>
      <c r="F78" s="307"/>
      <c r="G78" s="307"/>
      <c r="H78" s="308"/>
      <c r="I78" s="37"/>
      <c r="J78" s="37"/>
      <c r="K78" s="37">
        <v>4000</v>
      </c>
      <c r="L78" s="37"/>
      <c r="M78" s="205"/>
      <c r="N78" s="205"/>
      <c r="O78" s="209"/>
      <c r="P78" s="209"/>
    </row>
    <row r="79" spans="1:16" s="4" customFormat="1" ht="13.5" customHeight="1">
      <c r="A79" s="38"/>
      <c r="B79" s="39"/>
      <c r="C79" s="227">
        <v>4127</v>
      </c>
      <c r="D79" s="288" t="s">
        <v>163</v>
      </c>
      <c r="E79" s="289"/>
      <c r="F79" s="289"/>
      <c r="G79" s="289"/>
      <c r="H79" s="290"/>
      <c r="I79" s="202"/>
      <c r="J79" s="202"/>
      <c r="K79" s="202">
        <v>1050</v>
      </c>
      <c r="L79" s="202"/>
      <c r="M79" s="225"/>
      <c r="N79" s="225"/>
      <c r="O79" s="209"/>
      <c r="P79" s="209"/>
    </row>
    <row r="80" spans="1:16" s="4" customFormat="1" ht="14.25" customHeight="1">
      <c r="A80" s="38"/>
      <c r="B80" s="39"/>
      <c r="C80" s="227">
        <v>4177</v>
      </c>
      <c r="D80" s="297" t="s">
        <v>125</v>
      </c>
      <c r="E80" s="280"/>
      <c r="F80" s="280"/>
      <c r="G80" s="280"/>
      <c r="H80" s="281"/>
      <c r="I80" s="202"/>
      <c r="J80" s="202"/>
      <c r="K80" s="202">
        <v>150</v>
      </c>
      <c r="L80" s="202"/>
      <c r="M80" s="225"/>
      <c r="N80" s="225"/>
      <c r="O80" s="209"/>
      <c r="P80" s="209"/>
    </row>
    <row r="81" spans="1:16" s="4" customFormat="1" ht="14.25" customHeight="1">
      <c r="A81" s="38"/>
      <c r="B81" s="39"/>
      <c r="C81" s="227">
        <v>4217</v>
      </c>
      <c r="D81" s="297" t="s">
        <v>171</v>
      </c>
      <c r="E81" s="309"/>
      <c r="F81" s="309"/>
      <c r="G81" s="309"/>
      <c r="H81" s="310"/>
      <c r="I81" s="202"/>
      <c r="J81" s="202"/>
      <c r="K81" s="202">
        <v>10100</v>
      </c>
      <c r="L81" s="202"/>
      <c r="M81" s="225"/>
      <c r="N81" s="225"/>
      <c r="O81" s="209"/>
      <c r="P81" s="209"/>
    </row>
    <row r="82" spans="1:16" s="4" customFormat="1" ht="14.25" customHeight="1">
      <c r="A82" s="38"/>
      <c r="B82" s="39"/>
      <c r="C82" s="111">
        <v>4307</v>
      </c>
      <c r="D82" s="297" t="s">
        <v>132</v>
      </c>
      <c r="E82" s="280"/>
      <c r="F82" s="280"/>
      <c r="G82" s="280"/>
      <c r="H82" s="281"/>
      <c r="I82" s="191"/>
      <c r="J82" s="191"/>
      <c r="K82" s="191">
        <v>1894</v>
      </c>
      <c r="L82" s="191"/>
      <c r="M82" s="205"/>
      <c r="N82" s="205"/>
      <c r="O82" s="209"/>
      <c r="P82" s="209"/>
    </row>
    <row r="83" spans="1:17" s="4" customFormat="1" ht="13.5" customHeight="1">
      <c r="A83" s="31">
        <v>854</v>
      </c>
      <c r="B83" s="32"/>
      <c r="C83" s="32"/>
      <c r="D83" s="314" t="s">
        <v>158</v>
      </c>
      <c r="E83" s="315"/>
      <c r="F83" s="315"/>
      <c r="G83" s="315"/>
      <c r="H83" s="316"/>
      <c r="I83" s="115">
        <f>I84</f>
        <v>17150</v>
      </c>
      <c r="J83" s="115"/>
      <c r="K83" s="115">
        <f>K84</f>
        <v>16000</v>
      </c>
      <c r="L83" s="115"/>
      <c r="M83" s="188"/>
      <c r="N83" s="188"/>
      <c r="O83" s="199"/>
      <c r="P83" s="200"/>
      <c r="Q83" s="200"/>
    </row>
    <row r="84" spans="1:16" s="4" customFormat="1" ht="14.25" customHeight="1">
      <c r="A84" s="33"/>
      <c r="B84" s="34">
        <v>85401</v>
      </c>
      <c r="C84" s="33"/>
      <c r="D84" s="285" t="s">
        <v>180</v>
      </c>
      <c r="E84" s="286"/>
      <c r="F84" s="286"/>
      <c r="G84" s="286"/>
      <c r="H84" s="287"/>
      <c r="I84" s="114">
        <f>I86</f>
        <v>17150</v>
      </c>
      <c r="J84" s="114"/>
      <c r="K84" s="114">
        <f>K85</f>
        <v>16000</v>
      </c>
      <c r="L84" s="114"/>
      <c r="M84" s="188"/>
      <c r="N84" s="188"/>
      <c r="O84" s="188"/>
      <c r="P84" s="188"/>
    </row>
    <row r="85" spans="1:16" s="4" customFormat="1" ht="14.25" customHeight="1">
      <c r="A85" s="38"/>
      <c r="B85" s="39"/>
      <c r="C85" s="153">
        <v>3020</v>
      </c>
      <c r="D85" s="288" t="s">
        <v>181</v>
      </c>
      <c r="E85" s="289"/>
      <c r="F85" s="289"/>
      <c r="G85" s="289"/>
      <c r="H85" s="290"/>
      <c r="I85" s="37"/>
      <c r="J85" s="37"/>
      <c r="K85" s="37">
        <v>16000</v>
      </c>
      <c r="L85" s="37"/>
      <c r="M85" s="188"/>
      <c r="N85" s="188"/>
      <c r="O85" s="188"/>
      <c r="P85" s="188"/>
    </row>
    <row r="86" spans="1:16" s="4" customFormat="1" ht="14.25" customHeight="1">
      <c r="A86" s="203"/>
      <c r="B86" s="190"/>
      <c r="C86" s="242">
        <v>4040</v>
      </c>
      <c r="D86" s="300" t="s">
        <v>161</v>
      </c>
      <c r="E86" s="301"/>
      <c r="F86" s="301"/>
      <c r="G86" s="301"/>
      <c r="H86" s="302"/>
      <c r="I86" s="191">
        <v>17150</v>
      </c>
      <c r="J86" s="191"/>
      <c r="K86" s="191"/>
      <c r="L86" s="191"/>
      <c r="M86" s="205"/>
      <c r="N86" s="205"/>
      <c r="O86" s="205"/>
      <c r="P86" s="205"/>
    </row>
    <row r="87" spans="1:16" s="4" customFormat="1" ht="17.25" customHeight="1">
      <c r="A87" s="31">
        <v>900</v>
      </c>
      <c r="B87" s="32"/>
      <c r="C87" s="32"/>
      <c r="D87" s="329" t="s">
        <v>131</v>
      </c>
      <c r="E87" s="330"/>
      <c r="F87" s="330"/>
      <c r="G87" s="330"/>
      <c r="H87" s="331"/>
      <c r="I87" s="115"/>
      <c r="J87" s="115">
        <f>J90</f>
        <v>233120</v>
      </c>
      <c r="K87" s="115"/>
      <c r="L87" s="115">
        <f>L88+L90</f>
        <v>477351</v>
      </c>
      <c r="M87" s="152"/>
      <c r="N87" s="152"/>
      <c r="O87" s="152"/>
      <c r="P87" s="152"/>
    </row>
    <row r="88" spans="1:16" s="4" customFormat="1" ht="14.25" customHeight="1">
      <c r="A88" s="33"/>
      <c r="B88" s="34">
        <v>90003</v>
      </c>
      <c r="C88" s="33"/>
      <c r="D88" s="311" t="s">
        <v>207</v>
      </c>
      <c r="E88" s="312"/>
      <c r="F88" s="312"/>
      <c r="G88" s="312"/>
      <c r="H88" s="313"/>
      <c r="I88" s="114"/>
      <c r="J88" s="114"/>
      <c r="K88" s="114"/>
      <c r="L88" s="114">
        <f>L89</f>
        <v>74000</v>
      </c>
      <c r="M88" s="225"/>
      <c r="N88" s="225"/>
      <c r="O88" s="225"/>
      <c r="P88" s="225"/>
    </row>
    <row r="89" spans="1:16" s="4" customFormat="1" ht="14.25" customHeight="1">
      <c r="A89" s="219"/>
      <c r="B89" s="220"/>
      <c r="C89" s="36">
        <v>6060</v>
      </c>
      <c r="D89" s="279" t="s">
        <v>223</v>
      </c>
      <c r="E89" s="298"/>
      <c r="F89" s="298"/>
      <c r="G89" s="298"/>
      <c r="H89" s="299"/>
      <c r="I89" s="182"/>
      <c r="J89" s="183"/>
      <c r="K89" s="183"/>
      <c r="L89" s="183">
        <v>74000</v>
      </c>
      <c r="M89" s="225"/>
      <c r="N89" s="225"/>
      <c r="O89" s="225"/>
      <c r="P89" s="225"/>
    </row>
    <row r="90" spans="1:16" s="4" customFormat="1" ht="13.5" customHeight="1">
      <c r="A90" s="33"/>
      <c r="B90" s="34">
        <v>90015</v>
      </c>
      <c r="C90" s="33"/>
      <c r="D90" s="311" t="s">
        <v>169</v>
      </c>
      <c r="E90" s="312"/>
      <c r="F90" s="312"/>
      <c r="G90" s="312"/>
      <c r="H90" s="313"/>
      <c r="I90" s="114"/>
      <c r="J90" s="114">
        <f>J91+J92</f>
        <v>233120</v>
      </c>
      <c r="K90" s="114"/>
      <c r="L90" s="114">
        <f>L92+L91</f>
        <v>403351</v>
      </c>
      <c r="M90" s="162"/>
      <c r="N90" s="162"/>
      <c r="O90" s="162"/>
      <c r="P90" s="162"/>
    </row>
    <row r="91" spans="1:16" s="4" customFormat="1" ht="14.25" customHeight="1">
      <c r="A91" s="219"/>
      <c r="B91" s="220"/>
      <c r="C91" s="36">
        <v>6050</v>
      </c>
      <c r="D91" s="279" t="s">
        <v>130</v>
      </c>
      <c r="E91" s="298"/>
      <c r="F91" s="298"/>
      <c r="G91" s="298"/>
      <c r="H91" s="299"/>
      <c r="I91" s="182"/>
      <c r="J91" s="183">
        <v>209120</v>
      </c>
      <c r="K91" s="183"/>
      <c r="L91" s="183">
        <v>403351</v>
      </c>
      <c r="M91" s="206"/>
      <c r="N91" s="206"/>
      <c r="O91" s="206"/>
      <c r="P91" s="206"/>
    </row>
    <row r="92" spans="1:16" s="4" customFormat="1" ht="14.25" customHeight="1">
      <c r="A92" s="180"/>
      <c r="B92" s="181"/>
      <c r="C92" s="111">
        <v>6050</v>
      </c>
      <c r="D92" s="300" t="s">
        <v>142</v>
      </c>
      <c r="E92" s="397"/>
      <c r="F92" s="397"/>
      <c r="G92" s="397"/>
      <c r="H92" s="398"/>
      <c r="I92" s="154"/>
      <c r="J92" s="167">
        <v>24000</v>
      </c>
      <c r="K92" s="167"/>
      <c r="L92" s="167"/>
      <c r="M92" s="201"/>
      <c r="N92" s="201"/>
      <c r="O92" s="201"/>
      <c r="P92" s="201"/>
    </row>
    <row r="93" spans="1:16" s="4" customFormat="1" ht="18" customHeight="1">
      <c r="A93" s="192">
        <v>926</v>
      </c>
      <c r="B93" s="193"/>
      <c r="C93" s="193"/>
      <c r="D93" s="335" t="s">
        <v>127</v>
      </c>
      <c r="E93" s="336"/>
      <c r="F93" s="336"/>
      <c r="G93" s="336"/>
      <c r="H93" s="337"/>
      <c r="I93" s="194">
        <f>I94</f>
        <v>6750</v>
      </c>
      <c r="J93" s="194"/>
      <c r="K93" s="194">
        <f>K94</f>
        <v>49920</v>
      </c>
      <c r="L93" s="194"/>
      <c r="M93" s="139"/>
      <c r="N93" s="139"/>
      <c r="O93" s="139"/>
      <c r="P93" s="139"/>
    </row>
    <row r="94" spans="1:16" s="4" customFormat="1" ht="14.25" customHeight="1">
      <c r="A94" s="33"/>
      <c r="B94" s="34">
        <v>92605</v>
      </c>
      <c r="C94" s="33"/>
      <c r="D94" s="311" t="s">
        <v>224</v>
      </c>
      <c r="E94" s="312"/>
      <c r="F94" s="312"/>
      <c r="G94" s="312"/>
      <c r="H94" s="313"/>
      <c r="I94" s="35">
        <f>SUM(I95:I100)</f>
        <v>6750</v>
      </c>
      <c r="J94" s="35"/>
      <c r="K94" s="35">
        <f>SUM(K95:K102)</f>
        <v>49920</v>
      </c>
      <c r="L94" s="35"/>
      <c r="M94" s="139"/>
      <c r="N94" s="139"/>
      <c r="O94" s="139"/>
      <c r="P94" s="139"/>
    </row>
    <row r="95" spans="1:16" s="4" customFormat="1" ht="49.5" customHeight="1">
      <c r="A95" s="38"/>
      <c r="B95" s="39"/>
      <c r="C95" s="122">
        <v>2360</v>
      </c>
      <c r="D95" s="297" t="s">
        <v>183</v>
      </c>
      <c r="E95" s="280"/>
      <c r="F95" s="280"/>
      <c r="G95" s="280"/>
      <c r="H95" s="281"/>
      <c r="I95" s="202"/>
      <c r="J95" s="202"/>
      <c r="K95" s="202">
        <v>25000</v>
      </c>
      <c r="L95" s="202"/>
      <c r="M95" s="155"/>
      <c r="N95" s="155"/>
      <c r="O95" s="155"/>
      <c r="P95" s="155"/>
    </row>
    <row r="96" spans="1:16" s="4" customFormat="1" ht="14.25" customHeight="1">
      <c r="A96" s="38"/>
      <c r="B96" s="39"/>
      <c r="C96" s="122">
        <v>4010</v>
      </c>
      <c r="D96" s="291" t="s">
        <v>150</v>
      </c>
      <c r="E96" s="292"/>
      <c r="F96" s="292"/>
      <c r="G96" s="292"/>
      <c r="H96" s="293"/>
      <c r="I96" s="202"/>
      <c r="J96" s="202"/>
      <c r="K96" s="202">
        <v>10000</v>
      </c>
      <c r="L96" s="202"/>
      <c r="M96" s="225"/>
      <c r="N96" s="225"/>
      <c r="O96" s="225"/>
      <c r="P96" s="225"/>
    </row>
    <row r="97" spans="1:16" s="4" customFormat="1" ht="14.25" customHeight="1">
      <c r="A97" s="38"/>
      <c r="B97" s="39"/>
      <c r="C97" s="122">
        <v>4040</v>
      </c>
      <c r="D97" s="279" t="s">
        <v>161</v>
      </c>
      <c r="E97" s="280"/>
      <c r="F97" s="280"/>
      <c r="G97" s="280"/>
      <c r="H97" s="281"/>
      <c r="I97" s="202">
        <v>1750</v>
      </c>
      <c r="J97" s="202"/>
      <c r="K97" s="202"/>
      <c r="L97" s="202"/>
      <c r="M97" s="225"/>
      <c r="N97" s="225"/>
      <c r="O97" s="225"/>
      <c r="P97" s="225"/>
    </row>
    <row r="98" spans="1:16" s="4" customFormat="1" ht="14.25" customHeight="1">
      <c r="A98" s="38"/>
      <c r="B98" s="39"/>
      <c r="C98" s="122">
        <v>4110</v>
      </c>
      <c r="D98" s="306" t="s">
        <v>182</v>
      </c>
      <c r="E98" s="307"/>
      <c r="F98" s="307"/>
      <c r="G98" s="307"/>
      <c r="H98" s="308"/>
      <c r="I98" s="202"/>
      <c r="J98" s="202"/>
      <c r="K98" s="202">
        <v>2000</v>
      </c>
      <c r="L98" s="202"/>
      <c r="M98" s="225"/>
      <c r="N98" s="225"/>
      <c r="O98" s="225"/>
      <c r="P98" s="225"/>
    </row>
    <row r="99" spans="1:16" s="4" customFormat="1" ht="14.25" customHeight="1">
      <c r="A99" s="38"/>
      <c r="B99" s="39"/>
      <c r="C99" s="122">
        <v>4120</v>
      </c>
      <c r="D99" s="288" t="s">
        <v>163</v>
      </c>
      <c r="E99" s="289"/>
      <c r="F99" s="289"/>
      <c r="G99" s="289"/>
      <c r="H99" s="290"/>
      <c r="I99" s="202"/>
      <c r="J99" s="202"/>
      <c r="K99" s="202">
        <v>400</v>
      </c>
      <c r="L99" s="202"/>
      <c r="M99" s="225"/>
      <c r="N99" s="225"/>
      <c r="O99" s="225"/>
      <c r="P99" s="225"/>
    </row>
    <row r="100" spans="1:16" s="4" customFormat="1" ht="14.25" customHeight="1">
      <c r="A100" s="39"/>
      <c r="B100" s="39"/>
      <c r="C100" s="122">
        <v>4170</v>
      </c>
      <c r="D100" s="297" t="s">
        <v>125</v>
      </c>
      <c r="E100" s="280"/>
      <c r="F100" s="280"/>
      <c r="G100" s="280"/>
      <c r="H100" s="281"/>
      <c r="I100" s="202">
        <v>5000</v>
      </c>
      <c r="J100" s="202"/>
      <c r="K100" s="202"/>
      <c r="L100" s="202"/>
      <c r="M100" s="225"/>
      <c r="N100" s="225"/>
      <c r="O100" s="225"/>
      <c r="P100" s="225"/>
    </row>
    <row r="101" spans="1:16" s="4" customFormat="1" ht="14.25" customHeight="1">
      <c r="A101" s="39"/>
      <c r="B101" s="39"/>
      <c r="C101" s="227">
        <v>4210</v>
      </c>
      <c r="D101" s="297" t="s">
        <v>171</v>
      </c>
      <c r="E101" s="309"/>
      <c r="F101" s="309"/>
      <c r="G101" s="309"/>
      <c r="H101" s="310"/>
      <c r="I101" s="202"/>
      <c r="J101" s="202"/>
      <c r="K101" s="202">
        <v>12000</v>
      </c>
      <c r="L101" s="202"/>
      <c r="M101" s="225"/>
      <c r="N101" s="225"/>
      <c r="O101" s="225"/>
      <c r="P101" s="225"/>
    </row>
    <row r="102" spans="1:16" s="4" customFormat="1" ht="14.25" customHeight="1">
      <c r="A102" s="190"/>
      <c r="B102" s="190"/>
      <c r="C102" s="111">
        <v>4300</v>
      </c>
      <c r="D102" s="297" t="s">
        <v>132</v>
      </c>
      <c r="E102" s="280"/>
      <c r="F102" s="280"/>
      <c r="G102" s="280"/>
      <c r="H102" s="281"/>
      <c r="I102" s="191"/>
      <c r="J102" s="191"/>
      <c r="K102" s="191">
        <v>520</v>
      </c>
      <c r="L102" s="191"/>
      <c r="M102" s="225"/>
      <c r="N102" s="225"/>
      <c r="O102" s="225"/>
      <c r="P102" s="225"/>
    </row>
    <row r="103" spans="1:18" ht="14.25" customHeight="1">
      <c r="A103" s="338" t="s">
        <v>89</v>
      </c>
      <c r="B103" s="339"/>
      <c r="C103" s="339"/>
      <c r="D103" s="339"/>
      <c r="E103" s="339"/>
      <c r="F103" s="339"/>
      <c r="G103" s="339"/>
      <c r="H103" s="340"/>
      <c r="I103" s="112">
        <f>I93+I87+I83+I68+I65+I35+I27+I22+I14+I9+I31</f>
        <v>203490</v>
      </c>
      <c r="J103" s="112">
        <f>J93+J87+J83+J68+J65+J35+J27+J22+J14+J9</f>
        <v>4628182</v>
      </c>
      <c r="K103" s="112">
        <f>K93+K87+K83+K68+K65+K35+K27+K22+K14+K9+K31</f>
        <v>2500310</v>
      </c>
      <c r="L103" s="112">
        <f>L93+L87+L83+L68+L65+L35+L27+L22+L14+L9</f>
        <v>1952063</v>
      </c>
      <c r="M103" s="364"/>
      <c r="N103" s="365"/>
      <c r="O103" s="365"/>
      <c r="P103" s="365"/>
      <c r="Q103" s="1">
        <f>I103+J103</f>
        <v>4831672</v>
      </c>
      <c r="R103" s="1">
        <f>K103+L103</f>
        <v>4452373</v>
      </c>
    </row>
    <row r="104" spans="1:16" ht="0.75" customHeight="1" hidden="1">
      <c r="A104" s="184"/>
      <c r="B104" s="184"/>
      <c r="C104" s="184"/>
      <c r="D104" s="184"/>
      <c r="E104" s="184"/>
      <c r="F104" s="184"/>
      <c r="G104" s="184"/>
      <c r="H104" s="184"/>
      <c r="I104" s="185"/>
      <c r="J104" s="185"/>
      <c r="K104" s="185"/>
      <c r="L104" s="185"/>
      <c r="M104" s="186"/>
      <c r="N104" s="187"/>
      <c r="O104" s="187"/>
      <c r="P104" s="174"/>
    </row>
    <row r="105" spans="1:18" ht="1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14">
        <f>Q103-F137</f>
        <v>0</v>
      </c>
      <c r="R105" s="214">
        <f>R103-G137</f>
        <v>0</v>
      </c>
    </row>
    <row r="106" spans="1:18" ht="1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14"/>
      <c r="R106" s="214"/>
    </row>
    <row r="107" spans="1:18" ht="22.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14"/>
      <c r="R107" s="214"/>
    </row>
    <row r="108" spans="1:18" ht="1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14"/>
      <c r="R108" s="214"/>
    </row>
    <row r="109" spans="1:18" ht="1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14"/>
      <c r="R109" s="214"/>
    </row>
    <row r="110" spans="1:18" ht="6" customHeight="1">
      <c r="A110" s="22">
        <v>0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14"/>
      <c r="R110" s="214"/>
    </row>
    <row r="111" spans="1:16" ht="11.25" customHeight="1">
      <c r="A111" s="361" t="s">
        <v>29</v>
      </c>
      <c r="B111" s="344" t="s">
        <v>0</v>
      </c>
      <c r="C111" s="345"/>
      <c r="D111" s="346"/>
      <c r="E111" s="341" t="s">
        <v>236</v>
      </c>
      <c r="F111" s="417" t="s">
        <v>18</v>
      </c>
      <c r="G111" s="418"/>
      <c r="H111" s="353" t="s">
        <v>80</v>
      </c>
      <c r="I111" s="374" t="s">
        <v>30</v>
      </c>
      <c r="J111" s="375"/>
      <c r="K111" s="375"/>
      <c r="L111" s="375"/>
      <c r="M111" s="375"/>
      <c r="N111" s="375"/>
      <c r="O111" s="375"/>
      <c r="P111" s="376"/>
    </row>
    <row r="112" spans="1:16" ht="11.25" customHeight="1">
      <c r="A112" s="361"/>
      <c r="B112" s="347"/>
      <c r="C112" s="348"/>
      <c r="D112" s="349"/>
      <c r="E112" s="342"/>
      <c r="F112" s="419"/>
      <c r="G112" s="420"/>
      <c r="H112" s="355"/>
      <c r="I112" s="356" t="s">
        <v>32</v>
      </c>
      <c r="J112" s="369" t="s">
        <v>42</v>
      </c>
      <c r="K112" s="370"/>
      <c r="L112" s="370"/>
      <c r="M112" s="370"/>
      <c r="N112" s="370"/>
      <c r="O112" s="371"/>
      <c r="P112" s="366" t="s">
        <v>35</v>
      </c>
    </row>
    <row r="113" spans="1:16" ht="12" customHeight="1">
      <c r="A113" s="362"/>
      <c r="B113" s="347"/>
      <c r="C113" s="348"/>
      <c r="D113" s="349"/>
      <c r="E113" s="342"/>
      <c r="F113" s="353" t="s">
        <v>79</v>
      </c>
      <c r="G113" s="353" t="s">
        <v>143</v>
      </c>
      <c r="H113" s="355"/>
      <c r="I113" s="357"/>
      <c r="J113" s="359" t="s">
        <v>122</v>
      </c>
      <c r="K113" s="359" t="s">
        <v>33</v>
      </c>
      <c r="L113" s="359" t="s">
        <v>44</v>
      </c>
      <c r="M113" s="359" t="s">
        <v>34</v>
      </c>
      <c r="N113" s="372" t="s">
        <v>42</v>
      </c>
      <c r="O113" s="373"/>
      <c r="P113" s="367"/>
    </row>
    <row r="114" spans="1:16" ht="52.5" customHeight="1">
      <c r="A114" s="363"/>
      <c r="B114" s="350"/>
      <c r="C114" s="351"/>
      <c r="D114" s="352"/>
      <c r="E114" s="343"/>
      <c r="F114" s="354"/>
      <c r="G114" s="354"/>
      <c r="H114" s="354"/>
      <c r="I114" s="358"/>
      <c r="J114" s="360"/>
      <c r="K114" s="360"/>
      <c r="L114" s="360"/>
      <c r="M114" s="360"/>
      <c r="N114" s="79" t="s">
        <v>91</v>
      </c>
      <c r="O114" s="119" t="s">
        <v>119</v>
      </c>
      <c r="P114" s="368"/>
    </row>
    <row r="115" spans="1:18" ht="13.5" customHeight="1">
      <c r="A115" s="40" t="s">
        <v>1</v>
      </c>
      <c r="B115" s="41" t="s">
        <v>3</v>
      </c>
      <c r="C115" s="41"/>
      <c r="D115" s="41"/>
      <c r="E115" s="23">
        <v>22467892</v>
      </c>
      <c r="F115" s="23">
        <f>J9</f>
        <v>2714207</v>
      </c>
      <c r="G115" s="23">
        <f>K9+L9</f>
        <v>490000</v>
      </c>
      <c r="H115" s="23">
        <f aca="true" t="shared" si="0" ref="H115:H120">E115-F115+G115</f>
        <v>20243685</v>
      </c>
      <c r="I115" s="23">
        <f aca="true" t="shared" si="1" ref="I115:I121">H115-P115</f>
        <v>70446</v>
      </c>
      <c r="J115" s="73"/>
      <c r="K115" s="23">
        <v>42000</v>
      </c>
      <c r="L115" s="23"/>
      <c r="M115" s="73"/>
      <c r="N115" s="23">
        <v>21446</v>
      </c>
      <c r="O115" s="74"/>
      <c r="P115" s="77">
        <v>20173239</v>
      </c>
      <c r="Q115" s="1">
        <f>P115+I115</f>
        <v>20243685</v>
      </c>
      <c r="R115" s="1">
        <f>Q115-H115</f>
        <v>0</v>
      </c>
    </row>
    <row r="116" spans="1:18" ht="13.5" customHeight="1">
      <c r="A116" s="40" t="s">
        <v>2</v>
      </c>
      <c r="B116" s="392" t="s">
        <v>8</v>
      </c>
      <c r="C116" s="393"/>
      <c r="D116" s="394"/>
      <c r="E116" s="23">
        <v>175000</v>
      </c>
      <c r="F116" s="23"/>
      <c r="G116" s="23"/>
      <c r="H116" s="23">
        <f t="shared" si="0"/>
        <v>175000</v>
      </c>
      <c r="I116" s="23">
        <f t="shared" si="1"/>
        <v>175000</v>
      </c>
      <c r="J116" s="73"/>
      <c r="K116" s="73"/>
      <c r="L116" s="73"/>
      <c r="M116" s="73"/>
      <c r="N116" s="73"/>
      <c r="O116" s="74"/>
      <c r="P116" s="77"/>
      <c r="Q116" s="1">
        <f aca="true" t="shared" si="2" ref="Q116:Q136">P116+I116</f>
        <v>175000</v>
      </c>
      <c r="R116" s="1">
        <f aca="true" t="shared" si="3" ref="R116:R136">Q116-H116</f>
        <v>0</v>
      </c>
    </row>
    <row r="117" spans="1:18" ht="13.5" customHeight="1">
      <c r="A117" s="40">
        <v>150</v>
      </c>
      <c r="B117" s="377" t="s">
        <v>120</v>
      </c>
      <c r="C117" s="378"/>
      <c r="D117" s="379"/>
      <c r="E117" s="23">
        <v>18061</v>
      </c>
      <c r="F117" s="23"/>
      <c r="G117" s="23"/>
      <c r="H117" s="23">
        <f t="shared" si="0"/>
        <v>18061</v>
      </c>
      <c r="I117" s="23"/>
      <c r="J117" s="73"/>
      <c r="K117" s="23"/>
      <c r="L117" s="73"/>
      <c r="M117" s="73"/>
      <c r="N117" s="73"/>
      <c r="O117" s="74"/>
      <c r="P117" s="77">
        <f>H117</f>
        <v>18061</v>
      </c>
      <c r="Q117" s="1">
        <f t="shared" si="2"/>
        <v>18061</v>
      </c>
      <c r="R117" s="1">
        <f t="shared" si="3"/>
        <v>0</v>
      </c>
    </row>
    <row r="118" spans="1:18" ht="13.5" customHeight="1">
      <c r="A118" s="127">
        <v>600</v>
      </c>
      <c r="B118" s="392" t="s">
        <v>9</v>
      </c>
      <c r="C118" s="393"/>
      <c r="D118" s="394"/>
      <c r="E118" s="23">
        <v>22226520</v>
      </c>
      <c r="F118" s="23">
        <f>J14+I14</f>
        <v>770855</v>
      </c>
      <c r="G118" s="11">
        <f>K14+L14</f>
        <v>1717000</v>
      </c>
      <c r="H118" s="23">
        <f t="shared" si="0"/>
        <v>23172665</v>
      </c>
      <c r="I118" s="23">
        <f t="shared" si="1"/>
        <v>8229289</v>
      </c>
      <c r="J118" s="23"/>
      <c r="K118" s="23">
        <v>1770000</v>
      </c>
      <c r="L118" s="23"/>
      <c r="M118" s="73"/>
      <c r="N118" s="73"/>
      <c r="O118" s="74"/>
      <c r="P118" s="77">
        <v>14943376</v>
      </c>
      <c r="Q118" s="1">
        <f t="shared" si="2"/>
        <v>23172665</v>
      </c>
      <c r="R118" s="1">
        <f t="shared" si="3"/>
        <v>0</v>
      </c>
    </row>
    <row r="119" spans="1:18" ht="13.5" customHeight="1">
      <c r="A119" s="44">
        <v>630</v>
      </c>
      <c r="B119" s="392" t="s">
        <v>39</v>
      </c>
      <c r="C119" s="393"/>
      <c r="D119" s="394"/>
      <c r="E119" s="23">
        <v>40000</v>
      </c>
      <c r="F119" s="23"/>
      <c r="G119" s="23"/>
      <c r="H119" s="23">
        <f t="shared" si="0"/>
        <v>40000</v>
      </c>
      <c r="I119" s="23">
        <f t="shared" si="1"/>
        <v>40000</v>
      </c>
      <c r="J119" s="23"/>
      <c r="K119" s="23">
        <f>I119</f>
        <v>40000</v>
      </c>
      <c r="L119" s="23"/>
      <c r="M119" s="73"/>
      <c r="N119" s="73"/>
      <c r="O119" s="74"/>
      <c r="P119" s="77"/>
      <c r="Q119" s="1">
        <f t="shared" si="2"/>
        <v>40000</v>
      </c>
      <c r="R119" s="1">
        <f t="shared" si="3"/>
        <v>0</v>
      </c>
    </row>
    <row r="120" spans="1:18" ht="13.5" customHeight="1">
      <c r="A120" s="44">
        <v>700</v>
      </c>
      <c r="B120" s="377" t="s">
        <v>90</v>
      </c>
      <c r="C120" s="378"/>
      <c r="D120" s="379"/>
      <c r="E120" s="23">
        <v>9813127</v>
      </c>
      <c r="F120" s="23">
        <f>I22+J22</f>
        <v>910000</v>
      </c>
      <c r="G120" s="23">
        <f>K22+L22</f>
        <v>1152931</v>
      </c>
      <c r="H120" s="23">
        <f t="shared" si="0"/>
        <v>10056058</v>
      </c>
      <c r="I120" s="11">
        <f t="shared" si="1"/>
        <v>5959058</v>
      </c>
      <c r="J120" s="23">
        <v>131161</v>
      </c>
      <c r="K120" s="23">
        <v>200000</v>
      </c>
      <c r="L120" s="73"/>
      <c r="M120" s="73"/>
      <c r="N120" s="73"/>
      <c r="O120" s="75"/>
      <c r="P120" s="23">
        <v>4097000</v>
      </c>
      <c r="Q120" s="1">
        <f t="shared" si="2"/>
        <v>10056058</v>
      </c>
      <c r="R120" s="1">
        <f t="shared" si="3"/>
        <v>0</v>
      </c>
    </row>
    <row r="121" spans="1:18" ht="13.5" customHeight="1">
      <c r="A121" s="44">
        <v>710</v>
      </c>
      <c r="B121" s="392" t="s">
        <v>17</v>
      </c>
      <c r="C121" s="393"/>
      <c r="D121" s="394"/>
      <c r="E121" s="11">
        <v>731257</v>
      </c>
      <c r="F121" s="11"/>
      <c r="G121" s="11"/>
      <c r="H121" s="11">
        <f>E121-F121+G121</f>
        <v>731257</v>
      </c>
      <c r="I121" s="11">
        <f t="shared" si="1"/>
        <v>731257</v>
      </c>
      <c r="J121" s="11">
        <v>96401</v>
      </c>
      <c r="K121" s="12">
        <v>8856</v>
      </c>
      <c r="L121" s="11"/>
      <c r="M121" s="12"/>
      <c r="N121" s="12"/>
      <c r="O121" s="13"/>
      <c r="P121" s="11"/>
      <c r="Q121" s="1">
        <f t="shared" si="2"/>
        <v>731257</v>
      </c>
      <c r="R121" s="1">
        <f t="shared" si="3"/>
        <v>0</v>
      </c>
    </row>
    <row r="122" spans="1:18" ht="13.5" customHeight="1">
      <c r="A122" s="126">
        <v>720</v>
      </c>
      <c r="B122" s="392" t="s">
        <v>45</v>
      </c>
      <c r="C122" s="393"/>
      <c r="D122" s="394"/>
      <c r="E122" s="11">
        <v>2192893</v>
      </c>
      <c r="F122" s="11"/>
      <c r="G122" s="77"/>
      <c r="H122" s="11">
        <f>E122-F122+G122</f>
        <v>2192893</v>
      </c>
      <c r="I122" s="11">
        <f>H122-P122</f>
        <v>90854</v>
      </c>
      <c r="J122" s="11">
        <v>29282</v>
      </c>
      <c r="K122" s="12"/>
      <c r="L122" s="11"/>
      <c r="M122" s="12"/>
      <c r="N122" s="12"/>
      <c r="O122" s="13"/>
      <c r="P122" s="11">
        <v>2102039</v>
      </c>
      <c r="Q122" s="1">
        <f t="shared" si="2"/>
        <v>2192893</v>
      </c>
      <c r="R122" s="1">
        <f t="shared" si="3"/>
        <v>0</v>
      </c>
    </row>
    <row r="123" spans="1:18" ht="15" customHeight="1">
      <c r="A123" s="44">
        <v>750</v>
      </c>
      <c r="B123" s="392" t="s">
        <v>36</v>
      </c>
      <c r="C123" s="393"/>
      <c r="D123" s="394"/>
      <c r="E123" s="11">
        <v>12850219</v>
      </c>
      <c r="F123" s="11">
        <f>I27+J27</f>
        <v>0</v>
      </c>
      <c r="G123" s="11">
        <f>L27+K27</f>
        <v>120000</v>
      </c>
      <c r="H123" s="11">
        <f>E123-F123+G123</f>
        <v>12970219</v>
      </c>
      <c r="I123" s="11">
        <f aca="true" t="shared" si="4" ref="I123:I136">H123-P123</f>
        <v>12755600</v>
      </c>
      <c r="J123" s="11">
        <v>7744000</v>
      </c>
      <c r="K123" s="11">
        <v>180000</v>
      </c>
      <c r="L123" s="11">
        <v>336000</v>
      </c>
      <c r="M123" s="12"/>
      <c r="N123" s="11">
        <v>70171</v>
      </c>
      <c r="O123" s="11"/>
      <c r="P123" s="11">
        <v>214619</v>
      </c>
      <c r="Q123" s="1">
        <f t="shared" si="2"/>
        <v>12970219</v>
      </c>
      <c r="R123" s="1">
        <f t="shared" si="3"/>
        <v>0</v>
      </c>
    </row>
    <row r="124" spans="1:18" ht="60.75" customHeight="1">
      <c r="A124" s="44">
        <v>751</v>
      </c>
      <c r="B124" s="383" t="s">
        <v>28</v>
      </c>
      <c r="C124" s="384"/>
      <c r="D124" s="385"/>
      <c r="E124" s="11">
        <v>3200</v>
      </c>
      <c r="F124" s="11"/>
      <c r="G124" s="11"/>
      <c r="H124" s="11">
        <f aca="true" t="shared" si="5" ref="H124:H130">E124-F124+G124</f>
        <v>3200</v>
      </c>
      <c r="I124" s="11">
        <f t="shared" si="4"/>
        <v>3200</v>
      </c>
      <c r="J124" s="11">
        <v>3200</v>
      </c>
      <c r="K124" s="11"/>
      <c r="L124" s="11"/>
      <c r="M124" s="12"/>
      <c r="N124" s="11">
        <v>3116</v>
      </c>
      <c r="O124" s="13"/>
      <c r="P124" s="11"/>
      <c r="Q124" s="1">
        <f t="shared" si="2"/>
        <v>3200</v>
      </c>
      <c r="R124" s="1">
        <f t="shared" si="3"/>
        <v>0</v>
      </c>
    </row>
    <row r="125" spans="1:18" ht="14.25" customHeight="1">
      <c r="A125" s="156">
        <v>752</v>
      </c>
      <c r="B125" s="383" t="s">
        <v>136</v>
      </c>
      <c r="C125" s="384"/>
      <c r="D125" s="385"/>
      <c r="E125" s="11">
        <v>500</v>
      </c>
      <c r="F125" s="11"/>
      <c r="G125" s="11"/>
      <c r="H125" s="11">
        <f>E125-F125+G125</f>
        <v>500</v>
      </c>
      <c r="I125" s="11">
        <f>H125-P125</f>
        <v>500</v>
      </c>
      <c r="J125" s="11"/>
      <c r="K125" s="11"/>
      <c r="L125" s="11"/>
      <c r="M125" s="12"/>
      <c r="N125" s="11">
        <v>500</v>
      </c>
      <c r="O125" s="13"/>
      <c r="P125" s="11"/>
      <c r="Q125" s="1">
        <f t="shared" si="2"/>
        <v>500</v>
      </c>
      <c r="R125" s="1"/>
    </row>
    <row r="126" spans="1:18" ht="39.75" customHeight="1">
      <c r="A126" s="44">
        <v>754</v>
      </c>
      <c r="B126" s="377" t="s">
        <v>31</v>
      </c>
      <c r="C126" s="378"/>
      <c r="D126" s="379"/>
      <c r="E126" s="11">
        <v>1104379</v>
      </c>
      <c r="F126" s="11">
        <f>I31</f>
        <v>14000</v>
      </c>
      <c r="G126" s="11">
        <f>K31</f>
        <v>14000</v>
      </c>
      <c r="H126" s="11">
        <f t="shared" si="5"/>
        <v>1104379</v>
      </c>
      <c r="I126" s="11">
        <f t="shared" si="4"/>
        <v>936379</v>
      </c>
      <c r="J126" s="11">
        <v>222000</v>
      </c>
      <c r="K126" s="11">
        <v>184179</v>
      </c>
      <c r="L126" s="11">
        <v>208000</v>
      </c>
      <c r="M126" s="12"/>
      <c r="N126" s="12">
        <v>200</v>
      </c>
      <c r="O126" s="13"/>
      <c r="P126" s="11">
        <v>168000</v>
      </c>
      <c r="Q126" s="1">
        <f t="shared" si="2"/>
        <v>1104379</v>
      </c>
      <c r="R126" s="1">
        <f t="shared" si="3"/>
        <v>0</v>
      </c>
    </row>
    <row r="127" spans="1:18" ht="24" customHeight="1">
      <c r="A127" s="44">
        <v>757</v>
      </c>
      <c r="B127" s="377" t="s">
        <v>10</v>
      </c>
      <c r="C127" s="378"/>
      <c r="D127" s="379"/>
      <c r="E127" s="11">
        <v>2347890</v>
      </c>
      <c r="F127" s="11"/>
      <c r="G127" s="11"/>
      <c r="H127" s="19">
        <f t="shared" si="5"/>
        <v>2347890</v>
      </c>
      <c r="I127" s="11">
        <f t="shared" si="4"/>
        <v>2347890</v>
      </c>
      <c r="J127" s="12"/>
      <c r="K127" s="12"/>
      <c r="L127" s="12"/>
      <c r="M127" s="77">
        <v>2297890</v>
      </c>
      <c r="N127" s="11"/>
      <c r="O127" s="13"/>
      <c r="P127" s="11"/>
      <c r="Q127" s="1">
        <f t="shared" si="2"/>
        <v>2347890</v>
      </c>
      <c r="R127" s="1">
        <f t="shared" si="3"/>
        <v>0</v>
      </c>
    </row>
    <row r="128" spans="1:18" ht="12.75" customHeight="1">
      <c r="A128" s="44">
        <v>758</v>
      </c>
      <c r="B128" s="377" t="s">
        <v>11</v>
      </c>
      <c r="C128" s="378"/>
      <c r="D128" s="379"/>
      <c r="E128" s="14">
        <v>6860522</v>
      </c>
      <c r="F128" s="14"/>
      <c r="G128" s="14"/>
      <c r="H128" s="151">
        <f t="shared" si="5"/>
        <v>6860522</v>
      </c>
      <c r="I128" s="16">
        <f t="shared" si="4"/>
        <v>6860522</v>
      </c>
      <c r="J128" s="17"/>
      <c r="K128" s="17"/>
      <c r="L128" s="17"/>
      <c r="M128" s="18"/>
      <c r="N128" s="18"/>
      <c r="O128" s="19"/>
      <c r="P128" s="11"/>
      <c r="Q128" s="1">
        <f t="shared" si="2"/>
        <v>6860522</v>
      </c>
      <c r="R128" s="1">
        <f t="shared" si="3"/>
        <v>0</v>
      </c>
    </row>
    <row r="129" spans="1:18" ht="12.75" customHeight="1">
      <c r="A129" s="44">
        <v>801</v>
      </c>
      <c r="B129" s="377" t="s">
        <v>12</v>
      </c>
      <c r="C129" s="378"/>
      <c r="D129" s="379"/>
      <c r="E129" s="14">
        <v>78132191</v>
      </c>
      <c r="F129" s="134">
        <f>I35+J35</f>
        <v>165090</v>
      </c>
      <c r="G129" s="134">
        <f>K35+L35</f>
        <v>372977</v>
      </c>
      <c r="H129" s="151">
        <f t="shared" si="5"/>
        <v>78340078</v>
      </c>
      <c r="I129" s="16">
        <f t="shared" si="4"/>
        <v>50590666</v>
      </c>
      <c r="J129" s="16">
        <v>26366139</v>
      </c>
      <c r="K129" s="134">
        <v>14304218</v>
      </c>
      <c r="L129" s="16">
        <v>1380273</v>
      </c>
      <c r="M129" s="17"/>
      <c r="N129" s="17"/>
      <c r="O129" s="19"/>
      <c r="P129" s="77">
        <v>27749412</v>
      </c>
      <c r="Q129" s="1">
        <f t="shared" si="2"/>
        <v>78340078</v>
      </c>
      <c r="R129" s="1">
        <f t="shared" si="3"/>
        <v>0</v>
      </c>
    </row>
    <row r="130" spans="1:18" ht="12.75" customHeight="1">
      <c r="A130" s="44">
        <v>851</v>
      </c>
      <c r="B130" s="377" t="s">
        <v>13</v>
      </c>
      <c r="C130" s="378"/>
      <c r="D130" s="379"/>
      <c r="E130" s="11">
        <v>614000</v>
      </c>
      <c r="F130" s="11"/>
      <c r="G130" s="11"/>
      <c r="H130" s="19">
        <f t="shared" si="5"/>
        <v>614000</v>
      </c>
      <c r="I130" s="16">
        <f t="shared" si="4"/>
        <v>614000</v>
      </c>
      <c r="J130" s="11">
        <v>110800</v>
      </c>
      <c r="K130" s="11">
        <v>45000</v>
      </c>
      <c r="L130" s="11"/>
      <c r="M130" s="12"/>
      <c r="N130" s="12"/>
      <c r="O130" s="19"/>
      <c r="P130" s="11"/>
      <c r="Q130" s="1">
        <f t="shared" si="2"/>
        <v>614000</v>
      </c>
      <c r="R130" s="1">
        <f t="shared" si="3"/>
        <v>0</v>
      </c>
    </row>
    <row r="131" spans="1:18" ht="12" customHeight="1">
      <c r="A131" s="44">
        <v>852</v>
      </c>
      <c r="B131" s="377" t="s">
        <v>14</v>
      </c>
      <c r="C131" s="378"/>
      <c r="D131" s="379"/>
      <c r="E131" s="11">
        <v>5707064</v>
      </c>
      <c r="F131" s="11">
        <f>I65+J65</f>
        <v>500</v>
      </c>
      <c r="G131" s="11"/>
      <c r="H131" s="19">
        <f aca="true" t="shared" si="6" ref="H131:H136">E131-F131+G131</f>
        <v>5706564</v>
      </c>
      <c r="I131" s="16">
        <f t="shared" si="4"/>
        <v>4891564</v>
      </c>
      <c r="J131" s="11">
        <v>1239084</v>
      </c>
      <c r="K131" s="11"/>
      <c r="L131" s="11">
        <v>3117643</v>
      </c>
      <c r="M131" s="12"/>
      <c r="N131" s="77">
        <v>2310400</v>
      </c>
      <c r="O131" s="19"/>
      <c r="P131" s="11">
        <v>815000</v>
      </c>
      <c r="Q131" s="1">
        <f t="shared" si="2"/>
        <v>5706564</v>
      </c>
      <c r="R131" s="1">
        <f t="shared" si="3"/>
        <v>0</v>
      </c>
    </row>
    <row r="132" spans="1:18" ht="26.25" customHeight="1">
      <c r="A132" s="161">
        <v>853</v>
      </c>
      <c r="B132" s="414" t="s">
        <v>124</v>
      </c>
      <c r="C132" s="415"/>
      <c r="D132" s="416"/>
      <c r="E132" s="11">
        <v>107400</v>
      </c>
      <c r="F132" s="11"/>
      <c r="G132" s="11">
        <f>K68</f>
        <v>42194</v>
      </c>
      <c r="H132" s="19">
        <f t="shared" si="6"/>
        <v>149594</v>
      </c>
      <c r="I132" s="16">
        <f t="shared" si="4"/>
        <v>149594</v>
      </c>
      <c r="J132" s="11">
        <v>5200</v>
      </c>
      <c r="K132" s="11">
        <v>132400</v>
      </c>
      <c r="L132" s="11"/>
      <c r="M132" s="12"/>
      <c r="N132" s="77"/>
      <c r="O132" s="19"/>
      <c r="P132" s="11"/>
      <c r="Q132" s="1">
        <f t="shared" si="2"/>
        <v>149594</v>
      </c>
      <c r="R132" s="1"/>
    </row>
    <row r="133" spans="1:18" ht="25.5" customHeight="1">
      <c r="A133" s="44">
        <v>854</v>
      </c>
      <c r="B133" s="377" t="s">
        <v>15</v>
      </c>
      <c r="C133" s="378"/>
      <c r="D133" s="379"/>
      <c r="E133" s="11">
        <v>2619803</v>
      </c>
      <c r="F133" s="11">
        <f>I83+J83</f>
        <v>17150</v>
      </c>
      <c r="G133" s="11">
        <f>K83</f>
        <v>16000</v>
      </c>
      <c r="H133" s="19">
        <f t="shared" si="6"/>
        <v>2618653</v>
      </c>
      <c r="I133" s="16">
        <f t="shared" si="4"/>
        <v>2618653</v>
      </c>
      <c r="J133" s="11">
        <v>2110882</v>
      </c>
      <c r="K133" s="11"/>
      <c r="L133" s="11">
        <v>294071</v>
      </c>
      <c r="M133" s="12"/>
      <c r="N133" s="12"/>
      <c r="O133" s="19"/>
      <c r="P133" s="11"/>
      <c r="Q133" s="1">
        <f t="shared" si="2"/>
        <v>2618653</v>
      </c>
      <c r="R133" s="1">
        <f t="shared" si="3"/>
        <v>0</v>
      </c>
    </row>
    <row r="134" spans="1:18" ht="24.75" customHeight="1">
      <c r="A134" s="44">
        <v>900</v>
      </c>
      <c r="B134" s="377" t="s">
        <v>110</v>
      </c>
      <c r="C134" s="378"/>
      <c r="D134" s="379"/>
      <c r="E134" s="11">
        <v>6424591</v>
      </c>
      <c r="F134" s="11">
        <f>I87+J87</f>
        <v>233120</v>
      </c>
      <c r="G134" s="11">
        <f>K87+L87</f>
        <v>477351</v>
      </c>
      <c r="H134" s="19">
        <f t="shared" si="6"/>
        <v>6668822</v>
      </c>
      <c r="I134" s="16">
        <f t="shared" si="4"/>
        <v>2558300</v>
      </c>
      <c r="J134" s="11"/>
      <c r="K134" s="12"/>
      <c r="L134" s="12"/>
      <c r="M134" s="12"/>
      <c r="N134" s="12"/>
      <c r="O134" s="19"/>
      <c r="P134" s="11">
        <v>4110522</v>
      </c>
      <c r="Q134" s="1">
        <f t="shared" si="2"/>
        <v>6668822</v>
      </c>
      <c r="R134" s="1">
        <f t="shared" si="3"/>
        <v>0</v>
      </c>
    </row>
    <row r="135" spans="1:18" ht="25.5" customHeight="1">
      <c r="A135" s="44">
        <v>921</v>
      </c>
      <c r="B135" s="377" t="s">
        <v>74</v>
      </c>
      <c r="C135" s="378"/>
      <c r="D135" s="379"/>
      <c r="E135" s="11">
        <v>4235235</v>
      </c>
      <c r="F135" s="11"/>
      <c r="G135" s="11"/>
      <c r="H135" s="19">
        <f t="shared" si="6"/>
        <v>4235235</v>
      </c>
      <c r="I135" s="16">
        <f t="shared" si="4"/>
        <v>2798950</v>
      </c>
      <c r="J135" s="12"/>
      <c r="K135" s="11">
        <v>2798950</v>
      </c>
      <c r="L135" s="11"/>
      <c r="M135" s="12"/>
      <c r="N135" s="12"/>
      <c r="O135" s="19"/>
      <c r="P135" s="11">
        <v>1436285</v>
      </c>
      <c r="Q135" s="1">
        <f t="shared" si="2"/>
        <v>4235235</v>
      </c>
      <c r="R135" s="1">
        <f t="shared" si="3"/>
        <v>0</v>
      </c>
    </row>
    <row r="136" spans="1:18" ht="12.75" customHeight="1">
      <c r="A136" s="44">
        <v>926</v>
      </c>
      <c r="B136" s="377" t="s">
        <v>126</v>
      </c>
      <c r="C136" s="378"/>
      <c r="D136" s="379"/>
      <c r="E136" s="11">
        <v>2079927</v>
      </c>
      <c r="F136" s="11">
        <f>I93</f>
        <v>6750</v>
      </c>
      <c r="G136" s="11">
        <f>K93+L93</f>
        <v>49920</v>
      </c>
      <c r="H136" s="11">
        <f t="shared" si="6"/>
        <v>2123097</v>
      </c>
      <c r="I136" s="16">
        <f t="shared" si="4"/>
        <v>2093097</v>
      </c>
      <c r="J136" s="11">
        <v>439740</v>
      </c>
      <c r="K136" s="11">
        <v>335000</v>
      </c>
      <c r="L136" s="11">
        <v>800</v>
      </c>
      <c r="M136" s="12"/>
      <c r="N136" s="12"/>
      <c r="O136" s="19"/>
      <c r="P136" s="11">
        <v>30000</v>
      </c>
      <c r="Q136" s="1">
        <f t="shared" si="2"/>
        <v>2123097</v>
      </c>
      <c r="R136" s="1">
        <f t="shared" si="3"/>
        <v>0</v>
      </c>
    </row>
    <row r="137" spans="1:18" ht="15.75" customHeight="1">
      <c r="A137" s="64" t="s">
        <v>19</v>
      </c>
      <c r="B137" s="433" t="s">
        <v>23</v>
      </c>
      <c r="C137" s="434"/>
      <c r="D137" s="435"/>
      <c r="E137" s="130">
        <f aca="true" t="shared" si="7" ref="E137:P137">SUM(E115:E123,E124:E136)</f>
        <v>180751671</v>
      </c>
      <c r="F137" s="130">
        <f>SUM(F115:F123,F124:F136)</f>
        <v>4831672</v>
      </c>
      <c r="G137" s="130">
        <f>SUM(G115:G136)</f>
        <v>4452373</v>
      </c>
      <c r="H137" s="130">
        <f t="shared" si="7"/>
        <v>180372372</v>
      </c>
      <c r="I137" s="130">
        <f t="shared" si="7"/>
        <v>104514819</v>
      </c>
      <c r="J137" s="130">
        <f t="shared" si="7"/>
        <v>38497889</v>
      </c>
      <c r="K137" s="130">
        <f t="shared" si="7"/>
        <v>20040603</v>
      </c>
      <c r="L137" s="130">
        <f t="shared" si="7"/>
        <v>5336787</v>
      </c>
      <c r="M137" s="130">
        <f t="shared" si="7"/>
        <v>2297890</v>
      </c>
      <c r="N137" s="130">
        <f t="shared" si="7"/>
        <v>2405833</v>
      </c>
      <c r="O137" s="130">
        <f t="shared" si="7"/>
        <v>0</v>
      </c>
      <c r="P137" s="130">
        <f t="shared" si="7"/>
        <v>75857553</v>
      </c>
      <c r="Q137" s="2">
        <f>P137+I137</f>
        <v>180372372</v>
      </c>
      <c r="R137" s="1">
        <f>SUM(Q115:Q136)</f>
        <v>180372372</v>
      </c>
    </row>
    <row r="138" spans="1:16" ht="6" customHeight="1">
      <c r="A138" s="129"/>
      <c r="B138" s="129"/>
      <c r="C138" s="129"/>
      <c r="D138" s="129"/>
      <c r="E138" s="395" t="s">
        <v>162</v>
      </c>
      <c r="F138" s="396"/>
      <c r="G138" s="128"/>
      <c r="H138" s="129"/>
      <c r="I138" s="21"/>
      <c r="J138" s="21"/>
      <c r="K138" s="20"/>
      <c r="L138" s="20"/>
      <c r="M138" s="20"/>
      <c r="N138" s="20"/>
      <c r="O138" s="9"/>
      <c r="P138" s="9"/>
    </row>
    <row r="139" spans="1:16" ht="15.75" customHeight="1">
      <c r="A139" s="164"/>
      <c r="B139" s="164"/>
      <c r="C139" s="164"/>
      <c r="D139" s="164"/>
      <c r="E139" s="163"/>
      <c r="F139" s="168"/>
      <c r="G139" s="163"/>
      <c r="H139" s="164"/>
      <c r="I139" s="164"/>
      <c r="J139" s="164"/>
      <c r="K139" s="20"/>
      <c r="L139" s="20"/>
      <c r="M139" s="20"/>
      <c r="N139" s="20"/>
      <c r="O139" s="162"/>
      <c r="P139" s="162"/>
    </row>
    <row r="140" spans="1:16" ht="19.5" customHeight="1">
      <c r="A140" s="164"/>
      <c r="B140" s="164"/>
      <c r="C140" s="164"/>
      <c r="D140" s="164"/>
      <c r="E140" s="163"/>
      <c r="F140" s="144"/>
      <c r="G140" s="163"/>
      <c r="H140" s="164"/>
      <c r="I140" s="164"/>
      <c r="J140" s="164"/>
      <c r="K140" s="20"/>
      <c r="L140" s="20"/>
      <c r="M140" s="20"/>
      <c r="N140" s="20"/>
      <c r="O140" s="162"/>
      <c r="P140" s="162"/>
    </row>
    <row r="141" spans="1:16" ht="9.75" customHeight="1">
      <c r="A141" s="164"/>
      <c r="B141" s="164"/>
      <c r="C141" s="164"/>
      <c r="D141" s="164"/>
      <c r="E141" s="163"/>
      <c r="F141" s="144"/>
      <c r="G141" s="163"/>
      <c r="H141" s="164"/>
      <c r="I141" s="164"/>
      <c r="J141" s="164"/>
      <c r="K141" s="20"/>
      <c r="L141" s="20"/>
      <c r="M141" s="20"/>
      <c r="N141" s="20"/>
      <c r="O141" s="162"/>
      <c r="P141" s="162"/>
    </row>
    <row r="142" spans="1:16" ht="6" customHeight="1">
      <c r="A142" s="164"/>
      <c r="B142" s="164"/>
      <c r="C142" s="164"/>
      <c r="D142" s="164"/>
      <c r="E142" s="163"/>
      <c r="F142" s="144"/>
      <c r="G142" s="163"/>
      <c r="H142" s="164"/>
      <c r="I142" s="164"/>
      <c r="J142" s="164"/>
      <c r="K142" s="20"/>
      <c r="L142" s="20"/>
      <c r="M142" s="20"/>
      <c r="N142" s="20"/>
      <c r="O142" s="162"/>
      <c r="P142" s="162"/>
    </row>
    <row r="143" spans="1:16" ht="6" customHeight="1">
      <c r="A143" s="164"/>
      <c r="B143" s="164"/>
      <c r="C143" s="164"/>
      <c r="D143" s="164"/>
      <c r="E143" s="163"/>
      <c r="F143" s="144"/>
      <c r="G143" s="163"/>
      <c r="H143" s="164"/>
      <c r="I143" s="164"/>
      <c r="J143" s="164"/>
      <c r="K143" s="20"/>
      <c r="L143" s="20"/>
      <c r="M143" s="20"/>
      <c r="N143" s="20"/>
      <c r="O143" s="162"/>
      <c r="P143" s="162"/>
    </row>
    <row r="144" spans="1:16" ht="6" customHeight="1">
      <c r="A144" s="164"/>
      <c r="B144" s="164"/>
      <c r="C144" s="164"/>
      <c r="D144" s="164"/>
      <c r="E144" s="163"/>
      <c r="F144" s="144"/>
      <c r="G144" s="163"/>
      <c r="H144" s="164"/>
      <c r="I144" s="164"/>
      <c r="J144" s="164"/>
      <c r="K144" s="20"/>
      <c r="L144" s="20"/>
      <c r="M144" s="20"/>
      <c r="N144" s="20"/>
      <c r="O144" s="162"/>
      <c r="P144" s="162"/>
    </row>
    <row r="145" spans="1:16" ht="6" customHeight="1">
      <c r="A145" s="164"/>
      <c r="B145" s="164"/>
      <c r="C145" s="164"/>
      <c r="D145" s="164"/>
      <c r="E145" s="163"/>
      <c r="F145" s="144"/>
      <c r="G145" s="163"/>
      <c r="H145" s="164"/>
      <c r="I145" s="164"/>
      <c r="J145" s="164"/>
      <c r="K145" s="20"/>
      <c r="L145" s="20"/>
      <c r="M145" s="20"/>
      <c r="N145" s="20"/>
      <c r="O145" s="162"/>
      <c r="P145" s="162"/>
    </row>
    <row r="146" spans="1:16" ht="15.75" customHeight="1">
      <c r="A146" s="143"/>
      <c r="B146" s="143"/>
      <c r="C146" s="143"/>
      <c r="D146" s="143"/>
      <c r="E146" s="142"/>
      <c r="F146" s="168"/>
      <c r="G146" s="142"/>
      <c r="H146" s="143"/>
      <c r="I146" s="143"/>
      <c r="J146" s="143"/>
      <c r="K146" s="20"/>
      <c r="L146" s="20"/>
      <c r="M146" s="20"/>
      <c r="N146" s="20"/>
      <c r="O146" s="141"/>
      <c r="P146" s="141"/>
    </row>
    <row r="147" spans="1:16" ht="6.75" customHeight="1">
      <c r="A147" s="143"/>
      <c r="B147" s="143"/>
      <c r="C147" s="143"/>
      <c r="D147" s="143"/>
      <c r="E147" s="142"/>
      <c r="F147" s="144"/>
      <c r="G147" s="142"/>
      <c r="H147" s="143"/>
      <c r="I147" s="143"/>
      <c r="J147" s="143"/>
      <c r="K147" s="20"/>
      <c r="L147" s="20"/>
      <c r="M147" s="20"/>
      <c r="N147" s="20"/>
      <c r="O147" s="141"/>
      <c r="P147" s="141"/>
    </row>
    <row r="148" spans="1:17" ht="12" customHeight="1">
      <c r="A148" s="45" t="s">
        <v>46</v>
      </c>
      <c r="B148" s="431" t="s">
        <v>84</v>
      </c>
      <c r="C148" s="431"/>
      <c r="D148" s="431"/>
      <c r="E148" s="431"/>
      <c r="F148" s="431"/>
      <c r="G148" s="432"/>
      <c r="H148" s="116">
        <f>I137-H153-H154-H157-H158</f>
        <v>76217799</v>
      </c>
      <c r="I148" s="47"/>
      <c r="J148" s="48"/>
      <c r="K148" s="110"/>
      <c r="L148" s="20"/>
      <c r="M148" s="20"/>
      <c r="N148" s="20"/>
      <c r="O148" s="9"/>
      <c r="P148" s="9"/>
      <c r="Q148" s="1">
        <f>H137-Q137</f>
        <v>0</v>
      </c>
    </row>
    <row r="149" spans="1:17" ht="11.25" customHeight="1">
      <c r="A149" s="49" t="s">
        <v>47</v>
      </c>
      <c r="B149" s="380" t="s">
        <v>43</v>
      </c>
      <c r="C149" s="380"/>
      <c r="D149" s="380"/>
      <c r="E149" s="380"/>
      <c r="F149" s="380"/>
      <c r="G149" s="381"/>
      <c r="H149" s="50">
        <f>J137</f>
        <v>38497889</v>
      </c>
      <c r="I149" s="47"/>
      <c r="J149" s="395"/>
      <c r="K149" s="395"/>
      <c r="L149" s="20"/>
      <c r="M149" s="20"/>
      <c r="N149" s="20"/>
      <c r="O149" s="9"/>
      <c r="P149" s="9"/>
      <c r="Q149" s="1">
        <f>F137-I103-J103</f>
        <v>0</v>
      </c>
    </row>
    <row r="150" spans="1:17" ht="12" customHeight="1">
      <c r="A150" s="49" t="s">
        <v>48</v>
      </c>
      <c r="B150" s="380" t="s">
        <v>49</v>
      </c>
      <c r="C150" s="380"/>
      <c r="D150" s="380"/>
      <c r="E150" s="380"/>
      <c r="F150" s="380"/>
      <c r="G150" s="381"/>
      <c r="H150" s="117">
        <f>H148-H149</f>
        <v>37719910</v>
      </c>
      <c r="I150" s="51">
        <f>H148+H151+H154+H158+H160+H161+H162+H164</f>
        <v>109955336</v>
      </c>
      <c r="J150" s="395"/>
      <c r="K150" s="426"/>
      <c r="L150" s="20"/>
      <c r="M150" s="20"/>
      <c r="N150" s="20"/>
      <c r="O150" s="9"/>
      <c r="P150" s="9"/>
      <c r="Q150" s="1">
        <f>G137-K103-L103</f>
        <v>0</v>
      </c>
    </row>
    <row r="151" spans="1:16" ht="12" customHeight="1">
      <c r="A151" s="49" t="s">
        <v>50</v>
      </c>
      <c r="B151" s="380" t="s">
        <v>51</v>
      </c>
      <c r="C151" s="380"/>
      <c r="D151" s="380"/>
      <c r="E151" s="380"/>
      <c r="F151" s="380"/>
      <c r="G151" s="381"/>
      <c r="H151" s="50">
        <f>H152+H153</f>
        <v>23006527</v>
      </c>
      <c r="I151" s="47"/>
      <c r="J151" s="21"/>
      <c r="K151" s="20"/>
      <c r="L151" s="20"/>
      <c r="M151" s="20"/>
      <c r="N151" s="20"/>
      <c r="O151" s="9"/>
      <c r="P151" s="9"/>
    </row>
    <row r="152" spans="1:16" ht="12" customHeight="1">
      <c r="A152" s="49"/>
      <c r="B152" s="382" t="s">
        <v>75</v>
      </c>
      <c r="C152" s="382"/>
      <c r="D152" s="382"/>
      <c r="E152" s="382"/>
      <c r="F152" s="382"/>
      <c r="G152" s="52"/>
      <c r="H152" s="50">
        <v>2965924</v>
      </c>
      <c r="I152" s="47"/>
      <c r="J152" s="21"/>
      <c r="K152" s="20"/>
      <c r="L152" s="20"/>
      <c r="M152" s="20"/>
      <c r="N152" s="20"/>
      <c r="O152" s="9"/>
      <c r="P152" s="9"/>
    </row>
    <row r="153" spans="1:16" ht="12" customHeight="1">
      <c r="A153" s="49"/>
      <c r="B153" s="382" t="s">
        <v>76</v>
      </c>
      <c r="C153" s="382"/>
      <c r="D153" s="382"/>
      <c r="E153" s="382"/>
      <c r="F153" s="382"/>
      <c r="G153" s="52"/>
      <c r="H153" s="50">
        <f>K137</f>
        <v>20040603</v>
      </c>
      <c r="I153" s="47"/>
      <c r="J153" s="21"/>
      <c r="K153" s="20"/>
      <c r="L153" s="20"/>
      <c r="M153" s="20"/>
      <c r="N153" s="20"/>
      <c r="O153" s="9"/>
      <c r="P153" s="9"/>
    </row>
    <row r="154" spans="1:16" ht="12" customHeight="1">
      <c r="A154" s="49" t="s">
        <v>52</v>
      </c>
      <c r="B154" s="380" t="s">
        <v>44</v>
      </c>
      <c r="C154" s="380"/>
      <c r="D154" s="380"/>
      <c r="E154" s="380"/>
      <c r="F154" s="380"/>
      <c r="G154" s="381"/>
      <c r="H154" s="50">
        <f>L137</f>
        <v>5336787</v>
      </c>
      <c r="I154" s="47"/>
      <c r="J154" s="21"/>
      <c r="K154" s="20"/>
      <c r="L154" s="20"/>
      <c r="M154" s="20"/>
      <c r="N154" s="20"/>
      <c r="O154" s="9"/>
      <c r="P154" s="9"/>
    </row>
    <row r="155" spans="1:16" ht="12" customHeight="1">
      <c r="A155" s="53" t="s">
        <v>53</v>
      </c>
      <c r="B155" s="402" t="s">
        <v>118</v>
      </c>
      <c r="C155" s="402"/>
      <c r="D155" s="402"/>
      <c r="E155" s="402"/>
      <c r="F155" s="402"/>
      <c r="G155" s="403"/>
      <c r="H155" s="54">
        <f>H157+H156</f>
        <v>19199560</v>
      </c>
      <c r="I155" s="47"/>
      <c r="J155" s="21"/>
      <c r="K155" s="20"/>
      <c r="L155" s="20"/>
      <c r="M155" s="20"/>
      <c r="N155" s="20"/>
      <c r="O155" s="9"/>
      <c r="P155" s="9"/>
    </row>
    <row r="156" spans="1:16" ht="12" customHeight="1">
      <c r="A156" s="49"/>
      <c r="B156" s="382" t="s">
        <v>77</v>
      </c>
      <c r="C156" s="382"/>
      <c r="D156" s="382"/>
      <c r="E156" s="382"/>
      <c r="F156" s="382"/>
      <c r="G156" s="52"/>
      <c r="H156" s="54">
        <v>18577820</v>
      </c>
      <c r="I156" s="47"/>
      <c r="J156" s="21"/>
      <c r="K156" s="20"/>
      <c r="L156" s="20"/>
      <c r="M156" s="20"/>
      <c r="N156" s="20"/>
      <c r="O156" s="9"/>
      <c r="P156" s="9"/>
    </row>
    <row r="157" spans="1:16" ht="12" customHeight="1">
      <c r="A157" s="49"/>
      <c r="B157" s="382" t="s">
        <v>78</v>
      </c>
      <c r="C157" s="382"/>
      <c r="D157" s="382"/>
      <c r="E157" s="382"/>
      <c r="F157" s="382"/>
      <c r="G157" s="52"/>
      <c r="H157" s="54">
        <v>621740</v>
      </c>
      <c r="I157" s="47"/>
      <c r="J157" s="21"/>
      <c r="K157" s="20"/>
      <c r="L157" s="20"/>
      <c r="M157" s="20"/>
      <c r="N157" s="20"/>
      <c r="O157" s="9"/>
      <c r="P157" s="9"/>
    </row>
    <row r="158" spans="1:16" ht="12" customHeight="1">
      <c r="A158" s="53" t="s">
        <v>54</v>
      </c>
      <c r="B158" s="402" t="s">
        <v>34</v>
      </c>
      <c r="C158" s="402"/>
      <c r="D158" s="402"/>
      <c r="E158" s="402"/>
      <c r="F158" s="402"/>
      <c r="G158" s="403"/>
      <c r="H158" s="54">
        <f>M137</f>
        <v>2297890</v>
      </c>
      <c r="I158" s="47"/>
      <c r="J158" s="22"/>
      <c r="K158" s="9"/>
      <c r="L158" s="9"/>
      <c r="M158" s="9"/>
      <c r="N158" s="9"/>
      <c r="O158" s="9"/>
      <c r="P158" s="9"/>
    </row>
    <row r="159" spans="1:16" ht="12" customHeight="1">
      <c r="A159" s="53" t="s">
        <v>55</v>
      </c>
      <c r="B159" s="402" t="s">
        <v>115</v>
      </c>
      <c r="C159" s="402"/>
      <c r="D159" s="402"/>
      <c r="E159" s="402"/>
      <c r="F159" s="402"/>
      <c r="G159" s="403"/>
      <c r="H159" s="54"/>
      <c r="I159" s="47"/>
      <c r="J159" s="22"/>
      <c r="K159" s="9"/>
      <c r="L159" s="9"/>
      <c r="M159" s="9"/>
      <c r="N159" s="9"/>
      <c r="O159" s="9"/>
      <c r="P159" s="9"/>
    </row>
    <row r="160" spans="1:16" ht="12.75" customHeight="1">
      <c r="A160" s="150" t="s">
        <v>56</v>
      </c>
      <c r="B160" s="402" t="s">
        <v>64</v>
      </c>
      <c r="C160" s="402"/>
      <c r="D160" s="402"/>
      <c r="E160" s="402"/>
      <c r="F160" s="402"/>
      <c r="G160" s="403"/>
      <c r="H160" s="54">
        <f>N137</f>
        <v>2405833</v>
      </c>
      <c r="I160" s="47"/>
      <c r="J160" s="22"/>
      <c r="K160" s="9"/>
      <c r="L160" s="9"/>
      <c r="M160" s="9"/>
      <c r="N160" s="9"/>
      <c r="O160" s="9"/>
      <c r="P160" s="9"/>
    </row>
    <row r="161" spans="1:16" ht="26.25" customHeight="1">
      <c r="A161" s="53" t="s">
        <v>57</v>
      </c>
      <c r="B161" s="402" t="s">
        <v>58</v>
      </c>
      <c r="C161" s="402"/>
      <c r="D161" s="402"/>
      <c r="E161" s="402"/>
      <c r="F161" s="402"/>
      <c r="G161" s="403"/>
      <c r="H161" s="50">
        <v>340500</v>
      </c>
      <c r="I161" s="47"/>
      <c r="J161" s="22"/>
      <c r="K161" s="9"/>
      <c r="L161" s="9"/>
      <c r="M161" s="9"/>
      <c r="N161" s="9"/>
      <c r="O161" s="9"/>
      <c r="P161" s="9"/>
    </row>
    <row r="162" spans="1:16" ht="26.25" customHeight="1">
      <c r="A162" s="49" t="s">
        <v>59</v>
      </c>
      <c r="B162" s="402" t="s">
        <v>133</v>
      </c>
      <c r="C162" s="402"/>
      <c r="D162" s="402"/>
      <c r="E162" s="402"/>
      <c r="F162" s="402"/>
      <c r="G162" s="403"/>
      <c r="H162" s="50">
        <f>O137</f>
        <v>0</v>
      </c>
      <c r="I162" s="47"/>
      <c r="J162" s="22"/>
      <c r="K162" s="9"/>
      <c r="L162" s="9"/>
      <c r="M162" s="9"/>
      <c r="N162" s="9"/>
      <c r="O162" s="9"/>
      <c r="P162" s="9"/>
    </row>
    <row r="163" spans="1:16" ht="25.5" customHeight="1">
      <c r="A163" s="49" t="s">
        <v>60</v>
      </c>
      <c r="B163" s="402" t="s">
        <v>61</v>
      </c>
      <c r="C163" s="402"/>
      <c r="D163" s="402"/>
      <c r="E163" s="402"/>
      <c r="F163" s="402"/>
      <c r="G163" s="403"/>
      <c r="H163" s="50"/>
      <c r="I163" s="47"/>
      <c r="J163" s="22"/>
      <c r="K163" s="9"/>
      <c r="L163" s="9"/>
      <c r="M163" s="9"/>
      <c r="N163" s="9"/>
      <c r="O163" s="9"/>
      <c r="P163" s="9"/>
    </row>
    <row r="164" spans="1:16" ht="39.75" customHeight="1">
      <c r="A164" s="55" t="s">
        <v>62</v>
      </c>
      <c r="B164" s="400" t="s">
        <v>63</v>
      </c>
      <c r="C164" s="400"/>
      <c r="D164" s="400"/>
      <c r="E164" s="400"/>
      <c r="F164" s="400"/>
      <c r="G164" s="401"/>
      <c r="H164" s="56">
        <v>350000</v>
      </c>
      <c r="I164" s="47"/>
      <c r="J164" s="22"/>
      <c r="K164" s="9"/>
      <c r="L164" s="9"/>
      <c r="M164" s="9"/>
      <c r="N164" s="9"/>
      <c r="O164" s="9"/>
      <c r="P164" s="9"/>
    </row>
    <row r="165" spans="1:16" ht="4.5" customHeight="1">
      <c r="A165" s="147"/>
      <c r="B165" s="148"/>
      <c r="C165" s="148"/>
      <c r="D165" s="148"/>
      <c r="E165" s="148"/>
      <c r="F165" s="148"/>
      <c r="G165" s="148"/>
      <c r="H165" s="59"/>
      <c r="I165" s="59"/>
      <c r="J165" s="22"/>
      <c r="K165" s="140"/>
      <c r="L165" s="140"/>
      <c r="M165" s="140"/>
      <c r="N165" s="140"/>
      <c r="O165" s="140"/>
      <c r="P165" s="140"/>
    </row>
    <row r="166" spans="1:16" ht="6" customHeight="1">
      <c r="A166" s="57"/>
      <c r="B166" s="145"/>
      <c r="C166" s="145"/>
      <c r="D166" s="145"/>
      <c r="E166" s="145"/>
      <c r="F166" s="145"/>
      <c r="G166" s="145"/>
      <c r="H166" s="58"/>
      <c r="I166" s="59"/>
      <c r="J166" s="22"/>
      <c r="K166" s="146"/>
      <c r="L166" s="146"/>
      <c r="M166" s="146"/>
      <c r="N166" s="146"/>
      <c r="O166" s="146"/>
      <c r="P166" s="146"/>
    </row>
    <row r="167" spans="1:16" ht="15.75" customHeight="1">
      <c r="A167" s="60" t="s">
        <v>22</v>
      </c>
      <c r="B167" s="377" t="s">
        <v>81</v>
      </c>
      <c r="C167" s="378"/>
      <c r="D167" s="378"/>
      <c r="E167" s="378"/>
      <c r="F167" s="378"/>
      <c r="G167" s="379"/>
      <c r="H167" s="61">
        <v>3535040</v>
      </c>
      <c r="I167" s="62"/>
      <c r="J167" s="22"/>
      <c r="K167" s="9"/>
      <c r="L167" s="9"/>
      <c r="M167" s="9"/>
      <c r="N167" s="9"/>
      <c r="O167" s="9"/>
      <c r="P167" s="9"/>
    </row>
    <row r="168" spans="1:16" ht="14.25" customHeight="1">
      <c r="A168" s="44" t="s">
        <v>22</v>
      </c>
      <c r="B168" s="377" t="s">
        <v>82</v>
      </c>
      <c r="C168" s="378"/>
      <c r="D168" s="378"/>
      <c r="E168" s="378"/>
      <c r="F168" s="378"/>
      <c r="G168" s="379"/>
      <c r="H168" s="42">
        <v>400000</v>
      </c>
      <c r="I168" s="63"/>
      <c r="J168" s="22"/>
      <c r="K168" s="9"/>
      <c r="L168" s="9"/>
      <c r="M168" s="9"/>
      <c r="N168" s="9"/>
      <c r="O168" s="9"/>
      <c r="P168" s="9"/>
    </row>
    <row r="169" spans="1:16" ht="27.75" customHeight="1">
      <c r="A169" s="44" t="s">
        <v>106</v>
      </c>
      <c r="B169" s="377" t="s">
        <v>107</v>
      </c>
      <c r="C169" s="378"/>
      <c r="D169" s="378"/>
      <c r="E169" s="378"/>
      <c r="F169" s="378"/>
      <c r="G169" s="379"/>
      <c r="H169" s="42">
        <v>3000000</v>
      </c>
      <c r="I169" s="63"/>
      <c r="J169" s="22"/>
      <c r="K169" s="9"/>
      <c r="L169" s="9"/>
      <c r="M169" s="9"/>
      <c r="N169" s="9"/>
      <c r="O169" s="9"/>
      <c r="P169" s="9"/>
    </row>
    <row r="170" spans="1:16" ht="14.25" customHeight="1">
      <c r="A170" s="64" t="s">
        <v>20</v>
      </c>
      <c r="B170" s="433" t="s">
        <v>24</v>
      </c>
      <c r="C170" s="434"/>
      <c r="D170" s="434"/>
      <c r="E170" s="434"/>
      <c r="F170" s="434"/>
      <c r="G170" s="435"/>
      <c r="H170" s="65">
        <f>H167+H168+H169</f>
        <v>6935040</v>
      </c>
      <c r="I170" s="66"/>
      <c r="J170" s="22"/>
      <c r="K170" s="9"/>
      <c r="L170" s="9"/>
      <c r="M170" s="9"/>
      <c r="N170" s="9"/>
      <c r="O170" s="9"/>
      <c r="P170" s="9"/>
    </row>
    <row r="171" spans="1:16" ht="14.25" customHeight="1">
      <c r="A171" s="67" t="s">
        <v>21</v>
      </c>
      <c r="B171" s="404" t="s">
        <v>83</v>
      </c>
      <c r="C171" s="405"/>
      <c r="D171" s="405"/>
      <c r="E171" s="405"/>
      <c r="F171" s="405"/>
      <c r="G171" s="406"/>
      <c r="H171" s="78">
        <f>H170+H137</f>
        <v>187307412</v>
      </c>
      <c r="I171" s="24"/>
      <c r="J171" s="22"/>
      <c r="K171" s="9"/>
      <c r="L171" s="9"/>
      <c r="M171" s="9"/>
      <c r="N171" s="9"/>
      <c r="O171" s="9"/>
      <c r="P171" s="9"/>
    </row>
    <row r="172" spans="1:16" ht="9.75" customHeight="1">
      <c r="A172" s="68"/>
      <c r="B172" s="69"/>
      <c r="C172" s="69"/>
      <c r="D172" s="69"/>
      <c r="E172" s="69"/>
      <c r="F172" s="69"/>
      <c r="G172" s="69"/>
      <c r="H172" s="70"/>
      <c r="I172" s="24"/>
      <c r="J172" s="22"/>
      <c r="K172" s="9"/>
      <c r="L172" s="9"/>
      <c r="M172" s="9"/>
      <c r="N172" s="9"/>
      <c r="O172" s="9"/>
      <c r="P172" s="9"/>
    </row>
    <row r="173" spans="1:16" ht="23.25" customHeight="1">
      <c r="A173" s="68"/>
      <c r="B173" s="69"/>
      <c r="C173" s="69"/>
      <c r="D173" s="69"/>
      <c r="E173" s="69"/>
      <c r="F173" s="69"/>
      <c r="G173" s="69"/>
      <c r="H173" s="70"/>
      <c r="I173" s="24"/>
      <c r="J173" s="22"/>
      <c r="K173" s="141"/>
      <c r="L173" s="141"/>
      <c r="M173" s="141"/>
      <c r="N173" s="141"/>
      <c r="O173" s="141"/>
      <c r="P173" s="141"/>
    </row>
    <row r="174" spans="1:16" ht="19.5" customHeight="1">
      <c r="A174" s="68"/>
      <c r="B174" s="69"/>
      <c r="C174" s="69"/>
      <c r="D174" s="69"/>
      <c r="E174" s="69"/>
      <c r="F174" s="69"/>
      <c r="G174" s="69"/>
      <c r="H174" s="70"/>
      <c r="I174" s="24"/>
      <c r="J174" s="22"/>
      <c r="K174" s="146"/>
      <c r="L174" s="146"/>
      <c r="M174" s="146"/>
      <c r="N174" s="146"/>
      <c r="O174" s="146"/>
      <c r="P174" s="146"/>
    </row>
    <row r="175" spans="1:16" ht="19.5" customHeight="1">
      <c r="A175" s="68"/>
      <c r="B175" s="69"/>
      <c r="C175" s="69"/>
      <c r="D175" s="69"/>
      <c r="E175" s="69"/>
      <c r="F175" s="69"/>
      <c r="G175" s="69"/>
      <c r="H175" s="70"/>
      <c r="I175" s="24"/>
      <c r="J175" s="22"/>
      <c r="K175" s="146"/>
      <c r="L175" s="146"/>
      <c r="M175" s="146"/>
      <c r="N175" s="146"/>
      <c r="O175" s="146"/>
      <c r="P175" s="146"/>
    </row>
    <row r="176" spans="1:16" ht="15" customHeight="1">
      <c r="A176" s="68"/>
      <c r="B176" s="69"/>
      <c r="C176" s="69"/>
      <c r="D176" s="69"/>
      <c r="E176" s="69"/>
      <c r="F176" s="69"/>
      <c r="G176" s="69"/>
      <c r="H176" s="70"/>
      <c r="I176" s="24"/>
      <c r="J176" s="22"/>
      <c r="K176" s="141"/>
      <c r="L176" s="141"/>
      <c r="M176" s="141"/>
      <c r="N176" s="141"/>
      <c r="O176" s="141"/>
      <c r="P176" s="141"/>
    </row>
    <row r="177" spans="1:16" ht="16.5" customHeight="1">
      <c r="A177" s="68"/>
      <c r="B177" s="69"/>
      <c r="C177" s="69"/>
      <c r="D177" s="69"/>
      <c r="E177" s="69"/>
      <c r="F177" s="69"/>
      <c r="G177" s="69"/>
      <c r="H177" s="70"/>
      <c r="I177" s="24"/>
      <c r="J177" s="22"/>
      <c r="K177" s="141"/>
      <c r="L177" s="141"/>
      <c r="M177" s="141"/>
      <c r="N177" s="141"/>
      <c r="O177" s="141"/>
      <c r="P177" s="141"/>
    </row>
    <row r="178" spans="1:16" ht="12" customHeight="1">
      <c r="A178" s="68"/>
      <c r="B178" s="69"/>
      <c r="C178" s="69"/>
      <c r="D178" s="69"/>
      <c r="E178" s="69"/>
      <c r="F178" s="69"/>
      <c r="G178" s="69"/>
      <c r="H178" s="70"/>
      <c r="I178" s="24"/>
      <c r="J178" s="22"/>
      <c r="K178" s="141"/>
      <c r="L178" s="141"/>
      <c r="M178" s="141"/>
      <c r="N178" s="141"/>
      <c r="O178" s="141"/>
      <c r="P178" s="141"/>
    </row>
    <row r="179" spans="1:16" ht="6.75" customHeight="1">
      <c r="A179" s="68"/>
      <c r="B179" s="69"/>
      <c r="C179" s="69"/>
      <c r="D179" s="69"/>
      <c r="E179" s="69"/>
      <c r="F179" s="69"/>
      <c r="G179" s="69"/>
      <c r="H179" s="70"/>
      <c r="I179" s="24"/>
      <c r="J179" s="22"/>
      <c r="K179" s="141"/>
      <c r="L179" s="141"/>
      <c r="M179" s="141"/>
      <c r="N179" s="141"/>
      <c r="O179" s="141"/>
      <c r="P179" s="141"/>
    </row>
    <row r="180" spans="1:16" ht="9.75" customHeight="1">
      <c r="A180" s="68"/>
      <c r="B180" s="69"/>
      <c r="C180" s="69"/>
      <c r="D180" s="69"/>
      <c r="E180" s="69"/>
      <c r="F180" s="69"/>
      <c r="G180" s="69"/>
      <c r="H180" s="70"/>
      <c r="I180" s="24"/>
      <c r="J180" s="22"/>
      <c r="K180" s="9"/>
      <c r="L180" s="9"/>
      <c r="M180" s="9"/>
      <c r="N180" s="9"/>
      <c r="O180" s="9"/>
      <c r="P180" s="9"/>
    </row>
    <row r="181" spans="1:16" ht="15.75" customHeight="1">
      <c r="A181" s="43" t="s">
        <v>4</v>
      </c>
      <c r="B181" s="424" t="s">
        <v>204</v>
      </c>
      <c r="C181" s="425"/>
      <c r="D181" s="425"/>
      <c r="E181" s="425"/>
      <c r="F181" s="425"/>
      <c r="G181" s="425"/>
      <c r="H181" s="409"/>
      <c r="I181" s="408">
        <f>Dochody!E86</f>
        <v>176782033</v>
      </c>
      <c r="J181" s="409"/>
      <c r="K181" s="9"/>
      <c r="L181" s="9"/>
      <c r="M181" s="9"/>
      <c r="N181" s="9"/>
      <c r="O181" s="9"/>
      <c r="P181" s="9"/>
    </row>
    <row r="182" spans="1:16" ht="15.75" customHeight="1">
      <c r="A182" s="43"/>
      <c r="B182" s="410" t="s">
        <v>25</v>
      </c>
      <c r="C182" s="413"/>
      <c r="D182" s="413"/>
      <c r="E182" s="413"/>
      <c r="F182" s="413"/>
      <c r="G182" s="413"/>
      <c r="H182" s="411"/>
      <c r="I182" s="412">
        <f>Dochody!F86+Dochody!G86</f>
        <v>4614964</v>
      </c>
      <c r="J182" s="411"/>
      <c r="K182" s="9"/>
      <c r="L182" s="9"/>
      <c r="M182" s="9"/>
      <c r="N182" s="9"/>
      <c r="O182" s="9"/>
      <c r="P182" s="9"/>
    </row>
    <row r="183" spans="1:16" ht="15.75" customHeight="1">
      <c r="A183" s="43"/>
      <c r="B183" s="410" t="s">
        <v>109</v>
      </c>
      <c r="C183" s="413"/>
      <c r="D183" s="413"/>
      <c r="E183" s="413"/>
      <c r="F183" s="413"/>
      <c r="G183" s="413"/>
      <c r="H183" s="411"/>
      <c r="I183" s="412">
        <f>Dochody!H86+Dochody!I86</f>
        <v>4235665</v>
      </c>
      <c r="J183" s="411"/>
      <c r="K183" s="9"/>
      <c r="L183" s="9"/>
      <c r="M183" s="9"/>
      <c r="N183" s="9"/>
      <c r="O183" s="9"/>
      <c r="P183" s="9"/>
    </row>
    <row r="184" spans="1:16" ht="17.25" customHeight="1">
      <c r="A184" s="43" t="s">
        <v>5</v>
      </c>
      <c r="B184" s="410" t="s">
        <v>37</v>
      </c>
      <c r="C184" s="413"/>
      <c r="D184" s="413"/>
      <c r="E184" s="413"/>
      <c r="F184" s="413"/>
      <c r="G184" s="413"/>
      <c r="H184" s="411"/>
      <c r="I184" s="408">
        <f>I181+I183-I182</f>
        <v>176402734</v>
      </c>
      <c r="J184" s="409"/>
      <c r="K184" s="9"/>
      <c r="L184" s="9"/>
      <c r="M184" s="9"/>
      <c r="N184" s="9"/>
      <c r="O184" s="9"/>
      <c r="P184" s="9"/>
    </row>
    <row r="185" spans="1:16" ht="16.5" customHeight="1">
      <c r="A185" s="71" t="s">
        <v>6</v>
      </c>
      <c r="B185" s="421" t="s">
        <v>114</v>
      </c>
      <c r="C185" s="422"/>
      <c r="D185" s="422"/>
      <c r="E185" s="422"/>
      <c r="F185" s="422"/>
      <c r="G185" s="422"/>
      <c r="H185" s="423"/>
      <c r="I185" s="408">
        <f>Dochody!J95</f>
        <v>6900000</v>
      </c>
      <c r="J185" s="409"/>
      <c r="K185" s="9"/>
      <c r="L185" s="9"/>
      <c r="M185" s="9"/>
      <c r="N185" s="9"/>
      <c r="O185" s="9"/>
      <c r="P185" s="9"/>
    </row>
    <row r="186" spans="1:16" ht="43.5" customHeight="1">
      <c r="A186" s="71" t="s">
        <v>65</v>
      </c>
      <c r="B186" s="421" t="s">
        <v>111</v>
      </c>
      <c r="C186" s="422"/>
      <c r="D186" s="422"/>
      <c r="E186" s="422"/>
      <c r="F186" s="422"/>
      <c r="G186" s="422"/>
      <c r="H186" s="423"/>
      <c r="I186" s="408">
        <v>4004678</v>
      </c>
      <c r="J186" s="436"/>
      <c r="K186" s="9"/>
      <c r="L186" s="9"/>
      <c r="M186" s="9"/>
      <c r="N186" s="9"/>
      <c r="O186" s="9"/>
      <c r="P186" s="9"/>
    </row>
    <row r="187" spans="1:16" ht="22.5" customHeight="1">
      <c r="A187" s="43"/>
      <c r="B187" s="424" t="s">
        <v>116</v>
      </c>
      <c r="C187" s="425"/>
      <c r="D187" s="425"/>
      <c r="E187" s="425"/>
      <c r="F187" s="425"/>
      <c r="G187" s="425"/>
      <c r="H187" s="409"/>
      <c r="I187" s="408">
        <f>I184+I185+I186</f>
        <v>187307412</v>
      </c>
      <c r="J187" s="409"/>
      <c r="K187" s="9"/>
      <c r="L187" s="25"/>
      <c r="M187" s="9"/>
      <c r="N187" s="9"/>
      <c r="O187" s="9"/>
      <c r="P187" s="9"/>
    </row>
    <row r="188" spans="1:16" ht="3.75" customHeight="1">
      <c r="A188" s="43"/>
      <c r="B188" s="410"/>
      <c r="C188" s="413"/>
      <c r="D188" s="413"/>
      <c r="E188" s="413"/>
      <c r="F188" s="413"/>
      <c r="G188" s="413"/>
      <c r="H188" s="411"/>
      <c r="I188" s="410"/>
      <c r="J188" s="411"/>
      <c r="K188" s="9"/>
      <c r="L188" s="9"/>
      <c r="M188" s="9"/>
      <c r="N188" s="9"/>
      <c r="O188" s="9"/>
      <c r="P188" s="9"/>
    </row>
    <row r="189" spans="1:16" ht="15" customHeight="1">
      <c r="A189" s="43" t="s">
        <v>4</v>
      </c>
      <c r="B189" s="424" t="s">
        <v>240</v>
      </c>
      <c r="C189" s="425"/>
      <c r="D189" s="425"/>
      <c r="E189" s="425"/>
      <c r="F189" s="425"/>
      <c r="G189" s="425"/>
      <c r="H189" s="409"/>
      <c r="I189" s="408">
        <f>E137</f>
        <v>180751671</v>
      </c>
      <c r="J189" s="409"/>
      <c r="K189" s="9"/>
      <c r="L189" s="9"/>
      <c r="M189" s="9"/>
      <c r="N189" s="9"/>
      <c r="O189" s="9"/>
      <c r="P189" s="9"/>
    </row>
    <row r="190" spans="1:16" ht="18" customHeight="1">
      <c r="A190" s="43"/>
      <c r="B190" s="410" t="s">
        <v>26</v>
      </c>
      <c r="C190" s="413"/>
      <c r="D190" s="413"/>
      <c r="E190" s="413"/>
      <c r="F190" s="413"/>
      <c r="G190" s="413"/>
      <c r="H190" s="411"/>
      <c r="I190" s="412">
        <f>F137</f>
        <v>4831672</v>
      </c>
      <c r="J190" s="411"/>
      <c r="K190" s="25"/>
      <c r="L190" s="365"/>
      <c r="M190" s="365"/>
      <c r="N190" s="25"/>
      <c r="O190" s="9"/>
      <c r="P190" s="9"/>
    </row>
    <row r="191" spans="1:16" ht="18" customHeight="1">
      <c r="A191" s="43"/>
      <c r="B191" s="410" t="s">
        <v>27</v>
      </c>
      <c r="C191" s="413"/>
      <c r="D191" s="413"/>
      <c r="E191" s="413"/>
      <c r="F191" s="413"/>
      <c r="G191" s="413"/>
      <c r="H191" s="411"/>
      <c r="I191" s="412">
        <f>G137</f>
        <v>4452373</v>
      </c>
      <c r="J191" s="411"/>
      <c r="K191" s="25"/>
      <c r="L191" s="9"/>
      <c r="M191" s="9"/>
      <c r="N191" s="9"/>
      <c r="O191" s="9"/>
      <c r="P191" s="9"/>
    </row>
    <row r="192" spans="1:16" ht="17.25" customHeight="1">
      <c r="A192" s="43" t="s">
        <v>5</v>
      </c>
      <c r="B192" s="410" t="s">
        <v>38</v>
      </c>
      <c r="C192" s="413"/>
      <c r="D192" s="413"/>
      <c r="E192" s="413"/>
      <c r="F192" s="413"/>
      <c r="G192" s="413"/>
      <c r="H192" s="411"/>
      <c r="I192" s="408">
        <f>I189+I191-I190</f>
        <v>180372372</v>
      </c>
      <c r="J192" s="409"/>
      <c r="K192" s="9"/>
      <c r="L192" s="365"/>
      <c r="M192" s="430"/>
      <c r="N192" s="9"/>
      <c r="O192" s="9"/>
      <c r="P192" s="9"/>
    </row>
    <row r="193" spans="1:16" ht="12.75">
      <c r="A193" s="43" t="s">
        <v>6</v>
      </c>
      <c r="B193" s="410" t="s">
        <v>41</v>
      </c>
      <c r="C193" s="413"/>
      <c r="D193" s="413"/>
      <c r="E193" s="413"/>
      <c r="F193" s="413"/>
      <c r="G193" s="413"/>
      <c r="H193" s="411"/>
      <c r="I193" s="412">
        <f>H167</f>
        <v>3535040</v>
      </c>
      <c r="J193" s="411"/>
      <c r="K193" s="9"/>
      <c r="L193" s="9"/>
      <c r="M193" s="9"/>
      <c r="N193" s="9"/>
      <c r="O193" s="9"/>
      <c r="P193" s="9"/>
    </row>
    <row r="194" spans="1:16" ht="12.75">
      <c r="A194" s="43" t="s">
        <v>7</v>
      </c>
      <c r="B194" s="410" t="s">
        <v>40</v>
      </c>
      <c r="C194" s="413"/>
      <c r="D194" s="413"/>
      <c r="E194" s="413"/>
      <c r="F194" s="413"/>
      <c r="G194" s="413"/>
      <c r="H194" s="411"/>
      <c r="I194" s="412">
        <f>H168</f>
        <v>400000</v>
      </c>
      <c r="J194" s="411"/>
      <c r="K194" s="9"/>
      <c r="L194" s="9"/>
      <c r="M194" s="9"/>
      <c r="N194" s="9"/>
      <c r="O194" s="9"/>
      <c r="P194" s="9"/>
    </row>
    <row r="195" spans="1:16" ht="12.75">
      <c r="A195" s="43" t="s">
        <v>65</v>
      </c>
      <c r="B195" s="410" t="s">
        <v>107</v>
      </c>
      <c r="C195" s="413"/>
      <c r="D195" s="413"/>
      <c r="E195" s="413"/>
      <c r="F195" s="413"/>
      <c r="G195" s="413"/>
      <c r="H195" s="411"/>
      <c r="I195" s="412">
        <v>3000000</v>
      </c>
      <c r="J195" s="429"/>
      <c r="K195" s="118"/>
      <c r="L195" s="118"/>
      <c r="M195" s="118"/>
      <c r="N195" s="118"/>
      <c r="O195" s="118"/>
      <c r="P195" s="118"/>
    </row>
    <row r="196" spans="1:17" ht="18" customHeight="1">
      <c r="A196" s="72"/>
      <c r="B196" s="424" t="s">
        <v>117</v>
      </c>
      <c r="C196" s="425"/>
      <c r="D196" s="425"/>
      <c r="E196" s="425"/>
      <c r="F196" s="425"/>
      <c r="G196" s="425"/>
      <c r="H196" s="409"/>
      <c r="I196" s="408">
        <f>I192+I193+I194+I195</f>
        <v>187307412</v>
      </c>
      <c r="J196" s="409"/>
      <c r="K196" s="9"/>
      <c r="L196" s="427"/>
      <c r="M196" s="428"/>
      <c r="N196" s="9"/>
      <c r="O196" s="9"/>
      <c r="P196" s="9"/>
      <c r="Q196" s="1">
        <f>I196-I187</f>
        <v>0</v>
      </c>
    </row>
    <row r="197" spans="1:16" ht="7.5" customHeight="1">
      <c r="A197" s="26"/>
      <c r="B197" s="9"/>
      <c r="C197" s="9"/>
      <c r="D197" s="9"/>
      <c r="E197" s="27"/>
      <c r="F197" s="22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 ht="15" customHeight="1">
      <c r="A198" s="430" t="s">
        <v>137</v>
      </c>
      <c r="B198" s="430"/>
      <c r="C198" s="430"/>
      <c r="D198" s="430"/>
      <c r="E198" s="430"/>
      <c r="F198" s="430"/>
      <c r="G198" s="430"/>
      <c r="H198" s="430"/>
      <c r="I198" s="430"/>
      <c r="J198" s="430"/>
      <c r="K198" s="9"/>
      <c r="L198" s="136"/>
      <c r="M198" s="9"/>
      <c r="N198" s="9"/>
      <c r="O198" s="9"/>
      <c r="P198" s="9"/>
    </row>
    <row r="199" spans="1:16" ht="12.75">
      <c r="A199" s="407" t="s">
        <v>139</v>
      </c>
      <c r="B199" s="407"/>
      <c r="C199" s="407"/>
      <c r="D199" s="407"/>
      <c r="E199" s="407"/>
      <c r="F199" s="407"/>
      <c r="G199" s="407"/>
      <c r="H199" s="407"/>
      <c r="I199" s="407"/>
      <c r="J199" s="407"/>
      <c r="K199" s="9"/>
      <c r="L199" s="9"/>
      <c r="M199" s="9"/>
      <c r="N199" s="9"/>
      <c r="O199" s="9"/>
      <c r="P199" s="9"/>
    </row>
    <row r="200" spans="1:16" ht="12.75">
      <c r="A200" s="80" t="s">
        <v>138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 ht="12.75">
      <c r="A201" s="157" t="s">
        <v>141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ht="12.75">
      <c r="A202" s="157" t="s">
        <v>140</v>
      </c>
      <c r="B202" s="76"/>
      <c r="C202" s="76"/>
      <c r="D202" s="76"/>
      <c r="E202" s="76"/>
      <c r="F202" s="76"/>
      <c r="G202" s="76"/>
      <c r="H202" s="76"/>
      <c r="I202" s="76"/>
      <c r="J202" s="76"/>
      <c r="K202" s="9"/>
      <c r="L202" s="9"/>
      <c r="M202" s="9"/>
      <c r="N202" s="9"/>
      <c r="O202" s="9"/>
      <c r="P202" s="9"/>
    </row>
    <row r="203" spans="1:16" ht="12.75">
      <c r="A203" s="399"/>
      <c r="B203" s="399"/>
      <c r="C203" s="399"/>
      <c r="D203" s="399"/>
      <c r="E203" s="399"/>
      <c r="F203" s="399"/>
      <c r="G203" s="399"/>
      <c r="H203" s="399"/>
      <c r="I203" s="399"/>
      <c r="J203" s="399"/>
      <c r="K203" s="9"/>
      <c r="L203" s="9"/>
      <c r="M203" s="9"/>
      <c r="N203" s="9"/>
      <c r="O203" s="9"/>
      <c r="P203" s="9"/>
    </row>
    <row r="204" spans="1:16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</sheetData>
  <sheetProtection/>
  <mergeCells count="203">
    <mergeCell ref="I41:J41"/>
    <mergeCell ref="K41:L41"/>
    <mergeCell ref="A75:C75"/>
    <mergeCell ref="D75:H76"/>
    <mergeCell ref="I75:J75"/>
    <mergeCell ref="K75:L75"/>
    <mergeCell ref="D55:H55"/>
    <mergeCell ref="D58:H58"/>
    <mergeCell ref="D59:H59"/>
    <mergeCell ref="D49:H49"/>
    <mergeCell ref="D12:H12"/>
    <mergeCell ref="D13:H13"/>
    <mergeCell ref="D19:H19"/>
    <mergeCell ref="D18:H18"/>
    <mergeCell ref="D17:H17"/>
    <mergeCell ref="D28:H28"/>
    <mergeCell ref="D25:H25"/>
    <mergeCell ref="D15:H15"/>
    <mergeCell ref="D26:H26"/>
    <mergeCell ref="D16:H16"/>
    <mergeCell ref="B122:D122"/>
    <mergeCell ref="D37:H37"/>
    <mergeCell ref="D36:H36"/>
    <mergeCell ref="D51:H51"/>
    <mergeCell ref="D48:H48"/>
    <mergeCell ref="D33:H33"/>
    <mergeCell ref="D34:H34"/>
    <mergeCell ref="D54:H54"/>
    <mergeCell ref="A41:C41"/>
    <mergeCell ref="D41:H42"/>
    <mergeCell ref="B123:D123"/>
    <mergeCell ref="B121:D121"/>
    <mergeCell ref="B118:D118"/>
    <mergeCell ref="B119:D119"/>
    <mergeCell ref="A198:J198"/>
    <mergeCell ref="B196:H196"/>
    <mergeCell ref="B190:H190"/>
    <mergeCell ref="B188:H188"/>
    <mergeCell ref="B186:H186"/>
    <mergeCell ref="B184:H184"/>
    <mergeCell ref="B191:H191"/>
    <mergeCell ref="B189:H189"/>
    <mergeCell ref="I186:J186"/>
    <mergeCell ref="B193:H193"/>
    <mergeCell ref="B170:G170"/>
    <mergeCell ref="B182:H182"/>
    <mergeCell ref="I181:J181"/>
    <mergeCell ref="I184:J184"/>
    <mergeCell ref="B183:H183"/>
    <mergeCell ref="B128:D128"/>
    <mergeCell ref="B163:G163"/>
    <mergeCell ref="B156:F156"/>
    <mergeCell ref="B155:G155"/>
    <mergeCell ref="B133:D133"/>
    <mergeCell ref="B160:G160"/>
    <mergeCell ref="B148:G148"/>
    <mergeCell ref="B137:D137"/>
    <mergeCell ref="B131:D131"/>
    <mergeCell ref="L196:M196"/>
    <mergeCell ref="I195:J195"/>
    <mergeCell ref="B169:G169"/>
    <mergeCell ref="L192:M192"/>
    <mergeCell ref="B167:G167"/>
    <mergeCell ref="B159:G159"/>
    <mergeCell ref="I196:J196"/>
    <mergeCell ref="L190:M190"/>
    <mergeCell ref="B195:H195"/>
    <mergeCell ref="B168:G168"/>
    <mergeCell ref="J149:K149"/>
    <mergeCell ref="B158:G158"/>
    <mergeCell ref="B151:G151"/>
    <mergeCell ref="B157:F157"/>
    <mergeCell ref="B161:G161"/>
    <mergeCell ref="B181:H181"/>
    <mergeCell ref="J150:K150"/>
    <mergeCell ref="B154:G154"/>
    <mergeCell ref="I194:J194"/>
    <mergeCell ref="I190:J190"/>
    <mergeCell ref="I192:J192"/>
    <mergeCell ref="I191:J191"/>
    <mergeCell ref="I185:J185"/>
    <mergeCell ref="B185:H185"/>
    <mergeCell ref="I193:J193"/>
    <mergeCell ref="B187:H187"/>
    <mergeCell ref="B192:H192"/>
    <mergeCell ref="I189:J189"/>
    <mergeCell ref="B152:F152"/>
    <mergeCell ref="B132:D132"/>
    <mergeCell ref="B135:D135"/>
    <mergeCell ref="B134:D134"/>
    <mergeCell ref="F111:G112"/>
    <mergeCell ref="D102:H102"/>
    <mergeCell ref="B120:D120"/>
    <mergeCell ref="B117:D117"/>
    <mergeCell ref="B130:D130"/>
    <mergeCell ref="B129:D129"/>
    <mergeCell ref="A203:J203"/>
    <mergeCell ref="B164:G164"/>
    <mergeCell ref="B162:G162"/>
    <mergeCell ref="B171:G171"/>
    <mergeCell ref="A199:J199"/>
    <mergeCell ref="I187:J187"/>
    <mergeCell ref="I188:J188"/>
    <mergeCell ref="I183:J183"/>
    <mergeCell ref="I182:J182"/>
    <mergeCell ref="B194:H194"/>
    <mergeCell ref="D91:H91"/>
    <mergeCell ref="B116:D116"/>
    <mergeCell ref="E138:F138"/>
    <mergeCell ref="D92:H92"/>
    <mergeCell ref="D66:H66"/>
    <mergeCell ref="D67:H67"/>
    <mergeCell ref="D97:H97"/>
    <mergeCell ref="B136:D136"/>
    <mergeCell ref="B126:D126"/>
    <mergeCell ref="B124:D124"/>
    <mergeCell ref="B127:D127"/>
    <mergeCell ref="B149:G149"/>
    <mergeCell ref="B150:G150"/>
    <mergeCell ref="B153:F153"/>
    <mergeCell ref="B125:D125"/>
    <mergeCell ref="A5:L5"/>
    <mergeCell ref="I7:J7"/>
    <mergeCell ref="K7:L7"/>
    <mergeCell ref="D7:H8"/>
    <mergeCell ref="A7:C7"/>
    <mergeCell ref="D14:H14"/>
    <mergeCell ref="D9:H9"/>
    <mergeCell ref="D10:H10"/>
    <mergeCell ref="D11:H11"/>
    <mergeCell ref="O103:P103"/>
    <mergeCell ref="L113:L114"/>
    <mergeCell ref="P112:P114"/>
    <mergeCell ref="J112:O112"/>
    <mergeCell ref="N113:O113"/>
    <mergeCell ref="I111:P111"/>
    <mergeCell ref="I112:I114"/>
    <mergeCell ref="J113:J114"/>
    <mergeCell ref="K113:K114"/>
    <mergeCell ref="M113:M114"/>
    <mergeCell ref="A111:A114"/>
    <mergeCell ref="D94:H94"/>
    <mergeCell ref="M103:N103"/>
    <mergeCell ref="D98:H98"/>
    <mergeCell ref="D101:H101"/>
    <mergeCell ref="D93:H93"/>
    <mergeCell ref="A103:H103"/>
    <mergeCell ref="E111:E114"/>
    <mergeCell ref="B111:D114"/>
    <mergeCell ref="G113:G114"/>
    <mergeCell ref="D95:H95"/>
    <mergeCell ref="H111:H114"/>
    <mergeCell ref="F113:F114"/>
    <mergeCell ref="D99:H99"/>
    <mergeCell ref="D100:H100"/>
    <mergeCell ref="D35:H35"/>
    <mergeCell ref="D65:H65"/>
    <mergeCell ref="D87:H87"/>
    <mergeCell ref="D90:H90"/>
    <mergeCell ref="D56:H56"/>
    <mergeCell ref="D32:H32"/>
    <mergeCell ref="D46:H46"/>
    <mergeCell ref="D63:H63"/>
    <mergeCell ref="D57:H57"/>
    <mergeCell ref="D69:H69"/>
    <mergeCell ref="D20:H20"/>
    <mergeCell ref="D30:H30"/>
    <mergeCell ref="D29:H29"/>
    <mergeCell ref="D22:H22"/>
    <mergeCell ref="D24:H24"/>
    <mergeCell ref="D21:H21"/>
    <mergeCell ref="D31:H31"/>
    <mergeCell ref="D23:H23"/>
    <mergeCell ref="D27:H27"/>
    <mergeCell ref="D47:H47"/>
    <mergeCell ref="D38:H38"/>
    <mergeCell ref="D39:H39"/>
    <mergeCell ref="D44:H44"/>
    <mergeCell ref="D43:H43"/>
    <mergeCell ref="D45:H45"/>
    <mergeCell ref="D61:H61"/>
    <mergeCell ref="D53:H53"/>
    <mergeCell ref="D60:H60"/>
    <mergeCell ref="D82:H82"/>
    <mergeCell ref="D64:H64"/>
    <mergeCell ref="D62:H62"/>
    <mergeCell ref="D70:H70"/>
    <mergeCell ref="D78:H78"/>
    <mergeCell ref="D81:H81"/>
    <mergeCell ref="D79:H79"/>
    <mergeCell ref="D88:H88"/>
    <mergeCell ref="D83:H83"/>
    <mergeCell ref="D50:H50"/>
    <mergeCell ref="D52:H52"/>
    <mergeCell ref="D77:H77"/>
    <mergeCell ref="D84:H84"/>
    <mergeCell ref="D85:H85"/>
    <mergeCell ref="D96:H96"/>
    <mergeCell ref="D68:H68"/>
    <mergeCell ref="D80:H80"/>
    <mergeCell ref="D89:H89"/>
    <mergeCell ref="D86:H86"/>
  </mergeCells>
  <printOptions/>
  <pageMargins left="0.75" right="0.75" top="0.39" bottom="0.43" header="0.3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40">
      <selection activeCell="D56" sqref="D56:F56"/>
    </sheetView>
  </sheetViews>
  <sheetFormatPr defaultColWidth="9.00390625" defaultRowHeight="12.75"/>
  <cols>
    <col min="5" max="5" width="13.375" style="0" customWidth="1"/>
    <col min="6" max="6" width="9.875" style="0" bestFit="1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  <col min="13" max="13" width="13.375" style="0" customWidth="1"/>
  </cols>
  <sheetData>
    <row r="1" spans="1:13" ht="11.25" customHeight="1">
      <c r="A1" s="81"/>
      <c r="B1" s="81"/>
      <c r="C1" s="81"/>
      <c r="D1" s="81"/>
      <c r="E1" s="81"/>
      <c r="F1" s="81"/>
      <c r="G1" s="81"/>
      <c r="H1" s="82" t="s">
        <v>66</v>
      </c>
      <c r="I1" s="81"/>
      <c r="J1" s="82"/>
      <c r="K1" s="83"/>
      <c r="L1" s="84"/>
      <c r="M1" s="3"/>
    </row>
    <row r="2" spans="1:13" ht="3" customHeight="1">
      <c r="A2" s="81"/>
      <c r="B2" s="81"/>
      <c r="C2" s="81"/>
      <c r="D2" s="81"/>
      <c r="E2" s="81"/>
      <c r="F2" s="81"/>
      <c r="G2" s="81"/>
      <c r="H2" s="85"/>
      <c r="I2" s="81"/>
      <c r="J2" s="85"/>
      <c r="K2" s="83"/>
      <c r="L2" s="84"/>
      <c r="M2" s="3"/>
    </row>
    <row r="3" spans="1:13" ht="10.5" customHeight="1">
      <c r="A3" s="81"/>
      <c r="B3" s="81"/>
      <c r="C3" s="81"/>
      <c r="D3" s="81"/>
      <c r="E3" s="81"/>
      <c r="F3" s="81"/>
      <c r="G3" s="81"/>
      <c r="H3" s="10" t="s">
        <v>237</v>
      </c>
      <c r="I3" s="81"/>
      <c r="J3" s="10"/>
      <c r="K3" s="83"/>
      <c r="L3" s="84"/>
      <c r="M3" s="3"/>
    </row>
    <row r="4" spans="1:13" ht="11.25" customHeight="1">
      <c r="A4" s="81"/>
      <c r="B4" s="81"/>
      <c r="C4" s="81"/>
      <c r="D4" s="81"/>
      <c r="E4" s="81"/>
      <c r="F4" s="81"/>
      <c r="G4" s="81"/>
      <c r="H4" s="10" t="s">
        <v>67</v>
      </c>
      <c r="I4" s="81"/>
      <c r="J4" s="10"/>
      <c r="K4" s="83"/>
      <c r="L4" s="84"/>
      <c r="M4" s="3"/>
    </row>
    <row r="5" spans="1:13" ht="12" customHeight="1">
      <c r="A5" s="81"/>
      <c r="B5" s="81"/>
      <c r="C5" s="81"/>
      <c r="D5" s="81"/>
      <c r="E5" s="81"/>
      <c r="F5" s="81"/>
      <c r="G5" s="81"/>
      <c r="H5" s="10" t="s">
        <v>234</v>
      </c>
      <c r="I5" s="81"/>
      <c r="J5" s="10"/>
      <c r="K5" s="83"/>
      <c r="L5" s="84"/>
      <c r="M5" s="3"/>
    </row>
    <row r="6" spans="1:13" ht="6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3"/>
      <c r="L6" s="84"/>
      <c r="M6" s="3"/>
    </row>
    <row r="7" spans="1:13" ht="11.25" customHeight="1">
      <c r="A7" s="494" t="s">
        <v>134</v>
      </c>
      <c r="B7" s="495"/>
      <c r="C7" s="495"/>
      <c r="D7" s="495"/>
      <c r="E7" s="495"/>
      <c r="F7" s="495"/>
      <c r="G7" s="495"/>
      <c r="H7" s="495"/>
      <c r="I7" s="495"/>
      <c r="J7" s="495"/>
      <c r="K7" s="83"/>
      <c r="L7" s="84"/>
      <c r="M7" s="3"/>
    </row>
    <row r="8" spans="1:12" ht="4.5" customHeight="1">
      <c r="A8" s="81"/>
      <c r="B8" s="81"/>
      <c r="C8" s="81"/>
      <c r="D8" s="81"/>
      <c r="E8" s="81"/>
      <c r="F8" s="81"/>
      <c r="G8" s="81"/>
      <c r="H8" s="81"/>
      <c r="I8" s="81"/>
      <c r="J8" s="113"/>
      <c r="K8" s="83"/>
      <c r="L8" s="84"/>
    </row>
    <row r="9" spans="1:13" ht="10.5" customHeight="1">
      <c r="A9" s="460" t="s">
        <v>68</v>
      </c>
      <c r="B9" s="461"/>
      <c r="C9" s="462"/>
      <c r="D9" s="463" t="s">
        <v>85</v>
      </c>
      <c r="E9" s="464"/>
      <c r="F9" s="465"/>
      <c r="G9" s="455" t="s">
        <v>86</v>
      </c>
      <c r="H9" s="455"/>
      <c r="I9" s="455" t="s">
        <v>87</v>
      </c>
      <c r="J9" s="455"/>
      <c r="K9" s="86"/>
      <c r="L9" s="87"/>
      <c r="M9" s="5"/>
    </row>
    <row r="10" spans="1:13" ht="12" customHeight="1">
      <c r="A10" s="123" t="s">
        <v>29</v>
      </c>
      <c r="B10" s="123" t="s">
        <v>69</v>
      </c>
      <c r="C10" s="123" t="s">
        <v>70</v>
      </c>
      <c r="D10" s="466"/>
      <c r="E10" s="467"/>
      <c r="F10" s="468"/>
      <c r="G10" s="88" t="s">
        <v>71</v>
      </c>
      <c r="H10" s="88" t="s">
        <v>72</v>
      </c>
      <c r="I10" s="88" t="s">
        <v>71</v>
      </c>
      <c r="J10" s="88" t="s">
        <v>72</v>
      </c>
      <c r="K10" s="86"/>
      <c r="L10" s="87"/>
      <c r="M10" s="5"/>
    </row>
    <row r="11" spans="1:13" ht="14.25" customHeight="1">
      <c r="A11" s="176" t="s">
        <v>1</v>
      </c>
      <c r="B11" s="177"/>
      <c r="C11" s="177"/>
      <c r="D11" s="478" t="s">
        <v>184</v>
      </c>
      <c r="E11" s="479"/>
      <c r="F11" s="480"/>
      <c r="G11" s="179"/>
      <c r="H11" s="198">
        <f>H12</f>
        <v>1625000</v>
      </c>
      <c r="I11" s="178">
        <f>I12</f>
        <v>150000</v>
      </c>
      <c r="J11" s="178">
        <f>J12</f>
        <v>0</v>
      </c>
      <c r="K11" s="86"/>
      <c r="L11" s="87"/>
      <c r="M11" s="5"/>
    </row>
    <row r="12" spans="1:13" ht="15.75" customHeight="1">
      <c r="A12" s="89"/>
      <c r="B12" s="160" t="s">
        <v>167</v>
      </c>
      <c r="C12" s="89"/>
      <c r="D12" s="481" t="s">
        <v>212</v>
      </c>
      <c r="E12" s="333"/>
      <c r="F12" s="334"/>
      <c r="G12" s="90"/>
      <c r="H12" s="90">
        <f>H14</f>
        <v>1625000</v>
      </c>
      <c r="I12" s="90">
        <f>I13</f>
        <v>150000</v>
      </c>
      <c r="J12" s="90">
        <f>J13</f>
        <v>0</v>
      </c>
      <c r="K12" s="86"/>
      <c r="L12" s="87"/>
      <c r="M12" s="5"/>
    </row>
    <row r="13" spans="1:13" ht="24" customHeight="1">
      <c r="A13" s="91"/>
      <c r="B13" s="91"/>
      <c r="C13" s="92" t="s">
        <v>159</v>
      </c>
      <c r="D13" s="446" t="s">
        <v>160</v>
      </c>
      <c r="E13" s="298"/>
      <c r="F13" s="299"/>
      <c r="G13" s="93"/>
      <c r="H13" s="93"/>
      <c r="I13" s="93">
        <v>150000</v>
      </c>
      <c r="J13" s="93"/>
      <c r="K13" s="86"/>
      <c r="L13" s="87"/>
      <c r="M13" s="5"/>
    </row>
    <row r="14" spans="1:13" ht="24" customHeight="1">
      <c r="A14" s="91"/>
      <c r="B14" s="91"/>
      <c r="C14" s="92">
        <v>6298</v>
      </c>
      <c r="D14" s="446" t="s">
        <v>185</v>
      </c>
      <c r="E14" s="298"/>
      <c r="F14" s="299"/>
      <c r="G14" s="231"/>
      <c r="H14" s="231">
        <v>1625000</v>
      </c>
      <c r="I14" s="231"/>
      <c r="J14" s="231"/>
      <c r="K14" s="86"/>
      <c r="L14" s="87"/>
      <c r="M14" s="5"/>
    </row>
    <row r="15" spans="1:13" ht="52.5" customHeight="1">
      <c r="A15" s="176">
        <v>756</v>
      </c>
      <c r="B15" s="177"/>
      <c r="C15" s="177"/>
      <c r="D15" s="440" t="s">
        <v>217</v>
      </c>
      <c r="E15" s="441"/>
      <c r="F15" s="442"/>
      <c r="G15" s="198">
        <f>G16+G18+G20</f>
        <v>2649190</v>
      </c>
      <c r="H15" s="179"/>
      <c r="I15" s="178"/>
      <c r="J15" s="178"/>
      <c r="K15" s="86"/>
      <c r="L15" s="87"/>
      <c r="M15" s="5"/>
    </row>
    <row r="16" spans="1:13" ht="48" customHeight="1">
      <c r="A16" s="89"/>
      <c r="B16" s="160">
        <v>75615</v>
      </c>
      <c r="C16" s="89"/>
      <c r="D16" s="443" t="s">
        <v>218</v>
      </c>
      <c r="E16" s="444"/>
      <c r="F16" s="445"/>
      <c r="G16" s="90">
        <f>SUM(G17:G17)</f>
        <v>940000</v>
      </c>
      <c r="H16" s="90"/>
      <c r="I16" s="90"/>
      <c r="J16" s="90"/>
      <c r="K16" s="86"/>
      <c r="L16" s="87"/>
      <c r="M16" s="5"/>
    </row>
    <row r="17" spans="1:13" ht="12.75" customHeight="1">
      <c r="A17" s="91"/>
      <c r="B17" s="91"/>
      <c r="C17" s="92" t="s">
        <v>186</v>
      </c>
      <c r="D17" s="446" t="s">
        <v>188</v>
      </c>
      <c r="E17" s="280"/>
      <c r="F17" s="281"/>
      <c r="G17" s="93">
        <v>940000</v>
      </c>
      <c r="H17" s="93"/>
      <c r="I17" s="93"/>
      <c r="J17" s="93"/>
      <c r="K17" s="86"/>
      <c r="L17" s="87"/>
      <c r="M17" s="5"/>
    </row>
    <row r="18" spans="1:13" ht="47.25" customHeight="1">
      <c r="A18" s="89"/>
      <c r="B18" s="160">
        <v>75616</v>
      </c>
      <c r="C18" s="89"/>
      <c r="D18" s="443" t="s">
        <v>213</v>
      </c>
      <c r="E18" s="444"/>
      <c r="F18" s="445"/>
      <c r="G18" s="90">
        <f>SUM(G19:G19)</f>
        <v>100000</v>
      </c>
      <c r="H18" s="90"/>
      <c r="I18" s="90"/>
      <c r="J18" s="90"/>
      <c r="K18" s="86"/>
      <c r="L18" s="87"/>
      <c r="M18" s="5"/>
    </row>
    <row r="19" spans="1:14" ht="12" customHeight="1">
      <c r="A19" s="91"/>
      <c r="B19" s="91"/>
      <c r="C19" s="230" t="s">
        <v>205</v>
      </c>
      <c r="D19" s="454" t="s">
        <v>206</v>
      </c>
      <c r="E19" s="301"/>
      <c r="F19" s="302"/>
      <c r="G19" s="231">
        <v>100000</v>
      </c>
      <c r="H19" s="231"/>
      <c r="I19" s="231"/>
      <c r="J19" s="231"/>
      <c r="K19" s="86"/>
      <c r="L19" s="87"/>
      <c r="M19" s="5"/>
      <c r="N19" t="s">
        <v>162</v>
      </c>
    </row>
    <row r="20" spans="1:13" ht="26.25" customHeight="1">
      <c r="A20" s="89"/>
      <c r="B20" s="160">
        <v>75621</v>
      </c>
      <c r="C20" s="89"/>
      <c r="D20" s="443" t="s">
        <v>187</v>
      </c>
      <c r="E20" s="444"/>
      <c r="F20" s="445"/>
      <c r="G20" s="90">
        <f>G21</f>
        <v>1609190</v>
      </c>
      <c r="H20" s="90"/>
      <c r="I20" s="90"/>
      <c r="J20" s="90"/>
      <c r="K20" s="86"/>
      <c r="L20" s="87"/>
      <c r="M20" s="5"/>
    </row>
    <row r="21" spans="1:13" ht="12" customHeight="1">
      <c r="A21" s="91"/>
      <c r="B21" s="91"/>
      <c r="C21" s="227" t="s">
        <v>189</v>
      </c>
      <c r="D21" s="451" t="s">
        <v>190</v>
      </c>
      <c r="E21" s="324"/>
      <c r="F21" s="325"/>
      <c r="G21" s="236">
        <v>1609190</v>
      </c>
      <c r="H21" s="236"/>
      <c r="I21" s="236"/>
      <c r="J21" s="236"/>
      <c r="K21" s="86"/>
      <c r="L21" s="87"/>
      <c r="M21" s="5"/>
    </row>
    <row r="22" spans="1:13" ht="15" customHeight="1">
      <c r="A22" s="176">
        <v>758</v>
      </c>
      <c r="B22" s="177"/>
      <c r="C22" s="177"/>
      <c r="D22" s="440" t="s">
        <v>191</v>
      </c>
      <c r="E22" s="447"/>
      <c r="F22" s="448"/>
      <c r="G22" s="198">
        <f>G23</f>
        <v>340274</v>
      </c>
      <c r="H22" s="198"/>
      <c r="I22" s="198">
        <f>I30</f>
        <v>3984316</v>
      </c>
      <c r="J22" s="178"/>
      <c r="K22" s="86"/>
      <c r="L22" s="87"/>
      <c r="M22" s="5"/>
    </row>
    <row r="23" spans="1:13" ht="24.75" customHeight="1">
      <c r="A23" s="89"/>
      <c r="B23" s="160">
        <v>75801</v>
      </c>
      <c r="C23" s="89"/>
      <c r="D23" s="443" t="s">
        <v>192</v>
      </c>
      <c r="E23" s="449"/>
      <c r="F23" s="450"/>
      <c r="G23" s="90">
        <f>G24</f>
        <v>340274</v>
      </c>
      <c r="H23" s="90"/>
      <c r="I23" s="90"/>
      <c r="J23" s="90"/>
      <c r="K23" s="86"/>
      <c r="L23" s="87"/>
      <c r="M23" s="5"/>
    </row>
    <row r="24" spans="1:13" ht="12" customHeight="1">
      <c r="A24" s="91"/>
      <c r="B24" s="91"/>
      <c r="C24" s="227">
        <v>2920</v>
      </c>
      <c r="D24" s="451" t="s">
        <v>193</v>
      </c>
      <c r="E24" s="452"/>
      <c r="F24" s="453"/>
      <c r="G24" s="236">
        <v>340274</v>
      </c>
      <c r="H24" s="236"/>
      <c r="I24" s="236"/>
      <c r="J24" s="236"/>
      <c r="K24" s="86"/>
      <c r="L24" s="87"/>
      <c r="M24" s="5"/>
    </row>
    <row r="25" spans="1:13" ht="12" customHeight="1">
      <c r="A25" s="245"/>
      <c r="B25" s="245"/>
      <c r="C25" s="246"/>
      <c r="D25" s="247"/>
      <c r="E25" s="235"/>
      <c r="F25" s="235"/>
      <c r="G25" s="248"/>
      <c r="H25" s="248"/>
      <c r="I25" s="248"/>
      <c r="J25" s="248"/>
      <c r="K25" s="86"/>
      <c r="L25" s="87"/>
      <c r="M25" s="5"/>
    </row>
    <row r="26" spans="1:13" ht="12" customHeight="1">
      <c r="A26" s="249"/>
      <c r="B26" s="249"/>
      <c r="C26" s="250"/>
      <c r="D26" s="251"/>
      <c r="E26" s="226"/>
      <c r="F26" s="226"/>
      <c r="G26" s="252"/>
      <c r="H26" s="252"/>
      <c r="I26" s="252"/>
      <c r="J26" s="252"/>
      <c r="K26" s="86"/>
      <c r="L26" s="87"/>
      <c r="M26" s="5"/>
    </row>
    <row r="27" spans="1:13" ht="12" customHeight="1">
      <c r="A27" s="249"/>
      <c r="B27" s="249"/>
      <c r="C27" s="250"/>
      <c r="D27" s="251"/>
      <c r="E27" s="226"/>
      <c r="F27" s="226"/>
      <c r="G27" s="252"/>
      <c r="H27" s="252"/>
      <c r="I27" s="252"/>
      <c r="J27" s="252"/>
      <c r="K27" s="86"/>
      <c r="L27" s="87"/>
      <c r="M27" s="5"/>
    </row>
    <row r="28" spans="1:13" ht="12" customHeight="1">
      <c r="A28" s="460" t="s">
        <v>68</v>
      </c>
      <c r="B28" s="461"/>
      <c r="C28" s="462"/>
      <c r="D28" s="463" t="s">
        <v>85</v>
      </c>
      <c r="E28" s="464"/>
      <c r="F28" s="465"/>
      <c r="G28" s="455" t="s">
        <v>86</v>
      </c>
      <c r="H28" s="455"/>
      <c r="I28" s="455" t="s">
        <v>87</v>
      </c>
      <c r="J28" s="455"/>
      <c r="K28" s="86"/>
      <c r="L28" s="87"/>
      <c r="M28" s="5"/>
    </row>
    <row r="29" spans="1:13" ht="12" customHeight="1">
      <c r="A29" s="241" t="s">
        <v>29</v>
      </c>
      <c r="B29" s="241" t="s">
        <v>69</v>
      </c>
      <c r="C29" s="241" t="s">
        <v>70</v>
      </c>
      <c r="D29" s="466"/>
      <c r="E29" s="467"/>
      <c r="F29" s="468"/>
      <c r="G29" s="88" t="s">
        <v>71</v>
      </c>
      <c r="H29" s="88" t="s">
        <v>72</v>
      </c>
      <c r="I29" s="88" t="s">
        <v>71</v>
      </c>
      <c r="J29" s="88" t="s">
        <v>72</v>
      </c>
      <c r="K29" s="86"/>
      <c r="L29" s="87"/>
      <c r="M29" s="5"/>
    </row>
    <row r="30" spans="1:13" ht="12" customHeight="1">
      <c r="A30" s="89"/>
      <c r="B30" s="160">
        <v>75814</v>
      </c>
      <c r="C30" s="89"/>
      <c r="D30" s="443" t="s">
        <v>194</v>
      </c>
      <c r="E30" s="444"/>
      <c r="F30" s="445"/>
      <c r="G30" s="90"/>
      <c r="H30" s="90"/>
      <c r="I30" s="90">
        <f>I31</f>
        <v>3984316</v>
      </c>
      <c r="J30" s="90"/>
      <c r="K30" s="86"/>
      <c r="L30" s="87"/>
      <c r="M30" s="5"/>
    </row>
    <row r="31" spans="1:13" ht="12" customHeight="1">
      <c r="A31" s="238"/>
      <c r="B31" s="238"/>
      <c r="C31" s="217" t="s">
        <v>196</v>
      </c>
      <c r="D31" s="454" t="s">
        <v>195</v>
      </c>
      <c r="E31" s="397"/>
      <c r="F31" s="398"/>
      <c r="G31" s="218"/>
      <c r="H31" s="218"/>
      <c r="I31" s="218">
        <v>3984316</v>
      </c>
      <c r="J31" s="218"/>
      <c r="K31" s="86"/>
      <c r="L31" s="87"/>
      <c r="M31" s="5"/>
    </row>
    <row r="32" spans="1:13" ht="18" customHeight="1">
      <c r="A32" s="176">
        <v>801</v>
      </c>
      <c r="B32" s="177"/>
      <c r="C32" s="177"/>
      <c r="D32" s="440" t="s">
        <v>208</v>
      </c>
      <c r="E32" s="441"/>
      <c r="F32" s="442"/>
      <c r="G32" s="179"/>
      <c r="H32" s="179"/>
      <c r="I32" s="178">
        <f>I33+I36</f>
        <v>11675</v>
      </c>
      <c r="J32" s="178">
        <f>J33</f>
        <v>41856</v>
      </c>
      <c r="K32" s="86"/>
      <c r="L32" s="87"/>
      <c r="M32" s="5"/>
    </row>
    <row r="33" spans="1:13" ht="12.75" customHeight="1">
      <c r="A33" s="89"/>
      <c r="B33" s="160">
        <v>80101</v>
      </c>
      <c r="C33" s="89"/>
      <c r="D33" s="443" t="s">
        <v>209</v>
      </c>
      <c r="E33" s="444"/>
      <c r="F33" s="445"/>
      <c r="G33" s="90"/>
      <c r="H33" s="90"/>
      <c r="I33" s="90">
        <f>I34+I35</f>
        <v>8675</v>
      </c>
      <c r="J33" s="90">
        <f>J35</f>
        <v>41856</v>
      </c>
      <c r="K33" s="86"/>
      <c r="L33" s="87"/>
      <c r="M33" s="5"/>
    </row>
    <row r="34" spans="1:13" ht="24.75" customHeight="1">
      <c r="A34" s="91"/>
      <c r="B34" s="91"/>
      <c r="C34" s="92">
        <v>2030</v>
      </c>
      <c r="D34" s="446" t="s">
        <v>210</v>
      </c>
      <c r="E34" s="280"/>
      <c r="F34" s="281"/>
      <c r="G34" s="93"/>
      <c r="H34" s="93"/>
      <c r="I34" s="93">
        <v>8675</v>
      </c>
      <c r="J34" s="93"/>
      <c r="K34" s="86"/>
      <c r="L34" s="87"/>
      <c r="M34" s="5"/>
    </row>
    <row r="35" spans="1:13" ht="35.25" customHeight="1">
      <c r="A35" s="91"/>
      <c r="B35" s="91"/>
      <c r="C35" s="217">
        <v>6330</v>
      </c>
      <c r="D35" s="454" t="s">
        <v>211</v>
      </c>
      <c r="E35" s="301"/>
      <c r="F35" s="302"/>
      <c r="G35" s="218"/>
      <c r="H35" s="218"/>
      <c r="I35" s="218"/>
      <c r="J35" s="218">
        <v>41856</v>
      </c>
      <c r="K35" s="86"/>
      <c r="L35" s="87"/>
      <c r="M35" s="5"/>
    </row>
    <row r="36" spans="1:13" ht="27" customHeight="1">
      <c r="A36" s="89"/>
      <c r="B36" s="160">
        <v>80114</v>
      </c>
      <c r="C36" s="89"/>
      <c r="D36" s="456" t="s">
        <v>175</v>
      </c>
      <c r="E36" s="457"/>
      <c r="F36" s="457"/>
      <c r="G36" s="243"/>
      <c r="H36" s="244"/>
      <c r="I36" s="90">
        <f>I37</f>
        <v>3000</v>
      </c>
      <c r="J36" s="90">
        <f>J40</f>
        <v>0</v>
      </c>
      <c r="K36" s="86"/>
      <c r="L36" s="87"/>
      <c r="M36" s="5"/>
    </row>
    <row r="37" spans="1:13" ht="11.25" customHeight="1">
      <c r="A37" s="91"/>
      <c r="B37" s="91"/>
      <c r="C37" s="92" t="s">
        <v>226</v>
      </c>
      <c r="D37" s="446" t="s">
        <v>227</v>
      </c>
      <c r="E37" s="280"/>
      <c r="F37" s="281"/>
      <c r="G37" s="93"/>
      <c r="H37" s="93"/>
      <c r="I37" s="93">
        <v>3000</v>
      </c>
      <c r="J37" s="93"/>
      <c r="K37" s="86"/>
      <c r="L37" s="87"/>
      <c r="M37" s="5"/>
    </row>
    <row r="38" spans="1:13" ht="18" customHeight="1">
      <c r="A38" s="176">
        <v>852</v>
      </c>
      <c r="B38" s="177"/>
      <c r="C38" s="177"/>
      <c r="D38" s="499" t="s">
        <v>144</v>
      </c>
      <c r="E38" s="441"/>
      <c r="F38" s="441"/>
      <c r="G38" s="198">
        <f>G39</f>
        <v>500</v>
      </c>
      <c r="H38" s="198"/>
      <c r="I38" s="198"/>
      <c r="J38" s="178"/>
      <c r="K38" s="86"/>
      <c r="L38" s="87"/>
      <c r="M38" s="5"/>
    </row>
    <row r="39" spans="1:13" ht="13.5" customHeight="1">
      <c r="A39" s="89"/>
      <c r="B39" s="160">
        <v>85295</v>
      </c>
      <c r="C39" s="89"/>
      <c r="D39" s="443" t="s">
        <v>197</v>
      </c>
      <c r="E39" s="444"/>
      <c r="F39" s="445"/>
      <c r="G39" s="90">
        <f>G40</f>
        <v>500</v>
      </c>
      <c r="H39" s="90"/>
      <c r="I39" s="90"/>
      <c r="J39" s="90"/>
      <c r="K39" s="86"/>
      <c r="L39" s="87"/>
      <c r="M39" s="5"/>
    </row>
    <row r="40" spans="1:13" ht="47.25" customHeight="1">
      <c r="A40" s="91"/>
      <c r="B40" s="91"/>
      <c r="C40" s="92">
        <v>2010</v>
      </c>
      <c r="D40" s="446" t="s">
        <v>214</v>
      </c>
      <c r="E40" s="298"/>
      <c r="F40" s="299"/>
      <c r="G40" s="93">
        <v>500</v>
      </c>
      <c r="H40" s="93"/>
      <c r="I40" s="93"/>
      <c r="J40" s="93"/>
      <c r="K40" s="86"/>
      <c r="L40" s="87"/>
      <c r="M40" s="5"/>
    </row>
    <row r="41" spans="1:13" ht="24.75" customHeight="1">
      <c r="A41" s="176">
        <v>853</v>
      </c>
      <c r="B41" s="177"/>
      <c r="C41" s="177"/>
      <c r="D41" s="458" t="s">
        <v>228</v>
      </c>
      <c r="E41" s="459"/>
      <c r="F41" s="459"/>
      <c r="G41" s="232"/>
      <c r="H41" s="232"/>
      <c r="I41" s="198">
        <f>I42+I44</f>
        <v>18394</v>
      </c>
      <c r="J41" s="178"/>
      <c r="K41" s="86"/>
      <c r="L41" s="87"/>
      <c r="M41" s="5"/>
    </row>
    <row r="42" spans="1:13" ht="12" customHeight="1">
      <c r="A42" s="89"/>
      <c r="B42" s="160">
        <v>85305</v>
      </c>
      <c r="C42" s="89"/>
      <c r="D42" s="443" t="s">
        <v>178</v>
      </c>
      <c r="E42" s="444"/>
      <c r="F42" s="445"/>
      <c r="G42" s="90"/>
      <c r="H42" s="90"/>
      <c r="I42" s="90">
        <f>I43</f>
        <v>1200</v>
      </c>
      <c r="J42" s="90"/>
      <c r="K42" s="86"/>
      <c r="L42" s="87"/>
      <c r="M42" s="5"/>
    </row>
    <row r="43" spans="1:13" ht="12" customHeight="1">
      <c r="A43" s="91"/>
      <c r="B43" s="91"/>
      <c r="C43" s="207" t="s">
        <v>198</v>
      </c>
      <c r="D43" s="454" t="s">
        <v>199</v>
      </c>
      <c r="E43" s="301"/>
      <c r="F43" s="302"/>
      <c r="G43" s="93"/>
      <c r="H43" s="93"/>
      <c r="I43" s="93">
        <v>1200</v>
      </c>
      <c r="J43" s="93"/>
      <c r="K43" s="86"/>
      <c r="L43" s="87"/>
      <c r="M43" s="5"/>
    </row>
    <row r="44" spans="1:13" ht="14.25" customHeight="1">
      <c r="A44" s="89"/>
      <c r="B44" s="160">
        <v>85395</v>
      </c>
      <c r="C44" s="89"/>
      <c r="D44" s="443" t="s">
        <v>197</v>
      </c>
      <c r="E44" s="444"/>
      <c r="F44" s="445"/>
      <c r="G44" s="90"/>
      <c r="H44" s="90"/>
      <c r="I44" s="90">
        <f>I45</f>
        <v>17194</v>
      </c>
      <c r="J44" s="90"/>
      <c r="K44" s="86"/>
      <c r="L44" s="87"/>
      <c r="M44" s="5"/>
    </row>
    <row r="45" spans="1:13" ht="55.5" customHeight="1">
      <c r="A45" s="91"/>
      <c r="B45" s="91"/>
      <c r="C45" s="207">
        <v>2007</v>
      </c>
      <c r="D45" s="454" t="s">
        <v>153</v>
      </c>
      <c r="E45" s="301"/>
      <c r="F45" s="302"/>
      <c r="G45" s="93"/>
      <c r="H45" s="93"/>
      <c r="I45" s="93">
        <v>17194</v>
      </c>
      <c r="J45" s="93"/>
      <c r="K45" s="86"/>
      <c r="L45" s="87"/>
      <c r="M45" s="5"/>
    </row>
    <row r="46" spans="1:13" ht="24" customHeight="1">
      <c r="A46" s="176">
        <v>900</v>
      </c>
      <c r="B46" s="177"/>
      <c r="C46" s="177"/>
      <c r="D46" s="440" t="s">
        <v>200</v>
      </c>
      <c r="E46" s="441"/>
      <c r="F46" s="442"/>
      <c r="G46" s="179"/>
      <c r="H46" s="179"/>
      <c r="I46" s="178">
        <f>I47</f>
        <v>14790</v>
      </c>
      <c r="J46" s="178"/>
      <c r="K46" s="86"/>
      <c r="L46" s="87"/>
      <c r="M46" s="5"/>
    </row>
    <row r="47" spans="1:13" ht="15" customHeight="1">
      <c r="A47" s="89"/>
      <c r="B47" s="160">
        <v>90015</v>
      </c>
      <c r="C47" s="89"/>
      <c r="D47" s="472" t="s">
        <v>169</v>
      </c>
      <c r="E47" s="473"/>
      <c r="F47" s="474"/>
      <c r="G47" s="233"/>
      <c r="H47" s="233"/>
      <c r="I47" s="90">
        <f>I48</f>
        <v>14790</v>
      </c>
      <c r="J47" s="90"/>
      <c r="K47" s="86"/>
      <c r="L47" s="87"/>
      <c r="M47" s="5"/>
    </row>
    <row r="48" spans="1:13" ht="22.5" customHeight="1">
      <c r="A48" s="91"/>
      <c r="B48" s="91"/>
      <c r="C48" s="227" t="s">
        <v>201</v>
      </c>
      <c r="D48" s="451" t="s">
        <v>202</v>
      </c>
      <c r="E48" s="324"/>
      <c r="F48" s="325"/>
      <c r="G48" s="236"/>
      <c r="H48" s="236"/>
      <c r="I48" s="236">
        <v>14790</v>
      </c>
      <c r="J48" s="236"/>
      <c r="K48" s="86"/>
      <c r="L48" s="87"/>
      <c r="M48" s="5"/>
    </row>
    <row r="49" spans="1:13" ht="7.5" customHeight="1">
      <c r="A49" s="245"/>
      <c r="B49" s="245"/>
      <c r="C49" s="246"/>
      <c r="D49" s="247"/>
      <c r="E49" s="223"/>
      <c r="F49" s="223"/>
      <c r="G49" s="248"/>
      <c r="H49" s="248"/>
      <c r="I49" s="248"/>
      <c r="J49" s="248"/>
      <c r="K49" s="86"/>
      <c r="L49" s="87"/>
      <c r="M49" s="5"/>
    </row>
    <row r="50" spans="1:13" ht="6" customHeight="1">
      <c r="A50" s="249"/>
      <c r="B50" s="249"/>
      <c r="C50" s="250"/>
      <c r="D50" s="251"/>
      <c r="E50" s="222"/>
      <c r="F50" s="222"/>
      <c r="G50" s="252"/>
      <c r="H50" s="252"/>
      <c r="I50" s="252"/>
      <c r="J50" s="252"/>
      <c r="K50" s="86"/>
      <c r="L50" s="87"/>
      <c r="M50" s="5"/>
    </row>
    <row r="51" spans="1:13" ht="9" customHeight="1">
      <c r="A51" s="253"/>
      <c r="B51" s="253"/>
      <c r="C51" s="254"/>
      <c r="D51" s="255"/>
      <c r="E51" s="256"/>
      <c r="F51" s="256"/>
      <c r="G51" s="257"/>
      <c r="H51" s="257"/>
      <c r="I51" s="257"/>
      <c r="J51" s="257"/>
      <c r="K51" s="86"/>
      <c r="L51" s="87"/>
      <c r="M51" s="5"/>
    </row>
    <row r="52" spans="1:13" ht="22.5" customHeight="1">
      <c r="A52" s="460" t="s">
        <v>68</v>
      </c>
      <c r="B52" s="461"/>
      <c r="C52" s="462"/>
      <c r="D52" s="463" t="s">
        <v>85</v>
      </c>
      <c r="E52" s="464"/>
      <c r="F52" s="465"/>
      <c r="G52" s="455" t="s">
        <v>86</v>
      </c>
      <c r="H52" s="455"/>
      <c r="I52" s="455" t="s">
        <v>87</v>
      </c>
      <c r="J52" s="455"/>
      <c r="K52" s="86"/>
      <c r="L52" s="87"/>
      <c r="M52" s="5"/>
    </row>
    <row r="53" spans="1:13" ht="22.5" customHeight="1">
      <c r="A53" s="241" t="s">
        <v>29</v>
      </c>
      <c r="B53" s="241" t="s">
        <v>69</v>
      </c>
      <c r="C53" s="241" t="s">
        <v>70</v>
      </c>
      <c r="D53" s="466"/>
      <c r="E53" s="467"/>
      <c r="F53" s="468"/>
      <c r="G53" s="88" t="s">
        <v>71</v>
      </c>
      <c r="H53" s="88" t="s">
        <v>72</v>
      </c>
      <c r="I53" s="88" t="s">
        <v>71</v>
      </c>
      <c r="J53" s="88" t="s">
        <v>72</v>
      </c>
      <c r="K53" s="86"/>
      <c r="L53" s="87"/>
      <c r="M53" s="5"/>
    </row>
    <row r="54" spans="1:13" ht="12.75" customHeight="1">
      <c r="A54" s="176">
        <v>926</v>
      </c>
      <c r="B54" s="177"/>
      <c r="C54" s="177"/>
      <c r="D54" s="499" t="s">
        <v>127</v>
      </c>
      <c r="E54" s="441"/>
      <c r="F54" s="441"/>
      <c r="G54" s="179"/>
      <c r="H54" s="179"/>
      <c r="I54" s="178">
        <f>I55</f>
        <v>14634</v>
      </c>
      <c r="J54" s="178"/>
      <c r="K54" s="86"/>
      <c r="L54" s="87"/>
      <c r="M54" s="5"/>
    </row>
    <row r="55" spans="1:13" ht="12.75" customHeight="1">
      <c r="A55" s="89"/>
      <c r="B55" s="160">
        <v>92605</v>
      </c>
      <c r="C55" s="89"/>
      <c r="D55" s="443" t="s">
        <v>238</v>
      </c>
      <c r="E55" s="444"/>
      <c r="F55" s="445"/>
      <c r="G55" s="90"/>
      <c r="H55" s="90"/>
      <c r="I55" s="90">
        <f>I56+I57+I58</f>
        <v>14634</v>
      </c>
      <c r="J55" s="90"/>
      <c r="K55" s="86"/>
      <c r="L55" s="87"/>
      <c r="M55" s="5"/>
    </row>
    <row r="56" spans="1:13" ht="23.25" customHeight="1">
      <c r="A56" s="91"/>
      <c r="B56" s="91"/>
      <c r="C56" s="92" t="s">
        <v>164</v>
      </c>
      <c r="D56" s="446" t="s">
        <v>165</v>
      </c>
      <c r="E56" s="298"/>
      <c r="F56" s="299"/>
      <c r="G56" s="93"/>
      <c r="H56" s="93"/>
      <c r="I56" s="93">
        <v>14000</v>
      </c>
      <c r="J56" s="93"/>
      <c r="K56" s="86"/>
      <c r="L56" s="87"/>
      <c r="M56" s="5"/>
    </row>
    <row r="57" spans="1:13" ht="21.75" customHeight="1">
      <c r="A57" s="91"/>
      <c r="B57" s="91"/>
      <c r="C57" s="92" t="s">
        <v>159</v>
      </c>
      <c r="D57" s="446" t="s">
        <v>160</v>
      </c>
      <c r="E57" s="298"/>
      <c r="F57" s="299"/>
      <c r="G57" s="93"/>
      <c r="H57" s="93"/>
      <c r="I57" s="93">
        <v>520</v>
      </c>
      <c r="J57" s="93"/>
      <c r="K57" s="86"/>
      <c r="L57" s="87"/>
      <c r="M57" s="5"/>
    </row>
    <row r="58" spans="1:13" ht="14.25" customHeight="1">
      <c r="A58" s="234"/>
      <c r="B58" s="234"/>
      <c r="C58" s="217">
        <v>2910</v>
      </c>
      <c r="D58" s="454" t="s">
        <v>203</v>
      </c>
      <c r="E58" s="301"/>
      <c r="F58" s="302"/>
      <c r="G58" s="218"/>
      <c r="H58" s="218"/>
      <c r="I58" s="218">
        <v>114</v>
      </c>
      <c r="J58" s="218"/>
      <c r="K58" s="86"/>
      <c r="L58" s="87"/>
      <c r="M58" s="5"/>
    </row>
    <row r="59" spans="1:12" ht="15" customHeight="1">
      <c r="A59" s="496" t="s">
        <v>73</v>
      </c>
      <c r="B59" s="497"/>
      <c r="C59" s="497"/>
      <c r="D59" s="497"/>
      <c r="E59" s="497"/>
      <c r="F59" s="498"/>
      <c r="G59" s="135">
        <f>G54+G46+G41+G38+G22+G15+G11</f>
        <v>2989964</v>
      </c>
      <c r="H59" s="135">
        <f>H54+H46+H41+H38+H22+H15+H11</f>
        <v>1625000</v>
      </c>
      <c r="I59" s="135">
        <f>I54+I46+I41+I38+I22+I15+I11+I32</f>
        <v>4193809</v>
      </c>
      <c r="J59" s="135">
        <f>J54+J46+J41+J38+J22+J15+J11+J32</f>
        <v>41856</v>
      </c>
      <c r="K59" s="94"/>
      <c r="L59" s="84"/>
    </row>
    <row r="60" spans="1:13" ht="2.25" customHeight="1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7"/>
      <c r="L60" s="138"/>
      <c r="M60" s="1"/>
    </row>
    <row r="61" spans="1:13" ht="3.75" customHeight="1">
      <c r="A61" s="165"/>
      <c r="B61" s="197"/>
      <c r="C61" s="197"/>
      <c r="D61" s="197"/>
      <c r="E61" s="197"/>
      <c r="F61" s="197"/>
      <c r="G61" s="197"/>
      <c r="H61" s="197"/>
      <c r="I61" s="197"/>
      <c r="J61" s="197"/>
      <c r="K61" s="137"/>
      <c r="L61" s="197"/>
      <c r="M61" s="1"/>
    </row>
    <row r="62" spans="1:12" ht="12" customHeight="1">
      <c r="A62" s="482" t="s">
        <v>92</v>
      </c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</row>
    <row r="63" spans="1:12" ht="12.75">
      <c r="A63" s="362" t="s">
        <v>29</v>
      </c>
      <c r="B63" s="344" t="s">
        <v>0</v>
      </c>
      <c r="C63" s="345"/>
      <c r="D63" s="346"/>
      <c r="E63" s="353" t="s">
        <v>166</v>
      </c>
      <c r="F63" s="469" t="s">
        <v>18</v>
      </c>
      <c r="G63" s="470"/>
      <c r="H63" s="470"/>
      <c r="I63" s="471"/>
      <c r="J63" s="353" t="s">
        <v>80</v>
      </c>
      <c r="K63" s="529" t="s">
        <v>30</v>
      </c>
      <c r="L63" s="530"/>
    </row>
    <row r="64" spans="1:12" ht="11.25" customHeight="1">
      <c r="A64" s="531"/>
      <c r="B64" s="347"/>
      <c r="C64" s="348"/>
      <c r="D64" s="349"/>
      <c r="E64" s="355"/>
      <c r="F64" s="469" t="s">
        <v>93</v>
      </c>
      <c r="G64" s="471"/>
      <c r="H64" s="469" t="s">
        <v>94</v>
      </c>
      <c r="I64" s="471"/>
      <c r="J64" s="355"/>
      <c r="K64" s="362" t="s">
        <v>95</v>
      </c>
      <c r="L64" s="362" t="s">
        <v>96</v>
      </c>
    </row>
    <row r="65" spans="1:12" ht="14.25" customHeight="1">
      <c r="A65" s="363"/>
      <c r="B65" s="350"/>
      <c r="C65" s="351"/>
      <c r="D65" s="352"/>
      <c r="E65" s="354"/>
      <c r="F65" s="131" t="s">
        <v>71</v>
      </c>
      <c r="G65" s="15" t="s">
        <v>72</v>
      </c>
      <c r="H65" s="131" t="s">
        <v>71</v>
      </c>
      <c r="I65" s="15" t="s">
        <v>72</v>
      </c>
      <c r="J65" s="354"/>
      <c r="K65" s="363"/>
      <c r="L65" s="363"/>
    </row>
    <row r="66" spans="1:13" ht="15" customHeight="1">
      <c r="A66" s="95" t="s">
        <v>1</v>
      </c>
      <c r="B66" s="424" t="s">
        <v>3</v>
      </c>
      <c r="C66" s="425"/>
      <c r="D66" s="409"/>
      <c r="E66" s="96">
        <v>8755245</v>
      </c>
      <c r="F66" s="96"/>
      <c r="G66" s="97">
        <f>H11</f>
        <v>1625000</v>
      </c>
      <c r="H66" s="97">
        <f>I11</f>
        <v>150000</v>
      </c>
      <c r="I66" s="97"/>
      <c r="J66" s="96">
        <f aca="true" t="shared" si="0" ref="J66:J73">E66-F66-G66+H66+I66</f>
        <v>7280245</v>
      </c>
      <c r="K66" s="42">
        <f>J66-L66</f>
        <v>222246</v>
      </c>
      <c r="L66" s="42">
        <v>7057999</v>
      </c>
      <c r="M66" s="6"/>
    </row>
    <row r="67" spans="1:13" ht="15" customHeight="1">
      <c r="A67" s="133">
        <v>700</v>
      </c>
      <c r="B67" s="424" t="s">
        <v>97</v>
      </c>
      <c r="C67" s="425"/>
      <c r="D67" s="409"/>
      <c r="E67" s="96">
        <v>54936651</v>
      </c>
      <c r="F67" s="96"/>
      <c r="G67" s="96"/>
      <c r="H67" s="96"/>
      <c r="I67" s="96"/>
      <c r="J67" s="96">
        <f t="shared" si="0"/>
        <v>54936651</v>
      </c>
      <c r="K67" s="42">
        <f>J67-L67</f>
        <v>2936651</v>
      </c>
      <c r="L67" s="96">
        <v>52000000</v>
      </c>
      <c r="M67" s="6"/>
    </row>
    <row r="68" spans="1:13" ht="15" customHeight="1">
      <c r="A68" s="133">
        <v>720</v>
      </c>
      <c r="B68" s="424" t="s">
        <v>45</v>
      </c>
      <c r="C68" s="425"/>
      <c r="D68" s="409"/>
      <c r="E68" s="96">
        <v>1863959</v>
      </c>
      <c r="F68" s="96"/>
      <c r="G68" s="96"/>
      <c r="H68" s="96"/>
      <c r="I68" s="96">
        <f>J11</f>
        <v>0</v>
      </c>
      <c r="J68" s="96">
        <f t="shared" si="0"/>
        <v>1863959</v>
      </c>
      <c r="K68" s="42">
        <f>J68-L68</f>
        <v>77226</v>
      </c>
      <c r="L68" s="96">
        <v>1786733</v>
      </c>
      <c r="M68" s="6"/>
    </row>
    <row r="69" spans="1:13" ht="15" customHeight="1">
      <c r="A69" s="132">
        <v>750</v>
      </c>
      <c r="B69" s="424" t="s">
        <v>36</v>
      </c>
      <c r="C69" s="425"/>
      <c r="D69" s="409"/>
      <c r="E69" s="42">
        <v>184228</v>
      </c>
      <c r="F69" s="42"/>
      <c r="G69" s="42"/>
      <c r="H69" s="42"/>
      <c r="I69" s="42"/>
      <c r="J69" s="96">
        <f t="shared" si="0"/>
        <v>184228</v>
      </c>
      <c r="K69" s="42">
        <f aca="true" t="shared" si="1" ref="K69:K83">J69-L69</f>
        <v>184228</v>
      </c>
      <c r="L69" s="42"/>
      <c r="M69" s="6"/>
    </row>
    <row r="70" spans="1:13" ht="53.25" customHeight="1">
      <c r="A70" s="132">
        <v>751</v>
      </c>
      <c r="B70" s="475" t="s">
        <v>28</v>
      </c>
      <c r="C70" s="476"/>
      <c r="D70" s="477"/>
      <c r="E70" s="46">
        <v>3116</v>
      </c>
      <c r="F70" s="46"/>
      <c r="G70" s="98"/>
      <c r="H70" s="99"/>
      <c r="I70" s="42"/>
      <c r="J70" s="96">
        <f t="shared" si="0"/>
        <v>3116</v>
      </c>
      <c r="K70" s="42">
        <f t="shared" si="1"/>
        <v>3116</v>
      </c>
      <c r="L70" s="43"/>
      <c r="M70" s="6"/>
    </row>
    <row r="71" spans="1:13" ht="17.25" customHeight="1">
      <c r="A71" s="156">
        <v>752</v>
      </c>
      <c r="B71" s="383" t="s">
        <v>136</v>
      </c>
      <c r="C71" s="384"/>
      <c r="D71" s="385"/>
      <c r="E71" s="158">
        <v>500</v>
      </c>
      <c r="F71" s="158"/>
      <c r="G71" s="159"/>
      <c r="H71" s="99"/>
      <c r="I71" s="42"/>
      <c r="J71" s="96">
        <f t="shared" si="0"/>
        <v>500</v>
      </c>
      <c r="K71" s="42">
        <f t="shared" si="1"/>
        <v>500</v>
      </c>
      <c r="L71" s="43"/>
      <c r="M71" s="6"/>
    </row>
    <row r="72" spans="1:13" ht="27.75" customHeight="1">
      <c r="A72" s="189">
        <v>754</v>
      </c>
      <c r="B72" s="414" t="s">
        <v>31</v>
      </c>
      <c r="C72" s="415"/>
      <c r="D72" s="416"/>
      <c r="E72" s="42">
        <v>120200</v>
      </c>
      <c r="F72" s="42"/>
      <c r="G72" s="42"/>
      <c r="H72" s="42"/>
      <c r="I72" s="42"/>
      <c r="J72" s="42">
        <f t="shared" si="0"/>
        <v>120200</v>
      </c>
      <c r="K72" s="42">
        <f t="shared" si="1"/>
        <v>120200</v>
      </c>
      <c r="L72" s="42"/>
      <c r="M72" s="6"/>
    </row>
    <row r="73" spans="1:13" ht="54.75" customHeight="1">
      <c r="A73" s="189">
        <v>756</v>
      </c>
      <c r="B73" s="414" t="s">
        <v>105</v>
      </c>
      <c r="C73" s="415"/>
      <c r="D73" s="416"/>
      <c r="E73" s="42">
        <v>73648780</v>
      </c>
      <c r="F73" s="42">
        <f>G15</f>
        <v>2649190</v>
      </c>
      <c r="G73" s="42"/>
      <c r="H73" s="42"/>
      <c r="I73" s="42"/>
      <c r="J73" s="42">
        <f t="shared" si="0"/>
        <v>70999590</v>
      </c>
      <c r="K73" s="42">
        <f t="shared" si="1"/>
        <v>70999590</v>
      </c>
      <c r="L73" s="43"/>
      <c r="M73" s="6"/>
    </row>
    <row r="74" spans="1:13" ht="27.75" customHeight="1">
      <c r="A74" s="239"/>
      <c r="B74" s="258"/>
      <c r="C74" s="258"/>
      <c r="D74" s="258"/>
      <c r="E74" s="259"/>
      <c r="F74" s="259"/>
      <c r="G74" s="259"/>
      <c r="H74" s="259"/>
      <c r="I74" s="259"/>
      <c r="J74" s="259"/>
      <c r="K74" s="259"/>
      <c r="L74" s="260"/>
      <c r="M74" s="6"/>
    </row>
    <row r="75" spans="1:13" ht="12.75" customHeight="1">
      <c r="A75" s="240"/>
      <c r="B75" s="262"/>
      <c r="C75" s="262"/>
      <c r="D75" s="262"/>
      <c r="E75" s="263"/>
      <c r="F75" s="263"/>
      <c r="G75" s="263"/>
      <c r="H75" s="263"/>
      <c r="I75" s="263"/>
      <c r="J75" s="263"/>
      <c r="K75" s="263"/>
      <c r="L75" s="264"/>
      <c r="M75" s="6"/>
    </row>
    <row r="76" spans="1:13" ht="18" customHeight="1">
      <c r="A76" s="362" t="s">
        <v>29</v>
      </c>
      <c r="B76" s="344" t="s">
        <v>0</v>
      </c>
      <c r="C76" s="345"/>
      <c r="D76" s="346"/>
      <c r="E76" s="353" t="s">
        <v>166</v>
      </c>
      <c r="F76" s="469" t="s">
        <v>18</v>
      </c>
      <c r="G76" s="470"/>
      <c r="H76" s="470"/>
      <c r="I76" s="471"/>
      <c r="J76" s="353" t="s">
        <v>80</v>
      </c>
      <c r="K76" s="529" t="s">
        <v>30</v>
      </c>
      <c r="L76" s="530"/>
      <c r="M76" s="6"/>
    </row>
    <row r="77" spans="1:13" ht="12.75" customHeight="1">
      <c r="A77" s="531"/>
      <c r="B77" s="347"/>
      <c r="C77" s="348"/>
      <c r="D77" s="349"/>
      <c r="E77" s="355"/>
      <c r="F77" s="469" t="s">
        <v>93</v>
      </c>
      <c r="G77" s="471"/>
      <c r="H77" s="469" t="s">
        <v>94</v>
      </c>
      <c r="I77" s="471"/>
      <c r="J77" s="355"/>
      <c r="K77" s="362" t="s">
        <v>95</v>
      </c>
      <c r="L77" s="362" t="s">
        <v>96</v>
      </c>
      <c r="M77" s="6"/>
    </row>
    <row r="78" spans="1:13" ht="21" customHeight="1">
      <c r="A78" s="363"/>
      <c r="B78" s="350"/>
      <c r="C78" s="351"/>
      <c r="D78" s="352"/>
      <c r="E78" s="354"/>
      <c r="F78" s="131" t="s">
        <v>71</v>
      </c>
      <c r="G78" s="15" t="s">
        <v>72</v>
      </c>
      <c r="H78" s="131" t="s">
        <v>71</v>
      </c>
      <c r="I78" s="15" t="s">
        <v>72</v>
      </c>
      <c r="J78" s="354"/>
      <c r="K78" s="363"/>
      <c r="L78" s="363"/>
      <c r="M78" s="6"/>
    </row>
    <row r="79" spans="1:13" ht="15.75" customHeight="1">
      <c r="A79" s="133">
        <v>758</v>
      </c>
      <c r="B79" s="414" t="s">
        <v>11</v>
      </c>
      <c r="C79" s="415"/>
      <c r="D79" s="416"/>
      <c r="E79" s="96">
        <v>21080186</v>
      </c>
      <c r="F79" s="96">
        <f>G22</f>
        <v>340274</v>
      </c>
      <c r="G79" s="97"/>
      <c r="H79" s="96">
        <f>I22</f>
        <v>3984316</v>
      </c>
      <c r="I79" s="96"/>
      <c r="J79" s="96">
        <f aca="true" t="shared" si="2" ref="J79:J85">E79-F79-G79+H79+I79</f>
        <v>24724228</v>
      </c>
      <c r="K79" s="42">
        <f t="shared" si="1"/>
        <v>24724228</v>
      </c>
      <c r="L79" s="100"/>
      <c r="M79" s="6"/>
    </row>
    <row r="80" spans="1:13" ht="15" customHeight="1">
      <c r="A80" s="133">
        <v>801</v>
      </c>
      <c r="B80" s="414" t="s">
        <v>12</v>
      </c>
      <c r="C80" s="415"/>
      <c r="D80" s="416"/>
      <c r="E80" s="96">
        <v>13251505</v>
      </c>
      <c r="F80" s="96"/>
      <c r="G80" s="96"/>
      <c r="H80" s="96">
        <f>I32</f>
        <v>11675</v>
      </c>
      <c r="I80" s="96">
        <f>J32</f>
        <v>41856</v>
      </c>
      <c r="J80" s="96">
        <f t="shared" si="2"/>
        <v>13305036</v>
      </c>
      <c r="K80" s="42">
        <f t="shared" si="1"/>
        <v>3263180</v>
      </c>
      <c r="L80" s="96">
        <v>10041856</v>
      </c>
      <c r="M80" s="6"/>
    </row>
    <row r="81" spans="1:13" ht="15" customHeight="1">
      <c r="A81" s="133">
        <v>852</v>
      </c>
      <c r="B81" s="414" t="s">
        <v>14</v>
      </c>
      <c r="C81" s="415"/>
      <c r="D81" s="416"/>
      <c r="E81" s="96">
        <v>2691600</v>
      </c>
      <c r="F81" s="96">
        <f>G38</f>
        <v>500</v>
      </c>
      <c r="G81" s="97"/>
      <c r="H81" s="97"/>
      <c r="I81" s="97"/>
      <c r="J81" s="96">
        <f t="shared" si="2"/>
        <v>2691100</v>
      </c>
      <c r="K81" s="42">
        <f t="shared" si="1"/>
        <v>2691100</v>
      </c>
      <c r="L81" s="96"/>
      <c r="M81" s="6"/>
    </row>
    <row r="82" spans="1:13" ht="33" customHeight="1">
      <c r="A82" s="237">
        <v>853</v>
      </c>
      <c r="B82" s="414" t="s">
        <v>124</v>
      </c>
      <c r="C82" s="415"/>
      <c r="D82" s="416"/>
      <c r="E82" s="96"/>
      <c r="F82" s="96"/>
      <c r="G82" s="96"/>
      <c r="H82" s="96">
        <f>I41</f>
        <v>18394</v>
      </c>
      <c r="I82" s="96"/>
      <c r="J82" s="96">
        <f t="shared" si="2"/>
        <v>18394</v>
      </c>
      <c r="K82" s="42">
        <f>J82</f>
        <v>18394</v>
      </c>
      <c r="L82" s="96"/>
      <c r="M82" s="6"/>
    </row>
    <row r="83" spans="1:13" ht="15" customHeight="1">
      <c r="A83" s="204">
        <v>854</v>
      </c>
      <c r="B83" s="414" t="s">
        <v>15</v>
      </c>
      <c r="C83" s="459"/>
      <c r="D83" s="508"/>
      <c r="E83" s="96">
        <v>10291</v>
      </c>
      <c r="F83" s="96"/>
      <c r="G83" s="96"/>
      <c r="H83" s="96">
        <f>I46</f>
        <v>14790</v>
      </c>
      <c r="I83" s="96"/>
      <c r="J83" s="96">
        <f t="shared" si="2"/>
        <v>25081</v>
      </c>
      <c r="K83" s="42">
        <f t="shared" si="1"/>
        <v>25081</v>
      </c>
      <c r="L83" s="96"/>
      <c r="M83" s="6"/>
    </row>
    <row r="84" spans="1:13" ht="25.5" customHeight="1">
      <c r="A84" s="133">
        <v>900</v>
      </c>
      <c r="B84" s="502" t="s">
        <v>16</v>
      </c>
      <c r="C84" s="503"/>
      <c r="D84" s="504"/>
      <c r="E84" s="96">
        <v>150000</v>
      </c>
      <c r="F84" s="96"/>
      <c r="G84" s="96"/>
      <c r="H84" s="96"/>
      <c r="I84" s="96"/>
      <c r="J84" s="96">
        <f t="shared" si="2"/>
        <v>150000</v>
      </c>
      <c r="K84" s="42">
        <f>J84-L84</f>
        <v>150000</v>
      </c>
      <c r="L84" s="96"/>
      <c r="M84" s="6"/>
    </row>
    <row r="85" spans="1:13" ht="15" customHeight="1">
      <c r="A85" s="132">
        <v>926</v>
      </c>
      <c r="B85" s="377" t="s">
        <v>98</v>
      </c>
      <c r="C85" s="378"/>
      <c r="D85" s="379"/>
      <c r="E85" s="42">
        <v>85772</v>
      </c>
      <c r="F85" s="42"/>
      <c r="G85" s="42"/>
      <c r="H85" s="42">
        <f>I54</f>
        <v>14634</v>
      </c>
      <c r="I85" s="42"/>
      <c r="J85" s="96">
        <f t="shared" si="2"/>
        <v>100406</v>
      </c>
      <c r="K85" s="42">
        <f>J85-L85</f>
        <v>100406</v>
      </c>
      <c r="L85" s="42"/>
      <c r="M85" s="6">
        <f>M87-J86</f>
        <v>0</v>
      </c>
    </row>
    <row r="86" spans="1:13" ht="14.25" customHeight="1">
      <c r="A86" s="101" t="s">
        <v>4</v>
      </c>
      <c r="B86" s="491" t="s">
        <v>99</v>
      </c>
      <c r="C86" s="492"/>
      <c r="D86" s="493"/>
      <c r="E86" s="261">
        <f>SUM(E66:E73,E79:E85)</f>
        <v>176782033</v>
      </c>
      <c r="F86" s="261">
        <f aca="true" t="shared" si="3" ref="F86:L86">SUM(F66:F73,F79:F85)</f>
        <v>2989964</v>
      </c>
      <c r="G86" s="261">
        <f t="shared" si="3"/>
        <v>1625000</v>
      </c>
      <c r="H86" s="261">
        <f t="shared" si="3"/>
        <v>4193809</v>
      </c>
      <c r="I86" s="261">
        <f t="shared" si="3"/>
        <v>41856</v>
      </c>
      <c r="J86" s="261">
        <f t="shared" si="3"/>
        <v>176402734</v>
      </c>
      <c r="K86" s="261">
        <f t="shared" si="3"/>
        <v>105516146</v>
      </c>
      <c r="L86" s="261">
        <f t="shared" si="3"/>
        <v>70886588</v>
      </c>
      <c r="M86" s="7">
        <f>SUM(J66:J85)</f>
        <v>176402734</v>
      </c>
    </row>
    <row r="87" spans="1:13" ht="23.25" customHeight="1">
      <c r="A87" s="102"/>
      <c r="B87" s="102"/>
      <c r="C87" s="102"/>
      <c r="D87" s="102"/>
      <c r="E87" s="103"/>
      <c r="F87" s="103"/>
      <c r="G87" s="103"/>
      <c r="H87" s="103"/>
      <c r="I87" s="103"/>
      <c r="J87" s="70"/>
      <c r="K87" s="104"/>
      <c r="L87" s="104"/>
      <c r="M87" s="8">
        <f>L86+K86</f>
        <v>176402734</v>
      </c>
    </row>
    <row r="88" spans="1:13" ht="12.75" customHeight="1">
      <c r="A88" s="102"/>
      <c r="B88" s="102"/>
      <c r="C88" s="102"/>
      <c r="D88" s="102"/>
      <c r="E88" s="103"/>
      <c r="F88" s="103"/>
      <c r="G88" s="103"/>
      <c r="H88" s="103"/>
      <c r="I88" s="103"/>
      <c r="J88" s="70"/>
      <c r="K88" s="104"/>
      <c r="L88" s="104"/>
      <c r="M88" s="8"/>
    </row>
    <row r="89" spans="1:13" ht="13.5" customHeight="1">
      <c r="A89" s="483" t="s">
        <v>100</v>
      </c>
      <c r="B89" s="484"/>
      <c r="C89" s="484"/>
      <c r="D89" s="484"/>
      <c r="E89" s="484"/>
      <c r="F89" s="484"/>
      <c r="G89" s="484"/>
      <c r="H89" s="484"/>
      <c r="I89" s="485"/>
      <c r="J89" s="486">
        <f>SUM(J90:K93)</f>
        <v>10264156</v>
      </c>
      <c r="K89" s="487"/>
      <c r="L89" s="105"/>
      <c r="M89" s="1">
        <f>F86-G59</f>
        <v>0</v>
      </c>
    </row>
    <row r="90" spans="1:13" ht="16.5" customHeight="1">
      <c r="A90" s="509" t="s">
        <v>112</v>
      </c>
      <c r="B90" s="510"/>
      <c r="C90" s="510"/>
      <c r="D90" s="510"/>
      <c r="E90" s="510"/>
      <c r="F90" s="510"/>
      <c r="G90" s="510"/>
      <c r="H90" s="510"/>
      <c r="I90" s="511"/>
      <c r="J90" s="512">
        <v>2405833</v>
      </c>
      <c r="K90" s="513"/>
      <c r="L90" s="105"/>
      <c r="M90" s="1">
        <f>H86-I59</f>
        <v>0</v>
      </c>
    </row>
    <row r="91" spans="1:13" ht="16.5" customHeight="1">
      <c r="A91" s="488" t="s">
        <v>113</v>
      </c>
      <c r="B91" s="489"/>
      <c r="C91" s="489"/>
      <c r="D91" s="489"/>
      <c r="E91" s="489"/>
      <c r="F91" s="489"/>
      <c r="G91" s="489"/>
      <c r="H91" s="489"/>
      <c r="I91" s="490"/>
      <c r="J91" s="514">
        <v>355766</v>
      </c>
      <c r="K91" s="515"/>
      <c r="L91" s="105"/>
      <c r="M91" s="1"/>
    </row>
    <row r="92" spans="1:13" ht="17.25" customHeight="1">
      <c r="A92" s="488" t="s">
        <v>145</v>
      </c>
      <c r="B92" s="489"/>
      <c r="C92" s="489"/>
      <c r="D92" s="489"/>
      <c r="E92" s="489"/>
      <c r="F92" s="489"/>
      <c r="G92" s="489"/>
      <c r="H92" s="489"/>
      <c r="I92" s="490"/>
      <c r="J92" s="514">
        <v>2605000</v>
      </c>
      <c r="K92" s="515"/>
      <c r="L92" s="105"/>
      <c r="M92" s="1"/>
    </row>
    <row r="93" spans="1:13" ht="18" customHeight="1">
      <c r="A93" s="505" t="s">
        <v>123</v>
      </c>
      <c r="B93" s="506"/>
      <c r="C93" s="506"/>
      <c r="D93" s="506"/>
      <c r="E93" s="506"/>
      <c r="F93" s="506"/>
      <c r="G93" s="506"/>
      <c r="H93" s="506"/>
      <c r="I93" s="507"/>
      <c r="J93" s="500">
        <v>4897557</v>
      </c>
      <c r="K93" s="501"/>
      <c r="L93" s="105"/>
      <c r="M93" s="1"/>
    </row>
    <row r="94" spans="1:13" ht="23.25" customHeight="1">
      <c r="A94" s="106" t="s">
        <v>101</v>
      </c>
      <c r="B94" s="107"/>
      <c r="C94" s="107"/>
      <c r="D94" s="107"/>
      <c r="E94" s="107"/>
      <c r="F94" s="107"/>
      <c r="G94" s="107"/>
      <c r="H94" s="107"/>
      <c r="I94" s="108"/>
      <c r="J94" s="486">
        <v>350000</v>
      </c>
      <c r="K94" s="487"/>
      <c r="L94" s="105"/>
      <c r="M94" s="1"/>
    </row>
    <row r="95" spans="1:13" ht="15" customHeight="1">
      <c r="A95" s="109">
        <v>931</v>
      </c>
      <c r="B95" s="528" t="s">
        <v>108</v>
      </c>
      <c r="C95" s="422"/>
      <c r="D95" s="422"/>
      <c r="E95" s="422"/>
      <c r="F95" s="422"/>
      <c r="G95" s="422"/>
      <c r="H95" s="422"/>
      <c r="I95" s="423"/>
      <c r="J95" s="520">
        <v>6900000</v>
      </c>
      <c r="K95" s="521"/>
      <c r="L95" s="105"/>
      <c r="M95" s="1"/>
    </row>
    <row r="96" spans="1:13" ht="50.25" customHeight="1">
      <c r="A96" s="109">
        <v>950</v>
      </c>
      <c r="B96" s="528" t="s">
        <v>111</v>
      </c>
      <c r="C96" s="422"/>
      <c r="D96" s="422"/>
      <c r="E96" s="422"/>
      <c r="F96" s="422"/>
      <c r="G96" s="422"/>
      <c r="H96" s="422"/>
      <c r="I96" s="423"/>
      <c r="J96" s="520">
        <v>4004678</v>
      </c>
      <c r="K96" s="521"/>
      <c r="L96" s="105"/>
      <c r="M96" s="1"/>
    </row>
    <row r="97" spans="1:13" ht="15" customHeight="1">
      <c r="A97" s="124" t="s">
        <v>5</v>
      </c>
      <c r="B97" s="525" t="s">
        <v>102</v>
      </c>
      <c r="C97" s="526"/>
      <c r="D97" s="526"/>
      <c r="E97" s="526"/>
      <c r="F97" s="526"/>
      <c r="G97" s="526"/>
      <c r="H97" s="526"/>
      <c r="I97" s="527"/>
      <c r="J97" s="518">
        <f>SUM(J95:K96)</f>
        <v>10904678</v>
      </c>
      <c r="K97" s="519"/>
      <c r="L97" s="105"/>
      <c r="M97" s="1"/>
    </row>
    <row r="98" spans="1:13" ht="15" customHeight="1">
      <c r="A98" s="125" t="s">
        <v>104</v>
      </c>
      <c r="B98" s="522" t="s">
        <v>103</v>
      </c>
      <c r="C98" s="523"/>
      <c r="D98" s="523"/>
      <c r="E98" s="523"/>
      <c r="F98" s="523"/>
      <c r="G98" s="523"/>
      <c r="H98" s="523"/>
      <c r="I98" s="524"/>
      <c r="J98" s="516">
        <f>J97+J86</f>
        <v>187307412</v>
      </c>
      <c r="K98" s="517"/>
      <c r="L98" s="105"/>
      <c r="M98" s="1"/>
    </row>
    <row r="99" spans="1:12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 ht="12.7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1:12" ht="12.7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</sheetData>
  <sheetProtection/>
  <mergeCells count="108">
    <mergeCell ref="K77:K78"/>
    <mergeCell ref="L77:L78"/>
    <mergeCell ref="I52:J52"/>
    <mergeCell ref="A76:A78"/>
    <mergeCell ref="B76:D78"/>
    <mergeCell ref="E76:E78"/>
    <mergeCell ref="F76:I76"/>
    <mergeCell ref="J76:J78"/>
    <mergeCell ref="F77:G77"/>
    <mergeCell ref="H77:I77"/>
    <mergeCell ref="D37:F37"/>
    <mergeCell ref="A28:C28"/>
    <mergeCell ref="D28:F29"/>
    <mergeCell ref="G28:H28"/>
    <mergeCell ref="I28:J28"/>
    <mergeCell ref="K76:L76"/>
    <mergeCell ref="K63:L63"/>
    <mergeCell ref="A63:A65"/>
    <mergeCell ref="F64:G64"/>
    <mergeCell ref="K64:K65"/>
    <mergeCell ref="J98:K98"/>
    <mergeCell ref="J97:K97"/>
    <mergeCell ref="J96:K96"/>
    <mergeCell ref="J95:K95"/>
    <mergeCell ref="J94:K94"/>
    <mergeCell ref="B98:I98"/>
    <mergeCell ref="B97:I97"/>
    <mergeCell ref="B96:I96"/>
    <mergeCell ref="B95:I95"/>
    <mergeCell ref="A92:I92"/>
    <mergeCell ref="J93:K93"/>
    <mergeCell ref="B84:D84"/>
    <mergeCell ref="B85:D85"/>
    <mergeCell ref="A93:I93"/>
    <mergeCell ref="B83:D83"/>
    <mergeCell ref="A90:I90"/>
    <mergeCell ref="J90:K90"/>
    <mergeCell ref="J92:K92"/>
    <mergeCell ref="J91:K91"/>
    <mergeCell ref="A7:J7"/>
    <mergeCell ref="I9:J9"/>
    <mergeCell ref="A9:C9"/>
    <mergeCell ref="D9:F10"/>
    <mergeCell ref="G9:H9"/>
    <mergeCell ref="A59:F59"/>
    <mergeCell ref="D38:F38"/>
    <mergeCell ref="D54:F54"/>
    <mergeCell ref="D15:F15"/>
    <mergeCell ref="D45:F45"/>
    <mergeCell ref="B79:D79"/>
    <mergeCell ref="A89:I89"/>
    <mergeCell ref="J89:K89"/>
    <mergeCell ref="B80:D80"/>
    <mergeCell ref="A91:I91"/>
    <mergeCell ref="B86:D86"/>
    <mergeCell ref="B81:D81"/>
    <mergeCell ref="B82:D82"/>
    <mergeCell ref="L64:L65"/>
    <mergeCell ref="B69:D69"/>
    <mergeCell ref="B66:D66"/>
    <mergeCell ref="B67:D67"/>
    <mergeCell ref="H64:I64"/>
    <mergeCell ref="J63:J65"/>
    <mergeCell ref="B71:D71"/>
    <mergeCell ref="B70:D70"/>
    <mergeCell ref="D11:F11"/>
    <mergeCell ref="D12:F12"/>
    <mergeCell ref="D13:F13"/>
    <mergeCell ref="E63:E65"/>
    <mergeCell ref="D55:F55"/>
    <mergeCell ref="D17:F17"/>
    <mergeCell ref="D48:F48"/>
    <mergeCell ref="A62:L62"/>
    <mergeCell ref="B73:D73"/>
    <mergeCell ref="D39:F39"/>
    <mergeCell ref="D40:F40"/>
    <mergeCell ref="D42:F42"/>
    <mergeCell ref="B68:D68"/>
    <mergeCell ref="D46:F46"/>
    <mergeCell ref="B63:D65"/>
    <mergeCell ref="F63:I63"/>
    <mergeCell ref="B72:D72"/>
    <mergeCell ref="D47:F47"/>
    <mergeCell ref="D44:F44"/>
    <mergeCell ref="D41:F41"/>
    <mergeCell ref="D56:F56"/>
    <mergeCell ref="D58:F58"/>
    <mergeCell ref="D57:F57"/>
    <mergeCell ref="A52:C52"/>
    <mergeCell ref="D52:F53"/>
    <mergeCell ref="G52:H52"/>
    <mergeCell ref="D14:F14"/>
    <mergeCell ref="D18:F18"/>
    <mergeCell ref="D20:F20"/>
    <mergeCell ref="D21:F21"/>
    <mergeCell ref="D19:F19"/>
    <mergeCell ref="D16:F16"/>
    <mergeCell ref="D35:F35"/>
    <mergeCell ref="D36:F36"/>
    <mergeCell ref="D43:F43"/>
    <mergeCell ref="D32:F32"/>
    <mergeCell ref="D33:F33"/>
    <mergeCell ref="D34:F34"/>
    <mergeCell ref="D22:F22"/>
    <mergeCell ref="D23:F23"/>
    <mergeCell ref="D24:F24"/>
    <mergeCell ref="D30:F30"/>
    <mergeCell ref="D31:F3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2012-06-19T11:28:21Z</cp:lastPrinted>
  <dcterms:created xsi:type="dcterms:W3CDTF">2004-08-03T08:26:30Z</dcterms:created>
  <dcterms:modified xsi:type="dcterms:W3CDTF">2012-06-19T14:10:13Z</dcterms:modified>
  <cp:category/>
  <cp:version/>
  <cp:contentType/>
  <cp:contentStatus/>
</cp:coreProperties>
</file>