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883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<sst xmlns="http://schemas.openxmlformats.org/spreadsheetml/2006/main" count="424" uniqueCount="251">
  <si>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</si>
  <si>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</si>
  <si>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</si>
  <si>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</si>
  <si>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</si>
  <si>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</si>
  <si>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</si>
  <si>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</si>
  <si>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</si>
  <si>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</si>
  <si>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</si>
  <si>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</si>
  <si>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</si>
  <si>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</si>
  <si>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</si>
  <si>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</si>
  <si>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</si>
  <si>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</si>
  <si>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</si>
  <si>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</si>
  <si>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</si>
  <si>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</si>
  <si>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</si>
  <si>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</si>
  <si>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</si>
  <si>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 xml:space="preserve">Zmniejszenie                       </t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</si>
  <si>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</si>
  <si>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</si>
  <si>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</si>
  <si>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</si>
  <si>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</si>
  <si>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</si>
  <si>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</si>
  <si>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</si>
  <si>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</si>
  <si>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</si>
  <si>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</si>
  <si>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</si>
  <si>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</si>
  <si>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</si>
  <si>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 xml:space="preserve">Spłata kredytów </t>
  </si>
  <si>
    <t>Spłata  pożyczek</t>
  </si>
  <si>
    <t>z tego:</t>
  </si>
  <si>
    <t>Wynagrodzenia i składki od nich naliczane</t>
  </si>
  <si>
    <t>Świadczenia na rzecz osób fizycznych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</si>
  <si>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</si>
  <si>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</si>
  <si>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</si>
  <si>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</si>
  <si>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</si>
  <si>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</si>
  <si>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</si>
  <si>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</si>
  <si>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</si>
  <si>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</si>
  <si>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</si>
  <si>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</si>
  <si>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</si>
  <si>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</si>
  <si>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</si>
  <si>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</si>
  <si>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</si>
  <si>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</si>
  <si>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</si>
  <si>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</si>
  <si>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V.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</si>
  <si>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</si>
  <si>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</si>
  <si>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</si>
  <si>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</si>
  <si>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</si>
  <si>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</si>
  <si>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</si>
  <si>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</si>
  <si>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</si>
  <si>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</si>
  <si>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</si>
  <si>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</si>
  <si>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</si>
  <si>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</si>
  <si>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</si>
  <si>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</si>
  <si>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</si>
  <si>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</si>
  <si>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</si>
  <si>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</si>
  <si>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</si>
  <si>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</si>
  <si>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OŚWIATA I WYCHOWANIE</t>
  </si>
  <si>
    <t>WYDATKI  OGÓŁEM</t>
  </si>
  <si>
    <t>Gospodarka miesz</t>
  </si>
  <si>
    <t>Wydatki na realizację zadań z zakresu administracji rządowej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</si>
  <si>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</si>
  <si>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</si>
  <si>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</si>
  <si>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</si>
  <si>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</si>
  <si>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</si>
  <si>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</si>
  <si>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</si>
  <si>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</si>
  <si>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</si>
  <si>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</si>
  <si>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</si>
  <si>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</si>
  <si>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</si>
  <si>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</si>
  <si>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</si>
  <si>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</si>
  <si>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</si>
  <si>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</si>
  <si>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</si>
  <si>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</si>
  <si>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</si>
  <si>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Wypłaty z tytułu udziel przez Gminę poręczeń i gwar</t>
  </si>
  <si>
    <t>Razem(II+III+IV+V)</t>
  </si>
  <si>
    <t>Razem (II+III+IV+V+VI)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</si>
  <si>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</si>
  <si>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</si>
  <si>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</si>
  <si>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</si>
  <si>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</si>
  <si>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r>
      <t xml:space="preserve">-Dotacje na realizację zadań finansowanych ze środków  UE ( §2007 i §2009, </t>
    </r>
    <r>
      <rPr>
        <b/>
        <sz val="11"/>
        <rFont val="Czcionka tekstu podstawowego"/>
        <family val="0"/>
      </rPr>
      <t>§6207 i §6209</t>
    </r>
    <r>
      <rPr>
        <b/>
        <sz val="11"/>
        <rFont val="Cambria"/>
        <family val="1"/>
      </rPr>
      <t>)</t>
    </r>
  </si>
  <si>
    <t>Pozostałe działania w zakresie polityki społecznej</t>
  </si>
  <si>
    <t>Wynagrodzenia bezosobowe</t>
  </si>
  <si>
    <t>Kultura fizyczna</t>
  </si>
  <si>
    <t>KULTURA FIZYCZNA</t>
  </si>
  <si>
    <t>TRANSPORT I ŁĄCZNOŚĆ</t>
  </si>
  <si>
    <t>Drogi publiczne gminne</t>
  </si>
  <si>
    <t xml:space="preserve">Wydatki  inwestycyjne jed budżetowych  </t>
  </si>
  <si>
    <t xml:space="preserve">GOSPODARKA KOMUNALNA I OCHRONA ŚRODOWISKA </t>
  </si>
  <si>
    <t>Zakup usług pozostałych</t>
  </si>
  <si>
    <t>Wydatki na realizację zadań przyjętych do realizacji w drodze umów i porozumien  między jst</t>
  </si>
  <si>
    <t>Dokonuje się zmian w planie DOCHODÓW budżetu gminy na 2012 rok</t>
  </si>
  <si>
    <t>Dokonuje się zmian w planie WYDATKÓW  budżetu gminy na 2012 rok</t>
  </si>
  <si>
    <t>Obrona narodowa</t>
  </si>
  <si>
    <t>1. Spłata pożyczek w wysokości 3.535.040,-zł następuje z:</t>
  </si>
  <si>
    <t>- wolnych środków  35.040,-zł</t>
  </si>
  <si>
    <t>- emitowanych papierów wartościowych 3.500.000,-zł</t>
  </si>
  <si>
    <t>3. Wykup papierów wartościowych wyemitowanych przez Gminę  w wysokości 3.000.000,-zł następuje z emitowanych papierów wartościowych</t>
  </si>
  <si>
    <t>2. Spłata kredytów w wysokości 400.000,-zł następuje z emitowanych papierów wartościowych</t>
  </si>
  <si>
    <t>Wydatki  inwestycyjne jed budżetowych  (WPF)</t>
  </si>
  <si>
    <t>Zwiększenia            ( + )</t>
  </si>
  <si>
    <t>-Dotacje na realizację zadań realizowanych w drodze umów i porozumień między jst  (§ 2310)</t>
  </si>
  <si>
    <t xml:space="preserve">Wydatki na zakupy inwestycyjne jed budżetowych  </t>
  </si>
  <si>
    <t>Szkoły podstawowe</t>
  </si>
  <si>
    <t xml:space="preserve">ADMINISTRACJA PUBLICZNA </t>
  </si>
  <si>
    <t>Urzędy gmin</t>
  </si>
  <si>
    <t xml:space="preserve">Wynagrodzenia osobowe pracowników </t>
  </si>
  <si>
    <t xml:space="preserve">GOSPODARKA MIESZKANIOWA </t>
  </si>
  <si>
    <t>Dotacje celowe w ramach programów finansowanych z udziałem środków europejskich oraz środków, o których mowa w art. 5 ust. 1 pkt 3 oraz ust. 3pkt 5 i 6 ustawy, lub płatności w ramach budżetu środków europejskich</t>
  </si>
  <si>
    <t xml:space="preserve">Gospodarka gruntami i nieruchomościami </t>
  </si>
  <si>
    <t>EDUKACYJNA OPIEKA WYCHOWAWCZA</t>
  </si>
  <si>
    <t>0960</t>
  </si>
  <si>
    <t xml:space="preserve">Otrzymane spadki, zapisy i darowizny w postaci pieniężnej </t>
  </si>
  <si>
    <t xml:space="preserve"> </t>
  </si>
  <si>
    <t xml:space="preserve">Składki na Fundusz Pracy </t>
  </si>
  <si>
    <t>01010</t>
  </si>
  <si>
    <t>Infrastruktura wodociągowa i sanitacyjna wsi</t>
  </si>
  <si>
    <t>Oświetlenie placów, ulic i dróg</t>
  </si>
  <si>
    <t xml:space="preserve">Zakup usług remontowych </t>
  </si>
  <si>
    <t>Zakup materiałów i wyposażenia</t>
  </si>
  <si>
    <t>Zakup energii</t>
  </si>
  <si>
    <t>Oddziały przedszkolne w szkołach podstawowych</t>
  </si>
  <si>
    <t xml:space="preserve">Gimnazja </t>
  </si>
  <si>
    <t>Zespoły obsługi ekonomiczno - administracyjnej szkół</t>
  </si>
  <si>
    <t>Dotacja celowa z budżetu na finansowanie lub dofinansowanie zadań zleconych do realizacji pozostałym jednostkom nie zaliczanym do sektora finansów publicznych</t>
  </si>
  <si>
    <t>Składki na ubezpieczenie społeczne</t>
  </si>
  <si>
    <t xml:space="preserve">ROLNICTWO I ŁOWIECTWO </t>
  </si>
  <si>
    <t>Środki na dofinansowanie własnych inwestycji  gmin pozyskane z innych źródeł  (UE)</t>
  </si>
  <si>
    <t xml:space="preserve">Udziały gmin w podatkach stanowiących dochód budżetu państwa </t>
  </si>
  <si>
    <t>Różne rozliczenia finansowe</t>
  </si>
  <si>
    <t>0570</t>
  </si>
  <si>
    <t>Grzywny, mandaty i inne kary pieniężne od osób fizycznych</t>
  </si>
  <si>
    <t>0340</t>
  </si>
  <si>
    <t xml:space="preserve">Podatek od środków transportowych </t>
  </si>
  <si>
    <t xml:space="preserve">OŚWIATA I WYCHOWANIE </t>
  </si>
  <si>
    <t xml:space="preserve">Szkoły podstawowe </t>
  </si>
  <si>
    <t>Dotacje celowe otrzymane z budżetu państwa na realizację własnych zadań bieżących gmin</t>
  </si>
  <si>
    <t>DOCHODY OD OSÓB PRAWNYCH, OSÓB FIZYCZ I OD INNYCH JED NIEPOSIADA JĄCYCH OSOBOWOŚCI PRAWNEJ ORAZ WYDATKI ZWIĄZANE Z ICH POBOREM</t>
  </si>
  <si>
    <t xml:space="preserve">Wpływy z podatku rolnego, podatku leśnego, podatku od czynności cywilnoprawnych , podatków i opłat lokalnych od osób prawnych </t>
  </si>
  <si>
    <t>POZOSTAŁE ZADANIA  W ZAKRESIE POLITYKI SPOŁECZNEJ</t>
  </si>
  <si>
    <t xml:space="preserve">Wydatki na zakupy  inwestycyjne jed budżetowych  </t>
  </si>
  <si>
    <t xml:space="preserve">Zadania w zakresie kultury fizycznej </t>
  </si>
  <si>
    <t>ROLNICTWO I ŁOWIECTWO</t>
  </si>
  <si>
    <t>0920</t>
  </si>
  <si>
    <t>POZOSTAŁE ZADANIA W ZAKRESIE POLITYKI SPOŁECZNEJ</t>
  </si>
  <si>
    <t xml:space="preserve">Zadania z zakresu kultury fizycznej </t>
  </si>
  <si>
    <t>Plan na dzień 29.06.2012r.</t>
  </si>
  <si>
    <t>Dochody  29.06.2012r.</t>
  </si>
  <si>
    <t>Wydatki 29.06.2012r.</t>
  </si>
  <si>
    <t xml:space="preserve">Wydatki osobowe nie zaliczone do wynagrodzeń </t>
  </si>
  <si>
    <t xml:space="preserve">Składki na ubezpieczenia społeczne </t>
  </si>
  <si>
    <t>DZIAŁALNOŚĆ USŁUGOWA</t>
  </si>
  <si>
    <t>Opracowania geodezyjne i kartograficzne</t>
  </si>
  <si>
    <t>Promocja jednostek samorządu terytorialnego</t>
  </si>
  <si>
    <t>BEZPIECZEŃSTWO PUBLICZNE I OCHRONA PRZECIWPOŻAROWA</t>
  </si>
  <si>
    <t>Komendy powiatowe Policji</t>
  </si>
  <si>
    <t>0020</t>
  </si>
  <si>
    <t xml:space="preserve">Podatek dochodowy od osób prawnych </t>
  </si>
  <si>
    <t xml:space="preserve">Infrastruktura wodociągowa i sanitacyjna wsi </t>
  </si>
  <si>
    <t>Wpływy do budżetu pozostałości środków finansowych gromadzonych na wydzielonym  rachunku jednostki budżetowej</t>
  </si>
  <si>
    <t>Dotacje celowe otrzymane z gminy na  zadania bieżące realizowane na podstawie porozumień między jst</t>
  </si>
  <si>
    <t>Przedszkola</t>
  </si>
  <si>
    <t>0830</t>
  </si>
  <si>
    <t>Wpływy z usług - opłaty stałe</t>
  </si>
  <si>
    <t>Pomoc materialna dla uczniów</t>
  </si>
  <si>
    <t xml:space="preserve">Pozostałe odsetki </t>
  </si>
  <si>
    <t>01008</t>
  </si>
  <si>
    <t>Melioracje wodne</t>
  </si>
  <si>
    <t>Drogi publiczne powiatowe</t>
  </si>
  <si>
    <t xml:space="preserve">Lokalny transport zbiorowy </t>
  </si>
  <si>
    <t>Dotacja celowa na pomoc finansową udzielaną między j.s.t. na dofinansowanie własnych zadań inwest  i zakupów inwest</t>
  </si>
  <si>
    <t>Wydatki na zakupy  inwestycyjne jed budżetowych  (WPF)</t>
  </si>
  <si>
    <t>Opłaty za administrowanie i czynsz za budynki, lokale i pomieszczenia garażowe</t>
  </si>
  <si>
    <t xml:space="preserve">Różne opłaty i składki </t>
  </si>
  <si>
    <t>Opłaty na rzecz budżetu państwa</t>
  </si>
  <si>
    <t>Zakup usług pozostałych-pomoc rzeczowa dla powiatu</t>
  </si>
  <si>
    <t>Promocja jst</t>
  </si>
  <si>
    <t>Wpłaty jednostek na państwowy fundusz celowy</t>
  </si>
  <si>
    <t xml:space="preserve">OBSŁUGA DŁUGU PUBLICZNEGO </t>
  </si>
  <si>
    <t>Obsługa papierów wartościowych, kredytów i pożyczek jednostek samorządu terytorialnego</t>
  </si>
  <si>
    <t xml:space="preserve">Odsetki od samorządowych papierów wartościowych lub zaciągniętych przez jed.  pożyczek i kredytów </t>
  </si>
  <si>
    <t>Dotacja podmiotowa z budżetu dla niepublicznej jednostki systemu oświaty</t>
  </si>
  <si>
    <t>RÓŻNE ROZLICZENIA</t>
  </si>
  <si>
    <t>Pozostała działalność "Kapitał na przyszłość"</t>
  </si>
  <si>
    <t>Wydatki   inwestycyjne jed budżetowych  (WPF)</t>
  </si>
  <si>
    <t>Gospodarka ściekowa i ochrona wód</t>
  </si>
  <si>
    <t>Dotacje celowe z budżetu jed samorządu terytorialnego, udzielone w trybie art. 221 ustawy, na finansowanie  lub dofinansowanie  zadań zleconych do realizacji organizacjom prowadzącym działalność pożytku publicznego</t>
  </si>
  <si>
    <t>Komendy wojewódzkie policji</t>
  </si>
  <si>
    <t>Świetlice szkolne</t>
  </si>
  <si>
    <t>BEZPIECZEŃSTWO PUBLICZNE  I OCHRONA PRZECWPOŻAROWA</t>
  </si>
  <si>
    <t>IV</t>
  </si>
  <si>
    <t>Przychody z zaciągniętych kredytów na rynku krajowym  (BOŚ)</t>
  </si>
  <si>
    <t>Zwrot dotacji oraz płatności, w tym wykorzystanych niezgodnie z przeznaczeniem lub wykorzystanych z naruszeniem procedur,  o których mowa w art. 184 ustawy, pobranych nienależnie lub w nadmiernej wysokości</t>
  </si>
  <si>
    <t>Wpływy ze zwrotu dotacji oraz płatności, w tym wykorzystanych niezgodnie z przeznaczeniem lub wykorzystanych z naruszeniem procedur,  o których mowa w art. 184 ustawy, pobranych nienależnie lub w nadmiernej wysokości</t>
  </si>
  <si>
    <t>Zakup materiałów i wyposażenia-Wyprawka szkolna  ZOPO</t>
  </si>
  <si>
    <t>Utrzymanie zieleni w miastach i gminach</t>
  </si>
  <si>
    <t>POMOC SPOŁECZNA</t>
  </si>
  <si>
    <t>Ośrodki pomocy społecznej</t>
  </si>
  <si>
    <t>Pozostała działalność</t>
  </si>
  <si>
    <t>Dotacje celowe otrzym z budżetu państwa na realizację zadań bieżących z zakresu adm rządowej oraz innych zadań zleconych gminie ustawami</t>
  </si>
  <si>
    <t>Świadczenia społeczne - zadania zlecone</t>
  </si>
  <si>
    <t>Świadczenia społeczne - zadania własne</t>
  </si>
  <si>
    <t>do Uchwały Nr  220/XVIII/2012</t>
  </si>
  <si>
    <t>z  dnia  9 sierpnia 2012r.</t>
  </si>
  <si>
    <t>Koszty emisji  samorządowych papierów wartościowych oraz inne opłaty i prowizje</t>
  </si>
  <si>
    <t>Zakup usług remontowych- wykonanie projektu remontu ul. Okrężnej od ul. Słonecznej do dz. Nr 278</t>
  </si>
  <si>
    <t>do Uchwały Nr 220/XVIII/2012</t>
  </si>
  <si>
    <t>z  dnia 9 sierpnia 2012r.</t>
  </si>
  <si>
    <t>Zakup usług remontowych -remont budynku komunalnego w Łazach Al.Krakowska 182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</si>
</sst>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9"/>
      <name val="Arial CE"/>
      <family val="0"/>
    </font>
    <font>
      <sz val="10"/>
      <name val="Cambria"/>
      <family val="1"/>
    </font>
    <font>
      <b/>
      <sz val="11"/>
      <name val="Arial CE"/>
      <family val="2"/>
    </font>
    <font>
      <b/>
      <sz val="10"/>
      <name val="Cambria"/>
      <family val="1"/>
    </font>
    <font>
      <b/>
      <sz val="11"/>
      <name val="Cambria"/>
      <family val="1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mbria"/>
      <family val="1"/>
    </font>
    <font>
      <b/>
      <sz val="9"/>
      <name val="Cambria"/>
      <family val="1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9"/>
      <name val="Cambria"/>
      <family val="1"/>
    </font>
    <font>
      <sz val="6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00FF9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 style="thin"/>
      <right style="thin"/>
      <top>
        <color indexed="63"/>
      </top>
      <bottom style="hair"/>
    </border>
    <border>
      <left/>
      <right/>
      <top style="thin"/>
      <bottom/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hair"/>
      <bottom style="hair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 style="thin"/>
      <right/>
      <top style="hair">
        <color indexed="8"/>
      </top>
      <bottom>
        <color indexed="63"/>
      </bottom>
    </border>
    <border>
      <left/>
      <right/>
      <top style="hair">
        <color indexed="8"/>
      </top>
      <bottom>
        <color indexed="63"/>
      </bottom>
    </border>
    <border>
      <left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3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left" vertical="center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28" fillId="0" borderId="10" xfId="0" applyNumberFormat="1" applyFont="1" applyBorder="1" applyAlignment="1">
      <alignment horizontal="right" vertical="center"/>
    </xf>
    <xf numFmtId="0" fontId="29" fillId="34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35" borderId="11" xfId="0" applyFont="1" applyFill="1" applyBorder="1" applyAlignment="1" quotePrefix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 quotePrefix="1">
      <alignment horizontal="center" vertical="center"/>
    </xf>
    <xf numFmtId="3" fontId="6" fillId="36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34" borderId="16" xfId="0" applyFont="1" applyFill="1" applyBorder="1" applyAlignment="1">
      <alignment horizontal="right" vertical="center"/>
    </xf>
    <xf numFmtId="3" fontId="6" fillId="34" borderId="12" xfId="0" applyNumberFormat="1" applyFont="1" applyFill="1" applyBorder="1" applyAlignment="1">
      <alignment horizontal="right" vertical="center" wrapText="1"/>
    </xf>
    <xf numFmtId="3" fontId="6" fillId="34" borderId="14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6" fillId="34" borderId="17" xfId="0" applyFont="1" applyFill="1" applyBorder="1" applyAlignment="1">
      <alignment horizontal="right" vertical="center"/>
    </xf>
    <xf numFmtId="3" fontId="6" fillId="34" borderId="13" xfId="0" applyNumberFormat="1" applyFont="1" applyFill="1" applyBorder="1" applyAlignment="1">
      <alignment horizontal="right" vertical="center" wrapText="1"/>
    </xf>
    <xf numFmtId="3" fontId="31" fillId="34" borderId="14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right" vertical="center" wrapText="1"/>
    </xf>
    <xf numFmtId="3" fontId="6" fillId="34" borderId="19" xfId="0" applyNumberFormat="1" applyFont="1" applyFill="1" applyBorder="1" applyAlignment="1">
      <alignment horizontal="right" vertical="center" wrapText="1"/>
    </xf>
    <xf numFmtId="0" fontId="6" fillId="34" borderId="20" xfId="0" applyFont="1" applyFill="1" applyBorder="1" applyAlignment="1">
      <alignment horizontal="right" vertical="center"/>
    </xf>
    <xf numFmtId="3" fontId="6" fillId="34" borderId="21" xfId="0" applyNumberFormat="1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right" vertical="top"/>
    </xf>
    <xf numFmtId="3" fontId="6" fillId="34" borderId="22" xfId="0" applyNumberFormat="1" applyFont="1" applyFill="1" applyBorder="1" applyAlignment="1">
      <alignment horizontal="right" vertical="center" wrapText="1"/>
    </xf>
    <xf numFmtId="3" fontId="6" fillId="34" borderId="0" xfId="0" applyNumberFormat="1" applyFont="1" applyFill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 wrapText="1"/>
    </xf>
    <xf numFmtId="0" fontId="29" fillId="34" borderId="14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31" fillId="34" borderId="14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3" fontId="6" fillId="34" borderId="0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left"/>
    </xf>
    <xf numFmtId="3" fontId="28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3" fontId="32" fillId="0" borderId="10" xfId="0" applyNumberFormat="1" applyFont="1" applyBorder="1" applyAlignment="1">
      <alignment horizontal="right" vertical="center"/>
    </xf>
    <xf numFmtId="3" fontId="28" fillId="37" borderId="10" xfId="0" applyNumberFormat="1" applyFont="1" applyFill="1" applyBorder="1" applyAlignment="1">
      <alignment horizontal="right" vertical="center"/>
    </xf>
    <xf numFmtId="0" fontId="33" fillId="0" borderId="10" xfId="0" applyFont="1" applyBorder="1" applyAlignment="1">
      <alignment horizontal="center" vertical="center" wrapText="1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34" fillId="0" borderId="0" xfId="0" applyFont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27" fillId="34" borderId="0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/>
    </xf>
    <xf numFmtId="3" fontId="28" fillId="38" borderId="12" xfId="0" applyNumberFormat="1" applyFont="1" applyFill="1" applyBorder="1" applyAlignment="1">
      <alignment horizontal="right" vertical="center"/>
    </xf>
    <xf numFmtId="0" fontId="37" fillId="0" borderId="15" xfId="0" applyFont="1" applyBorder="1" applyAlignment="1">
      <alignment horizontal="center" vertical="center"/>
    </xf>
    <xf numFmtId="0" fontId="37" fillId="0" borderId="13" xfId="0" applyFont="1" applyBorder="1" applyAlignment="1" quotePrefix="1">
      <alignment horizontal="center" vertical="center"/>
    </xf>
    <xf numFmtId="3" fontId="37" fillId="0" borderId="13" xfId="0" applyNumberFormat="1" applyFont="1" applyBorder="1" applyAlignment="1">
      <alignment horizontal="right" vertical="center"/>
    </xf>
    <xf numFmtId="3" fontId="6" fillId="34" borderId="14" xfId="0" applyNumberFormat="1" applyFont="1" applyFill="1" applyBorder="1" applyAlignment="1">
      <alignment/>
    </xf>
    <xf numFmtId="0" fontId="6" fillId="0" borderId="11" xfId="0" applyFont="1" applyBorder="1" applyAlignment="1" quotePrefix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28" fillId="34" borderId="12" xfId="0" applyFont="1" applyFill="1" applyBorder="1" applyAlignment="1">
      <alignment horizontal="right" vertical="center" wrapText="1"/>
    </xf>
    <xf numFmtId="3" fontId="28" fillId="34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35" fillId="33" borderId="10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3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0" fontId="7" fillId="34" borderId="25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28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8" fillId="36" borderId="12" xfId="0" applyNumberFormat="1" applyFont="1" applyFill="1" applyBorder="1" applyAlignment="1">
      <alignment horizontal="right" vertical="center"/>
    </xf>
    <xf numFmtId="3" fontId="28" fillId="35" borderId="11" xfId="0" applyNumberFormat="1" applyFont="1" applyFill="1" applyBorder="1" applyAlignment="1">
      <alignment horizontal="right" vertical="center"/>
    </xf>
    <xf numFmtId="3" fontId="28" fillId="34" borderId="12" xfId="0" applyNumberFormat="1" applyFont="1" applyFill="1" applyBorder="1" applyAlignment="1">
      <alignment horizontal="right" vertical="center" wrapText="1"/>
    </xf>
    <xf numFmtId="3" fontId="28" fillId="34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5" fillId="39" borderId="25" xfId="0" applyFont="1" applyFill="1" applyBorder="1" applyAlignment="1">
      <alignment horizontal="center" vertical="center" wrapText="1"/>
    </xf>
    <xf numFmtId="0" fontId="35" fillId="40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32" fillId="33" borderId="10" xfId="0" applyNumberFormat="1" applyFont="1" applyFill="1" applyBorder="1" applyAlignment="1">
      <alignment horizontal="right" vertical="center"/>
    </xf>
    <xf numFmtId="0" fontId="27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right" vertical="center" wrapText="1"/>
    </xf>
    <xf numFmtId="3" fontId="6" fillId="41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34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28" xfId="0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6" fillId="34" borderId="11" xfId="0" applyNumberFormat="1" applyFont="1" applyFill="1" applyBorder="1" applyAlignment="1">
      <alignment horizontal="right" vertical="center" wrapText="1"/>
    </xf>
    <xf numFmtId="0" fontId="28" fillId="34" borderId="11" xfId="0" applyFont="1" applyFill="1" applyBorder="1" applyAlignment="1">
      <alignment horizontal="right" vertical="center" wrapText="1"/>
    </xf>
    <xf numFmtId="0" fontId="28" fillId="38" borderId="12" xfId="0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29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8" fillId="42" borderId="10" xfId="0" applyFont="1" applyFill="1" applyBorder="1" applyAlignment="1" quotePrefix="1">
      <alignment horizontal="center" vertical="center"/>
    </xf>
    <xf numFmtId="0" fontId="28" fillId="42" borderId="10" xfId="0" applyFont="1" applyFill="1" applyBorder="1" applyAlignment="1">
      <alignment horizontal="center" vertical="center"/>
    </xf>
    <xf numFmtId="3" fontId="28" fillId="42" borderId="10" xfId="0" applyNumberFormat="1" applyFont="1" applyFill="1" applyBorder="1" applyAlignment="1">
      <alignment horizontal="right" vertical="center"/>
    </xf>
    <xf numFmtId="0" fontId="0" fillId="42" borderId="10" xfId="0" applyFill="1" applyBorder="1" applyAlignment="1">
      <alignment horizontal="left" vertical="center" wrapText="1"/>
    </xf>
    <xf numFmtId="3" fontId="28" fillId="43" borderId="13" xfId="0" applyNumberFormat="1" applyFont="1" applyFill="1" applyBorder="1" applyAlignment="1">
      <alignment horizontal="right" vertical="center"/>
    </xf>
    <xf numFmtId="3" fontId="37" fillId="43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0" fontId="6" fillId="35" borderId="10" xfId="0" applyFont="1" applyFill="1" applyBorder="1" applyAlignment="1" quotePrefix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3" fontId="37" fillId="42" borderId="10" xfId="0" applyNumberFormat="1" applyFont="1" applyFill="1" applyBorder="1" applyAlignment="1">
      <alignment horizontal="right" vertical="center" wrapText="1"/>
    </xf>
    <xf numFmtId="0" fontId="28" fillId="43" borderId="0" xfId="0" applyFont="1" applyFill="1" applyBorder="1" applyAlignment="1">
      <alignment horizontal="left" vertical="center" wrapText="1"/>
    </xf>
    <xf numFmtId="0" fontId="0" fillId="43" borderId="0" xfId="0" applyFill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right" vertical="center"/>
    </xf>
    <xf numFmtId="0" fontId="4" fillId="0" borderId="24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7" fillId="0" borderId="29" xfId="0" applyFont="1" applyBorder="1" applyAlignment="1" quotePrefix="1">
      <alignment horizontal="center" vertical="center"/>
    </xf>
    <xf numFmtId="0" fontId="4" fillId="43" borderId="0" xfId="0" applyFont="1" applyFill="1" applyAlignment="1">
      <alignment/>
    </xf>
    <xf numFmtId="0" fontId="28" fillId="31" borderId="12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0" fontId="4" fillId="31" borderId="12" xfId="0" applyFont="1" applyFill="1" applyBorder="1" applyAlignment="1" quotePrefix="1">
      <alignment horizontal="center" vertical="center"/>
    </xf>
    <xf numFmtId="0" fontId="6" fillId="31" borderId="12" xfId="0" applyFont="1" applyFill="1" applyBorder="1" applyAlignment="1" quotePrefix="1">
      <alignment horizontal="center" vertical="center"/>
    </xf>
    <xf numFmtId="3" fontId="0" fillId="0" borderId="0" xfId="0" applyNumberFormat="1" applyFont="1" applyAlignment="1">
      <alignment/>
    </xf>
    <xf numFmtId="0" fontId="37" fillId="0" borderId="21" xfId="0" applyFont="1" applyBorder="1" applyAlignment="1" quotePrefix="1">
      <alignment horizontal="center" vertical="center"/>
    </xf>
    <xf numFmtId="3" fontId="37" fillId="0" borderId="21" xfId="0" applyNumberFormat="1" applyFont="1" applyBorder="1" applyAlignment="1">
      <alignment horizontal="right" vertical="center"/>
    </xf>
    <xf numFmtId="0" fontId="6" fillId="43" borderId="15" xfId="0" applyFont="1" applyFill="1" applyBorder="1" applyAlignment="1">
      <alignment horizontal="center" vertical="center"/>
    </xf>
    <xf numFmtId="0" fontId="6" fillId="43" borderId="15" xfId="0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7" fillId="0" borderId="19" xfId="0" applyFont="1" applyBorder="1" applyAlignment="1" quotePrefix="1">
      <alignment horizontal="center" vertical="center"/>
    </xf>
    <xf numFmtId="3" fontId="6" fillId="31" borderId="12" xfId="0" applyNumberFormat="1" applyFont="1" applyFill="1" applyBorder="1" applyAlignment="1">
      <alignment horizontal="right" vertical="center"/>
    </xf>
    <xf numFmtId="3" fontId="28" fillId="31" borderId="12" xfId="0" applyNumberFormat="1" applyFont="1" applyFill="1" applyBorder="1" applyAlignment="1">
      <alignment horizontal="right" vertical="center"/>
    </xf>
    <xf numFmtId="0" fontId="37" fillId="0" borderId="15" xfId="0" applyFont="1" applyBorder="1" applyAlignment="1" quotePrefix="1">
      <alignment horizontal="center" vertical="center"/>
    </xf>
    <xf numFmtId="0" fontId="0" fillId="42" borderId="10" xfId="0" applyFill="1" applyBorder="1" applyAlignment="1">
      <alignment vertical="center" wrapText="1"/>
    </xf>
    <xf numFmtId="0" fontId="6" fillId="39" borderId="12" xfId="0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3" fontId="37" fillId="0" borderId="1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0" xfId="0" applyFont="1" applyBorder="1" applyAlignment="1" quotePrefix="1">
      <alignment horizontal="center" vertical="center"/>
    </xf>
    <xf numFmtId="0" fontId="37" fillId="0" borderId="30" xfId="0" applyFont="1" applyBorder="1" applyAlignment="1">
      <alignment vertical="center" wrapText="1"/>
    </xf>
    <xf numFmtId="3" fontId="4" fillId="0" borderId="3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0" fillId="42" borderId="10" xfId="0" applyNumberFormat="1" applyFill="1" applyBorder="1" applyAlignment="1">
      <alignment horizontal="left" vertical="center" wrapText="1"/>
    </xf>
    <xf numFmtId="3" fontId="6" fillId="42" borderId="10" xfId="0" applyNumberFormat="1" applyFont="1" applyFill="1" applyBorder="1" applyAlignment="1">
      <alignment horizontal="center" vertical="center" wrapText="1"/>
    </xf>
    <xf numFmtId="3" fontId="28" fillId="43" borderId="29" xfId="0" applyNumberFormat="1" applyFont="1" applyFill="1" applyBorder="1" applyAlignment="1">
      <alignment horizontal="right" vertical="center"/>
    </xf>
    <xf numFmtId="3" fontId="37" fillId="43" borderId="29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22" xfId="0" applyFont="1" applyBorder="1" applyAlignment="1" quotePrefix="1">
      <alignment horizontal="center" vertical="center"/>
    </xf>
    <xf numFmtId="0" fontId="4" fillId="0" borderId="22" xfId="0" applyFont="1" applyBorder="1" applyAlignment="1">
      <alignment vertical="center" wrapText="1"/>
    </xf>
    <xf numFmtId="3" fontId="4" fillId="0" borderId="22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7" fillId="0" borderId="30" xfId="0" applyFont="1" applyBorder="1" applyAlignment="1">
      <alignment horizontal="center" vertical="center"/>
    </xf>
    <xf numFmtId="0" fontId="37" fillId="0" borderId="30" xfId="0" applyFont="1" applyBorder="1" applyAlignment="1" quotePrefix="1">
      <alignment horizontal="center" vertical="center"/>
    </xf>
    <xf numFmtId="0" fontId="36" fillId="0" borderId="30" xfId="0" applyFont="1" applyBorder="1" applyAlignment="1">
      <alignment vertical="center" wrapText="1"/>
    </xf>
    <xf numFmtId="3" fontId="37" fillId="0" borderId="30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 quotePrefix="1">
      <alignment horizontal="center" vertical="center"/>
    </xf>
    <xf numFmtId="0" fontId="36" fillId="0" borderId="0" xfId="0" applyFont="1" applyBorder="1" applyAlignment="1">
      <alignment vertical="center" wrapText="1"/>
    </xf>
    <xf numFmtId="3" fontId="37" fillId="0" borderId="0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7" fillId="0" borderId="23" xfId="0" applyFont="1" applyBorder="1" applyAlignment="1">
      <alignment horizontal="center" vertical="center"/>
    </xf>
    <xf numFmtId="0" fontId="37" fillId="0" borderId="23" xfId="0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7" fillId="0" borderId="19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3" fontId="37" fillId="0" borderId="21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44" borderId="37" xfId="0" applyFont="1" applyFill="1" applyBorder="1" applyAlignment="1">
      <alignment vertical="center" wrapText="1"/>
    </xf>
    <xf numFmtId="0" fontId="0" fillId="45" borderId="38" xfId="0" applyFill="1" applyBorder="1" applyAlignment="1">
      <alignment vertical="center" wrapText="1"/>
    </xf>
    <xf numFmtId="0" fontId="0" fillId="45" borderId="39" xfId="0" applyFill="1" applyBorder="1" applyAlignment="1">
      <alignment vertical="center" wrapText="1"/>
    </xf>
    <xf numFmtId="0" fontId="28" fillId="31" borderId="16" xfId="0" applyFont="1" applyFill="1" applyBorder="1" applyAlignment="1">
      <alignment horizontal="left" vertical="center" wrapText="1"/>
    </xf>
    <xf numFmtId="0" fontId="28" fillId="31" borderId="40" xfId="0" applyFont="1" applyFill="1" applyBorder="1" applyAlignment="1">
      <alignment horizontal="left" vertical="center" wrapText="1"/>
    </xf>
    <xf numFmtId="0" fontId="28" fillId="31" borderId="41" xfId="0" applyFont="1" applyFill="1" applyBorder="1" applyAlignment="1">
      <alignment horizontal="left" vertical="center" wrapText="1"/>
    </xf>
    <xf numFmtId="0" fontId="28" fillId="46" borderId="42" xfId="0" applyFont="1" applyFill="1" applyBorder="1" applyAlignment="1">
      <alignment vertical="center" wrapText="1"/>
    </xf>
    <xf numFmtId="0" fontId="0" fillId="47" borderId="43" xfId="0" applyFill="1" applyBorder="1" applyAlignment="1">
      <alignment vertical="center" wrapText="1"/>
    </xf>
    <xf numFmtId="0" fontId="0" fillId="47" borderId="44" xfId="0" applyFill="1" applyBorder="1" applyAlignment="1">
      <alignment vertical="center" wrapText="1"/>
    </xf>
    <xf numFmtId="0" fontId="28" fillId="48" borderId="45" xfId="0" applyFont="1" applyFill="1" applyBorder="1" applyAlignment="1">
      <alignment horizontal="left" vertical="center" wrapText="1"/>
    </xf>
    <xf numFmtId="0" fontId="0" fillId="49" borderId="46" xfId="0" applyFill="1" applyBorder="1" applyAlignment="1">
      <alignment horizontal="left" vertical="center" wrapText="1"/>
    </xf>
    <xf numFmtId="0" fontId="0" fillId="49" borderId="47" xfId="0" applyFill="1" applyBorder="1" applyAlignment="1">
      <alignment horizontal="left" vertical="center" wrapText="1"/>
    </xf>
    <xf numFmtId="0" fontId="28" fillId="50" borderId="42" xfId="0" applyFont="1" applyFill="1" applyBorder="1" applyAlignment="1">
      <alignment horizontal="left" vertical="center" wrapText="1"/>
    </xf>
    <xf numFmtId="0" fontId="0" fillId="51" borderId="43" xfId="0" applyFill="1" applyBorder="1" applyAlignment="1">
      <alignment horizontal="left" vertical="center" wrapText="1"/>
    </xf>
    <xf numFmtId="0" fontId="0" fillId="51" borderId="44" xfId="0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28" fillId="46" borderId="50" xfId="0" applyFont="1" applyFill="1" applyBorder="1" applyAlignment="1">
      <alignment vertical="center" wrapText="1"/>
    </xf>
    <xf numFmtId="0" fontId="0" fillId="47" borderId="51" xfId="0" applyFill="1" applyBorder="1" applyAlignment="1">
      <alignment vertical="center" wrapText="1"/>
    </xf>
    <xf numFmtId="0" fontId="0" fillId="47" borderId="52" xfId="0" applyFill="1" applyBorder="1" applyAlignment="1">
      <alignment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40" xfId="0" applyFont="1" applyFill="1" applyBorder="1" applyAlignment="1">
      <alignment horizontal="left" vertical="center" wrapText="1"/>
    </xf>
    <xf numFmtId="0" fontId="6" fillId="36" borderId="41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8" fillId="48" borderId="53" xfId="0" applyFont="1" applyFill="1" applyBorder="1" applyAlignment="1">
      <alignment horizontal="left" vertical="center" wrapText="1"/>
    </xf>
    <xf numFmtId="0" fontId="0" fillId="49" borderId="54" xfId="0" applyFill="1" applyBorder="1" applyAlignment="1">
      <alignment vertical="center" wrapText="1"/>
    </xf>
    <xf numFmtId="0" fontId="0" fillId="49" borderId="55" xfId="0" applyFill="1" applyBorder="1" applyAlignment="1">
      <alignment vertical="center" wrapText="1"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5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left" vertical="center"/>
    </xf>
    <xf numFmtId="0" fontId="6" fillId="35" borderId="26" xfId="0" applyFont="1" applyFill="1" applyBorder="1" applyAlignment="1">
      <alignment horizontal="left" vertical="center"/>
    </xf>
    <xf numFmtId="0" fontId="6" fillId="35" borderId="27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28" fillId="34" borderId="25" xfId="0" applyFont="1" applyFill="1" applyBorder="1" applyAlignment="1">
      <alignment horizontal="left" vertical="center" wrapText="1"/>
    </xf>
    <xf numFmtId="0" fontId="28" fillId="34" borderId="26" xfId="0" applyFont="1" applyFill="1" applyBorder="1" applyAlignment="1">
      <alignment horizontal="left" vertical="center" wrapText="1"/>
    </xf>
    <xf numFmtId="0" fontId="28" fillId="34" borderId="27" xfId="0" applyFont="1" applyFill="1" applyBorder="1" applyAlignment="1">
      <alignment horizontal="left" vertical="center" wrapText="1"/>
    </xf>
    <xf numFmtId="0" fontId="28" fillId="46" borderId="25" xfId="0" applyFont="1" applyFill="1" applyBorder="1" applyAlignment="1">
      <alignment vertical="center" wrapText="1"/>
    </xf>
    <xf numFmtId="0" fontId="0" fillId="47" borderId="26" xfId="0" applyFill="1" applyBorder="1" applyAlignment="1">
      <alignment vertical="center" wrapText="1"/>
    </xf>
    <xf numFmtId="0" fontId="0" fillId="47" borderId="27" xfId="0" applyFill="1" applyBorder="1" applyAlignment="1">
      <alignment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37" borderId="25" xfId="0" applyFont="1" applyFill="1" applyBorder="1" applyAlignment="1">
      <alignment horizontal="left" vertical="center" wrapText="1"/>
    </xf>
    <xf numFmtId="0" fontId="6" fillId="37" borderId="26" xfId="0" applyFont="1" applyFill="1" applyBorder="1" applyAlignment="1">
      <alignment horizontal="left"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4" fillId="0" borderId="0" xfId="0" applyFont="1" applyAlignment="1" quotePrefix="1">
      <alignment/>
    </xf>
    <xf numFmtId="3" fontId="6" fillId="0" borderId="25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34" borderId="36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6" fillId="34" borderId="36" xfId="0" applyFont="1" applyFill="1" applyBorder="1" applyAlignment="1" quotePrefix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4" borderId="40" xfId="0" applyFont="1" applyFill="1" applyBorder="1" applyAlignment="1">
      <alignment horizontal="left" vertical="center"/>
    </xf>
    <xf numFmtId="0" fontId="6" fillId="34" borderId="41" xfId="0" applyFont="1" applyFill="1" applyBorder="1" applyAlignment="1">
      <alignment horizontal="left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3" fontId="4" fillId="0" borderId="27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6" fillId="0" borderId="2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36" borderId="45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37" fillId="0" borderId="60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37" fillId="0" borderId="63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37" fillId="0" borderId="66" xfId="0" applyFont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28" fillId="38" borderId="16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36" fillId="0" borderId="17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28" fillId="42" borderId="25" xfId="0" applyFont="1" applyFill="1" applyBorder="1" applyAlignment="1">
      <alignment horizontal="left" vertical="center" wrapText="1"/>
    </xf>
    <xf numFmtId="0" fontId="0" fillId="42" borderId="26" xfId="0" applyFill="1" applyBorder="1" applyAlignment="1">
      <alignment horizontal="left" vertical="center" wrapText="1"/>
    </xf>
    <xf numFmtId="0" fontId="0" fillId="42" borderId="27" xfId="0" applyFill="1" applyBorder="1" applyAlignment="1">
      <alignment horizontal="left" vertical="center" wrapText="1"/>
    </xf>
    <xf numFmtId="0" fontId="28" fillId="52" borderId="37" xfId="0" applyFont="1" applyFill="1" applyBorder="1" applyAlignment="1">
      <alignment horizontal="left" vertical="center" wrapText="1"/>
    </xf>
    <xf numFmtId="0" fontId="0" fillId="42" borderId="38" xfId="0" applyFill="1" applyBorder="1" applyAlignment="1">
      <alignment horizontal="left" vertical="center" wrapText="1"/>
    </xf>
    <xf numFmtId="0" fontId="0" fillId="42" borderId="39" xfId="0" applyFill="1" applyBorder="1" applyAlignment="1">
      <alignment horizontal="left" vertical="center" wrapText="1"/>
    </xf>
    <xf numFmtId="0" fontId="28" fillId="42" borderId="26" xfId="0" applyFont="1" applyFill="1" applyBorder="1" applyAlignment="1">
      <alignment horizontal="left" vertical="center" wrapText="1"/>
    </xf>
    <xf numFmtId="0" fontId="28" fillId="42" borderId="27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vertical="center" wrapText="1"/>
    </xf>
    <xf numFmtId="0" fontId="6" fillId="34" borderId="26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vertical="center" wrapText="1"/>
    </xf>
    <xf numFmtId="0" fontId="28" fillId="53" borderId="45" xfId="0" applyFont="1" applyFill="1" applyBorder="1" applyAlignment="1">
      <alignment horizontal="left" vertical="center" wrapText="1"/>
    </xf>
    <xf numFmtId="0" fontId="36" fillId="0" borderId="34" xfId="0" applyFont="1" applyBorder="1" applyAlignment="1">
      <alignment vertical="center" wrapText="1"/>
    </xf>
    <xf numFmtId="0" fontId="36" fillId="0" borderId="35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6" fillId="0" borderId="10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6" fillId="41" borderId="25" xfId="0" applyFont="1" applyFill="1" applyBorder="1" applyAlignment="1">
      <alignment horizontal="left" vertical="center"/>
    </xf>
    <xf numFmtId="0" fontId="6" fillId="41" borderId="26" xfId="0" applyFont="1" applyFill="1" applyBorder="1" applyAlignment="1">
      <alignment horizontal="left" vertical="center"/>
    </xf>
    <xf numFmtId="0" fontId="6" fillId="41" borderId="27" xfId="0" applyFont="1" applyFill="1" applyBorder="1" applyAlignment="1">
      <alignment horizontal="left" vertical="center"/>
    </xf>
    <xf numFmtId="0" fontId="28" fillId="52" borderId="25" xfId="0" applyFont="1" applyFill="1" applyBorder="1" applyAlignment="1">
      <alignment horizontal="left" vertical="center" wrapText="1"/>
    </xf>
    <xf numFmtId="0" fontId="28" fillId="54" borderId="25" xfId="0" applyFont="1" applyFill="1" applyBorder="1" applyAlignment="1">
      <alignment horizontal="left" vertical="center" wrapText="1"/>
    </xf>
    <xf numFmtId="0" fontId="0" fillId="54" borderId="26" xfId="0" applyFill="1" applyBorder="1" applyAlignment="1">
      <alignment horizontal="left" vertical="center" wrapText="1"/>
    </xf>
    <xf numFmtId="0" fontId="0" fillId="54" borderId="27" xfId="0" applyFill="1" applyBorder="1" applyAlignment="1">
      <alignment horizontal="left" vertical="center" wrapText="1"/>
    </xf>
    <xf numFmtId="3" fontId="7" fillId="34" borderId="16" xfId="0" applyNumberFormat="1" applyFont="1" applyFill="1" applyBorder="1" applyAlignment="1">
      <alignment horizontal="center" vertical="center"/>
    </xf>
    <xf numFmtId="3" fontId="7" fillId="34" borderId="41" xfId="0" applyNumberFormat="1" applyFont="1" applyFill="1" applyBorder="1" applyAlignment="1">
      <alignment horizontal="center" vertical="center"/>
    </xf>
    <xf numFmtId="3" fontId="7" fillId="34" borderId="17" xfId="0" applyNumberFormat="1" applyFont="1" applyFill="1" applyBorder="1" applyAlignment="1">
      <alignment horizontal="center" vertical="center"/>
    </xf>
    <xf numFmtId="3" fontId="7" fillId="34" borderId="18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  <xf numFmtId="3" fontId="7" fillId="34" borderId="25" xfId="0" applyNumberFormat="1" applyFont="1" applyFill="1" applyBorder="1" applyAlignment="1">
      <alignment horizontal="center" vertical="center"/>
    </xf>
    <xf numFmtId="3" fontId="7" fillId="34" borderId="27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 quotePrefix="1">
      <alignment horizontal="left" vertical="center" wrapText="1"/>
    </xf>
    <xf numFmtId="0" fontId="7" fillId="34" borderId="36" xfId="0" applyFont="1" applyFill="1" applyBorder="1" applyAlignment="1" quotePrefix="1">
      <alignment horizontal="left" vertical="center" wrapText="1"/>
    </xf>
    <xf numFmtId="0" fontId="7" fillId="34" borderId="18" xfId="0" applyFont="1" applyFill="1" applyBorder="1" applyAlignment="1" quotePrefix="1">
      <alignment horizontal="left" vertical="center" wrapText="1"/>
    </xf>
    <xf numFmtId="3" fontId="7" fillId="34" borderId="20" xfId="0" applyNumberFormat="1" applyFont="1" applyFill="1" applyBorder="1" applyAlignment="1">
      <alignment horizontal="center" vertical="center"/>
    </xf>
    <xf numFmtId="3" fontId="7" fillId="34" borderId="49" xfId="0" applyNumberFormat="1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7" fillId="34" borderId="28" xfId="0" applyFont="1" applyFill="1" applyBorder="1" applyAlignment="1" quotePrefix="1">
      <alignment horizontal="left" vertical="center" wrapText="1"/>
    </xf>
    <xf numFmtId="0" fontId="7" fillId="34" borderId="34" xfId="0" applyFont="1" applyFill="1" applyBorder="1" applyAlignment="1" quotePrefix="1">
      <alignment horizontal="left" vertical="center" wrapText="1"/>
    </xf>
    <xf numFmtId="0" fontId="7" fillId="34" borderId="35" xfId="0" applyFont="1" applyFill="1" applyBorder="1" applyAlignment="1" quotePrefix="1">
      <alignment horizontal="left" vertical="center" wrapText="1"/>
    </xf>
    <xf numFmtId="3" fontId="35" fillId="40" borderId="25" xfId="0" applyNumberFormat="1" applyFont="1" applyFill="1" applyBorder="1" applyAlignment="1">
      <alignment horizontal="center" vertical="center"/>
    </xf>
    <xf numFmtId="3" fontId="35" fillId="40" borderId="27" xfId="0" applyNumberFormat="1" applyFont="1" applyFill="1" applyBorder="1" applyAlignment="1">
      <alignment horizontal="center" vertical="center"/>
    </xf>
    <xf numFmtId="3" fontId="35" fillId="39" borderId="25" xfId="0" applyNumberFormat="1" applyFont="1" applyFill="1" applyBorder="1" applyAlignment="1">
      <alignment horizontal="center" vertical="center"/>
    </xf>
    <xf numFmtId="3" fontId="35" fillId="39" borderId="27" xfId="0" applyNumberFormat="1" applyFont="1" applyFill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35" fillId="40" borderId="25" xfId="0" applyFont="1" applyFill="1" applyBorder="1" applyAlignment="1">
      <alignment horizontal="left" vertical="center" wrapText="1"/>
    </xf>
    <xf numFmtId="0" fontId="35" fillId="40" borderId="26" xfId="0" applyFont="1" applyFill="1" applyBorder="1" applyAlignment="1">
      <alignment horizontal="left" vertical="center" wrapText="1"/>
    </xf>
    <xf numFmtId="0" fontId="35" fillId="40" borderId="27" xfId="0" applyFont="1" applyFill="1" applyBorder="1" applyAlignment="1">
      <alignment horizontal="left" vertical="center" wrapText="1"/>
    </xf>
    <xf numFmtId="0" fontId="35" fillId="39" borderId="25" xfId="0" applyFont="1" applyFill="1" applyBorder="1" applyAlignment="1">
      <alignment horizontal="left" vertical="center" wrapText="1"/>
    </xf>
    <xf numFmtId="0" fontId="35" fillId="39" borderId="26" xfId="0" applyFont="1" applyFill="1" applyBorder="1" applyAlignment="1">
      <alignment horizontal="left" vertical="center" wrapText="1"/>
    </xf>
    <xf numFmtId="0" fontId="35" fillId="39" borderId="27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6" fillId="39" borderId="16" xfId="0" applyFont="1" applyFill="1" applyBorder="1" applyAlignment="1">
      <alignment horizontal="left" vertical="center" wrapText="1"/>
    </xf>
    <xf numFmtId="0" fontId="6" fillId="39" borderId="40" xfId="0" applyFont="1" applyFill="1" applyBorder="1" applyAlignment="1">
      <alignment horizontal="left" vertical="center" wrapText="1"/>
    </xf>
    <xf numFmtId="0" fontId="6" fillId="39" borderId="41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 quotePrefix="1">
      <alignment horizontal="left" vertical="center" wrapText="1"/>
    </xf>
    <xf numFmtId="0" fontId="7" fillId="34" borderId="40" xfId="0" applyFont="1" applyFill="1" applyBorder="1" applyAlignment="1" quotePrefix="1">
      <alignment horizontal="left" vertical="center" wrapText="1"/>
    </xf>
    <xf numFmtId="0" fontId="7" fillId="34" borderId="41" xfId="0" applyFont="1" applyFill="1" applyBorder="1" applyAlignment="1" quotePrefix="1">
      <alignment horizontal="left" vertical="center" wrapText="1"/>
    </xf>
    <xf numFmtId="0" fontId="35" fillId="33" borderId="25" xfId="0" applyFont="1" applyFill="1" applyBorder="1" applyAlignment="1">
      <alignment horizontal="center"/>
    </xf>
    <xf numFmtId="0" fontId="35" fillId="33" borderId="26" xfId="0" applyFont="1" applyFill="1" applyBorder="1" applyAlignment="1">
      <alignment horizontal="center"/>
    </xf>
    <xf numFmtId="0" fontId="35" fillId="33" borderId="27" xfId="0" applyFont="1" applyFill="1" applyBorder="1" applyAlignment="1">
      <alignment horizont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6" fillId="55" borderId="25" xfId="0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6"/>
  <sheetViews>
    <sheetView tabSelected="1" zoomScalePageLayoutView="0" workbookViewId="0" topLeftCell="A1">
      <selection activeCell="D135" sqref="D135:H135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8.75390625" style="0" customWidth="1"/>
    <col min="7" max="7" width="8.625" style="0" customWidth="1"/>
    <col min="8" max="8" width="11.125" style="0" customWidth="1"/>
    <col min="9" max="9" width="9.25390625" style="0" customWidth="1"/>
    <col min="10" max="10" width="10.00390625" style="0" customWidth="1"/>
    <col min="11" max="11" width="9.875" style="0" customWidth="1"/>
    <col min="12" max="12" width="10.00390625" style="0" customWidth="1"/>
    <col min="13" max="13" width="7.25390625" style="0" customWidth="1"/>
    <col min="14" max="14" width="8.125" style="0" customWidth="1"/>
    <col min="15" max="15" width="6.00390625" style="0" customWidth="1"/>
    <col min="16" max="16" width="8.75390625" style="0" customWidth="1"/>
    <col min="17" max="18" width="11.125" style="0" bestFit="1" customWidth="1"/>
  </cols>
  <sheetData>
    <row r="1" spans="1:16" s="3" customFormat="1" ht="11.25" customHeight="1">
      <c r="A1" s="121"/>
      <c r="B1" s="121"/>
      <c r="C1" s="121"/>
      <c r="D1" s="121"/>
      <c r="E1" s="121"/>
      <c r="F1" s="121"/>
      <c r="G1" s="121"/>
      <c r="H1" s="121"/>
      <c r="I1" s="121"/>
      <c r="J1" s="28" t="s">
        <v>120</v>
      </c>
      <c r="K1" s="29"/>
      <c r="L1" s="29"/>
      <c r="M1" s="9"/>
      <c r="N1" s="9"/>
      <c r="O1" s="9"/>
      <c r="P1" s="9"/>
    </row>
    <row r="2" spans="1:16" s="3" customFormat="1" ht="10.5" customHeight="1">
      <c r="A2" s="121"/>
      <c r="B2" s="121"/>
      <c r="C2" s="121"/>
      <c r="D2" s="121"/>
      <c r="E2" s="121"/>
      <c r="F2" s="121"/>
      <c r="G2" s="121"/>
      <c r="H2" s="121"/>
      <c r="I2" s="121"/>
      <c r="J2" s="10" t="s">
        <v>248</v>
      </c>
      <c r="K2" s="10"/>
      <c r="L2" s="10"/>
      <c r="M2" s="9"/>
      <c r="N2" s="9"/>
      <c r="O2" s="9"/>
      <c r="P2" s="9"/>
    </row>
    <row r="3" spans="1:16" s="3" customFormat="1" ht="11.25" customHeight="1">
      <c r="A3" s="121"/>
      <c r="B3" s="121"/>
      <c r="C3" s="121"/>
      <c r="D3" s="121"/>
      <c r="E3" s="121"/>
      <c r="F3" s="121"/>
      <c r="G3" s="121"/>
      <c r="H3" s="121"/>
      <c r="I3" s="121"/>
      <c r="J3" s="10" t="s">
        <v>67</v>
      </c>
      <c r="K3" s="10"/>
      <c r="L3" s="10"/>
      <c r="M3" s="9"/>
      <c r="N3" s="9"/>
      <c r="O3" s="9"/>
      <c r="P3" s="9"/>
    </row>
    <row r="4" spans="1:16" s="3" customFormat="1" ht="9.75" customHeight="1">
      <c r="A4" s="121"/>
      <c r="B4" s="121"/>
      <c r="C4" s="121"/>
      <c r="D4" s="121"/>
      <c r="E4" s="121"/>
      <c r="F4" s="121"/>
      <c r="G4" s="121"/>
      <c r="H4" s="121"/>
      <c r="I4" s="121"/>
      <c r="J4" s="10" t="s">
        <v>249</v>
      </c>
      <c r="K4" s="10"/>
      <c r="L4" s="10"/>
      <c r="M4" s="9"/>
      <c r="N4" s="9"/>
      <c r="O4" s="9"/>
      <c r="P4" s="9"/>
    </row>
    <row r="5" spans="1:16" s="3" customFormat="1" ht="12.75" customHeight="1">
      <c r="A5" s="343" t="s">
        <v>134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9"/>
      <c r="N5" s="9"/>
      <c r="O5" s="9"/>
      <c r="P5" s="9"/>
    </row>
    <row r="6" spans="1:16" ht="2.2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9"/>
      <c r="N6" s="9"/>
      <c r="O6" s="9"/>
      <c r="P6" s="9"/>
    </row>
    <row r="7" spans="1:16" ht="12" customHeight="1">
      <c r="A7" s="337" t="s">
        <v>68</v>
      </c>
      <c r="B7" s="338"/>
      <c r="C7" s="339"/>
      <c r="D7" s="345" t="s">
        <v>85</v>
      </c>
      <c r="E7" s="345"/>
      <c r="F7" s="345"/>
      <c r="G7" s="345"/>
      <c r="H7" s="346"/>
      <c r="I7" s="344" t="s">
        <v>86</v>
      </c>
      <c r="J7" s="344"/>
      <c r="K7" s="344" t="s">
        <v>87</v>
      </c>
      <c r="L7" s="344"/>
      <c r="M7" s="9"/>
      <c r="N7" s="9"/>
      <c r="O7" s="9"/>
      <c r="P7" s="9"/>
    </row>
    <row r="8" spans="1:16" ht="12" customHeight="1">
      <c r="A8" s="120" t="s">
        <v>29</v>
      </c>
      <c r="B8" s="120" t="s">
        <v>69</v>
      </c>
      <c r="C8" s="120" t="s">
        <v>70</v>
      </c>
      <c r="D8" s="347"/>
      <c r="E8" s="347"/>
      <c r="F8" s="347"/>
      <c r="G8" s="347"/>
      <c r="H8" s="348"/>
      <c r="I8" s="30" t="s">
        <v>71</v>
      </c>
      <c r="J8" s="30" t="s">
        <v>72</v>
      </c>
      <c r="K8" s="30" t="s">
        <v>71</v>
      </c>
      <c r="L8" s="30" t="s">
        <v>72</v>
      </c>
      <c r="M8" s="9"/>
      <c r="N8" s="9"/>
      <c r="O8" s="9"/>
      <c r="P8" s="9"/>
    </row>
    <row r="9" spans="1:16" ht="14.25" customHeight="1">
      <c r="A9" s="31" t="s">
        <v>1</v>
      </c>
      <c r="B9" s="32"/>
      <c r="C9" s="32"/>
      <c r="D9" s="283" t="s">
        <v>184</v>
      </c>
      <c r="E9" s="284"/>
      <c r="F9" s="284"/>
      <c r="G9" s="284"/>
      <c r="H9" s="285"/>
      <c r="I9" s="115"/>
      <c r="J9" s="115">
        <f>J12+J10</f>
        <v>4424474</v>
      </c>
      <c r="K9" s="115">
        <f>K10</f>
        <v>38000</v>
      </c>
      <c r="L9" s="115"/>
      <c r="M9" s="189"/>
      <c r="N9" s="189"/>
      <c r="O9" s="189"/>
      <c r="P9" s="189"/>
    </row>
    <row r="10" spans="1:16" ht="14.25" customHeight="1">
      <c r="A10" s="33"/>
      <c r="B10" s="34" t="s">
        <v>208</v>
      </c>
      <c r="C10" s="33"/>
      <c r="D10" s="298" t="s">
        <v>209</v>
      </c>
      <c r="E10" s="299"/>
      <c r="F10" s="299"/>
      <c r="G10" s="299"/>
      <c r="H10" s="300"/>
      <c r="I10" s="114"/>
      <c r="J10" s="114"/>
      <c r="K10" s="114">
        <f>K11</f>
        <v>38000</v>
      </c>
      <c r="L10" s="114"/>
      <c r="M10" s="230"/>
      <c r="N10" s="230"/>
      <c r="O10" s="230"/>
      <c r="P10" s="230"/>
    </row>
    <row r="11" spans="1:16" ht="37.5" customHeight="1">
      <c r="A11" s="38"/>
      <c r="B11" s="39"/>
      <c r="C11" s="36">
        <v>2830</v>
      </c>
      <c r="D11" s="418" t="s">
        <v>166</v>
      </c>
      <c r="E11" s="419"/>
      <c r="F11" s="419"/>
      <c r="G11" s="419"/>
      <c r="H11" s="420"/>
      <c r="I11" s="37"/>
      <c r="J11" s="37"/>
      <c r="K11" s="37">
        <v>38000</v>
      </c>
      <c r="L11" s="37"/>
      <c r="M11" s="230"/>
      <c r="N11" s="230"/>
      <c r="O11" s="230"/>
      <c r="P11" s="230"/>
    </row>
    <row r="12" spans="1:16" ht="13.5" customHeight="1">
      <c r="A12" s="33"/>
      <c r="B12" s="34" t="s">
        <v>157</v>
      </c>
      <c r="C12" s="33"/>
      <c r="D12" s="298" t="s">
        <v>158</v>
      </c>
      <c r="E12" s="299"/>
      <c r="F12" s="299"/>
      <c r="G12" s="299"/>
      <c r="H12" s="300"/>
      <c r="I12" s="114"/>
      <c r="J12" s="114">
        <f>SUM(J13:J16)</f>
        <v>4424474</v>
      </c>
      <c r="K12" s="114"/>
      <c r="L12" s="114"/>
      <c r="M12" s="189"/>
      <c r="N12" s="189"/>
      <c r="O12" s="189"/>
      <c r="P12" s="189"/>
    </row>
    <row r="13" spans="1:16" ht="12" customHeight="1">
      <c r="A13" s="38"/>
      <c r="B13" s="39"/>
      <c r="C13" s="36">
        <v>6050</v>
      </c>
      <c r="D13" s="301" t="s">
        <v>129</v>
      </c>
      <c r="E13" s="302"/>
      <c r="F13" s="302"/>
      <c r="G13" s="302"/>
      <c r="H13" s="303"/>
      <c r="I13" s="37"/>
      <c r="J13" s="37">
        <v>67180</v>
      </c>
      <c r="K13" s="37"/>
      <c r="L13" s="37"/>
      <c r="M13" s="189"/>
      <c r="N13" s="189"/>
      <c r="O13" s="189"/>
      <c r="P13" s="189"/>
    </row>
    <row r="14" spans="1:16" ht="12" customHeight="1">
      <c r="A14" s="38"/>
      <c r="B14" s="39"/>
      <c r="C14" s="36">
        <v>6050</v>
      </c>
      <c r="D14" s="301" t="s">
        <v>141</v>
      </c>
      <c r="E14" s="302"/>
      <c r="F14" s="302"/>
      <c r="G14" s="302"/>
      <c r="H14" s="303"/>
      <c r="I14" s="37"/>
      <c r="J14" s="37">
        <v>357294</v>
      </c>
      <c r="K14" s="37"/>
      <c r="L14" s="37"/>
      <c r="M14" s="230"/>
      <c r="N14" s="230"/>
      <c r="O14" s="230"/>
      <c r="P14" s="230"/>
    </row>
    <row r="15" spans="1:16" ht="12" customHeight="1">
      <c r="A15" s="38"/>
      <c r="B15" s="39"/>
      <c r="C15" s="36">
        <v>6058</v>
      </c>
      <c r="D15" s="301" t="s">
        <v>141</v>
      </c>
      <c r="E15" s="302"/>
      <c r="F15" s="302"/>
      <c r="G15" s="302"/>
      <c r="H15" s="303"/>
      <c r="I15" s="37"/>
      <c r="J15" s="37">
        <v>2600000</v>
      </c>
      <c r="K15" s="37"/>
      <c r="L15" s="37"/>
      <c r="M15" s="211"/>
      <c r="N15" s="211"/>
      <c r="O15" s="211"/>
      <c r="P15" s="211"/>
    </row>
    <row r="16" spans="1:16" ht="13.5" customHeight="1">
      <c r="A16" s="38"/>
      <c r="B16" s="39"/>
      <c r="C16" s="36">
        <v>6059</v>
      </c>
      <c r="D16" s="301" t="s">
        <v>141</v>
      </c>
      <c r="E16" s="302"/>
      <c r="F16" s="302"/>
      <c r="G16" s="302"/>
      <c r="H16" s="303"/>
      <c r="I16" s="194"/>
      <c r="J16" s="194">
        <v>1400000</v>
      </c>
      <c r="K16" s="194"/>
      <c r="L16" s="194"/>
      <c r="M16" s="211"/>
      <c r="N16" s="211"/>
      <c r="O16" s="211"/>
      <c r="P16" s="211"/>
    </row>
    <row r="17" spans="1:16" ht="14.25" customHeight="1">
      <c r="A17" s="31">
        <v>600</v>
      </c>
      <c r="B17" s="32"/>
      <c r="C17" s="32"/>
      <c r="D17" s="283" t="s">
        <v>127</v>
      </c>
      <c r="E17" s="284"/>
      <c r="F17" s="284"/>
      <c r="G17" s="284"/>
      <c r="H17" s="285"/>
      <c r="I17" s="115"/>
      <c r="J17" s="115">
        <f>J22</f>
        <v>55908</v>
      </c>
      <c r="K17" s="115">
        <f>K22+K20+K18</f>
        <v>83450</v>
      </c>
      <c r="L17" s="115">
        <f>L22+L20</f>
        <v>1991000</v>
      </c>
      <c r="M17" s="152"/>
      <c r="N17" s="152"/>
      <c r="O17" s="152"/>
      <c r="P17" s="152"/>
    </row>
    <row r="18" spans="1:16" ht="14.25" customHeight="1">
      <c r="A18" s="33"/>
      <c r="B18" s="34">
        <v>60004</v>
      </c>
      <c r="C18" s="33"/>
      <c r="D18" s="298" t="s">
        <v>211</v>
      </c>
      <c r="E18" s="299"/>
      <c r="F18" s="299"/>
      <c r="G18" s="299"/>
      <c r="H18" s="300"/>
      <c r="I18" s="114"/>
      <c r="J18" s="114"/>
      <c r="K18" s="114">
        <f>K19</f>
        <v>40000</v>
      </c>
      <c r="L18" s="114"/>
      <c r="M18" s="230"/>
      <c r="N18" s="230"/>
      <c r="O18" s="230"/>
      <c r="P18" s="230"/>
    </row>
    <row r="19" spans="1:16" ht="14.25" customHeight="1">
      <c r="A19" s="38"/>
      <c r="B19" s="39"/>
      <c r="C19" s="36">
        <v>4270</v>
      </c>
      <c r="D19" s="272" t="s">
        <v>160</v>
      </c>
      <c r="E19" s="273"/>
      <c r="F19" s="273"/>
      <c r="G19" s="273"/>
      <c r="H19" s="274"/>
      <c r="I19" s="37"/>
      <c r="J19" s="37"/>
      <c r="K19" s="37">
        <v>40000</v>
      </c>
      <c r="L19" s="37"/>
      <c r="M19" s="230"/>
      <c r="N19" s="230"/>
      <c r="O19" s="230"/>
      <c r="P19" s="230"/>
    </row>
    <row r="20" spans="1:16" ht="14.25" customHeight="1">
      <c r="A20" s="33"/>
      <c r="B20" s="34">
        <v>60014</v>
      </c>
      <c r="C20" s="33"/>
      <c r="D20" s="298" t="s">
        <v>210</v>
      </c>
      <c r="E20" s="299"/>
      <c r="F20" s="299"/>
      <c r="G20" s="299"/>
      <c r="H20" s="300"/>
      <c r="I20" s="114"/>
      <c r="J20" s="114"/>
      <c r="K20" s="114"/>
      <c r="L20" s="114">
        <f>L21</f>
        <v>1950000</v>
      </c>
      <c r="M20" s="230"/>
      <c r="N20" s="230"/>
      <c r="O20" s="230"/>
      <c r="P20" s="230"/>
    </row>
    <row r="21" spans="1:16" ht="24.75" customHeight="1">
      <c r="A21" s="38"/>
      <c r="B21" s="39"/>
      <c r="C21" s="36">
        <v>6300</v>
      </c>
      <c r="D21" s="272" t="s">
        <v>212</v>
      </c>
      <c r="E21" s="273"/>
      <c r="F21" s="273"/>
      <c r="G21" s="273"/>
      <c r="H21" s="274"/>
      <c r="I21" s="37"/>
      <c r="J21" s="37"/>
      <c r="K21" s="37"/>
      <c r="L21" s="37">
        <v>1950000</v>
      </c>
      <c r="M21" s="230"/>
      <c r="N21" s="230"/>
      <c r="O21" s="230"/>
      <c r="P21" s="230"/>
    </row>
    <row r="22" spans="1:16" ht="12.75" customHeight="1">
      <c r="A22" s="33"/>
      <c r="B22" s="34">
        <v>60016</v>
      </c>
      <c r="C22" s="33"/>
      <c r="D22" s="298" t="s">
        <v>128</v>
      </c>
      <c r="E22" s="299"/>
      <c r="F22" s="299"/>
      <c r="G22" s="299"/>
      <c r="H22" s="300"/>
      <c r="I22" s="114"/>
      <c r="J22" s="114">
        <f>J26+J25</f>
        <v>55908</v>
      </c>
      <c r="K22" s="114">
        <f>K23+K24</f>
        <v>43450</v>
      </c>
      <c r="L22" s="114">
        <f>L27</f>
        <v>41000</v>
      </c>
      <c r="M22" s="152"/>
      <c r="N22" s="152"/>
      <c r="O22" s="152"/>
      <c r="P22" s="152"/>
    </row>
    <row r="23" spans="1:16" ht="25.5" customHeight="1">
      <c r="A23" s="38"/>
      <c r="B23" s="39"/>
      <c r="C23" s="36">
        <v>4270</v>
      </c>
      <c r="D23" s="272" t="s">
        <v>247</v>
      </c>
      <c r="E23" s="273"/>
      <c r="F23" s="273"/>
      <c r="G23" s="273"/>
      <c r="H23" s="274"/>
      <c r="I23" s="37"/>
      <c r="J23" s="37"/>
      <c r="K23" s="37">
        <v>18450</v>
      </c>
      <c r="L23" s="37"/>
      <c r="M23" s="257"/>
      <c r="N23" s="257"/>
      <c r="O23" s="257"/>
      <c r="P23" s="257"/>
    </row>
    <row r="24" spans="1:16" ht="13.5" customHeight="1">
      <c r="A24" s="38"/>
      <c r="B24" s="39"/>
      <c r="C24" s="36">
        <v>4300</v>
      </c>
      <c r="D24" s="272" t="s">
        <v>131</v>
      </c>
      <c r="E24" s="273"/>
      <c r="F24" s="273"/>
      <c r="G24" s="273"/>
      <c r="H24" s="274"/>
      <c r="I24" s="37"/>
      <c r="J24" s="37"/>
      <c r="K24" s="37">
        <v>25000</v>
      </c>
      <c r="L24" s="37"/>
      <c r="M24" s="232"/>
      <c r="N24" s="232"/>
      <c r="O24" s="232"/>
      <c r="P24" s="232"/>
    </row>
    <row r="25" spans="1:16" ht="13.5" customHeight="1">
      <c r="A25" s="38"/>
      <c r="B25" s="39"/>
      <c r="C25" s="36">
        <v>6050</v>
      </c>
      <c r="D25" s="301" t="s">
        <v>129</v>
      </c>
      <c r="E25" s="302"/>
      <c r="F25" s="302"/>
      <c r="G25" s="302"/>
      <c r="H25" s="303"/>
      <c r="I25" s="37"/>
      <c r="J25" s="37">
        <v>10890</v>
      </c>
      <c r="K25" s="37"/>
      <c r="L25" s="37"/>
      <c r="M25" s="210"/>
      <c r="N25" s="210"/>
      <c r="O25" s="210"/>
      <c r="P25" s="210"/>
    </row>
    <row r="26" spans="1:16" ht="13.5" customHeight="1">
      <c r="A26" s="38"/>
      <c r="B26" s="39"/>
      <c r="C26" s="36">
        <v>6050</v>
      </c>
      <c r="D26" s="301" t="s">
        <v>141</v>
      </c>
      <c r="E26" s="302"/>
      <c r="F26" s="302"/>
      <c r="G26" s="302"/>
      <c r="H26" s="303"/>
      <c r="I26" s="37"/>
      <c r="J26" s="37">
        <v>45018</v>
      </c>
      <c r="K26" s="37"/>
      <c r="L26" s="37"/>
      <c r="M26" s="189"/>
      <c r="N26" s="189"/>
      <c r="O26" s="189"/>
      <c r="P26" s="189"/>
    </row>
    <row r="27" spans="1:16" ht="13.5" customHeight="1">
      <c r="A27" s="38"/>
      <c r="B27" s="39"/>
      <c r="C27" s="36">
        <v>6060</v>
      </c>
      <c r="D27" s="301" t="s">
        <v>213</v>
      </c>
      <c r="E27" s="302"/>
      <c r="F27" s="302"/>
      <c r="G27" s="302"/>
      <c r="H27" s="303"/>
      <c r="I27" s="202"/>
      <c r="J27" s="202"/>
      <c r="K27" s="202"/>
      <c r="L27" s="202">
        <v>41000</v>
      </c>
      <c r="M27" s="230"/>
      <c r="N27" s="230"/>
      <c r="O27" s="230"/>
      <c r="P27" s="230"/>
    </row>
    <row r="28" spans="1:16" ht="12" customHeight="1">
      <c r="A28" s="31">
        <v>700</v>
      </c>
      <c r="B28" s="32"/>
      <c r="C28" s="32"/>
      <c r="D28" s="289" t="s">
        <v>149</v>
      </c>
      <c r="E28" s="290"/>
      <c r="F28" s="290"/>
      <c r="G28" s="290"/>
      <c r="H28" s="291"/>
      <c r="I28" s="115">
        <f>I29</f>
        <v>107700</v>
      </c>
      <c r="J28" s="115">
        <f>J29</f>
        <v>16010</v>
      </c>
      <c r="K28" s="115">
        <f>K29</f>
        <v>363800</v>
      </c>
      <c r="L28" s="115"/>
      <c r="M28" s="169"/>
      <c r="N28" s="169"/>
      <c r="O28" s="169"/>
      <c r="P28" s="169"/>
    </row>
    <row r="29" spans="1:16" ht="12.75" customHeight="1">
      <c r="A29" s="33"/>
      <c r="B29" s="34">
        <v>70005</v>
      </c>
      <c r="C29" s="33"/>
      <c r="D29" s="286" t="s">
        <v>151</v>
      </c>
      <c r="E29" s="287"/>
      <c r="F29" s="287"/>
      <c r="G29" s="287"/>
      <c r="H29" s="288"/>
      <c r="I29" s="114">
        <f>I36</f>
        <v>107700</v>
      </c>
      <c r="J29" s="114">
        <f>SUM(J31:J38)</f>
        <v>16010</v>
      </c>
      <c r="K29" s="114">
        <f>SUM(K30:K38)</f>
        <v>363800</v>
      </c>
      <c r="L29" s="114"/>
      <c r="M29" s="171"/>
      <c r="N29" s="171"/>
      <c r="O29" s="171"/>
      <c r="P29" s="171"/>
    </row>
    <row r="30" spans="1:16" ht="12.75" customHeight="1">
      <c r="A30" s="38"/>
      <c r="B30" s="39"/>
      <c r="C30" s="36">
        <v>4110</v>
      </c>
      <c r="D30" s="269" t="s">
        <v>192</v>
      </c>
      <c r="E30" s="270"/>
      <c r="F30" s="270"/>
      <c r="G30" s="270"/>
      <c r="H30" s="271"/>
      <c r="I30" s="37"/>
      <c r="J30" s="37"/>
      <c r="K30" s="37">
        <v>16614</v>
      </c>
      <c r="L30" s="37"/>
      <c r="M30" s="171"/>
      <c r="N30" s="171"/>
      <c r="O30" s="171"/>
      <c r="P30" s="171"/>
    </row>
    <row r="31" spans="1:16" ht="12.75" customHeight="1">
      <c r="A31" s="38"/>
      <c r="B31" s="39"/>
      <c r="C31" s="36">
        <v>4120</v>
      </c>
      <c r="D31" s="415" t="s">
        <v>156</v>
      </c>
      <c r="E31" s="416"/>
      <c r="F31" s="416"/>
      <c r="G31" s="416"/>
      <c r="H31" s="417"/>
      <c r="I31" s="37"/>
      <c r="J31" s="37"/>
      <c r="K31" s="37">
        <v>2000</v>
      </c>
      <c r="L31" s="37"/>
      <c r="M31" s="230"/>
      <c r="N31" s="230"/>
      <c r="O31" s="230"/>
      <c r="P31" s="230"/>
    </row>
    <row r="32" spans="1:16" ht="12.75" customHeight="1">
      <c r="A32" s="38"/>
      <c r="B32" s="39"/>
      <c r="C32" s="36">
        <v>4170</v>
      </c>
      <c r="D32" s="272" t="s">
        <v>124</v>
      </c>
      <c r="E32" s="273"/>
      <c r="F32" s="273"/>
      <c r="G32" s="273"/>
      <c r="H32" s="274"/>
      <c r="I32" s="37"/>
      <c r="J32" s="37"/>
      <c r="K32" s="37">
        <v>98326</v>
      </c>
      <c r="L32" s="37"/>
      <c r="M32" s="230"/>
      <c r="N32" s="230"/>
      <c r="O32" s="230"/>
      <c r="P32" s="230"/>
    </row>
    <row r="33" spans="1:16" ht="24.75" customHeight="1">
      <c r="A33" s="38"/>
      <c r="B33" s="39"/>
      <c r="C33" s="36">
        <v>4270</v>
      </c>
      <c r="D33" s="272" t="s">
        <v>250</v>
      </c>
      <c r="E33" s="273"/>
      <c r="F33" s="273"/>
      <c r="G33" s="273"/>
      <c r="H33" s="274"/>
      <c r="I33" s="37"/>
      <c r="J33" s="37"/>
      <c r="K33" s="37">
        <v>120000</v>
      </c>
      <c r="L33" s="37"/>
      <c r="M33" s="255"/>
      <c r="N33" s="255"/>
      <c r="O33" s="255"/>
      <c r="P33" s="255"/>
    </row>
    <row r="34" spans="1:16" ht="13.5" customHeight="1">
      <c r="A34" s="38"/>
      <c r="B34" s="39"/>
      <c r="C34" s="36">
        <v>4300</v>
      </c>
      <c r="D34" s="272" t="s">
        <v>131</v>
      </c>
      <c r="E34" s="273"/>
      <c r="F34" s="273"/>
      <c r="G34" s="273"/>
      <c r="H34" s="274"/>
      <c r="I34" s="37"/>
      <c r="J34" s="37"/>
      <c r="K34" s="37">
        <v>14760</v>
      </c>
      <c r="L34" s="37"/>
      <c r="M34" s="230"/>
      <c r="N34" s="230"/>
      <c r="O34" s="230"/>
      <c r="P34" s="230"/>
    </row>
    <row r="35" spans="1:16" ht="24" customHeight="1">
      <c r="A35" s="38"/>
      <c r="B35" s="39"/>
      <c r="C35" s="36">
        <v>4400</v>
      </c>
      <c r="D35" s="272" t="s">
        <v>214</v>
      </c>
      <c r="E35" s="273"/>
      <c r="F35" s="273"/>
      <c r="G35" s="273"/>
      <c r="H35" s="274"/>
      <c r="I35" s="37"/>
      <c r="J35" s="37"/>
      <c r="K35" s="37">
        <v>4400</v>
      </c>
      <c r="L35" s="37"/>
      <c r="M35" s="230"/>
      <c r="N35" s="230"/>
      <c r="O35" s="230"/>
      <c r="P35" s="230"/>
    </row>
    <row r="36" spans="1:16" ht="13.5" customHeight="1">
      <c r="A36" s="38"/>
      <c r="B36" s="39"/>
      <c r="C36" s="36">
        <v>4430</v>
      </c>
      <c r="D36" s="272" t="s">
        <v>215</v>
      </c>
      <c r="E36" s="273"/>
      <c r="F36" s="273"/>
      <c r="G36" s="273"/>
      <c r="H36" s="274"/>
      <c r="I36" s="37">
        <v>107700</v>
      </c>
      <c r="J36" s="37"/>
      <c r="K36" s="37"/>
      <c r="L36" s="37"/>
      <c r="M36" s="198"/>
      <c r="N36" s="198"/>
      <c r="O36" s="198"/>
      <c r="P36" s="198"/>
    </row>
    <row r="37" spans="1:16" ht="12.75" customHeight="1">
      <c r="A37" s="38"/>
      <c r="B37" s="39"/>
      <c r="C37" s="36">
        <v>4510</v>
      </c>
      <c r="D37" s="272" t="s">
        <v>216</v>
      </c>
      <c r="E37" s="273"/>
      <c r="F37" s="273"/>
      <c r="G37" s="273"/>
      <c r="H37" s="274"/>
      <c r="I37" s="37"/>
      <c r="J37" s="37"/>
      <c r="K37" s="37">
        <v>107700</v>
      </c>
      <c r="L37" s="37"/>
      <c r="M37" s="230"/>
      <c r="N37" s="230"/>
      <c r="O37" s="230"/>
      <c r="P37" s="230"/>
    </row>
    <row r="38" spans="1:16" ht="12.75" customHeight="1">
      <c r="A38" s="195"/>
      <c r="B38" s="184"/>
      <c r="C38" s="111">
        <v>6060</v>
      </c>
      <c r="D38" s="292" t="s">
        <v>182</v>
      </c>
      <c r="E38" s="293"/>
      <c r="F38" s="293"/>
      <c r="G38" s="293"/>
      <c r="H38" s="294"/>
      <c r="I38" s="185"/>
      <c r="J38" s="185">
        <v>16010</v>
      </c>
      <c r="K38" s="185"/>
      <c r="L38" s="185"/>
      <c r="M38" s="224"/>
      <c r="N38" s="224"/>
      <c r="O38" s="224"/>
      <c r="P38" s="224"/>
    </row>
    <row r="39" spans="1:16" ht="4.5" customHeight="1">
      <c r="A39" s="238"/>
      <c r="B39" s="238"/>
      <c r="C39" s="256"/>
      <c r="D39" s="239"/>
      <c r="E39" s="239"/>
      <c r="F39" s="239"/>
      <c r="G39" s="239"/>
      <c r="H39" s="239"/>
      <c r="I39" s="240"/>
      <c r="J39" s="240"/>
      <c r="K39" s="240"/>
      <c r="L39" s="240"/>
      <c r="M39" s="230"/>
      <c r="N39" s="230"/>
      <c r="O39" s="230"/>
      <c r="P39" s="230"/>
    </row>
    <row r="40" spans="1:16" ht="13.5" customHeight="1">
      <c r="A40" s="337" t="s">
        <v>68</v>
      </c>
      <c r="B40" s="338"/>
      <c r="C40" s="339"/>
      <c r="D40" s="345" t="s">
        <v>85</v>
      </c>
      <c r="E40" s="345"/>
      <c r="F40" s="345"/>
      <c r="G40" s="345"/>
      <c r="H40" s="346"/>
      <c r="I40" s="344" t="s">
        <v>86</v>
      </c>
      <c r="J40" s="344"/>
      <c r="K40" s="344" t="s">
        <v>87</v>
      </c>
      <c r="L40" s="344"/>
      <c r="M40" s="230"/>
      <c r="N40" s="230"/>
      <c r="O40" s="230"/>
      <c r="P40" s="230"/>
    </row>
    <row r="41" spans="1:16" ht="13.5" customHeight="1">
      <c r="A41" s="229" t="s">
        <v>29</v>
      </c>
      <c r="B41" s="229" t="s">
        <v>69</v>
      </c>
      <c r="C41" s="229" t="s">
        <v>70</v>
      </c>
      <c r="D41" s="347"/>
      <c r="E41" s="347"/>
      <c r="F41" s="347"/>
      <c r="G41" s="347"/>
      <c r="H41" s="348"/>
      <c r="I41" s="30" t="s">
        <v>71</v>
      </c>
      <c r="J41" s="30" t="s">
        <v>72</v>
      </c>
      <c r="K41" s="30" t="s">
        <v>71</v>
      </c>
      <c r="L41" s="30" t="s">
        <v>72</v>
      </c>
      <c r="M41" s="230"/>
      <c r="N41" s="230"/>
      <c r="O41" s="230"/>
      <c r="P41" s="230"/>
    </row>
    <row r="42" spans="1:16" ht="13.5" customHeight="1">
      <c r="A42" s="31">
        <v>710</v>
      </c>
      <c r="B42" s="32"/>
      <c r="C42" s="32"/>
      <c r="D42" s="289" t="s">
        <v>193</v>
      </c>
      <c r="E42" s="290"/>
      <c r="F42" s="290"/>
      <c r="G42" s="290"/>
      <c r="H42" s="291"/>
      <c r="I42" s="115">
        <f>I43</f>
        <v>65000</v>
      </c>
      <c r="J42" s="115"/>
      <c r="K42" s="115">
        <f>K43</f>
        <v>40000</v>
      </c>
      <c r="L42" s="115"/>
      <c r="M42" s="230"/>
      <c r="N42" s="230"/>
      <c r="O42" s="230"/>
      <c r="P42" s="230"/>
    </row>
    <row r="43" spans="1:16" ht="13.5" customHeight="1">
      <c r="A43" s="33"/>
      <c r="B43" s="34">
        <v>71014</v>
      </c>
      <c r="C43" s="33"/>
      <c r="D43" s="286" t="s">
        <v>194</v>
      </c>
      <c r="E43" s="287"/>
      <c r="F43" s="287"/>
      <c r="G43" s="287"/>
      <c r="H43" s="288"/>
      <c r="I43" s="114">
        <f>I44</f>
        <v>65000</v>
      </c>
      <c r="J43" s="114"/>
      <c r="K43" s="114">
        <f>K45</f>
        <v>40000</v>
      </c>
      <c r="L43" s="114"/>
      <c r="M43" s="230"/>
      <c r="N43" s="230"/>
      <c r="O43" s="230"/>
      <c r="P43" s="230"/>
    </row>
    <row r="44" spans="1:16" ht="13.5" customHeight="1">
      <c r="A44" s="38"/>
      <c r="B44" s="39"/>
      <c r="C44" s="36">
        <v>4300</v>
      </c>
      <c r="D44" s="272" t="s">
        <v>217</v>
      </c>
      <c r="E44" s="273"/>
      <c r="F44" s="273"/>
      <c r="G44" s="273"/>
      <c r="H44" s="274"/>
      <c r="I44" s="37">
        <v>65000</v>
      </c>
      <c r="J44" s="37"/>
      <c r="K44" s="37"/>
      <c r="L44" s="37"/>
      <c r="M44" s="230"/>
      <c r="N44" s="230"/>
      <c r="O44" s="230"/>
      <c r="P44" s="230"/>
    </row>
    <row r="45" spans="1:16" ht="13.5" customHeight="1">
      <c r="A45" s="38"/>
      <c r="B45" s="39"/>
      <c r="C45" s="36">
        <v>4300</v>
      </c>
      <c r="D45" s="272" t="s">
        <v>131</v>
      </c>
      <c r="E45" s="273"/>
      <c r="F45" s="273"/>
      <c r="G45" s="273"/>
      <c r="H45" s="274"/>
      <c r="I45" s="37"/>
      <c r="J45" s="37"/>
      <c r="K45" s="37">
        <v>40000</v>
      </c>
      <c r="L45" s="37"/>
      <c r="M45" s="230"/>
      <c r="N45" s="230"/>
      <c r="O45" s="230"/>
      <c r="P45" s="230"/>
    </row>
    <row r="46" spans="1:16" ht="14.25" customHeight="1">
      <c r="A46" s="31">
        <v>750</v>
      </c>
      <c r="B46" s="32"/>
      <c r="C46" s="32"/>
      <c r="D46" s="283" t="s">
        <v>146</v>
      </c>
      <c r="E46" s="284"/>
      <c r="F46" s="284"/>
      <c r="G46" s="284"/>
      <c r="H46" s="285"/>
      <c r="I46" s="115"/>
      <c r="J46" s="115">
        <f>J47</f>
        <v>13310</v>
      </c>
      <c r="K46" s="115">
        <f>K47+K52</f>
        <v>191000</v>
      </c>
      <c r="L46" s="115"/>
      <c r="M46" s="166"/>
      <c r="N46" s="166"/>
      <c r="O46" s="166"/>
      <c r="P46" s="166"/>
    </row>
    <row r="47" spans="1:16" ht="15" customHeight="1">
      <c r="A47" s="33"/>
      <c r="B47" s="34">
        <v>75023</v>
      </c>
      <c r="C47" s="33"/>
      <c r="D47" s="298" t="s">
        <v>147</v>
      </c>
      <c r="E47" s="299"/>
      <c r="F47" s="299"/>
      <c r="G47" s="299"/>
      <c r="H47" s="300"/>
      <c r="I47" s="114"/>
      <c r="J47" s="114">
        <f>J51</f>
        <v>13310</v>
      </c>
      <c r="K47" s="114">
        <f>SUM(K48:K51)</f>
        <v>189000</v>
      </c>
      <c r="L47" s="114"/>
      <c r="M47" s="166"/>
      <c r="N47" s="166"/>
      <c r="O47" s="166"/>
      <c r="P47" s="166"/>
    </row>
    <row r="48" spans="1:16" ht="12.75" customHeight="1">
      <c r="A48" s="38"/>
      <c r="B48" s="39"/>
      <c r="C48" s="153">
        <v>4170</v>
      </c>
      <c r="D48" s="415" t="s">
        <v>124</v>
      </c>
      <c r="E48" s="416"/>
      <c r="F48" s="416"/>
      <c r="G48" s="416"/>
      <c r="H48" s="417"/>
      <c r="I48" s="37"/>
      <c r="J48" s="37"/>
      <c r="K48" s="37">
        <v>98000</v>
      </c>
      <c r="L48" s="37"/>
      <c r="M48" s="189"/>
      <c r="N48" s="189"/>
      <c r="O48" s="189"/>
      <c r="P48" s="189"/>
    </row>
    <row r="49" spans="1:16" ht="12.75" customHeight="1">
      <c r="A49" s="38"/>
      <c r="B49" s="39"/>
      <c r="C49" s="36">
        <v>4210</v>
      </c>
      <c r="D49" s="272" t="s">
        <v>161</v>
      </c>
      <c r="E49" s="275"/>
      <c r="F49" s="275"/>
      <c r="G49" s="275"/>
      <c r="H49" s="276"/>
      <c r="I49" s="194"/>
      <c r="J49" s="194"/>
      <c r="K49" s="194">
        <v>25000</v>
      </c>
      <c r="L49" s="194"/>
      <c r="M49" s="230"/>
      <c r="N49" s="230"/>
      <c r="O49" s="230"/>
      <c r="P49" s="230"/>
    </row>
    <row r="50" spans="1:16" ht="12.75" customHeight="1">
      <c r="A50" s="38"/>
      <c r="B50" s="39"/>
      <c r="C50" s="36">
        <v>4300</v>
      </c>
      <c r="D50" s="272" t="s">
        <v>131</v>
      </c>
      <c r="E50" s="273"/>
      <c r="F50" s="273"/>
      <c r="G50" s="273"/>
      <c r="H50" s="274"/>
      <c r="I50" s="194"/>
      <c r="J50" s="194"/>
      <c r="K50" s="194">
        <v>66000</v>
      </c>
      <c r="L50" s="194"/>
      <c r="M50" s="230"/>
      <c r="N50" s="230"/>
      <c r="O50" s="230"/>
      <c r="P50" s="230"/>
    </row>
    <row r="51" spans="1:16" ht="12.75" customHeight="1">
      <c r="A51" s="38"/>
      <c r="B51" s="39"/>
      <c r="C51" s="122">
        <v>6060</v>
      </c>
      <c r="D51" s="412" t="s">
        <v>144</v>
      </c>
      <c r="E51" s="413"/>
      <c r="F51" s="413"/>
      <c r="G51" s="413"/>
      <c r="H51" s="414"/>
      <c r="I51" s="194"/>
      <c r="J51" s="194">
        <v>13310</v>
      </c>
      <c r="K51" s="194"/>
      <c r="L51" s="194"/>
      <c r="M51" s="189"/>
      <c r="N51" s="189"/>
      <c r="O51" s="189"/>
      <c r="P51" s="189"/>
    </row>
    <row r="52" spans="1:16" ht="12.75" customHeight="1">
      <c r="A52" s="33"/>
      <c r="B52" s="34">
        <v>75075</v>
      </c>
      <c r="C52" s="33"/>
      <c r="D52" s="298" t="s">
        <v>218</v>
      </c>
      <c r="E52" s="299"/>
      <c r="F52" s="299"/>
      <c r="G52" s="299"/>
      <c r="H52" s="300"/>
      <c r="I52" s="114"/>
      <c r="J52" s="114"/>
      <c r="K52" s="114">
        <f>K53</f>
        <v>2000</v>
      </c>
      <c r="L52" s="114"/>
      <c r="M52" s="230"/>
      <c r="N52" s="230"/>
      <c r="O52" s="230"/>
      <c r="P52" s="230"/>
    </row>
    <row r="53" spans="1:16" ht="12.75" customHeight="1">
      <c r="A53" s="38"/>
      <c r="B53" s="39"/>
      <c r="C53" s="36">
        <v>4300</v>
      </c>
      <c r="D53" s="272" t="s">
        <v>131</v>
      </c>
      <c r="E53" s="273"/>
      <c r="F53" s="273"/>
      <c r="G53" s="273"/>
      <c r="H53" s="274"/>
      <c r="I53" s="37"/>
      <c r="J53" s="37"/>
      <c r="K53" s="37">
        <v>2000</v>
      </c>
      <c r="L53" s="37"/>
      <c r="M53" s="230"/>
      <c r="N53" s="230"/>
      <c r="O53" s="230"/>
      <c r="P53" s="230"/>
    </row>
    <row r="54" spans="1:16" ht="26.25" customHeight="1">
      <c r="A54" s="31">
        <v>754</v>
      </c>
      <c r="B54" s="32"/>
      <c r="C54" s="32"/>
      <c r="D54" s="283" t="s">
        <v>231</v>
      </c>
      <c r="E54" s="284"/>
      <c r="F54" s="284"/>
      <c r="G54" s="284"/>
      <c r="H54" s="285"/>
      <c r="I54" s="115">
        <f>I55</f>
        <v>12500</v>
      </c>
      <c r="J54" s="115"/>
      <c r="K54" s="115"/>
      <c r="L54" s="115"/>
      <c r="M54" s="223"/>
      <c r="N54" s="223"/>
      <c r="O54" s="223"/>
      <c r="P54" s="223"/>
    </row>
    <row r="55" spans="1:16" ht="12.75" customHeight="1">
      <c r="A55" s="33"/>
      <c r="B55" s="34">
        <v>75404</v>
      </c>
      <c r="C55" s="33"/>
      <c r="D55" s="298" t="s">
        <v>229</v>
      </c>
      <c r="E55" s="299"/>
      <c r="F55" s="299"/>
      <c r="G55" s="299"/>
      <c r="H55" s="300"/>
      <c r="I55" s="114">
        <f>I56</f>
        <v>12500</v>
      </c>
      <c r="J55" s="114"/>
      <c r="K55" s="114"/>
      <c r="L55" s="114"/>
      <c r="M55" s="223"/>
      <c r="N55" s="223"/>
      <c r="O55" s="223"/>
      <c r="P55" s="223"/>
    </row>
    <row r="56" spans="1:16" ht="12.75" customHeight="1">
      <c r="A56" s="38"/>
      <c r="B56" s="39"/>
      <c r="C56" s="153">
        <v>3000</v>
      </c>
      <c r="D56" s="266" t="s">
        <v>219</v>
      </c>
      <c r="E56" s="267"/>
      <c r="F56" s="267"/>
      <c r="G56" s="267"/>
      <c r="H56" s="268"/>
      <c r="I56" s="37">
        <v>12500</v>
      </c>
      <c r="J56" s="37"/>
      <c r="K56" s="37"/>
      <c r="L56" s="37"/>
      <c r="M56" s="223"/>
      <c r="N56" s="223"/>
      <c r="O56" s="223"/>
      <c r="P56" s="223"/>
    </row>
    <row r="57" spans="1:16" ht="12.75" customHeight="1">
      <c r="A57" s="31">
        <v>757</v>
      </c>
      <c r="B57" s="32"/>
      <c r="C57" s="32"/>
      <c r="D57" s="289" t="s">
        <v>220</v>
      </c>
      <c r="E57" s="290"/>
      <c r="F57" s="290"/>
      <c r="G57" s="290"/>
      <c r="H57" s="291"/>
      <c r="I57" s="115"/>
      <c r="J57" s="115"/>
      <c r="K57" s="115">
        <f>K58</f>
        <v>412000</v>
      </c>
      <c r="L57" s="115"/>
      <c r="M57" s="230"/>
      <c r="N57" s="230"/>
      <c r="O57" s="230"/>
      <c r="P57" s="230"/>
    </row>
    <row r="58" spans="1:16" ht="25.5" customHeight="1">
      <c r="A58" s="33"/>
      <c r="B58" s="34">
        <v>75702</v>
      </c>
      <c r="C58" s="33"/>
      <c r="D58" s="286" t="s">
        <v>221</v>
      </c>
      <c r="E58" s="287"/>
      <c r="F58" s="287"/>
      <c r="G58" s="287"/>
      <c r="H58" s="288"/>
      <c r="I58" s="114"/>
      <c r="J58" s="114"/>
      <c r="K58" s="114">
        <f>K59+K60</f>
        <v>412000</v>
      </c>
      <c r="L58" s="114"/>
      <c r="M58" s="230"/>
      <c r="N58" s="230"/>
      <c r="O58" s="230"/>
      <c r="P58" s="230"/>
    </row>
    <row r="59" spans="1:16" ht="24" customHeight="1">
      <c r="A59" s="38"/>
      <c r="B59" s="39"/>
      <c r="C59" s="153">
        <v>8090</v>
      </c>
      <c r="D59" s="266" t="s">
        <v>246</v>
      </c>
      <c r="E59" s="267"/>
      <c r="F59" s="267"/>
      <c r="G59" s="267"/>
      <c r="H59" s="268"/>
      <c r="I59" s="37"/>
      <c r="J59" s="37"/>
      <c r="K59" s="37">
        <v>30000</v>
      </c>
      <c r="L59" s="37"/>
      <c r="M59" s="230"/>
      <c r="N59" s="230"/>
      <c r="O59" s="230"/>
      <c r="P59" s="230"/>
    </row>
    <row r="60" spans="1:16" ht="27.75" customHeight="1">
      <c r="A60" s="38"/>
      <c r="B60" s="39"/>
      <c r="C60" s="153">
        <v>8110</v>
      </c>
      <c r="D60" s="266" t="s">
        <v>222</v>
      </c>
      <c r="E60" s="267"/>
      <c r="F60" s="267"/>
      <c r="G60" s="267"/>
      <c r="H60" s="268"/>
      <c r="I60" s="37"/>
      <c r="J60" s="37"/>
      <c r="K60" s="37">
        <v>382000</v>
      </c>
      <c r="L60" s="37"/>
      <c r="M60" s="257"/>
      <c r="N60" s="257"/>
      <c r="O60" s="257"/>
      <c r="P60" s="257"/>
    </row>
    <row r="61" spans="1:16" ht="14.25" customHeight="1">
      <c r="A61" s="31">
        <v>758</v>
      </c>
      <c r="B61" s="32"/>
      <c r="C61" s="32"/>
      <c r="D61" s="289" t="s">
        <v>224</v>
      </c>
      <c r="E61" s="290"/>
      <c r="F61" s="290"/>
      <c r="G61" s="290"/>
      <c r="H61" s="291"/>
      <c r="I61" s="115"/>
      <c r="J61" s="115"/>
      <c r="K61" s="115">
        <f>K62</f>
        <v>19960</v>
      </c>
      <c r="L61" s="115"/>
      <c r="M61" s="230"/>
      <c r="N61" s="230"/>
      <c r="O61" s="230"/>
      <c r="P61" s="230"/>
    </row>
    <row r="62" spans="1:16" ht="14.25" customHeight="1">
      <c r="A62" s="33"/>
      <c r="B62" s="34">
        <v>75814</v>
      </c>
      <c r="C62" s="33"/>
      <c r="D62" s="286" t="s">
        <v>171</v>
      </c>
      <c r="E62" s="287"/>
      <c r="F62" s="287"/>
      <c r="G62" s="287"/>
      <c r="H62" s="288"/>
      <c r="I62" s="114"/>
      <c r="J62" s="114"/>
      <c r="K62" s="114">
        <f>K63</f>
        <v>19960</v>
      </c>
      <c r="L62" s="114"/>
      <c r="M62" s="230"/>
      <c r="N62" s="230"/>
      <c r="O62" s="230"/>
      <c r="P62" s="230"/>
    </row>
    <row r="63" spans="1:16" ht="49.5" customHeight="1">
      <c r="A63" s="38"/>
      <c r="B63" s="39"/>
      <c r="C63" s="153">
        <v>2910</v>
      </c>
      <c r="D63" s="426" t="s">
        <v>234</v>
      </c>
      <c r="E63" s="427"/>
      <c r="F63" s="427"/>
      <c r="G63" s="427"/>
      <c r="H63" s="428"/>
      <c r="I63" s="37"/>
      <c r="J63" s="37"/>
      <c r="K63" s="37">
        <v>19960</v>
      </c>
      <c r="L63" s="37"/>
      <c r="M63" s="230"/>
      <c r="N63" s="230"/>
      <c r="O63" s="230"/>
      <c r="P63" s="230"/>
    </row>
    <row r="64" spans="1:16" s="4" customFormat="1" ht="15" customHeight="1">
      <c r="A64" s="31">
        <v>801</v>
      </c>
      <c r="B64" s="32"/>
      <c r="C64" s="32"/>
      <c r="D64" s="283" t="s">
        <v>88</v>
      </c>
      <c r="E64" s="284"/>
      <c r="F64" s="284"/>
      <c r="G64" s="284"/>
      <c r="H64" s="285"/>
      <c r="I64" s="115">
        <f>I65+I78+I85+I88+I80</f>
        <v>1325594</v>
      </c>
      <c r="J64" s="115">
        <f>J65+J78+J85+J88</f>
        <v>13000000</v>
      </c>
      <c r="K64" s="115">
        <f>K65+K78+K85+K88+K80</f>
        <v>625000</v>
      </c>
      <c r="L64" s="115">
        <f>L65+L78+L85+L88</f>
        <v>12300000</v>
      </c>
      <c r="M64" s="9"/>
      <c r="N64" s="9"/>
      <c r="O64" s="9"/>
      <c r="P64" s="9"/>
    </row>
    <row r="65" spans="1:16" s="4" customFormat="1" ht="13.5" customHeight="1">
      <c r="A65" s="33"/>
      <c r="B65" s="34">
        <v>80101</v>
      </c>
      <c r="C65" s="33"/>
      <c r="D65" s="409" t="s">
        <v>145</v>
      </c>
      <c r="E65" s="410"/>
      <c r="F65" s="410"/>
      <c r="G65" s="410"/>
      <c r="H65" s="411"/>
      <c r="I65" s="114">
        <f>I66+I68+I69</f>
        <v>270000</v>
      </c>
      <c r="J65" s="114">
        <f>J73+J74</f>
        <v>13000000</v>
      </c>
      <c r="K65" s="114">
        <f>SUM(K66:K69,K70:K71)</f>
        <v>405000</v>
      </c>
      <c r="L65" s="114">
        <f>SUM(L70:L74)</f>
        <v>12300000</v>
      </c>
      <c r="M65" s="165"/>
      <c r="N65" s="165"/>
      <c r="O65" s="165"/>
      <c r="P65" s="165"/>
    </row>
    <row r="66" spans="1:16" s="4" customFormat="1" ht="12" customHeight="1">
      <c r="A66" s="38"/>
      <c r="B66" s="39"/>
      <c r="C66" s="36">
        <v>2540</v>
      </c>
      <c r="D66" s="301" t="s">
        <v>223</v>
      </c>
      <c r="E66" s="273"/>
      <c r="F66" s="273"/>
      <c r="G66" s="273"/>
      <c r="H66" s="274"/>
      <c r="I66" s="37">
        <v>80000</v>
      </c>
      <c r="J66" s="37"/>
      <c r="K66" s="37">
        <v>10000</v>
      </c>
      <c r="L66" s="37"/>
      <c r="M66" s="165"/>
      <c r="N66" s="165"/>
      <c r="O66" s="165"/>
      <c r="P66" s="165"/>
    </row>
    <row r="67" spans="1:16" s="4" customFormat="1" ht="12" customHeight="1">
      <c r="A67" s="38"/>
      <c r="B67" s="39"/>
      <c r="C67" s="36">
        <v>3020</v>
      </c>
      <c r="D67" s="301" t="s">
        <v>191</v>
      </c>
      <c r="E67" s="273"/>
      <c r="F67" s="273"/>
      <c r="G67" s="273"/>
      <c r="H67" s="274"/>
      <c r="I67" s="37"/>
      <c r="J67" s="37"/>
      <c r="K67" s="37">
        <v>60000</v>
      </c>
      <c r="L67" s="37"/>
      <c r="M67" s="230"/>
      <c r="N67" s="230"/>
      <c r="O67" s="230"/>
      <c r="P67" s="230"/>
    </row>
    <row r="68" spans="1:16" s="4" customFormat="1" ht="12" customHeight="1">
      <c r="A68" s="38"/>
      <c r="B68" s="39"/>
      <c r="C68" s="36">
        <v>4010</v>
      </c>
      <c r="D68" s="272" t="s">
        <v>148</v>
      </c>
      <c r="E68" s="273"/>
      <c r="F68" s="273"/>
      <c r="G68" s="273"/>
      <c r="H68" s="274"/>
      <c r="I68" s="37">
        <v>60000</v>
      </c>
      <c r="J68" s="37"/>
      <c r="K68" s="37"/>
      <c r="L68" s="37"/>
      <c r="M68" s="212"/>
      <c r="N68" s="212"/>
      <c r="O68" s="212"/>
      <c r="P68" s="212"/>
    </row>
    <row r="69" spans="1:16" s="4" customFormat="1" ht="12" customHeight="1">
      <c r="A69" s="38"/>
      <c r="B69" s="39"/>
      <c r="C69" s="122">
        <v>4110</v>
      </c>
      <c r="D69" s="269" t="s">
        <v>192</v>
      </c>
      <c r="E69" s="270"/>
      <c r="F69" s="270"/>
      <c r="G69" s="270"/>
      <c r="H69" s="271"/>
      <c r="I69" s="194">
        <v>130000</v>
      </c>
      <c r="J69" s="194"/>
      <c r="K69" s="194"/>
      <c r="L69" s="194"/>
      <c r="M69" s="212"/>
      <c r="N69" s="212"/>
      <c r="O69" s="212"/>
      <c r="P69" s="212"/>
    </row>
    <row r="70" spans="1:16" s="4" customFormat="1" ht="12" customHeight="1">
      <c r="A70" s="38"/>
      <c r="B70" s="39"/>
      <c r="C70" s="36">
        <v>4260</v>
      </c>
      <c r="D70" s="272" t="s">
        <v>162</v>
      </c>
      <c r="E70" s="273"/>
      <c r="F70" s="273"/>
      <c r="G70" s="273"/>
      <c r="H70" s="274"/>
      <c r="I70" s="37"/>
      <c r="J70" s="37"/>
      <c r="K70" s="37">
        <v>240000</v>
      </c>
      <c r="L70" s="37"/>
      <c r="M70" s="212"/>
      <c r="N70" s="212"/>
      <c r="O70" s="212"/>
      <c r="P70" s="212"/>
    </row>
    <row r="71" spans="1:16" s="4" customFormat="1" ht="12" customHeight="1">
      <c r="A71" s="38"/>
      <c r="B71" s="39"/>
      <c r="C71" s="36">
        <v>4270</v>
      </c>
      <c r="D71" s="272" t="s">
        <v>160</v>
      </c>
      <c r="E71" s="273"/>
      <c r="F71" s="273"/>
      <c r="G71" s="273"/>
      <c r="H71" s="274"/>
      <c r="I71" s="37"/>
      <c r="J71" s="37"/>
      <c r="K71" s="37">
        <v>95000</v>
      </c>
      <c r="L71" s="37"/>
      <c r="M71" s="212"/>
      <c r="N71" s="212"/>
      <c r="O71" s="212"/>
      <c r="P71" s="212"/>
    </row>
    <row r="72" spans="1:16" s="4" customFormat="1" ht="12" customHeight="1">
      <c r="A72" s="38"/>
      <c r="B72" s="39"/>
      <c r="C72" s="36">
        <v>6050</v>
      </c>
      <c r="D72" s="301" t="s">
        <v>141</v>
      </c>
      <c r="E72" s="302"/>
      <c r="F72" s="302"/>
      <c r="G72" s="302"/>
      <c r="H72" s="303"/>
      <c r="I72" s="37"/>
      <c r="J72" s="37"/>
      <c r="K72" s="37"/>
      <c r="L72" s="37">
        <v>12300000</v>
      </c>
      <c r="M72" s="212"/>
      <c r="N72" s="212"/>
      <c r="O72" s="212"/>
      <c r="P72" s="212"/>
    </row>
    <row r="73" spans="1:16" s="4" customFormat="1" ht="14.25" customHeight="1">
      <c r="A73" s="38"/>
      <c r="B73" s="39"/>
      <c r="C73" s="36">
        <v>6058</v>
      </c>
      <c r="D73" s="301" t="s">
        <v>141</v>
      </c>
      <c r="E73" s="302"/>
      <c r="F73" s="302"/>
      <c r="G73" s="302"/>
      <c r="H73" s="303"/>
      <c r="I73" s="194"/>
      <c r="J73" s="194">
        <v>10000000</v>
      </c>
      <c r="K73" s="194"/>
      <c r="L73" s="194"/>
      <c r="M73" s="230"/>
      <c r="N73" s="230"/>
      <c r="O73" s="230"/>
      <c r="P73" s="230"/>
    </row>
    <row r="74" spans="1:16" s="4" customFormat="1" ht="14.25" customHeight="1">
      <c r="A74" s="195"/>
      <c r="B74" s="184"/>
      <c r="C74" s="111">
        <v>6059</v>
      </c>
      <c r="D74" s="292" t="s">
        <v>129</v>
      </c>
      <c r="E74" s="293"/>
      <c r="F74" s="293"/>
      <c r="G74" s="293"/>
      <c r="H74" s="294"/>
      <c r="I74" s="185"/>
      <c r="J74" s="185">
        <v>3000000</v>
      </c>
      <c r="K74" s="185"/>
      <c r="L74" s="185"/>
      <c r="M74" s="168"/>
      <c r="N74" s="168"/>
      <c r="O74" s="168"/>
      <c r="P74" s="168"/>
    </row>
    <row r="75" spans="1:16" s="4" customFormat="1" ht="5.25" customHeight="1">
      <c r="A75" s="238"/>
      <c r="B75" s="238"/>
      <c r="C75" s="256"/>
      <c r="D75" s="239"/>
      <c r="E75" s="239"/>
      <c r="F75" s="239"/>
      <c r="G75" s="239"/>
      <c r="H75" s="239"/>
      <c r="I75" s="240"/>
      <c r="J75" s="240"/>
      <c r="K75" s="240"/>
      <c r="L75" s="240"/>
      <c r="M75" s="230"/>
      <c r="N75" s="230"/>
      <c r="O75" s="230"/>
      <c r="P75" s="230"/>
    </row>
    <row r="76" spans="1:16" s="4" customFormat="1" ht="12.75" customHeight="1">
      <c r="A76" s="337" t="s">
        <v>68</v>
      </c>
      <c r="B76" s="338"/>
      <c r="C76" s="339"/>
      <c r="D76" s="345" t="s">
        <v>85</v>
      </c>
      <c r="E76" s="345"/>
      <c r="F76" s="345"/>
      <c r="G76" s="345"/>
      <c r="H76" s="346"/>
      <c r="I76" s="337" t="s">
        <v>86</v>
      </c>
      <c r="J76" s="339"/>
      <c r="K76" s="337" t="s">
        <v>87</v>
      </c>
      <c r="L76" s="339"/>
      <c r="M76" s="230"/>
      <c r="N76" s="230"/>
      <c r="O76" s="230"/>
      <c r="P76" s="230"/>
    </row>
    <row r="77" spans="1:16" s="4" customFormat="1" ht="15" customHeight="1">
      <c r="A77" s="229" t="s">
        <v>29</v>
      </c>
      <c r="B77" s="229" t="s">
        <v>69</v>
      </c>
      <c r="C77" s="229" t="s">
        <v>70</v>
      </c>
      <c r="D77" s="347"/>
      <c r="E77" s="347"/>
      <c r="F77" s="347"/>
      <c r="G77" s="347"/>
      <c r="H77" s="348"/>
      <c r="I77" s="30" t="s">
        <v>71</v>
      </c>
      <c r="J77" s="30" t="s">
        <v>72</v>
      </c>
      <c r="K77" s="30" t="s">
        <v>71</v>
      </c>
      <c r="L77" s="30" t="s">
        <v>72</v>
      </c>
      <c r="M77" s="230"/>
      <c r="N77" s="230"/>
      <c r="O77" s="230"/>
      <c r="P77" s="230"/>
    </row>
    <row r="78" spans="1:16" s="4" customFormat="1" ht="15" customHeight="1">
      <c r="A78" s="33"/>
      <c r="B78" s="34">
        <v>80103</v>
      </c>
      <c r="C78" s="33"/>
      <c r="D78" s="298" t="s">
        <v>163</v>
      </c>
      <c r="E78" s="299"/>
      <c r="F78" s="299"/>
      <c r="G78" s="299"/>
      <c r="H78" s="300"/>
      <c r="I78" s="114">
        <f>I79</f>
        <v>65000</v>
      </c>
      <c r="J78" s="114"/>
      <c r="K78" s="114"/>
      <c r="L78" s="114"/>
      <c r="M78" s="212"/>
      <c r="N78" s="212"/>
      <c r="O78" s="212"/>
      <c r="P78" s="212"/>
    </row>
    <row r="79" spans="1:16" s="4" customFormat="1" ht="12" customHeight="1">
      <c r="A79" s="38"/>
      <c r="B79" s="39"/>
      <c r="C79" s="122">
        <v>4010</v>
      </c>
      <c r="D79" s="269" t="s">
        <v>148</v>
      </c>
      <c r="E79" s="307"/>
      <c r="F79" s="307"/>
      <c r="G79" s="307"/>
      <c r="H79" s="308"/>
      <c r="I79" s="194">
        <v>65000</v>
      </c>
      <c r="J79" s="202"/>
      <c r="K79" s="202"/>
      <c r="L79" s="202"/>
      <c r="M79" s="230"/>
      <c r="N79" s="230"/>
      <c r="O79" s="230"/>
      <c r="P79" s="230"/>
    </row>
    <row r="80" spans="1:16" s="4" customFormat="1" ht="12" customHeight="1">
      <c r="A80" s="33"/>
      <c r="B80" s="34">
        <v>80104</v>
      </c>
      <c r="C80" s="33"/>
      <c r="D80" s="298" t="s">
        <v>203</v>
      </c>
      <c r="E80" s="299"/>
      <c r="F80" s="299"/>
      <c r="G80" s="299"/>
      <c r="H80" s="300"/>
      <c r="I80" s="114">
        <f>I81+I82</f>
        <v>890594</v>
      </c>
      <c r="J80" s="114"/>
      <c r="K80" s="114">
        <f>K83+K84</f>
        <v>60000</v>
      </c>
      <c r="L80" s="114"/>
      <c r="M80" s="230"/>
      <c r="N80" s="230"/>
      <c r="O80" s="230"/>
      <c r="P80" s="230"/>
    </row>
    <row r="81" spans="1:16" s="4" customFormat="1" ht="25.5" customHeight="1">
      <c r="A81" s="38"/>
      <c r="B81" s="39"/>
      <c r="C81" s="36">
        <v>2540</v>
      </c>
      <c r="D81" s="272" t="s">
        <v>223</v>
      </c>
      <c r="E81" s="421"/>
      <c r="F81" s="421"/>
      <c r="G81" s="421"/>
      <c r="H81" s="422"/>
      <c r="I81" s="37">
        <v>830594</v>
      </c>
      <c r="J81" s="37"/>
      <c r="K81" s="37"/>
      <c r="L81" s="37"/>
      <c r="M81" s="230"/>
      <c r="N81" s="230"/>
      <c r="O81" s="230"/>
      <c r="P81" s="230"/>
    </row>
    <row r="82" spans="1:16" s="4" customFormat="1" ht="12.75" customHeight="1">
      <c r="A82" s="38"/>
      <c r="B82" s="39"/>
      <c r="C82" s="153">
        <v>4010</v>
      </c>
      <c r="D82" s="272" t="s">
        <v>148</v>
      </c>
      <c r="E82" s="273"/>
      <c r="F82" s="273"/>
      <c r="G82" s="273"/>
      <c r="H82" s="274"/>
      <c r="I82" s="167">
        <v>60000</v>
      </c>
      <c r="J82" s="167"/>
      <c r="K82" s="167"/>
      <c r="L82" s="167"/>
      <c r="M82" s="252"/>
      <c r="N82" s="252"/>
      <c r="O82" s="252"/>
      <c r="P82" s="252"/>
    </row>
    <row r="83" spans="1:16" s="4" customFormat="1" ht="13.5" customHeight="1">
      <c r="A83" s="38"/>
      <c r="B83" s="39"/>
      <c r="C83" s="153">
        <v>4260</v>
      </c>
      <c r="D83" s="272" t="s">
        <v>162</v>
      </c>
      <c r="E83" s="273"/>
      <c r="F83" s="273"/>
      <c r="G83" s="273"/>
      <c r="H83" s="274"/>
      <c r="I83" s="167"/>
      <c r="J83" s="167"/>
      <c r="K83" s="167">
        <v>30000</v>
      </c>
      <c r="L83" s="167"/>
      <c r="M83" s="252"/>
      <c r="N83" s="252"/>
      <c r="O83" s="252"/>
      <c r="P83" s="252"/>
    </row>
    <row r="84" spans="1:16" s="4" customFormat="1" ht="13.5" customHeight="1">
      <c r="A84" s="38"/>
      <c r="B84" s="39"/>
      <c r="C84" s="153">
        <v>4270</v>
      </c>
      <c r="D84" s="272" t="s">
        <v>160</v>
      </c>
      <c r="E84" s="273"/>
      <c r="F84" s="273"/>
      <c r="G84" s="273"/>
      <c r="H84" s="274"/>
      <c r="I84" s="167"/>
      <c r="J84" s="167"/>
      <c r="K84" s="167">
        <v>30000</v>
      </c>
      <c r="L84" s="167"/>
      <c r="M84" s="252"/>
      <c r="N84" s="252"/>
      <c r="O84" s="252"/>
      <c r="P84" s="252"/>
    </row>
    <row r="85" spans="1:16" s="4" customFormat="1" ht="13.5" customHeight="1">
      <c r="A85" s="33"/>
      <c r="B85" s="34">
        <v>80110</v>
      </c>
      <c r="C85" s="33"/>
      <c r="D85" s="298" t="s">
        <v>164</v>
      </c>
      <c r="E85" s="299"/>
      <c r="F85" s="299"/>
      <c r="G85" s="299"/>
      <c r="H85" s="300"/>
      <c r="I85" s="114">
        <f>I86</f>
        <v>100000</v>
      </c>
      <c r="J85" s="114"/>
      <c r="K85" s="114">
        <f>K87</f>
        <v>60000</v>
      </c>
      <c r="L85" s="114"/>
      <c r="M85" s="9"/>
      <c r="N85" s="9"/>
      <c r="O85" s="9"/>
      <c r="P85" s="9"/>
    </row>
    <row r="86" spans="1:16" s="4" customFormat="1" ht="12" customHeight="1">
      <c r="A86" s="38"/>
      <c r="B86" s="39"/>
      <c r="C86" s="36">
        <v>4010</v>
      </c>
      <c r="D86" s="272" t="s">
        <v>148</v>
      </c>
      <c r="E86" s="273"/>
      <c r="F86" s="273"/>
      <c r="G86" s="273"/>
      <c r="H86" s="274"/>
      <c r="I86" s="37">
        <v>100000</v>
      </c>
      <c r="J86" s="37"/>
      <c r="K86" s="37"/>
      <c r="L86" s="37"/>
      <c r="M86" s="149"/>
      <c r="N86" s="149"/>
      <c r="O86" s="149"/>
      <c r="P86" s="149"/>
    </row>
    <row r="87" spans="1:16" s="4" customFormat="1" ht="12" customHeight="1">
      <c r="A87" s="38"/>
      <c r="B87" s="39"/>
      <c r="C87" s="36">
        <v>4260</v>
      </c>
      <c r="D87" s="272" t="s">
        <v>162</v>
      </c>
      <c r="E87" s="273"/>
      <c r="F87" s="273"/>
      <c r="G87" s="273"/>
      <c r="H87" s="274"/>
      <c r="I87" s="167"/>
      <c r="J87" s="167"/>
      <c r="K87" s="167">
        <v>60000</v>
      </c>
      <c r="L87" s="167"/>
      <c r="M87" s="228"/>
      <c r="N87" s="228"/>
      <c r="O87" s="228"/>
      <c r="P87" s="228"/>
    </row>
    <row r="88" spans="1:16" s="4" customFormat="1" ht="30" customHeight="1">
      <c r="A88" s="33"/>
      <c r="B88" s="34">
        <v>80114</v>
      </c>
      <c r="C88" s="33"/>
      <c r="D88" s="409" t="s">
        <v>165</v>
      </c>
      <c r="E88" s="410"/>
      <c r="F88" s="410"/>
      <c r="G88" s="410"/>
      <c r="H88" s="411"/>
      <c r="I88" s="114"/>
      <c r="J88" s="114"/>
      <c r="K88" s="114">
        <f>SUM(K89:K92)</f>
        <v>100000</v>
      </c>
      <c r="L88" s="114"/>
      <c r="M88" s="212"/>
      <c r="N88" s="212"/>
      <c r="O88" s="212"/>
      <c r="P88" s="212"/>
    </row>
    <row r="89" spans="1:16" s="4" customFormat="1" ht="12" customHeight="1">
      <c r="A89" s="38"/>
      <c r="B89" s="39"/>
      <c r="C89" s="36">
        <v>4210</v>
      </c>
      <c r="D89" s="272" t="s">
        <v>161</v>
      </c>
      <c r="E89" s="275"/>
      <c r="F89" s="275"/>
      <c r="G89" s="275"/>
      <c r="H89" s="276"/>
      <c r="I89" s="37"/>
      <c r="J89" s="37"/>
      <c r="K89" s="37">
        <v>15000</v>
      </c>
      <c r="L89" s="37"/>
      <c r="M89" s="212"/>
      <c r="N89" s="212"/>
      <c r="O89" s="212"/>
      <c r="P89" s="212"/>
    </row>
    <row r="90" spans="1:16" s="4" customFormat="1" ht="12" customHeight="1">
      <c r="A90" s="38"/>
      <c r="B90" s="39"/>
      <c r="C90" s="36">
        <v>4260</v>
      </c>
      <c r="D90" s="272" t="s">
        <v>162</v>
      </c>
      <c r="E90" s="273"/>
      <c r="F90" s="273"/>
      <c r="G90" s="273"/>
      <c r="H90" s="274"/>
      <c r="I90" s="37"/>
      <c r="J90" s="37"/>
      <c r="K90" s="37">
        <v>50000</v>
      </c>
      <c r="L90" s="37"/>
      <c r="M90" s="228"/>
      <c r="N90" s="228"/>
      <c r="O90" s="228"/>
      <c r="P90" s="228"/>
    </row>
    <row r="91" spans="1:16" s="4" customFormat="1" ht="12.75" customHeight="1">
      <c r="A91" s="38"/>
      <c r="B91" s="39"/>
      <c r="C91" s="36">
        <v>4270</v>
      </c>
      <c r="D91" s="272" t="s">
        <v>160</v>
      </c>
      <c r="E91" s="273"/>
      <c r="F91" s="273"/>
      <c r="G91" s="273"/>
      <c r="H91" s="274"/>
      <c r="I91" s="37"/>
      <c r="J91" s="37"/>
      <c r="K91" s="37">
        <v>25000</v>
      </c>
      <c r="L91" s="37"/>
      <c r="M91" s="212"/>
      <c r="N91" s="212"/>
      <c r="O91" s="212"/>
      <c r="P91" s="212"/>
    </row>
    <row r="92" spans="1:16" s="4" customFormat="1" ht="12" customHeight="1">
      <c r="A92" s="38"/>
      <c r="B92" s="39"/>
      <c r="C92" s="36">
        <v>4300</v>
      </c>
      <c r="D92" s="272" t="s">
        <v>131</v>
      </c>
      <c r="E92" s="273"/>
      <c r="F92" s="273"/>
      <c r="G92" s="273"/>
      <c r="H92" s="274"/>
      <c r="I92" s="37"/>
      <c r="J92" s="37"/>
      <c r="K92" s="37">
        <v>10000</v>
      </c>
      <c r="L92" s="37"/>
      <c r="M92" s="212"/>
      <c r="N92" s="212"/>
      <c r="O92" s="212"/>
      <c r="P92" s="212"/>
    </row>
    <row r="93" spans="1:16" s="4" customFormat="1" ht="14.25" customHeight="1">
      <c r="A93" s="31">
        <v>852</v>
      </c>
      <c r="B93" s="32"/>
      <c r="C93" s="32"/>
      <c r="D93" s="277" t="s">
        <v>238</v>
      </c>
      <c r="E93" s="278"/>
      <c r="F93" s="278"/>
      <c r="G93" s="278"/>
      <c r="H93" s="279"/>
      <c r="I93" s="115"/>
      <c r="J93" s="115"/>
      <c r="K93" s="115">
        <f>K94+K96</f>
        <v>47600</v>
      </c>
      <c r="L93" s="115"/>
      <c r="M93" s="252"/>
      <c r="N93" s="252"/>
      <c r="O93" s="252"/>
      <c r="P93" s="252"/>
    </row>
    <row r="94" spans="1:16" s="4" customFormat="1" ht="12.75" customHeight="1">
      <c r="A94" s="203"/>
      <c r="B94" s="204">
        <v>85219</v>
      </c>
      <c r="C94" s="201"/>
      <c r="D94" s="280" t="s">
        <v>239</v>
      </c>
      <c r="E94" s="281"/>
      <c r="F94" s="281"/>
      <c r="G94" s="281"/>
      <c r="H94" s="282"/>
      <c r="I94" s="214"/>
      <c r="J94" s="214"/>
      <c r="K94" s="215">
        <f>K95</f>
        <v>18000</v>
      </c>
      <c r="L94" s="214"/>
      <c r="M94" s="252"/>
      <c r="N94" s="252"/>
      <c r="O94" s="252"/>
      <c r="P94" s="252"/>
    </row>
    <row r="95" spans="1:16" s="4" customFormat="1" ht="13.5" customHeight="1">
      <c r="A95" s="38"/>
      <c r="B95" s="39"/>
      <c r="C95" s="92">
        <v>4300</v>
      </c>
      <c r="D95" s="272" t="s">
        <v>131</v>
      </c>
      <c r="E95" s="273"/>
      <c r="F95" s="273"/>
      <c r="G95" s="273"/>
      <c r="H95" s="274"/>
      <c r="I95" s="37"/>
      <c r="J95" s="37"/>
      <c r="K95" s="37">
        <v>18000</v>
      </c>
      <c r="L95" s="37"/>
      <c r="M95" s="252"/>
      <c r="N95" s="252"/>
      <c r="O95" s="252"/>
      <c r="P95" s="252"/>
    </row>
    <row r="96" spans="1:16" s="4" customFormat="1" ht="13.5" customHeight="1">
      <c r="A96" s="203"/>
      <c r="B96" s="204">
        <v>85295</v>
      </c>
      <c r="C96" s="201"/>
      <c r="D96" s="280" t="s">
        <v>240</v>
      </c>
      <c r="E96" s="281"/>
      <c r="F96" s="281"/>
      <c r="G96" s="281"/>
      <c r="H96" s="282"/>
      <c r="I96" s="214"/>
      <c r="J96" s="214"/>
      <c r="K96" s="215">
        <f>K97+K98</f>
        <v>29600</v>
      </c>
      <c r="L96" s="214"/>
      <c r="M96" s="265"/>
      <c r="N96" s="265"/>
      <c r="O96" s="265"/>
      <c r="P96" s="265"/>
    </row>
    <row r="97" spans="1:16" s="4" customFormat="1" ht="12" customHeight="1">
      <c r="A97" s="38"/>
      <c r="B97" s="39"/>
      <c r="C97" s="92">
        <v>3110</v>
      </c>
      <c r="D97" s="272" t="s">
        <v>242</v>
      </c>
      <c r="E97" s="273"/>
      <c r="F97" s="273"/>
      <c r="G97" s="273"/>
      <c r="H97" s="274"/>
      <c r="I97" s="37"/>
      <c r="J97" s="37"/>
      <c r="K97" s="37">
        <v>11600</v>
      </c>
      <c r="L97" s="37"/>
      <c r="M97" s="255"/>
      <c r="N97" s="255"/>
      <c r="O97" s="255"/>
      <c r="P97" s="255"/>
    </row>
    <row r="98" spans="1:16" s="4" customFormat="1" ht="12" customHeight="1">
      <c r="A98" s="38"/>
      <c r="B98" s="39"/>
      <c r="C98" s="206">
        <v>3110</v>
      </c>
      <c r="D98" s="423" t="s">
        <v>243</v>
      </c>
      <c r="E98" s="424"/>
      <c r="F98" s="424"/>
      <c r="G98" s="424"/>
      <c r="H98" s="425"/>
      <c r="I98" s="185"/>
      <c r="J98" s="185"/>
      <c r="K98" s="185">
        <v>18000</v>
      </c>
      <c r="L98" s="185"/>
      <c r="M98" s="255"/>
      <c r="N98" s="255"/>
      <c r="O98" s="255"/>
      <c r="P98" s="255"/>
    </row>
    <row r="99" spans="1:16" s="4" customFormat="1" ht="29.25" customHeight="1">
      <c r="A99" s="31">
        <v>853</v>
      </c>
      <c r="B99" s="32"/>
      <c r="C99" s="32"/>
      <c r="D99" s="277" t="s">
        <v>181</v>
      </c>
      <c r="E99" s="278"/>
      <c r="F99" s="278"/>
      <c r="G99" s="278"/>
      <c r="H99" s="279"/>
      <c r="I99" s="115"/>
      <c r="J99" s="115"/>
      <c r="K99" s="115">
        <f>K100</f>
        <v>162000</v>
      </c>
      <c r="L99" s="115"/>
      <c r="M99" s="212"/>
      <c r="N99" s="212"/>
      <c r="O99" s="212"/>
      <c r="P99" s="212"/>
    </row>
    <row r="100" spans="1:16" s="4" customFormat="1" ht="14.25" customHeight="1">
      <c r="A100" s="203"/>
      <c r="B100" s="204">
        <v>85395</v>
      </c>
      <c r="C100" s="201"/>
      <c r="D100" s="280" t="s">
        <v>225</v>
      </c>
      <c r="E100" s="281"/>
      <c r="F100" s="281"/>
      <c r="G100" s="281"/>
      <c r="H100" s="282"/>
      <c r="I100" s="214"/>
      <c r="J100" s="214"/>
      <c r="K100" s="215">
        <f>SUM(K101:K113)</f>
        <v>162000</v>
      </c>
      <c r="L100" s="214"/>
      <c r="M100" s="197"/>
      <c r="N100" s="197"/>
      <c r="O100" s="200"/>
      <c r="P100" s="200"/>
    </row>
    <row r="101" spans="1:16" s="4" customFormat="1" ht="12" customHeight="1">
      <c r="A101" s="38"/>
      <c r="B101" s="39"/>
      <c r="C101" s="92">
        <v>3119</v>
      </c>
      <c r="D101" s="272" t="s">
        <v>167</v>
      </c>
      <c r="E101" s="273"/>
      <c r="F101" s="273"/>
      <c r="G101" s="273"/>
      <c r="H101" s="274"/>
      <c r="I101" s="37"/>
      <c r="J101" s="37"/>
      <c r="K101" s="37">
        <v>17010</v>
      </c>
      <c r="L101" s="37"/>
      <c r="M101" s="197"/>
      <c r="N101" s="197"/>
      <c r="O101" s="200"/>
      <c r="P101" s="200"/>
    </row>
    <row r="102" spans="1:16" s="4" customFormat="1" ht="12" customHeight="1">
      <c r="A102" s="38"/>
      <c r="B102" s="39"/>
      <c r="C102" s="92">
        <v>4017</v>
      </c>
      <c r="D102" s="272" t="s">
        <v>148</v>
      </c>
      <c r="E102" s="273"/>
      <c r="F102" s="273"/>
      <c r="G102" s="273"/>
      <c r="H102" s="274"/>
      <c r="I102" s="37"/>
      <c r="J102" s="37"/>
      <c r="K102" s="37">
        <v>45368</v>
      </c>
      <c r="L102" s="37"/>
      <c r="M102" s="230"/>
      <c r="N102" s="230"/>
      <c r="O102" s="200"/>
      <c r="P102" s="200"/>
    </row>
    <row r="103" spans="1:16" s="4" customFormat="1" ht="12" customHeight="1">
      <c r="A103" s="38"/>
      <c r="B103" s="39"/>
      <c r="C103" s="92">
        <v>4019</v>
      </c>
      <c r="D103" s="272" t="s">
        <v>148</v>
      </c>
      <c r="E103" s="273"/>
      <c r="F103" s="273"/>
      <c r="G103" s="273"/>
      <c r="H103" s="274"/>
      <c r="I103" s="37"/>
      <c r="J103" s="37"/>
      <c r="K103" s="37">
        <v>2403</v>
      </c>
      <c r="L103" s="37"/>
      <c r="M103" s="230"/>
      <c r="N103" s="230"/>
      <c r="O103" s="200"/>
      <c r="P103" s="200"/>
    </row>
    <row r="104" spans="1:16" s="4" customFormat="1" ht="12.75" customHeight="1">
      <c r="A104" s="38"/>
      <c r="B104" s="39"/>
      <c r="C104" s="92">
        <v>4117</v>
      </c>
      <c r="D104" s="272" t="s">
        <v>167</v>
      </c>
      <c r="E104" s="273"/>
      <c r="F104" s="273"/>
      <c r="G104" s="273"/>
      <c r="H104" s="274"/>
      <c r="I104" s="37"/>
      <c r="J104" s="37"/>
      <c r="K104" s="37">
        <v>9144</v>
      </c>
      <c r="L104" s="37"/>
      <c r="M104" s="230"/>
      <c r="N104" s="230"/>
      <c r="O104" s="200"/>
      <c r="P104" s="200"/>
    </row>
    <row r="105" spans="1:16" s="4" customFormat="1" ht="11.25" customHeight="1">
      <c r="A105" s="38"/>
      <c r="B105" s="39"/>
      <c r="C105" s="92">
        <v>4119</v>
      </c>
      <c r="D105" s="272" t="s">
        <v>167</v>
      </c>
      <c r="E105" s="273"/>
      <c r="F105" s="273"/>
      <c r="G105" s="273"/>
      <c r="H105" s="274"/>
      <c r="I105" s="37"/>
      <c r="J105" s="37"/>
      <c r="K105" s="37">
        <v>484</v>
      </c>
      <c r="L105" s="37"/>
      <c r="M105" s="230"/>
      <c r="N105" s="230"/>
      <c r="O105" s="200"/>
      <c r="P105" s="200"/>
    </row>
    <row r="106" spans="1:16" s="4" customFormat="1" ht="12.75" customHeight="1">
      <c r="A106" s="38"/>
      <c r="B106" s="39"/>
      <c r="C106" s="92">
        <v>4127</v>
      </c>
      <c r="D106" s="272" t="s">
        <v>156</v>
      </c>
      <c r="E106" s="273"/>
      <c r="F106" s="273"/>
      <c r="G106" s="273"/>
      <c r="H106" s="274"/>
      <c r="I106" s="37"/>
      <c r="J106" s="37"/>
      <c r="K106" s="37">
        <v>1310</v>
      </c>
      <c r="L106" s="37"/>
      <c r="M106" s="212"/>
      <c r="N106" s="212"/>
      <c r="O106" s="200"/>
      <c r="P106" s="200"/>
    </row>
    <row r="107" spans="1:16" s="4" customFormat="1" ht="12" customHeight="1">
      <c r="A107" s="38"/>
      <c r="B107" s="39"/>
      <c r="C107" s="92">
        <v>4129</v>
      </c>
      <c r="D107" s="272" t="s">
        <v>156</v>
      </c>
      <c r="E107" s="273"/>
      <c r="F107" s="273"/>
      <c r="G107" s="273"/>
      <c r="H107" s="274"/>
      <c r="I107" s="37"/>
      <c r="J107" s="37"/>
      <c r="K107" s="37">
        <v>69</v>
      </c>
      <c r="L107" s="37"/>
      <c r="M107" s="230"/>
      <c r="N107" s="230"/>
      <c r="O107" s="200"/>
      <c r="P107" s="200"/>
    </row>
    <row r="108" spans="1:16" s="4" customFormat="1" ht="12" customHeight="1">
      <c r="A108" s="38"/>
      <c r="B108" s="39"/>
      <c r="C108" s="92">
        <v>4177</v>
      </c>
      <c r="D108" s="272" t="s">
        <v>124</v>
      </c>
      <c r="E108" s="273"/>
      <c r="F108" s="273"/>
      <c r="G108" s="273"/>
      <c r="H108" s="274"/>
      <c r="I108" s="37"/>
      <c r="J108" s="37"/>
      <c r="K108" s="37">
        <v>8103</v>
      </c>
      <c r="L108" s="37"/>
      <c r="M108" s="212"/>
      <c r="N108" s="212"/>
      <c r="O108" s="200"/>
      <c r="P108" s="200"/>
    </row>
    <row r="109" spans="1:16" s="4" customFormat="1" ht="14.25" customHeight="1">
      <c r="A109" s="38"/>
      <c r="B109" s="39"/>
      <c r="C109" s="92">
        <v>4179</v>
      </c>
      <c r="D109" s="272" t="s">
        <v>124</v>
      </c>
      <c r="E109" s="273"/>
      <c r="F109" s="273"/>
      <c r="G109" s="273"/>
      <c r="H109" s="274"/>
      <c r="I109" s="37"/>
      <c r="J109" s="37"/>
      <c r="K109" s="37">
        <v>429</v>
      </c>
      <c r="L109" s="37"/>
      <c r="M109" s="230"/>
      <c r="N109" s="230"/>
      <c r="O109" s="200"/>
      <c r="P109" s="200"/>
    </row>
    <row r="110" spans="1:16" s="4" customFormat="1" ht="14.25" customHeight="1">
      <c r="A110" s="38"/>
      <c r="B110" s="39"/>
      <c r="C110" s="92">
        <v>4217</v>
      </c>
      <c r="D110" s="272" t="s">
        <v>161</v>
      </c>
      <c r="E110" s="275"/>
      <c r="F110" s="275"/>
      <c r="G110" s="275"/>
      <c r="H110" s="276"/>
      <c r="I110" s="37"/>
      <c r="J110" s="37"/>
      <c r="K110" s="37">
        <v>2925</v>
      </c>
      <c r="L110" s="37"/>
      <c r="M110" s="212"/>
      <c r="N110" s="212"/>
      <c r="O110" s="200"/>
      <c r="P110" s="200"/>
    </row>
    <row r="111" spans="1:16" s="4" customFormat="1" ht="14.25" customHeight="1">
      <c r="A111" s="38"/>
      <c r="B111" s="39"/>
      <c r="C111" s="92">
        <v>4219</v>
      </c>
      <c r="D111" s="272" t="s">
        <v>161</v>
      </c>
      <c r="E111" s="275"/>
      <c r="F111" s="275"/>
      <c r="G111" s="275"/>
      <c r="H111" s="276"/>
      <c r="I111" s="37"/>
      <c r="J111" s="37"/>
      <c r="K111" s="37">
        <v>155</v>
      </c>
      <c r="L111" s="37"/>
      <c r="M111" s="230"/>
      <c r="N111" s="230"/>
      <c r="O111" s="200"/>
      <c r="P111" s="200"/>
    </row>
    <row r="112" spans="1:16" s="4" customFormat="1" ht="14.25" customHeight="1">
      <c r="A112" s="38"/>
      <c r="B112" s="39"/>
      <c r="C112" s="36">
        <v>4307</v>
      </c>
      <c r="D112" s="272" t="s">
        <v>131</v>
      </c>
      <c r="E112" s="273"/>
      <c r="F112" s="273"/>
      <c r="G112" s="273"/>
      <c r="H112" s="274"/>
      <c r="I112" s="37"/>
      <c r="J112" s="37"/>
      <c r="K112" s="37">
        <v>70850</v>
      </c>
      <c r="L112" s="37"/>
      <c r="M112" s="197"/>
      <c r="N112" s="197"/>
      <c r="O112" s="200"/>
      <c r="P112" s="200"/>
    </row>
    <row r="113" spans="1:16" s="4" customFormat="1" ht="14.25" customHeight="1">
      <c r="A113" s="195"/>
      <c r="B113" s="184"/>
      <c r="C113" s="111">
        <v>4309</v>
      </c>
      <c r="D113" s="423" t="s">
        <v>131</v>
      </c>
      <c r="E113" s="424"/>
      <c r="F113" s="424"/>
      <c r="G113" s="424"/>
      <c r="H113" s="425"/>
      <c r="I113" s="185"/>
      <c r="J113" s="185"/>
      <c r="K113" s="185">
        <v>3750</v>
      </c>
      <c r="L113" s="185"/>
      <c r="M113" s="230"/>
      <c r="N113" s="230"/>
      <c r="O113" s="200"/>
      <c r="P113" s="200"/>
    </row>
    <row r="114" spans="1:16" s="4" customFormat="1" ht="6.75" customHeight="1">
      <c r="A114" s="225"/>
      <c r="B114" s="225"/>
      <c r="C114" s="263"/>
      <c r="D114" s="226"/>
      <c r="E114" s="219"/>
      <c r="F114" s="219"/>
      <c r="G114" s="219"/>
      <c r="H114" s="219"/>
      <c r="I114" s="227"/>
      <c r="J114" s="227"/>
      <c r="K114" s="227"/>
      <c r="L114" s="227"/>
      <c r="M114" s="230"/>
      <c r="N114" s="230"/>
      <c r="O114" s="200"/>
      <c r="P114" s="200"/>
    </row>
    <row r="115" spans="1:16" s="4" customFormat="1" ht="14.25" customHeight="1">
      <c r="A115" s="337" t="s">
        <v>68</v>
      </c>
      <c r="B115" s="338"/>
      <c r="C115" s="339"/>
      <c r="D115" s="345" t="s">
        <v>85</v>
      </c>
      <c r="E115" s="345"/>
      <c r="F115" s="345"/>
      <c r="G115" s="345"/>
      <c r="H115" s="346"/>
      <c r="I115" s="344" t="s">
        <v>86</v>
      </c>
      <c r="J115" s="344"/>
      <c r="K115" s="344" t="s">
        <v>87</v>
      </c>
      <c r="L115" s="344"/>
      <c r="M115" s="230"/>
      <c r="N115" s="230"/>
      <c r="O115" s="200"/>
      <c r="P115" s="200"/>
    </row>
    <row r="116" spans="1:16" s="4" customFormat="1" ht="14.25" customHeight="1">
      <c r="A116" s="264" t="s">
        <v>29</v>
      </c>
      <c r="B116" s="264" t="s">
        <v>69</v>
      </c>
      <c r="C116" s="264" t="s">
        <v>70</v>
      </c>
      <c r="D116" s="347"/>
      <c r="E116" s="347"/>
      <c r="F116" s="347"/>
      <c r="G116" s="347"/>
      <c r="H116" s="348"/>
      <c r="I116" s="30" t="s">
        <v>71</v>
      </c>
      <c r="J116" s="30" t="s">
        <v>72</v>
      </c>
      <c r="K116" s="30" t="s">
        <v>71</v>
      </c>
      <c r="L116" s="30" t="s">
        <v>72</v>
      </c>
      <c r="M116" s="230"/>
      <c r="N116" s="230"/>
      <c r="O116" s="200"/>
      <c r="P116" s="200"/>
    </row>
    <row r="117" spans="1:17" s="4" customFormat="1" ht="13.5" customHeight="1">
      <c r="A117" s="31">
        <v>854</v>
      </c>
      <c r="B117" s="32"/>
      <c r="C117" s="32"/>
      <c r="D117" s="283" t="s">
        <v>152</v>
      </c>
      <c r="E117" s="284"/>
      <c r="F117" s="284"/>
      <c r="G117" s="284"/>
      <c r="H117" s="285"/>
      <c r="I117" s="115">
        <f>I118</f>
        <v>215000</v>
      </c>
      <c r="J117" s="115"/>
      <c r="K117" s="115">
        <f>K122</f>
        <v>17615</v>
      </c>
      <c r="L117" s="115"/>
      <c r="M117" s="182"/>
      <c r="N117" s="182"/>
      <c r="O117" s="192"/>
      <c r="P117" s="193"/>
      <c r="Q117" s="193"/>
    </row>
    <row r="118" spans="1:16" s="4" customFormat="1" ht="14.25" customHeight="1">
      <c r="A118" s="33"/>
      <c r="B118" s="34">
        <v>85401</v>
      </c>
      <c r="C118" s="33"/>
      <c r="D118" s="312" t="s">
        <v>230</v>
      </c>
      <c r="E118" s="313"/>
      <c r="F118" s="313"/>
      <c r="G118" s="313"/>
      <c r="H118" s="314"/>
      <c r="I118" s="114">
        <f>SUM(I119:I121)</f>
        <v>215000</v>
      </c>
      <c r="J118" s="114"/>
      <c r="K118" s="114"/>
      <c r="L118" s="114"/>
      <c r="M118" s="182"/>
      <c r="N118" s="182"/>
      <c r="O118" s="182"/>
      <c r="P118" s="182"/>
    </row>
    <row r="119" spans="1:16" s="4" customFormat="1" ht="14.25" customHeight="1">
      <c r="A119" s="38"/>
      <c r="B119" s="39"/>
      <c r="C119" s="92">
        <v>4010</v>
      </c>
      <c r="D119" s="272" t="s">
        <v>148</v>
      </c>
      <c r="E119" s="273"/>
      <c r="F119" s="273"/>
      <c r="G119" s="273"/>
      <c r="H119" s="274"/>
      <c r="I119" s="37">
        <v>155000</v>
      </c>
      <c r="J119" s="37"/>
      <c r="K119" s="37"/>
      <c r="L119" s="37"/>
      <c r="M119" s="182"/>
      <c r="N119" s="182"/>
      <c r="O119" s="182"/>
      <c r="P119" s="182"/>
    </row>
    <row r="120" spans="1:16" s="4" customFormat="1" ht="14.25" customHeight="1">
      <c r="A120" s="38"/>
      <c r="B120" s="39"/>
      <c r="C120" s="199">
        <v>4110</v>
      </c>
      <c r="D120" s="272" t="s">
        <v>167</v>
      </c>
      <c r="E120" s="273"/>
      <c r="F120" s="273"/>
      <c r="G120" s="273"/>
      <c r="H120" s="274"/>
      <c r="I120" s="167">
        <v>30000</v>
      </c>
      <c r="J120" s="167"/>
      <c r="K120" s="167"/>
      <c r="L120" s="167"/>
      <c r="M120" s="230"/>
      <c r="N120" s="230"/>
      <c r="O120" s="230"/>
      <c r="P120" s="230"/>
    </row>
    <row r="121" spans="1:16" s="4" customFormat="1" ht="14.25" customHeight="1">
      <c r="A121" s="38"/>
      <c r="B121" s="39"/>
      <c r="C121" s="199">
        <v>4120</v>
      </c>
      <c r="D121" s="272" t="s">
        <v>156</v>
      </c>
      <c r="E121" s="273"/>
      <c r="F121" s="273"/>
      <c r="G121" s="273"/>
      <c r="H121" s="274"/>
      <c r="I121" s="167">
        <v>30000</v>
      </c>
      <c r="J121" s="167"/>
      <c r="K121" s="167"/>
      <c r="L121" s="167"/>
      <c r="M121" s="230"/>
      <c r="N121" s="230"/>
      <c r="O121" s="230"/>
      <c r="P121" s="230"/>
    </row>
    <row r="122" spans="1:16" s="4" customFormat="1" ht="14.25" customHeight="1">
      <c r="A122" s="33"/>
      <c r="B122" s="34">
        <v>85415</v>
      </c>
      <c r="C122" s="33"/>
      <c r="D122" s="312" t="s">
        <v>206</v>
      </c>
      <c r="E122" s="313"/>
      <c r="F122" s="313"/>
      <c r="G122" s="313"/>
      <c r="H122" s="314"/>
      <c r="I122" s="114"/>
      <c r="J122" s="114"/>
      <c r="K122" s="114">
        <f>K123</f>
        <v>17615</v>
      </c>
      <c r="L122" s="114"/>
      <c r="M122" s="230"/>
      <c r="N122" s="230"/>
      <c r="O122" s="230"/>
      <c r="P122" s="230"/>
    </row>
    <row r="123" spans="1:16" s="4" customFormat="1" ht="14.25" customHeight="1">
      <c r="A123" s="38"/>
      <c r="B123" s="39"/>
      <c r="C123" s="92">
        <v>4210</v>
      </c>
      <c r="D123" s="272" t="s">
        <v>236</v>
      </c>
      <c r="E123" s="275"/>
      <c r="F123" s="275"/>
      <c r="G123" s="275"/>
      <c r="H123" s="276"/>
      <c r="I123" s="37"/>
      <c r="J123" s="37"/>
      <c r="K123" s="37">
        <v>17615</v>
      </c>
      <c r="L123" s="37"/>
      <c r="M123" s="230"/>
      <c r="N123" s="230"/>
      <c r="O123" s="230"/>
      <c r="P123" s="230"/>
    </row>
    <row r="124" spans="1:16" s="4" customFormat="1" ht="17.25" customHeight="1">
      <c r="A124" s="31">
        <v>900</v>
      </c>
      <c r="B124" s="32"/>
      <c r="C124" s="32"/>
      <c r="D124" s="295" t="s">
        <v>130</v>
      </c>
      <c r="E124" s="296"/>
      <c r="F124" s="296"/>
      <c r="G124" s="296"/>
      <c r="H124" s="297"/>
      <c r="I124" s="115"/>
      <c r="J124" s="115">
        <f>J125</f>
        <v>16975</v>
      </c>
      <c r="K124" s="115">
        <f>K130+K128</f>
        <v>158000</v>
      </c>
      <c r="L124" s="115">
        <f>L125+L130</f>
        <v>13562</v>
      </c>
      <c r="M124" s="152"/>
      <c r="N124" s="152"/>
      <c r="O124" s="152"/>
      <c r="P124" s="152"/>
    </row>
    <row r="125" spans="1:16" s="4" customFormat="1" ht="14.25" customHeight="1">
      <c r="A125" s="33"/>
      <c r="B125" s="34">
        <v>90001</v>
      </c>
      <c r="C125" s="33"/>
      <c r="D125" s="298" t="s">
        <v>227</v>
      </c>
      <c r="E125" s="299"/>
      <c r="F125" s="299"/>
      <c r="G125" s="299"/>
      <c r="H125" s="300"/>
      <c r="I125" s="114"/>
      <c r="J125" s="114">
        <f>J126</f>
        <v>16975</v>
      </c>
      <c r="K125" s="114"/>
      <c r="L125" s="114">
        <f>L127</f>
        <v>4062</v>
      </c>
      <c r="M125" s="212"/>
      <c r="N125" s="212"/>
      <c r="O125" s="212"/>
      <c r="P125" s="212"/>
    </row>
    <row r="126" spans="1:16" s="4" customFormat="1" ht="14.25" customHeight="1">
      <c r="A126" s="208"/>
      <c r="B126" s="209"/>
      <c r="C126" s="36">
        <v>6050</v>
      </c>
      <c r="D126" s="301" t="s">
        <v>226</v>
      </c>
      <c r="E126" s="302"/>
      <c r="F126" s="302"/>
      <c r="G126" s="302"/>
      <c r="H126" s="303"/>
      <c r="I126" s="176"/>
      <c r="J126" s="177">
        <v>16975</v>
      </c>
      <c r="K126" s="177"/>
      <c r="L126" s="177"/>
      <c r="M126" s="212"/>
      <c r="N126" s="212"/>
      <c r="O126" s="212"/>
      <c r="P126" s="212"/>
    </row>
    <row r="127" spans="1:16" s="4" customFormat="1" ht="14.25" customHeight="1">
      <c r="A127" s="208"/>
      <c r="B127" s="209"/>
      <c r="C127" s="36">
        <v>6050</v>
      </c>
      <c r="D127" s="301" t="s">
        <v>141</v>
      </c>
      <c r="E127" s="302"/>
      <c r="F127" s="302"/>
      <c r="G127" s="302"/>
      <c r="H127" s="303"/>
      <c r="I127" s="235"/>
      <c r="J127" s="236"/>
      <c r="K127" s="236"/>
      <c r="L127" s="236">
        <v>4062</v>
      </c>
      <c r="M127" s="230"/>
      <c r="N127" s="230"/>
      <c r="O127" s="230"/>
      <c r="P127" s="230"/>
    </row>
    <row r="128" spans="1:16" s="4" customFormat="1" ht="14.25" customHeight="1">
      <c r="A128" s="33"/>
      <c r="B128" s="34">
        <v>90004</v>
      </c>
      <c r="C128" s="33"/>
      <c r="D128" s="298" t="s">
        <v>237</v>
      </c>
      <c r="E128" s="299"/>
      <c r="F128" s="299"/>
      <c r="G128" s="299"/>
      <c r="H128" s="300"/>
      <c r="I128" s="114"/>
      <c r="J128" s="114"/>
      <c r="K128" s="114">
        <f>K129</f>
        <v>130000</v>
      </c>
      <c r="L128" s="114"/>
      <c r="M128" s="237"/>
      <c r="N128" s="237"/>
      <c r="O128" s="237"/>
      <c r="P128" s="237"/>
    </row>
    <row r="129" spans="1:16" s="4" customFormat="1" ht="14.25" customHeight="1">
      <c r="A129" s="208"/>
      <c r="B129" s="209"/>
      <c r="C129" s="36">
        <v>4300</v>
      </c>
      <c r="D129" s="269" t="s">
        <v>131</v>
      </c>
      <c r="E129" s="307"/>
      <c r="F129" s="307"/>
      <c r="G129" s="307"/>
      <c r="H129" s="308"/>
      <c r="I129" s="176"/>
      <c r="J129" s="177"/>
      <c r="K129" s="177">
        <v>130000</v>
      </c>
      <c r="L129" s="177"/>
      <c r="M129" s="237"/>
      <c r="N129" s="237"/>
      <c r="O129" s="237"/>
      <c r="P129" s="237"/>
    </row>
    <row r="130" spans="1:16" s="4" customFormat="1" ht="13.5" customHeight="1">
      <c r="A130" s="33"/>
      <c r="B130" s="34">
        <v>90015</v>
      </c>
      <c r="C130" s="33"/>
      <c r="D130" s="298" t="s">
        <v>159</v>
      </c>
      <c r="E130" s="299"/>
      <c r="F130" s="299"/>
      <c r="G130" s="299"/>
      <c r="H130" s="300"/>
      <c r="I130" s="114"/>
      <c r="J130" s="114"/>
      <c r="K130" s="114">
        <f>K131</f>
        <v>28000</v>
      </c>
      <c r="L130" s="114">
        <f>L132</f>
        <v>9500</v>
      </c>
      <c r="M130" s="160"/>
      <c r="N130" s="160"/>
      <c r="O130" s="160"/>
      <c r="P130" s="160"/>
    </row>
    <row r="131" spans="1:16" s="4" customFormat="1" ht="14.25" customHeight="1">
      <c r="A131" s="208"/>
      <c r="B131" s="209"/>
      <c r="C131" s="36">
        <v>4260</v>
      </c>
      <c r="D131" s="301" t="s">
        <v>162</v>
      </c>
      <c r="E131" s="302"/>
      <c r="F131" s="302"/>
      <c r="G131" s="302"/>
      <c r="H131" s="303"/>
      <c r="I131" s="176"/>
      <c r="J131" s="177"/>
      <c r="K131" s="177">
        <v>28000</v>
      </c>
      <c r="L131" s="177"/>
      <c r="M131" s="198"/>
      <c r="N131" s="198"/>
      <c r="O131" s="198"/>
      <c r="P131" s="198"/>
    </row>
    <row r="132" spans="1:16" s="4" customFormat="1" ht="14.25" customHeight="1">
      <c r="A132" s="208"/>
      <c r="B132" s="209"/>
      <c r="C132" s="36">
        <v>6050</v>
      </c>
      <c r="D132" s="301" t="s">
        <v>129</v>
      </c>
      <c r="E132" s="302"/>
      <c r="F132" s="302"/>
      <c r="G132" s="302"/>
      <c r="H132" s="303"/>
      <c r="I132" s="235"/>
      <c r="J132" s="236"/>
      <c r="K132" s="236"/>
      <c r="L132" s="236">
        <v>9500</v>
      </c>
      <c r="M132" s="265"/>
      <c r="N132" s="265"/>
      <c r="O132" s="265"/>
      <c r="P132" s="265"/>
    </row>
    <row r="133" spans="1:16" s="4" customFormat="1" ht="18" customHeight="1">
      <c r="A133" s="186">
        <v>926</v>
      </c>
      <c r="B133" s="187"/>
      <c r="C133" s="187"/>
      <c r="D133" s="360" t="s">
        <v>126</v>
      </c>
      <c r="E133" s="361"/>
      <c r="F133" s="361"/>
      <c r="G133" s="361"/>
      <c r="H133" s="362"/>
      <c r="I133" s="188"/>
      <c r="J133" s="188"/>
      <c r="K133" s="188">
        <f>K134</f>
        <v>40000</v>
      </c>
      <c r="L133" s="188"/>
      <c r="M133" s="139"/>
      <c r="N133" s="139"/>
      <c r="O133" s="139"/>
      <c r="P133" s="139"/>
    </row>
    <row r="134" spans="1:16" s="4" customFormat="1" ht="14.25" customHeight="1">
      <c r="A134" s="33"/>
      <c r="B134" s="34">
        <v>92605</v>
      </c>
      <c r="C134" s="33"/>
      <c r="D134" s="298" t="s">
        <v>183</v>
      </c>
      <c r="E134" s="299"/>
      <c r="F134" s="299"/>
      <c r="G134" s="299"/>
      <c r="H134" s="300"/>
      <c r="I134" s="35"/>
      <c r="J134" s="35"/>
      <c r="K134" s="35">
        <f>SUM(K135:K136)</f>
        <v>40000</v>
      </c>
      <c r="L134" s="35"/>
      <c r="M134" s="139"/>
      <c r="N134" s="139"/>
      <c r="O134" s="139"/>
      <c r="P134" s="139"/>
    </row>
    <row r="135" spans="1:16" s="4" customFormat="1" ht="51" customHeight="1">
      <c r="A135" s="39"/>
      <c r="B135" s="39"/>
      <c r="C135" s="122">
        <v>2360</v>
      </c>
      <c r="D135" s="272" t="s">
        <v>228</v>
      </c>
      <c r="E135" s="273"/>
      <c r="F135" s="273"/>
      <c r="G135" s="273"/>
      <c r="H135" s="274"/>
      <c r="I135" s="194"/>
      <c r="J135" s="194"/>
      <c r="K135" s="194">
        <v>25000</v>
      </c>
      <c r="L135" s="194"/>
      <c r="M135" s="212"/>
      <c r="N135" s="212"/>
      <c r="O135" s="212"/>
      <c r="P135" s="212"/>
    </row>
    <row r="136" spans="1:16" s="4" customFormat="1" ht="24" customHeight="1">
      <c r="A136" s="39"/>
      <c r="B136" s="39"/>
      <c r="C136" s="122">
        <v>4170</v>
      </c>
      <c r="D136" s="272" t="s">
        <v>124</v>
      </c>
      <c r="E136" s="273"/>
      <c r="F136" s="273"/>
      <c r="G136" s="273"/>
      <c r="H136" s="274"/>
      <c r="I136" s="194"/>
      <c r="J136" s="194"/>
      <c r="K136" s="194">
        <v>15000</v>
      </c>
      <c r="L136" s="194"/>
      <c r="M136" s="212"/>
      <c r="N136" s="212"/>
      <c r="O136" s="212"/>
      <c r="P136" s="212"/>
    </row>
    <row r="137" spans="1:18" ht="14.25" customHeight="1">
      <c r="A137" s="321" t="s">
        <v>89</v>
      </c>
      <c r="B137" s="322"/>
      <c r="C137" s="322"/>
      <c r="D137" s="322"/>
      <c r="E137" s="322"/>
      <c r="F137" s="322"/>
      <c r="G137" s="322"/>
      <c r="H137" s="323"/>
      <c r="I137" s="112">
        <f>I133+I124+I117+I99+I64+I61+I57+I54+I46+I42+I28+I17+I9</f>
        <v>1725794</v>
      </c>
      <c r="J137" s="112">
        <f>J133+J124+J117+J99+J64+J61+J57+J54+J46+J42+J28+J17+J9</f>
        <v>17526677</v>
      </c>
      <c r="K137" s="112">
        <f>K133+K124+K117+K99+K64+K61+K57+K54+K46+K42+K28+K17+K9+K93</f>
        <v>2198425</v>
      </c>
      <c r="L137" s="112">
        <f>L133+L124+L117+L99+L64+L61+L57+L54+L46+L42+L28+L17+L9</f>
        <v>14304562</v>
      </c>
      <c r="M137" s="315"/>
      <c r="N137" s="316"/>
      <c r="O137" s="316"/>
      <c r="P137" s="316"/>
      <c r="Q137" s="1">
        <f>I137+J137</f>
        <v>19252471</v>
      </c>
      <c r="R137" s="1">
        <f>K137+L137</f>
        <v>16502987</v>
      </c>
    </row>
    <row r="138" spans="1:16" ht="0.75" customHeight="1" hidden="1">
      <c r="A138" s="178"/>
      <c r="B138" s="178"/>
      <c r="C138" s="178"/>
      <c r="D138" s="178"/>
      <c r="E138" s="178"/>
      <c r="F138" s="178"/>
      <c r="G138" s="178"/>
      <c r="H138" s="178"/>
      <c r="I138" s="179"/>
      <c r="J138" s="179"/>
      <c r="K138" s="179"/>
      <c r="L138" s="179"/>
      <c r="M138" s="180"/>
      <c r="N138" s="181"/>
      <c r="O138" s="181"/>
      <c r="P138" s="170"/>
    </row>
    <row r="139" spans="1:18" ht="1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05">
        <f>Q137-F177</f>
        <v>0</v>
      </c>
      <c r="R139" s="205">
        <f>R137-G177</f>
        <v>0</v>
      </c>
    </row>
    <row r="140" spans="1:18" ht="1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05"/>
      <c r="R140" s="205"/>
    </row>
    <row r="141" spans="1:18" ht="1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05"/>
      <c r="R141" s="205"/>
    </row>
    <row r="142" spans="1:18" ht="1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05"/>
      <c r="R142" s="205"/>
    </row>
    <row r="143" spans="1:18" ht="1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05"/>
      <c r="R143" s="205"/>
    </row>
    <row r="144" spans="1:18" ht="1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05"/>
      <c r="R144" s="205"/>
    </row>
    <row r="145" spans="1:18" ht="1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05"/>
      <c r="R145" s="205"/>
    </row>
    <row r="146" spans="1:18" ht="20.2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05"/>
      <c r="R146" s="205"/>
    </row>
    <row r="147" spans="1:18" ht="21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05"/>
      <c r="R147" s="205"/>
    </row>
    <row r="148" spans="1:18" ht="18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05"/>
      <c r="R148" s="205"/>
    </row>
    <row r="149" spans="1:18" ht="1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05"/>
      <c r="R149" s="205"/>
    </row>
    <row r="150" spans="1:18" ht="6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05"/>
      <c r="R150" s="205"/>
    </row>
    <row r="151" spans="1:16" ht="11.25" customHeight="1">
      <c r="A151" s="304" t="s">
        <v>29</v>
      </c>
      <c r="B151" s="363" t="s">
        <v>0</v>
      </c>
      <c r="C151" s="364"/>
      <c r="D151" s="365"/>
      <c r="E151" s="324" t="s">
        <v>188</v>
      </c>
      <c r="F151" s="317" t="s">
        <v>18</v>
      </c>
      <c r="G151" s="318"/>
      <c r="H151" s="309" t="s">
        <v>80</v>
      </c>
      <c r="I151" s="337" t="s">
        <v>30</v>
      </c>
      <c r="J151" s="338"/>
      <c r="K151" s="338"/>
      <c r="L151" s="338"/>
      <c r="M151" s="338"/>
      <c r="N151" s="338"/>
      <c r="O151" s="338"/>
      <c r="P151" s="339"/>
    </row>
    <row r="152" spans="1:16" ht="11.25" customHeight="1">
      <c r="A152" s="304"/>
      <c r="B152" s="366"/>
      <c r="C152" s="367"/>
      <c r="D152" s="368"/>
      <c r="E152" s="325"/>
      <c r="F152" s="319"/>
      <c r="G152" s="320"/>
      <c r="H152" s="311"/>
      <c r="I152" s="340" t="s">
        <v>32</v>
      </c>
      <c r="J152" s="332" t="s">
        <v>42</v>
      </c>
      <c r="K152" s="333"/>
      <c r="L152" s="333"/>
      <c r="M152" s="333"/>
      <c r="N152" s="333"/>
      <c r="O152" s="334"/>
      <c r="P152" s="329" t="s">
        <v>35</v>
      </c>
    </row>
    <row r="153" spans="1:16" ht="12" customHeight="1">
      <c r="A153" s="305"/>
      <c r="B153" s="366"/>
      <c r="C153" s="367"/>
      <c r="D153" s="368"/>
      <c r="E153" s="325"/>
      <c r="F153" s="309" t="s">
        <v>79</v>
      </c>
      <c r="G153" s="309" t="s">
        <v>142</v>
      </c>
      <c r="H153" s="311"/>
      <c r="I153" s="341"/>
      <c r="J153" s="327" t="s">
        <v>121</v>
      </c>
      <c r="K153" s="327" t="s">
        <v>33</v>
      </c>
      <c r="L153" s="327" t="s">
        <v>44</v>
      </c>
      <c r="M153" s="327" t="s">
        <v>34</v>
      </c>
      <c r="N153" s="335" t="s">
        <v>42</v>
      </c>
      <c r="O153" s="336"/>
      <c r="P153" s="330"/>
    </row>
    <row r="154" spans="1:16" ht="52.5" customHeight="1">
      <c r="A154" s="306"/>
      <c r="B154" s="369"/>
      <c r="C154" s="370"/>
      <c r="D154" s="371"/>
      <c r="E154" s="326"/>
      <c r="F154" s="310"/>
      <c r="G154" s="310"/>
      <c r="H154" s="310"/>
      <c r="I154" s="342"/>
      <c r="J154" s="328"/>
      <c r="K154" s="328"/>
      <c r="L154" s="328"/>
      <c r="M154" s="328"/>
      <c r="N154" s="79" t="s">
        <v>91</v>
      </c>
      <c r="O154" s="119" t="s">
        <v>118</v>
      </c>
      <c r="P154" s="331"/>
    </row>
    <row r="155" spans="1:18" ht="13.5" customHeight="1">
      <c r="A155" s="40" t="s">
        <v>1</v>
      </c>
      <c r="B155" s="41" t="s">
        <v>3</v>
      </c>
      <c r="C155" s="41"/>
      <c r="D155" s="41"/>
      <c r="E155" s="23">
        <v>20243685</v>
      </c>
      <c r="F155" s="23">
        <f>J9</f>
        <v>4424474</v>
      </c>
      <c r="G155" s="23">
        <f>K9+L9</f>
        <v>38000</v>
      </c>
      <c r="H155" s="23">
        <f aca="true" t="shared" si="0" ref="H155:H160">E155-F155+G155</f>
        <v>15857211</v>
      </c>
      <c r="I155" s="23">
        <f>H155-P155</f>
        <v>108446</v>
      </c>
      <c r="J155" s="73"/>
      <c r="K155" s="23">
        <v>80000</v>
      </c>
      <c r="L155" s="23"/>
      <c r="M155" s="73"/>
      <c r="N155" s="23">
        <v>21446</v>
      </c>
      <c r="O155" s="74"/>
      <c r="P155" s="77">
        <v>15748765</v>
      </c>
      <c r="Q155" s="1">
        <f>P155+I155</f>
        <v>15857211</v>
      </c>
      <c r="R155" s="1">
        <f>Q155-H155</f>
        <v>0</v>
      </c>
    </row>
    <row r="156" spans="1:18" ht="13.5" customHeight="1">
      <c r="A156" s="40" t="s">
        <v>2</v>
      </c>
      <c r="B156" s="349" t="s">
        <v>8</v>
      </c>
      <c r="C156" s="350"/>
      <c r="D156" s="351"/>
      <c r="E156" s="23">
        <v>175000</v>
      </c>
      <c r="F156" s="23"/>
      <c r="G156" s="23"/>
      <c r="H156" s="23">
        <f t="shared" si="0"/>
        <v>175000</v>
      </c>
      <c r="I156" s="23">
        <f aca="true" t="shared" si="1" ref="I156:I161">H156-P156</f>
        <v>175000</v>
      </c>
      <c r="J156" s="73"/>
      <c r="K156" s="73"/>
      <c r="L156" s="73"/>
      <c r="M156" s="73"/>
      <c r="N156" s="73"/>
      <c r="O156" s="74"/>
      <c r="P156" s="77"/>
      <c r="Q156" s="1">
        <f aca="true" t="shared" si="2" ref="Q156:Q176">P156+I156</f>
        <v>175000</v>
      </c>
      <c r="R156" s="1">
        <f aca="true" t="shared" si="3" ref="R156:R176">Q156-H156</f>
        <v>0</v>
      </c>
    </row>
    <row r="157" spans="1:18" ht="13.5" customHeight="1">
      <c r="A157" s="40">
        <v>150</v>
      </c>
      <c r="B157" s="354" t="s">
        <v>119</v>
      </c>
      <c r="C157" s="355"/>
      <c r="D157" s="356"/>
      <c r="E157" s="23">
        <v>18061</v>
      </c>
      <c r="F157" s="23"/>
      <c r="G157" s="23"/>
      <c r="H157" s="23">
        <f t="shared" si="0"/>
        <v>18061</v>
      </c>
      <c r="I157" s="23"/>
      <c r="J157" s="73"/>
      <c r="K157" s="23"/>
      <c r="L157" s="73"/>
      <c r="M157" s="73"/>
      <c r="N157" s="73"/>
      <c r="O157" s="74"/>
      <c r="P157" s="77">
        <f>H157</f>
        <v>18061</v>
      </c>
      <c r="Q157" s="1">
        <f t="shared" si="2"/>
        <v>18061</v>
      </c>
      <c r="R157" s="1">
        <f t="shared" si="3"/>
        <v>0</v>
      </c>
    </row>
    <row r="158" spans="1:18" ht="13.5" customHeight="1">
      <c r="A158" s="127">
        <v>600</v>
      </c>
      <c r="B158" s="349" t="s">
        <v>9</v>
      </c>
      <c r="C158" s="350"/>
      <c r="D158" s="351"/>
      <c r="E158" s="23">
        <v>23172665</v>
      </c>
      <c r="F158" s="23">
        <f>J17+I17</f>
        <v>55908</v>
      </c>
      <c r="G158" s="11">
        <f>K17+L17</f>
        <v>2074450</v>
      </c>
      <c r="H158" s="23">
        <f t="shared" si="0"/>
        <v>25191207</v>
      </c>
      <c r="I158" s="23">
        <f t="shared" si="1"/>
        <v>8312739</v>
      </c>
      <c r="J158" s="23"/>
      <c r="K158" s="23">
        <v>1770000</v>
      </c>
      <c r="L158" s="23"/>
      <c r="M158" s="73"/>
      <c r="N158" s="73"/>
      <c r="O158" s="74"/>
      <c r="P158" s="77">
        <v>16878468</v>
      </c>
      <c r="Q158" s="1">
        <f t="shared" si="2"/>
        <v>25191207</v>
      </c>
      <c r="R158" s="1">
        <f t="shared" si="3"/>
        <v>0</v>
      </c>
    </row>
    <row r="159" spans="1:18" ht="13.5" customHeight="1">
      <c r="A159" s="44">
        <v>630</v>
      </c>
      <c r="B159" s="349" t="s">
        <v>39</v>
      </c>
      <c r="C159" s="350"/>
      <c r="D159" s="351"/>
      <c r="E159" s="23">
        <v>40000</v>
      </c>
      <c r="F159" s="23"/>
      <c r="G159" s="23"/>
      <c r="H159" s="23">
        <f t="shared" si="0"/>
        <v>40000</v>
      </c>
      <c r="I159" s="23">
        <f t="shared" si="1"/>
        <v>40000</v>
      </c>
      <c r="J159" s="23"/>
      <c r="K159" s="23">
        <f>I159</f>
        <v>40000</v>
      </c>
      <c r="L159" s="23"/>
      <c r="M159" s="73"/>
      <c r="N159" s="73"/>
      <c r="O159" s="74"/>
      <c r="P159" s="77"/>
      <c r="Q159" s="1">
        <f t="shared" si="2"/>
        <v>40000</v>
      </c>
      <c r="R159" s="1">
        <f t="shared" si="3"/>
        <v>0</v>
      </c>
    </row>
    <row r="160" spans="1:18" ht="13.5" customHeight="1">
      <c r="A160" s="44">
        <v>700</v>
      </c>
      <c r="B160" s="354" t="s">
        <v>90</v>
      </c>
      <c r="C160" s="355"/>
      <c r="D160" s="356"/>
      <c r="E160" s="23">
        <v>10056058</v>
      </c>
      <c r="F160" s="23">
        <f>I28+J28</f>
        <v>123710</v>
      </c>
      <c r="G160" s="23">
        <f>K28+L28</f>
        <v>363800</v>
      </c>
      <c r="H160" s="23">
        <f t="shared" si="0"/>
        <v>10296148</v>
      </c>
      <c r="I160" s="11">
        <f t="shared" si="1"/>
        <v>6215158</v>
      </c>
      <c r="J160" s="23">
        <v>248101</v>
      </c>
      <c r="K160" s="23">
        <v>200000</v>
      </c>
      <c r="L160" s="73"/>
      <c r="M160" s="73"/>
      <c r="N160" s="73"/>
      <c r="O160" s="75"/>
      <c r="P160" s="23">
        <v>4080990</v>
      </c>
      <c r="Q160" s="1">
        <f t="shared" si="2"/>
        <v>10296148</v>
      </c>
      <c r="R160" s="1">
        <f t="shared" si="3"/>
        <v>0</v>
      </c>
    </row>
    <row r="161" spans="1:18" ht="13.5" customHeight="1">
      <c r="A161" s="44">
        <v>710</v>
      </c>
      <c r="B161" s="349" t="s">
        <v>17</v>
      </c>
      <c r="C161" s="350"/>
      <c r="D161" s="351"/>
      <c r="E161" s="11">
        <v>731257</v>
      </c>
      <c r="F161" s="11">
        <f>I42+J42</f>
        <v>65000</v>
      </c>
      <c r="G161" s="11">
        <f>K42+L42</f>
        <v>40000</v>
      </c>
      <c r="H161" s="11">
        <f>E161-F161+G161</f>
        <v>706257</v>
      </c>
      <c r="I161" s="11">
        <f t="shared" si="1"/>
        <v>706257</v>
      </c>
      <c r="J161" s="11">
        <v>96401</v>
      </c>
      <c r="K161" s="12">
        <v>8856</v>
      </c>
      <c r="L161" s="11"/>
      <c r="M161" s="12"/>
      <c r="N161" s="12"/>
      <c r="O161" s="13"/>
      <c r="P161" s="11"/>
      <c r="Q161" s="1">
        <f t="shared" si="2"/>
        <v>706257</v>
      </c>
      <c r="R161" s="1">
        <f t="shared" si="3"/>
        <v>0</v>
      </c>
    </row>
    <row r="162" spans="1:18" ht="13.5" customHeight="1">
      <c r="A162" s="126">
        <v>720</v>
      </c>
      <c r="B162" s="349" t="s">
        <v>45</v>
      </c>
      <c r="C162" s="350"/>
      <c r="D162" s="351"/>
      <c r="E162" s="11">
        <v>2192893</v>
      </c>
      <c r="F162" s="11"/>
      <c r="G162" s="77"/>
      <c r="H162" s="11">
        <f>E162-F162+G162</f>
        <v>2192893</v>
      </c>
      <c r="I162" s="11">
        <f>H162-P162</f>
        <v>90854</v>
      </c>
      <c r="J162" s="11">
        <v>29282</v>
      </c>
      <c r="K162" s="12"/>
      <c r="L162" s="11"/>
      <c r="M162" s="12"/>
      <c r="N162" s="12"/>
      <c r="O162" s="13"/>
      <c r="P162" s="11">
        <v>2102039</v>
      </c>
      <c r="Q162" s="1">
        <f t="shared" si="2"/>
        <v>2192893</v>
      </c>
      <c r="R162" s="1">
        <f t="shared" si="3"/>
        <v>0</v>
      </c>
    </row>
    <row r="163" spans="1:18" ht="15" customHeight="1">
      <c r="A163" s="44">
        <v>750</v>
      </c>
      <c r="B163" s="349" t="s">
        <v>36</v>
      </c>
      <c r="C163" s="350"/>
      <c r="D163" s="351"/>
      <c r="E163" s="11">
        <v>13270219</v>
      </c>
      <c r="F163" s="11">
        <f>I46+J46</f>
        <v>13310</v>
      </c>
      <c r="G163" s="11">
        <f>L46+K46</f>
        <v>191000</v>
      </c>
      <c r="H163" s="11">
        <f>E163-F163+G163</f>
        <v>13447909</v>
      </c>
      <c r="I163" s="11">
        <f aca="true" t="shared" si="4" ref="I163:I176">H163-P163</f>
        <v>13246600</v>
      </c>
      <c r="J163" s="11">
        <v>7822000</v>
      </c>
      <c r="K163" s="11">
        <v>180000</v>
      </c>
      <c r="L163" s="11">
        <v>336000</v>
      </c>
      <c r="M163" s="12"/>
      <c r="N163" s="11">
        <v>70171</v>
      </c>
      <c r="O163" s="11"/>
      <c r="P163" s="11">
        <v>201309</v>
      </c>
      <c r="Q163" s="1">
        <f t="shared" si="2"/>
        <v>13447909</v>
      </c>
      <c r="R163" s="1">
        <f t="shared" si="3"/>
        <v>0</v>
      </c>
    </row>
    <row r="164" spans="1:18" ht="60.75" customHeight="1">
      <c r="A164" s="44">
        <v>751</v>
      </c>
      <c r="B164" s="357" t="s">
        <v>28</v>
      </c>
      <c r="C164" s="358"/>
      <c r="D164" s="359"/>
      <c r="E164" s="11">
        <v>3200</v>
      </c>
      <c r="F164" s="11"/>
      <c r="G164" s="11"/>
      <c r="H164" s="11">
        <f aca="true" t="shared" si="5" ref="H164:H170">E164-F164+G164</f>
        <v>3200</v>
      </c>
      <c r="I164" s="11">
        <f t="shared" si="4"/>
        <v>3200</v>
      </c>
      <c r="J164" s="11">
        <v>3200</v>
      </c>
      <c r="K164" s="11"/>
      <c r="L164" s="11"/>
      <c r="M164" s="12"/>
      <c r="N164" s="11">
        <v>3116</v>
      </c>
      <c r="O164" s="13"/>
      <c r="P164" s="11"/>
      <c r="Q164" s="1">
        <f t="shared" si="2"/>
        <v>3200</v>
      </c>
      <c r="R164" s="1">
        <f t="shared" si="3"/>
        <v>0</v>
      </c>
    </row>
    <row r="165" spans="1:18" ht="14.25" customHeight="1">
      <c r="A165" s="154">
        <v>752</v>
      </c>
      <c r="B165" s="357" t="s">
        <v>135</v>
      </c>
      <c r="C165" s="358"/>
      <c r="D165" s="359"/>
      <c r="E165" s="11">
        <v>500</v>
      </c>
      <c r="F165" s="11"/>
      <c r="G165" s="11"/>
      <c r="H165" s="11">
        <f>E165-F165+G165</f>
        <v>500</v>
      </c>
      <c r="I165" s="11">
        <f>H165-P165</f>
        <v>500</v>
      </c>
      <c r="J165" s="11"/>
      <c r="K165" s="11"/>
      <c r="L165" s="11"/>
      <c r="M165" s="12"/>
      <c r="N165" s="11">
        <v>500</v>
      </c>
      <c r="O165" s="13"/>
      <c r="P165" s="11"/>
      <c r="Q165" s="1">
        <f t="shared" si="2"/>
        <v>500</v>
      </c>
      <c r="R165" s="1"/>
    </row>
    <row r="166" spans="1:18" ht="39.75" customHeight="1">
      <c r="A166" s="44">
        <v>754</v>
      </c>
      <c r="B166" s="354" t="s">
        <v>31</v>
      </c>
      <c r="C166" s="355"/>
      <c r="D166" s="356"/>
      <c r="E166" s="11">
        <v>1104379</v>
      </c>
      <c r="F166" s="11">
        <f>I54</f>
        <v>12500</v>
      </c>
      <c r="G166" s="11">
        <f>K54</f>
        <v>0</v>
      </c>
      <c r="H166" s="11">
        <f t="shared" si="5"/>
        <v>1091879</v>
      </c>
      <c r="I166" s="11">
        <f t="shared" si="4"/>
        <v>923879</v>
      </c>
      <c r="J166" s="11">
        <v>222000</v>
      </c>
      <c r="K166" s="11">
        <v>171679</v>
      </c>
      <c r="L166" s="11">
        <v>208000</v>
      </c>
      <c r="M166" s="12"/>
      <c r="N166" s="12">
        <v>200</v>
      </c>
      <c r="O166" s="13"/>
      <c r="P166" s="11">
        <v>168000</v>
      </c>
      <c r="Q166" s="1">
        <f t="shared" si="2"/>
        <v>1091879</v>
      </c>
      <c r="R166" s="1">
        <f t="shared" si="3"/>
        <v>0</v>
      </c>
    </row>
    <row r="167" spans="1:18" ht="24" customHeight="1">
      <c r="A167" s="44">
        <v>757</v>
      </c>
      <c r="B167" s="354" t="s">
        <v>10</v>
      </c>
      <c r="C167" s="355"/>
      <c r="D167" s="356"/>
      <c r="E167" s="11">
        <v>2347890</v>
      </c>
      <c r="F167" s="11"/>
      <c r="G167" s="11">
        <f>K57</f>
        <v>412000</v>
      </c>
      <c r="H167" s="19">
        <f t="shared" si="5"/>
        <v>2759890</v>
      </c>
      <c r="I167" s="11">
        <f>H167-P167</f>
        <v>2759890</v>
      </c>
      <c r="J167" s="12"/>
      <c r="K167" s="12"/>
      <c r="L167" s="12"/>
      <c r="M167" s="77">
        <v>2679890</v>
      </c>
      <c r="N167" s="11"/>
      <c r="O167" s="13"/>
      <c r="P167" s="11"/>
      <c r="Q167" s="1">
        <f t="shared" si="2"/>
        <v>2759890</v>
      </c>
      <c r="R167" s="1">
        <f t="shared" si="3"/>
        <v>0</v>
      </c>
    </row>
    <row r="168" spans="1:18" ht="12.75" customHeight="1">
      <c r="A168" s="44">
        <v>758</v>
      </c>
      <c r="B168" s="354" t="s">
        <v>11</v>
      </c>
      <c r="C168" s="355"/>
      <c r="D168" s="356"/>
      <c r="E168" s="14">
        <v>6560522</v>
      </c>
      <c r="F168" s="14"/>
      <c r="G168" s="14">
        <f>K61</f>
        <v>19960</v>
      </c>
      <c r="H168" s="151">
        <f t="shared" si="5"/>
        <v>6580482</v>
      </c>
      <c r="I168" s="16">
        <f t="shared" si="4"/>
        <v>6580482</v>
      </c>
      <c r="J168" s="17"/>
      <c r="K168" s="17"/>
      <c r="L168" s="17"/>
      <c r="M168" s="18"/>
      <c r="N168" s="18"/>
      <c r="O168" s="19"/>
      <c r="P168" s="11"/>
      <c r="Q168" s="1">
        <f t="shared" si="2"/>
        <v>6580482</v>
      </c>
      <c r="R168" s="1">
        <f t="shared" si="3"/>
        <v>0</v>
      </c>
    </row>
    <row r="169" spans="1:18" ht="12.75" customHeight="1">
      <c r="A169" s="44">
        <v>801</v>
      </c>
      <c r="B169" s="354" t="s">
        <v>12</v>
      </c>
      <c r="C169" s="355"/>
      <c r="D169" s="356"/>
      <c r="E169" s="14">
        <v>78340078</v>
      </c>
      <c r="F169" s="134">
        <f>I64+J64</f>
        <v>14325594</v>
      </c>
      <c r="G169" s="134">
        <f>K64+L64</f>
        <v>12925000</v>
      </c>
      <c r="H169" s="151">
        <f t="shared" si="5"/>
        <v>76939484</v>
      </c>
      <c r="I169" s="16">
        <f t="shared" si="4"/>
        <v>49890072</v>
      </c>
      <c r="J169" s="16">
        <v>25924939</v>
      </c>
      <c r="K169" s="134">
        <v>13403624</v>
      </c>
      <c r="L169" s="16">
        <v>1440273</v>
      </c>
      <c r="M169" s="17"/>
      <c r="N169" s="17"/>
      <c r="O169" s="19"/>
      <c r="P169" s="77">
        <v>27049412</v>
      </c>
      <c r="Q169" s="1">
        <f t="shared" si="2"/>
        <v>76939484</v>
      </c>
      <c r="R169" s="1">
        <f t="shared" si="3"/>
        <v>0</v>
      </c>
    </row>
    <row r="170" spans="1:18" ht="12.75" customHeight="1">
      <c r="A170" s="44">
        <v>851</v>
      </c>
      <c r="B170" s="354" t="s">
        <v>13</v>
      </c>
      <c r="C170" s="355"/>
      <c r="D170" s="356"/>
      <c r="E170" s="11">
        <v>614000</v>
      </c>
      <c r="F170" s="11"/>
      <c r="G170" s="11"/>
      <c r="H170" s="19">
        <f t="shared" si="5"/>
        <v>614000</v>
      </c>
      <c r="I170" s="16">
        <f t="shared" si="4"/>
        <v>614000</v>
      </c>
      <c r="J170" s="11">
        <v>110800</v>
      </c>
      <c r="K170" s="11">
        <v>45000</v>
      </c>
      <c r="L170" s="11"/>
      <c r="M170" s="12"/>
      <c r="N170" s="12"/>
      <c r="O170" s="19"/>
      <c r="P170" s="11"/>
      <c r="Q170" s="1">
        <f t="shared" si="2"/>
        <v>614000</v>
      </c>
      <c r="R170" s="1">
        <f t="shared" si="3"/>
        <v>0</v>
      </c>
    </row>
    <row r="171" spans="1:18" ht="12" customHeight="1">
      <c r="A171" s="44">
        <v>852</v>
      </c>
      <c r="B171" s="354" t="s">
        <v>14</v>
      </c>
      <c r="C171" s="355"/>
      <c r="D171" s="356"/>
      <c r="E171" s="11">
        <v>5727264</v>
      </c>
      <c r="F171" s="11"/>
      <c r="G171" s="11">
        <f>K93</f>
        <v>47600</v>
      </c>
      <c r="H171" s="19">
        <f aca="true" t="shared" si="6" ref="H171:H176">E171-F171+G171</f>
        <v>5774864</v>
      </c>
      <c r="I171" s="16">
        <f t="shared" si="4"/>
        <v>4959864</v>
      </c>
      <c r="J171" s="11">
        <v>1239084</v>
      </c>
      <c r="K171" s="11"/>
      <c r="L171" s="11">
        <v>3167943</v>
      </c>
      <c r="M171" s="12"/>
      <c r="N171" s="77">
        <v>2327700</v>
      </c>
      <c r="O171" s="19"/>
      <c r="P171" s="11">
        <v>815000</v>
      </c>
      <c r="Q171" s="1">
        <f t="shared" si="2"/>
        <v>5774864</v>
      </c>
      <c r="R171" s="1">
        <f t="shared" si="3"/>
        <v>0</v>
      </c>
    </row>
    <row r="172" spans="1:18" ht="26.25" customHeight="1">
      <c r="A172" s="159">
        <v>853</v>
      </c>
      <c r="B172" s="406" t="s">
        <v>123</v>
      </c>
      <c r="C172" s="407"/>
      <c r="D172" s="408"/>
      <c r="E172" s="11">
        <v>149594</v>
      </c>
      <c r="F172" s="11"/>
      <c r="G172" s="11">
        <f>K99</f>
        <v>162000</v>
      </c>
      <c r="H172" s="19">
        <f t="shared" si="6"/>
        <v>311594</v>
      </c>
      <c r="I172" s="16">
        <f t="shared" si="4"/>
        <v>311594</v>
      </c>
      <c r="J172" s="11">
        <v>72510</v>
      </c>
      <c r="K172" s="11">
        <v>132400</v>
      </c>
      <c r="L172" s="11">
        <v>17010</v>
      </c>
      <c r="M172" s="12"/>
      <c r="N172" s="77"/>
      <c r="O172" s="19"/>
      <c r="P172" s="11"/>
      <c r="Q172" s="1">
        <f t="shared" si="2"/>
        <v>311594</v>
      </c>
      <c r="R172" s="1"/>
    </row>
    <row r="173" spans="1:18" ht="25.5" customHeight="1">
      <c r="A173" s="44">
        <v>854</v>
      </c>
      <c r="B173" s="354" t="s">
        <v>15</v>
      </c>
      <c r="C173" s="355"/>
      <c r="D173" s="356"/>
      <c r="E173" s="11">
        <v>2618653</v>
      </c>
      <c r="F173" s="11">
        <f>I117+J117</f>
        <v>215000</v>
      </c>
      <c r="G173" s="11">
        <f>K117</f>
        <v>17615</v>
      </c>
      <c r="H173" s="19">
        <f t="shared" si="6"/>
        <v>2421268</v>
      </c>
      <c r="I173" s="16">
        <f t="shared" si="4"/>
        <v>2421268</v>
      </c>
      <c r="J173" s="11">
        <v>1895882</v>
      </c>
      <c r="K173" s="11"/>
      <c r="L173" s="11">
        <v>294071</v>
      </c>
      <c r="M173" s="12"/>
      <c r="N173" s="12"/>
      <c r="O173" s="19"/>
      <c r="P173" s="11"/>
      <c r="Q173" s="1">
        <f t="shared" si="2"/>
        <v>2421268</v>
      </c>
      <c r="R173" s="1">
        <f t="shared" si="3"/>
        <v>0</v>
      </c>
    </row>
    <row r="174" spans="1:18" ht="24.75" customHeight="1">
      <c r="A174" s="44">
        <v>900</v>
      </c>
      <c r="B174" s="354" t="s">
        <v>109</v>
      </c>
      <c r="C174" s="355"/>
      <c r="D174" s="356"/>
      <c r="E174" s="11">
        <v>6668822</v>
      </c>
      <c r="F174" s="11">
        <f>I124+J124</f>
        <v>16975</v>
      </c>
      <c r="G174" s="11">
        <f>K124+L124</f>
        <v>171562</v>
      </c>
      <c r="H174" s="19">
        <f t="shared" si="6"/>
        <v>6823409</v>
      </c>
      <c r="I174" s="16">
        <f t="shared" si="4"/>
        <v>2716300</v>
      </c>
      <c r="J174" s="11"/>
      <c r="K174" s="12"/>
      <c r="L174" s="12"/>
      <c r="M174" s="12"/>
      <c r="N174" s="12"/>
      <c r="O174" s="19"/>
      <c r="P174" s="11">
        <v>4107109</v>
      </c>
      <c r="Q174" s="1">
        <f t="shared" si="2"/>
        <v>6823409</v>
      </c>
      <c r="R174" s="1">
        <f t="shared" si="3"/>
        <v>0</v>
      </c>
    </row>
    <row r="175" spans="1:18" ht="25.5" customHeight="1">
      <c r="A175" s="44">
        <v>921</v>
      </c>
      <c r="B175" s="354" t="s">
        <v>74</v>
      </c>
      <c r="C175" s="355"/>
      <c r="D175" s="356"/>
      <c r="E175" s="11">
        <v>4235235</v>
      </c>
      <c r="F175" s="11"/>
      <c r="G175" s="11"/>
      <c r="H175" s="19">
        <f t="shared" si="6"/>
        <v>4235235</v>
      </c>
      <c r="I175" s="16">
        <f t="shared" si="4"/>
        <v>2798950</v>
      </c>
      <c r="J175" s="12"/>
      <c r="K175" s="11">
        <v>2798950</v>
      </c>
      <c r="L175" s="11"/>
      <c r="M175" s="12"/>
      <c r="N175" s="12"/>
      <c r="O175" s="19"/>
      <c r="P175" s="11">
        <v>1436285</v>
      </c>
      <c r="Q175" s="1">
        <f t="shared" si="2"/>
        <v>4235235</v>
      </c>
      <c r="R175" s="1">
        <f t="shared" si="3"/>
        <v>0</v>
      </c>
    </row>
    <row r="176" spans="1:18" ht="12.75" customHeight="1">
      <c r="A176" s="44">
        <v>926</v>
      </c>
      <c r="B176" s="354" t="s">
        <v>125</v>
      </c>
      <c r="C176" s="355"/>
      <c r="D176" s="356"/>
      <c r="E176" s="11">
        <v>2123097</v>
      </c>
      <c r="F176" s="11">
        <f>I133</f>
        <v>0</v>
      </c>
      <c r="G176" s="11">
        <f>K133+L133</f>
        <v>40000</v>
      </c>
      <c r="H176" s="11">
        <f t="shared" si="6"/>
        <v>2163097</v>
      </c>
      <c r="I176" s="16">
        <f t="shared" si="4"/>
        <v>2133097</v>
      </c>
      <c r="J176" s="11">
        <v>454740</v>
      </c>
      <c r="K176" s="11">
        <v>360000</v>
      </c>
      <c r="L176" s="11">
        <v>800</v>
      </c>
      <c r="M176" s="12"/>
      <c r="N176" s="12"/>
      <c r="O176" s="19"/>
      <c r="P176" s="11">
        <v>30000</v>
      </c>
      <c r="Q176" s="1">
        <f t="shared" si="2"/>
        <v>2163097</v>
      </c>
      <c r="R176" s="1">
        <f t="shared" si="3"/>
        <v>0</v>
      </c>
    </row>
    <row r="177" spans="1:18" ht="15.75" customHeight="1">
      <c r="A177" s="64" t="s">
        <v>19</v>
      </c>
      <c r="B177" s="395" t="s">
        <v>23</v>
      </c>
      <c r="C177" s="396"/>
      <c r="D177" s="397"/>
      <c r="E177" s="130">
        <f aca="true" t="shared" si="7" ref="E177:P177">SUM(E155:E163,E164:E176)</f>
        <v>180393072</v>
      </c>
      <c r="F177" s="130">
        <f>SUM(F155:F163,F164:F176)</f>
        <v>19252471</v>
      </c>
      <c r="G177" s="130">
        <f>SUM(G155:G176)</f>
        <v>16502987</v>
      </c>
      <c r="H177" s="130">
        <f t="shared" si="7"/>
        <v>177643588</v>
      </c>
      <c r="I177" s="130">
        <f t="shared" si="7"/>
        <v>105008150</v>
      </c>
      <c r="J177" s="130">
        <f t="shared" si="7"/>
        <v>38118939</v>
      </c>
      <c r="K177" s="130">
        <f t="shared" si="7"/>
        <v>19190509</v>
      </c>
      <c r="L177" s="130">
        <f t="shared" si="7"/>
        <v>5464097</v>
      </c>
      <c r="M177" s="130">
        <f t="shared" si="7"/>
        <v>2679890</v>
      </c>
      <c r="N177" s="130">
        <f t="shared" si="7"/>
        <v>2423133</v>
      </c>
      <c r="O177" s="130">
        <f t="shared" si="7"/>
        <v>0</v>
      </c>
      <c r="P177" s="130">
        <f t="shared" si="7"/>
        <v>72635438</v>
      </c>
      <c r="Q177" s="2">
        <f>P177+I177</f>
        <v>177643588</v>
      </c>
      <c r="R177" s="1">
        <f>SUM(Q155:Q176)</f>
        <v>177643588</v>
      </c>
    </row>
    <row r="178" spans="1:16" ht="6" customHeight="1">
      <c r="A178" s="129"/>
      <c r="B178" s="129"/>
      <c r="C178" s="129"/>
      <c r="D178" s="129"/>
      <c r="E178" s="352" t="s">
        <v>155</v>
      </c>
      <c r="F178" s="353"/>
      <c r="G178" s="128"/>
      <c r="H178" s="129"/>
      <c r="I178" s="21"/>
      <c r="J178" s="21"/>
      <c r="K178" s="20"/>
      <c r="L178" s="20"/>
      <c r="M178" s="20"/>
      <c r="N178" s="20"/>
      <c r="O178" s="9"/>
      <c r="P178" s="9"/>
    </row>
    <row r="179" spans="1:16" ht="15.75" customHeight="1">
      <c r="A179" s="162"/>
      <c r="B179" s="162"/>
      <c r="C179" s="162"/>
      <c r="D179" s="162"/>
      <c r="E179" s="161"/>
      <c r="F179" s="164"/>
      <c r="G179" s="161"/>
      <c r="H179" s="162"/>
      <c r="I179" s="162"/>
      <c r="J179" s="162"/>
      <c r="K179" s="20"/>
      <c r="L179" s="20"/>
      <c r="M179" s="20"/>
      <c r="N179" s="20"/>
      <c r="O179" s="160"/>
      <c r="P179" s="160"/>
    </row>
    <row r="180" spans="1:16" ht="19.5" customHeight="1">
      <c r="A180" s="162"/>
      <c r="B180" s="162"/>
      <c r="C180" s="162"/>
      <c r="D180" s="162"/>
      <c r="E180" s="161"/>
      <c r="F180" s="144"/>
      <c r="G180" s="161"/>
      <c r="H180" s="162"/>
      <c r="I180" s="162"/>
      <c r="J180" s="162"/>
      <c r="K180" s="20"/>
      <c r="L180" s="20"/>
      <c r="M180" s="20"/>
      <c r="N180" s="20"/>
      <c r="O180" s="160"/>
      <c r="P180" s="160"/>
    </row>
    <row r="181" spans="1:16" ht="9.75" customHeight="1">
      <c r="A181" s="162"/>
      <c r="B181" s="162"/>
      <c r="C181" s="162"/>
      <c r="D181" s="162"/>
      <c r="E181" s="161"/>
      <c r="F181" s="144"/>
      <c r="G181" s="161"/>
      <c r="H181" s="162"/>
      <c r="I181" s="162"/>
      <c r="J181" s="162"/>
      <c r="K181" s="20"/>
      <c r="L181" s="20"/>
      <c r="M181" s="20"/>
      <c r="N181" s="20"/>
      <c r="O181" s="160"/>
      <c r="P181" s="160"/>
    </row>
    <row r="182" spans="1:16" ht="6" customHeight="1">
      <c r="A182" s="162"/>
      <c r="B182" s="162"/>
      <c r="C182" s="162"/>
      <c r="D182" s="162"/>
      <c r="E182" s="161"/>
      <c r="F182" s="144"/>
      <c r="G182" s="161"/>
      <c r="H182" s="162"/>
      <c r="I182" s="162"/>
      <c r="J182" s="162"/>
      <c r="K182" s="20"/>
      <c r="L182" s="20"/>
      <c r="M182" s="20"/>
      <c r="N182" s="20"/>
      <c r="O182" s="160"/>
      <c r="P182" s="160"/>
    </row>
    <row r="183" spans="1:16" ht="6" customHeight="1">
      <c r="A183" s="162"/>
      <c r="B183" s="162"/>
      <c r="C183" s="162"/>
      <c r="D183" s="162"/>
      <c r="E183" s="161"/>
      <c r="F183" s="144"/>
      <c r="G183" s="161"/>
      <c r="H183" s="162"/>
      <c r="I183" s="162"/>
      <c r="J183" s="162"/>
      <c r="K183" s="20"/>
      <c r="L183" s="20"/>
      <c r="M183" s="20"/>
      <c r="N183" s="20"/>
      <c r="O183" s="160"/>
      <c r="P183" s="160"/>
    </row>
    <row r="184" spans="1:16" ht="6" customHeight="1">
      <c r="A184" s="162"/>
      <c r="B184" s="162"/>
      <c r="C184" s="162"/>
      <c r="D184" s="162"/>
      <c r="E184" s="161"/>
      <c r="F184" s="144"/>
      <c r="G184" s="161"/>
      <c r="H184" s="162"/>
      <c r="I184" s="162"/>
      <c r="J184" s="162"/>
      <c r="K184" s="20"/>
      <c r="L184" s="20"/>
      <c r="M184" s="20"/>
      <c r="N184" s="20"/>
      <c r="O184" s="160"/>
      <c r="P184" s="160"/>
    </row>
    <row r="185" spans="1:16" ht="6" customHeight="1">
      <c r="A185" s="162"/>
      <c r="B185" s="162"/>
      <c r="C185" s="162"/>
      <c r="D185" s="162"/>
      <c r="E185" s="161"/>
      <c r="F185" s="144"/>
      <c r="G185" s="161"/>
      <c r="H185" s="162"/>
      <c r="I185" s="162"/>
      <c r="J185" s="162"/>
      <c r="K185" s="20"/>
      <c r="L185" s="20"/>
      <c r="M185" s="20"/>
      <c r="N185" s="20"/>
      <c r="O185" s="160"/>
      <c r="P185" s="160"/>
    </row>
    <row r="186" spans="1:16" ht="15.75" customHeight="1">
      <c r="A186" s="143"/>
      <c r="B186" s="143"/>
      <c r="C186" s="143"/>
      <c r="D186" s="143"/>
      <c r="E186" s="142"/>
      <c r="F186" s="164"/>
      <c r="G186" s="142"/>
      <c r="H186" s="143"/>
      <c r="I186" s="143"/>
      <c r="J186" s="143"/>
      <c r="K186" s="20"/>
      <c r="L186" s="20"/>
      <c r="M186" s="20"/>
      <c r="N186" s="20"/>
      <c r="O186" s="141"/>
      <c r="P186" s="141"/>
    </row>
    <row r="187" spans="1:16" ht="6.75" customHeight="1">
      <c r="A187" s="143"/>
      <c r="B187" s="143"/>
      <c r="C187" s="143"/>
      <c r="D187" s="143"/>
      <c r="E187" s="142"/>
      <c r="F187" s="144"/>
      <c r="G187" s="142"/>
      <c r="H187" s="143"/>
      <c r="I187" s="143"/>
      <c r="J187" s="143"/>
      <c r="K187" s="20"/>
      <c r="L187" s="20"/>
      <c r="M187" s="20"/>
      <c r="N187" s="20"/>
      <c r="O187" s="141"/>
      <c r="P187" s="141"/>
    </row>
    <row r="188" spans="1:17" ht="12" customHeight="1">
      <c r="A188" s="45" t="s">
        <v>46</v>
      </c>
      <c r="B188" s="398" t="s">
        <v>84</v>
      </c>
      <c r="C188" s="398"/>
      <c r="D188" s="398"/>
      <c r="E188" s="398"/>
      <c r="F188" s="398"/>
      <c r="G188" s="399"/>
      <c r="H188" s="116">
        <f>I177-H193-H194-H197-H198</f>
        <v>76914214</v>
      </c>
      <c r="I188" s="47"/>
      <c r="J188" s="48"/>
      <c r="K188" s="110"/>
      <c r="L188" s="20"/>
      <c r="M188" s="20"/>
      <c r="N188" s="20"/>
      <c r="O188" s="9"/>
      <c r="P188" s="9"/>
      <c r="Q188" s="1">
        <f>H177-Q177</f>
        <v>0</v>
      </c>
    </row>
    <row r="189" spans="1:17" ht="11.25" customHeight="1">
      <c r="A189" s="49" t="s">
        <v>47</v>
      </c>
      <c r="B189" s="389" t="s">
        <v>43</v>
      </c>
      <c r="C189" s="389"/>
      <c r="D189" s="389"/>
      <c r="E189" s="389"/>
      <c r="F189" s="389"/>
      <c r="G189" s="390"/>
      <c r="H189" s="50">
        <f>J177</f>
        <v>38118939</v>
      </c>
      <c r="I189" s="47"/>
      <c r="J189" s="352"/>
      <c r="K189" s="352"/>
      <c r="L189" s="20"/>
      <c r="M189" s="20"/>
      <c r="N189" s="20"/>
      <c r="O189" s="9"/>
      <c r="P189" s="9"/>
      <c r="Q189" s="1">
        <f>F177-I137-J137</f>
        <v>0</v>
      </c>
    </row>
    <row r="190" spans="1:17" ht="12" customHeight="1">
      <c r="A190" s="49" t="s">
        <v>48</v>
      </c>
      <c r="B190" s="389" t="s">
        <v>49</v>
      </c>
      <c r="C190" s="389"/>
      <c r="D190" s="389"/>
      <c r="E190" s="389"/>
      <c r="F190" s="389"/>
      <c r="G190" s="390"/>
      <c r="H190" s="117">
        <f>H188-H189</f>
        <v>38795275</v>
      </c>
      <c r="I190" s="51">
        <f>H188+H191+H194+H198+H200+H201+H202+H204</f>
        <v>112278267</v>
      </c>
      <c r="J190" s="352"/>
      <c r="K190" s="405"/>
      <c r="L190" s="20"/>
      <c r="M190" s="20"/>
      <c r="N190" s="20"/>
      <c r="O190" s="9"/>
      <c r="P190" s="9"/>
      <c r="Q190" s="1">
        <f>G177-K137-L137</f>
        <v>0</v>
      </c>
    </row>
    <row r="191" spans="1:16" ht="12" customHeight="1">
      <c r="A191" s="49" t="s">
        <v>50</v>
      </c>
      <c r="B191" s="389" t="s">
        <v>51</v>
      </c>
      <c r="C191" s="389"/>
      <c r="D191" s="389"/>
      <c r="E191" s="389"/>
      <c r="F191" s="389"/>
      <c r="G191" s="390"/>
      <c r="H191" s="50">
        <f>H192+H193</f>
        <v>24106433</v>
      </c>
      <c r="I191" s="47"/>
      <c r="J191" s="21"/>
      <c r="K191" s="20"/>
      <c r="L191" s="20"/>
      <c r="M191" s="20"/>
      <c r="N191" s="20"/>
      <c r="O191" s="9"/>
      <c r="P191" s="9"/>
    </row>
    <row r="192" spans="1:16" ht="12" customHeight="1">
      <c r="A192" s="49"/>
      <c r="B192" s="394" t="s">
        <v>75</v>
      </c>
      <c r="C192" s="394"/>
      <c r="D192" s="394"/>
      <c r="E192" s="394"/>
      <c r="F192" s="394"/>
      <c r="G192" s="52"/>
      <c r="H192" s="50">
        <v>4915924</v>
      </c>
      <c r="I192" s="47"/>
      <c r="J192" s="21"/>
      <c r="K192" s="20"/>
      <c r="L192" s="20"/>
      <c r="M192" s="20"/>
      <c r="N192" s="20"/>
      <c r="O192" s="9"/>
      <c r="P192" s="9"/>
    </row>
    <row r="193" spans="1:16" ht="12" customHeight="1">
      <c r="A193" s="49"/>
      <c r="B193" s="394" t="s">
        <v>76</v>
      </c>
      <c r="C193" s="394"/>
      <c r="D193" s="394"/>
      <c r="E193" s="394"/>
      <c r="F193" s="394"/>
      <c r="G193" s="52"/>
      <c r="H193" s="50">
        <f>K177</f>
        <v>19190509</v>
      </c>
      <c r="I193" s="47"/>
      <c r="J193" s="21"/>
      <c r="K193" s="20"/>
      <c r="L193" s="20"/>
      <c r="M193" s="20"/>
      <c r="N193" s="20"/>
      <c r="O193" s="9"/>
      <c r="P193" s="9"/>
    </row>
    <row r="194" spans="1:16" ht="12" customHeight="1">
      <c r="A194" s="49" t="s">
        <v>52</v>
      </c>
      <c r="B194" s="389" t="s">
        <v>44</v>
      </c>
      <c r="C194" s="389"/>
      <c r="D194" s="389"/>
      <c r="E194" s="389"/>
      <c r="F194" s="389"/>
      <c r="G194" s="390"/>
      <c r="H194" s="50">
        <f>L177</f>
        <v>5464097</v>
      </c>
      <c r="I194" s="47"/>
      <c r="J194" s="21"/>
      <c r="K194" s="20"/>
      <c r="L194" s="20"/>
      <c r="M194" s="20"/>
      <c r="N194" s="20"/>
      <c r="O194" s="9"/>
      <c r="P194" s="9"/>
    </row>
    <row r="195" spans="1:16" ht="12" customHeight="1">
      <c r="A195" s="53" t="s">
        <v>53</v>
      </c>
      <c r="B195" s="375" t="s">
        <v>117</v>
      </c>
      <c r="C195" s="375"/>
      <c r="D195" s="375"/>
      <c r="E195" s="375"/>
      <c r="F195" s="375"/>
      <c r="G195" s="376"/>
      <c r="H195" s="54">
        <f>H197+H196</f>
        <v>6737260</v>
      </c>
      <c r="I195" s="47"/>
      <c r="J195" s="21"/>
      <c r="K195" s="20"/>
      <c r="L195" s="20"/>
      <c r="M195" s="20"/>
      <c r="N195" s="20"/>
      <c r="O195" s="9"/>
      <c r="P195" s="9"/>
    </row>
    <row r="196" spans="1:16" ht="12" customHeight="1">
      <c r="A196" s="49"/>
      <c r="B196" s="394" t="s">
        <v>77</v>
      </c>
      <c r="C196" s="394"/>
      <c r="D196" s="394"/>
      <c r="E196" s="394"/>
      <c r="F196" s="394"/>
      <c r="G196" s="52"/>
      <c r="H196" s="54">
        <v>5977820</v>
      </c>
      <c r="I196" s="47"/>
      <c r="J196" s="21"/>
      <c r="K196" s="20"/>
      <c r="L196" s="20"/>
      <c r="M196" s="20"/>
      <c r="N196" s="20"/>
      <c r="O196" s="9"/>
      <c r="P196" s="9"/>
    </row>
    <row r="197" spans="1:16" ht="12" customHeight="1">
      <c r="A197" s="49"/>
      <c r="B197" s="394" t="s">
        <v>78</v>
      </c>
      <c r="C197" s="394"/>
      <c r="D197" s="394"/>
      <c r="E197" s="394"/>
      <c r="F197" s="394"/>
      <c r="G197" s="52"/>
      <c r="H197" s="54">
        <v>759440</v>
      </c>
      <c r="I197" s="47"/>
      <c r="J197" s="21"/>
      <c r="K197" s="20"/>
      <c r="L197" s="20"/>
      <c r="M197" s="20"/>
      <c r="N197" s="20"/>
      <c r="O197" s="9"/>
      <c r="P197" s="9"/>
    </row>
    <row r="198" spans="1:16" ht="12" customHeight="1">
      <c r="A198" s="53" t="s">
        <v>54</v>
      </c>
      <c r="B198" s="375" t="s">
        <v>34</v>
      </c>
      <c r="C198" s="375"/>
      <c r="D198" s="375"/>
      <c r="E198" s="375"/>
      <c r="F198" s="375"/>
      <c r="G198" s="376"/>
      <c r="H198" s="54">
        <f>M177</f>
        <v>2679890</v>
      </c>
      <c r="I198" s="47"/>
      <c r="J198" s="22"/>
      <c r="K198" s="9"/>
      <c r="L198" s="9"/>
      <c r="M198" s="9"/>
      <c r="N198" s="9"/>
      <c r="O198" s="9"/>
      <c r="P198" s="9"/>
    </row>
    <row r="199" spans="1:16" ht="12" customHeight="1">
      <c r="A199" s="53" t="s">
        <v>55</v>
      </c>
      <c r="B199" s="375" t="s">
        <v>114</v>
      </c>
      <c r="C199" s="375"/>
      <c r="D199" s="375"/>
      <c r="E199" s="375"/>
      <c r="F199" s="375"/>
      <c r="G199" s="376"/>
      <c r="H199" s="54"/>
      <c r="I199" s="47"/>
      <c r="J199" s="22"/>
      <c r="K199" s="9"/>
      <c r="L199" s="9"/>
      <c r="M199" s="9"/>
      <c r="N199" s="9"/>
      <c r="O199" s="9"/>
      <c r="P199" s="9"/>
    </row>
    <row r="200" spans="1:16" ht="12.75" customHeight="1">
      <c r="A200" s="150" t="s">
        <v>56</v>
      </c>
      <c r="B200" s="375" t="s">
        <v>64</v>
      </c>
      <c r="C200" s="375"/>
      <c r="D200" s="375"/>
      <c r="E200" s="375"/>
      <c r="F200" s="375"/>
      <c r="G200" s="376"/>
      <c r="H200" s="54">
        <f>N177</f>
        <v>2423133</v>
      </c>
      <c r="I200" s="47"/>
      <c r="J200" s="22"/>
      <c r="K200" s="9"/>
      <c r="L200" s="9"/>
      <c r="M200" s="9"/>
      <c r="N200" s="9"/>
      <c r="O200" s="9"/>
      <c r="P200" s="9"/>
    </row>
    <row r="201" spans="1:16" ht="26.25" customHeight="1">
      <c r="A201" s="53" t="s">
        <v>57</v>
      </c>
      <c r="B201" s="375" t="s">
        <v>58</v>
      </c>
      <c r="C201" s="375"/>
      <c r="D201" s="375"/>
      <c r="E201" s="375"/>
      <c r="F201" s="375"/>
      <c r="G201" s="376"/>
      <c r="H201" s="50">
        <v>340500</v>
      </c>
      <c r="I201" s="47"/>
      <c r="J201" s="22"/>
      <c r="K201" s="9"/>
      <c r="L201" s="9"/>
      <c r="M201" s="9"/>
      <c r="N201" s="9"/>
      <c r="O201" s="9"/>
      <c r="P201" s="9"/>
    </row>
    <row r="202" spans="1:16" ht="26.25" customHeight="1">
      <c r="A202" s="49" t="s">
        <v>59</v>
      </c>
      <c r="B202" s="375" t="s">
        <v>132</v>
      </c>
      <c r="C202" s="375"/>
      <c r="D202" s="375"/>
      <c r="E202" s="375"/>
      <c r="F202" s="375"/>
      <c r="G202" s="376"/>
      <c r="H202" s="50">
        <f>O177</f>
        <v>0</v>
      </c>
      <c r="I202" s="47"/>
      <c r="J202" s="22"/>
      <c r="K202" s="9"/>
      <c r="L202" s="9"/>
      <c r="M202" s="9"/>
      <c r="N202" s="9"/>
      <c r="O202" s="9"/>
      <c r="P202" s="9"/>
    </row>
    <row r="203" spans="1:16" ht="25.5" customHeight="1">
      <c r="A203" s="49" t="s">
        <v>60</v>
      </c>
      <c r="B203" s="375" t="s">
        <v>61</v>
      </c>
      <c r="C203" s="375"/>
      <c r="D203" s="375"/>
      <c r="E203" s="375"/>
      <c r="F203" s="375"/>
      <c r="G203" s="376"/>
      <c r="H203" s="50"/>
      <c r="I203" s="47"/>
      <c r="J203" s="22"/>
      <c r="K203" s="9"/>
      <c r="L203" s="9"/>
      <c r="M203" s="9"/>
      <c r="N203" s="9"/>
      <c r="O203" s="9"/>
      <c r="P203" s="9"/>
    </row>
    <row r="204" spans="1:16" ht="39.75" customHeight="1">
      <c r="A204" s="55" t="s">
        <v>62</v>
      </c>
      <c r="B204" s="373" t="s">
        <v>63</v>
      </c>
      <c r="C204" s="373"/>
      <c r="D204" s="373"/>
      <c r="E204" s="373"/>
      <c r="F204" s="373"/>
      <c r="G204" s="374"/>
      <c r="H204" s="56">
        <v>350000</v>
      </c>
      <c r="I204" s="47"/>
      <c r="J204" s="22"/>
      <c r="K204" s="9"/>
      <c r="L204" s="9"/>
      <c r="M204" s="9"/>
      <c r="N204" s="9"/>
      <c r="O204" s="9"/>
      <c r="P204" s="9"/>
    </row>
    <row r="205" spans="1:16" ht="4.5" customHeight="1">
      <c r="A205" s="147"/>
      <c r="B205" s="148"/>
      <c r="C205" s="148"/>
      <c r="D205" s="148"/>
      <c r="E205" s="148"/>
      <c r="F205" s="148"/>
      <c r="G205" s="148"/>
      <c r="H205" s="59"/>
      <c r="I205" s="59"/>
      <c r="J205" s="22"/>
      <c r="K205" s="140"/>
      <c r="L205" s="140"/>
      <c r="M205" s="140"/>
      <c r="N205" s="140"/>
      <c r="O205" s="140"/>
      <c r="P205" s="140"/>
    </row>
    <row r="206" spans="1:16" ht="6" customHeight="1">
      <c r="A206" s="57"/>
      <c r="B206" s="145"/>
      <c r="C206" s="145"/>
      <c r="D206" s="145"/>
      <c r="E206" s="145"/>
      <c r="F206" s="145"/>
      <c r="G206" s="145"/>
      <c r="H206" s="58"/>
      <c r="I206" s="59"/>
      <c r="J206" s="22"/>
      <c r="K206" s="146"/>
      <c r="L206" s="146"/>
      <c r="M206" s="146"/>
      <c r="N206" s="146"/>
      <c r="O206" s="146"/>
      <c r="P206" s="146"/>
    </row>
    <row r="207" spans="1:16" ht="15.75" customHeight="1">
      <c r="A207" s="60" t="s">
        <v>22</v>
      </c>
      <c r="B207" s="354" t="s">
        <v>81</v>
      </c>
      <c r="C207" s="355"/>
      <c r="D207" s="355"/>
      <c r="E207" s="355"/>
      <c r="F207" s="355"/>
      <c r="G207" s="356"/>
      <c r="H207" s="61">
        <v>3535040</v>
      </c>
      <c r="I207" s="62"/>
      <c r="J207" s="22"/>
      <c r="K207" s="9"/>
      <c r="L207" s="9"/>
      <c r="M207" s="9"/>
      <c r="N207" s="9"/>
      <c r="O207" s="9"/>
      <c r="P207" s="9"/>
    </row>
    <row r="208" spans="1:16" ht="14.25" customHeight="1">
      <c r="A208" s="44" t="s">
        <v>22</v>
      </c>
      <c r="B208" s="354" t="s">
        <v>82</v>
      </c>
      <c r="C208" s="355"/>
      <c r="D208" s="355"/>
      <c r="E208" s="355"/>
      <c r="F208" s="355"/>
      <c r="G208" s="356"/>
      <c r="H208" s="42">
        <v>400000</v>
      </c>
      <c r="I208" s="63"/>
      <c r="J208" s="22"/>
      <c r="K208" s="9"/>
      <c r="L208" s="9"/>
      <c r="M208" s="9"/>
      <c r="N208" s="9"/>
      <c r="O208" s="9"/>
      <c r="P208" s="9"/>
    </row>
    <row r="209" spans="1:16" ht="27.75" customHeight="1">
      <c r="A209" s="44" t="s">
        <v>106</v>
      </c>
      <c r="B209" s="354" t="s">
        <v>107</v>
      </c>
      <c r="C209" s="355"/>
      <c r="D209" s="355"/>
      <c r="E209" s="355"/>
      <c r="F209" s="355"/>
      <c r="G209" s="356"/>
      <c r="H209" s="42">
        <v>3000000</v>
      </c>
      <c r="I209" s="63"/>
      <c r="J209" s="22"/>
      <c r="K209" s="9"/>
      <c r="L209" s="9"/>
      <c r="M209" s="9"/>
      <c r="N209" s="9"/>
      <c r="O209" s="9"/>
      <c r="P209" s="9"/>
    </row>
    <row r="210" spans="1:16" ht="14.25" customHeight="1">
      <c r="A210" s="64" t="s">
        <v>20</v>
      </c>
      <c r="B210" s="395" t="s">
        <v>24</v>
      </c>
      <c r="C210" s="396"/>
      <c r="D210" s="396"/>
      <c r="E210" s="396"/>
      <c r="F210" s="396"/>
      <c r="G210" s="397"/>
      <c r="H210" s="65">
        <f>H207+H208+H209</f>
        <v>6935040</v>
      </c>
      <c r="I210" s="66"/>
      <c r="J210" s="22"/>
      <c r="K210" s="9"/>
      <c r="L210" s="9"/>
      <c r="M210" s="9"/>
      <c r="N210" s="9"/>
      <c r="O210" s="9"/>
      <c r="P210" s="9"/>
    </row>
    <row r="211" spans="1:16" ht="14.25" customHeight="1">
      <c r="A211" s="67" t="s">
        <v>21</v>
      </c>
      <c r="B211" s="377" t="s">
        <v>83</v>
      </c>
      <c r="C211" s="378"/>
      <c r="D211" s="378"/>
      <c r="E211" s="378"/>
      <c r="F211" s="378"/>
      <c r="G211" s="379"/>
      <c r="H211" s="78">
        <f>H210+H177</f>
        <v>184578628</v>
      </c>
      <c r="I211" s="24"/>
      <c r="J211" s="22"/>
      <c r="K211" s="9"/>
      <c r="L211" s="9"/>
      <c r="M211" s="9"/>
      <c r="N211" s="9"/>
      <c r="O211" s="9"/>
      <c r="P211" s="9"/>
    </row>
    <row r="212" spans="1:16" ht="9.75" customHeight="1">
      <c r="A212" s="68"/>
      <c r="B212" s="69"/>
      <c r="C212" s="69"/>
      <c r="D212" s="69"/>
      <c r="E212" s="69"/>
      <c r="F212" s="69"/>
      <c r="G212" s="69"/>
      <c r="H212" s="70"/>
      <c r="I212" s="24"/>
      <c r="J212" s="22"/>
      <c r="K212" s="9"/>
      <c r="L212" s="9"/>
      <c r="M212" s="9"/>
      <c r="N212" s="9"/>
      <c r="O212" s="9"/>
      <c r="P212" s="9"/>
    </row>
    <row r="213" spans="1:16" ht="23.25" customHeight="1">
      <c r="A213" s="68"/>
      <c r="B213" s="69"/>
      <c r="C213" s="69"/>
      <c r="D213" s="69"/>
      <c r="E213" s="69"/>
      <c r="F213" s="69"/>
      <c r="G213" s="69"/>
      <c r="H213" s="70"/>
      <c r="I213" s="24"/>
      <c r="J213" s="22"/>
      <c r="K213" s="141"/>
      <c r="L213" s="141"/>
      <c r="M213" s="141"/>
      <c r="N213" s="141"/>
      <c r="O213" s="141"/>
      <c r="P213" s="141"/>
    </row>
    <row r="214" spans="1:16" ht="19.5" customHeight="1">
      <c r="A214" s="68"/>
      <c r="B214" s="69"/>
      <c r="C214" s="69"/>
      <c r="D214" s="69"/>
      <c r="E214" s="69"/>
      <c r="F214" s="69"/>
      <c r="G214" s="69"/>
      <c r="H214" s="70"/>
      <c r="I214" s="24"/>
      <c r="J214" s="22"/>
      <c r="K214" s="146"/>
      <c r="L214" s="146"/>
      <c r="M214" s="146"/>
      <c r="N214" s="146"/>
      <c r="O214" s="146"/>
      <c r="P214" s="146"/>
    </row>
    <row r="215" spans="1:16" ht="19.5" customHeight="1">
      <c r="A215" s="68"/>
      <c r="B215" s="69"/>
      <c r="C215" s="69"/>
      <c r="D215" s="69"/>
      <c r="E215" s="69"/>
      <c r="F215" s="69"/>
      <c r="G215" s="69"/>
      <c r="H215" s="70"/>
      <c r="I215" s="24"/>
      <c r="J215" s="22"/>
      <c r="K215" s="146"/>
      <c r="L215" s="146"/>
      <c r="M215" s="146"/>
      <c r="N215" s="146"/>
      <c r="O215" s="146"/>
      <c r="P215" s="146"/>
    </row>
    <row r="216" spans="1:16" ht="15" customHeight="1">
      <c r="A216" s="68"/>
      <c r="B216" s="69"/>
      <c r="C216" s="69"/>
      <c r="D216" s="69"/>
      <c r="E216" s="69"/>
      <c r="F216" s="69"/>
      <c r="G216" s="69"/>
      <c r="H216" s="70"/>
      <c r="I216" s="24"/>
      <c r="J216" s="22"/>
      <c r="K216" s="141"/>
      <c r="L216" s="141"/>
      <c r="M216" s="141"/>
      <c r="N216" s="141"/>
      <c r="O216" s="141"/>
      <c r="P216" s="141"/>
    </row>
    <row r="217" spans="1:16" ht="9" customHeight="1">
      <c r="A217" s="68"/>
      <c r="B217" s="69"/>
      <c r="C217" s="69"/>
      <c r="D217" s="69"/>
      <c r="E217" s="69"/>
      <c r="F217" s="69"/>
      <c r="G217" s="69"/>
      <c r="H217" s="70"/>
      <c r="I217" s="24"/>
      <c r="J217" s="22"/>
      <c r="K217" s="141"/>
      <c r="L217" s="141"/>
      <c r="M217" s="141"/>
      <c r="N217" s="141"/>
      <c r="O217" s="141"/>
      <c r="P217" s="141"/>
    </row>
    <row r="218" spans="1:16" ht="12" customHeight="1">
      <c r="A218" s="68"/>
      <c r="B218" s="69"/>
      <c r="C218" s="69"/>
      <c r="D218" s="69"/>
      <c r="E218" s="69"/>
      <c r="F218" s="69"/>
      <c r="G218" s="69"/>
      <c r="H218" s="70"/>
      <c r="I218" s="24"/>
      <c r="J218" s="22"/>
      <c r="K218" s="141"/>
      <c r="L218" s="141"/>
      <c r="M218" s="141"/>
      <c r="N218" s="141"/>
      <c r="O218" s="141"/>
      <c r="P218" s="141"/>
    </row>
    <row r="219" spans="1:16" ht="6.75" customHeight="1">
      <c r="A219" s="68"/>
      <c r="B219" s="69"/>
      <c r="C219" s="69"/>
      <c r="D219" s="69"/>
      <c r="E219" s="69"/>
      <c r="F219" s="69"/>
      <c r="G219" s="69"/>
      <c r="H219" s="70"/>
      <c r="I219" s="24"/>
      <c r="J219" s="22"/>
      <c r="K219" s="141"/>
      <c r="L219" s="141"/>
      <c r="M219" s="141"/>
      <c r="N219" s="141"/>
      <c r="O219" s="141"/>
      <c r="P219" s="141"/>
    </row>
    <row r="220" spans="1:16" ht="9.75" customHeight="1">
      <c r="A220" s="68"/>
      <c r="B220" s="69"/>
      <c r="C220" s="69"/>
      <c r="D220" s="69"/>
      <c r="E220" s="69"/>
      <c r="F220" s="69"/>
      <c r="G220" s="69"/>
      <c r="H220" s="70"/>
      <c r="I220" s="24"/>
      <c r="J220" s="22"/>
      <c r="K220" s="9"/>
      <c r="L220" s="9"/>
      <c r="M220" s="9"/>
      <c r="N220" s="9"/>
      <c r="O220" s="9"/>
      <c r="P220" s="9"/>
    </row>
    <row r="221" spans="1:16" ht="15.75" customHeight="1">
      <c r="A221" s="43" t="s">
        <v>4</v>
      </c>
      <c r="B221" s="387" t="s">
        <v>189</v>
      </c>
      <c r="C221" s="388"/>
      <c r="D221" s="388"/>
      <c r="E221" s="388"/>
      <c r="F221" s="388"/>
      <c r="G221" s="388"/>
      <c r="H221" s="382"/>
      <c r="I221" s="381">
        <f>Dochody!E86</f>
        <v>176423434</v>
      </c>
      <c r="J221" s="382"/>
      <c r="K221" s="9"/>
      <c r="L221" s="9"/>
      <c r="M221" s="9"/>
      <c r="N221" s="9"/>
      <c r="O221" s="9"/>
      <c r="P221" s="9"/>
    </row>
    <row r="222" spans="1:16" ht="15.75" customHeight="1">
      <c r="A222" s="43"/>
      <c r="B222" s="383" t="s">
        <v>25</v>
      </c>
      <c r="C222" s="385"/>
      <c r="D222" s="385"/>
      <c r="E222" s="385"/>
      <c r="F222" s="385"/>
      <c r="G222" s="385"/>
      <c r="H222" s="384"/>
      <c r="I222" s="386">
        <f>Dochody!F86+Dochody!G86</f>
        <v>13170000</v>
      </c>
      <c r="J222" s="384"/>
      <c r="K222" s="9"/>
      <c r="L222" s="9"/>
      <c r="M222" s="9"/>
      <c r="N222" s="9"/>
      <c r="O222" s="9"/>
      <c r="P222" s="9"/>
    </row>
    <row r="223" spans="1:16" ht="15.75" customHeight="1">
      <c r="A223" s="43"/>
      <c r="B223" s="383" t="s">
        <v>108</v>
      </c>
      <c r="C223" s="385"/>
      <c r="D223" s="385"/>
      <c r="E223" s="385"/>
      <c r="F223" s="385"/>
      <c r="G223" s="385"/>
      <c r="H223" s="384"/>
      <c r="I223" s="386">
        <f>Dochody!H86+Dochody!I86</f>
        <v>420516</v>
      </c>
      <c r="J223" s="384"/>
      <c r="K223" s="9"/>
      <c r="L223" s="9"/>
      <c r="M223" s="9"/>
      <c r="N223" s="9"/>
      <c r="O223" s="9"/>
      <c r="P223" s="9"/>
    </row>
    <row r="224" spans="1:16" ht="17.25" customHeight="1">
      <c r="A224" s="43" t="s">
        <v>5</v>
      </c>
      <c r="B224" s="383" t="s">
        <v>37</v>
      </c>
      <c r="C224" s="385"/>
      <c r="D224" s="385"/>
      <c r="E224" s="385"/>
      <c r="F224" s="385"/>
      <c r="G224" s="385"/>
      <c r="H224" s="384"/>
      <c r="I224" s="381">
        <f>I221+I223-I222</f>
        <v>163673950</v>
      </c>
      <c r="J224" s="382"/>
      <c r="K224" s="9"/>
      <c r="L224" s="9"/>
      <c r="M224" s="9"/>
      <c r="N224" s="9"/>
      <c r="O224" s="9"/>
      <c r="P224" s="9"/>
    </row>
    <row r="225" spans="1:16" ht="16.5" customHeight="1">
      <c r="A225" s="71" t="s">
        <v>6</v>
      </c>
      <c r="B225" s="391" t="s">
        <v>113</v>
      </c>
      <c r="C225" s="392"/>
      <c r="D225" s="392"/>
      <c r="E225" s="392"/>
      <c r="F225" s="392"/>
      <c r="G225" s="392"/>
      <c r="H225" s="393"/>
      <c r="I225" s="381">
        <f>Dochody!J95</f>
        <v>6900000</v>
      </c>
      <c r="J225" s="382"/>
      <c r="K225" s="9"/>
      <c r="L225" s="9"/>
      <c r="M225" s="9"/>
      <c r="N225" s="9"/>
      <c r="O225" s="9"/>
      <c r="P225" s="9"/>
    </row>
    <row r="226" spans="1:16" ht="16.5" customHeight="1">
      <c r="A226" s="71" t="s">
        <v>232</v>
      </c>
      <c r="B226" s="391" t="str">
        <f>Dochody!B96</f>
        <v>Przychody z zaciągniętych kredytów na rynku krajowym  (BOŚ)</v>
      </c>
      <c r="C226" s="429"/>
      <c r="D226" s="429"/>
      <c r="E226" s="429"/>
      <c r="F226" s="429"/>
      <c r="G226" s="429"/>
      <c r="H226" s="430"/>
      <c r="I226" s="381">
        <v>10000000</v>
      </c>
      <c r="J226" s="431"/>
      <c r="K226" s="230"/>
      <c r="L226" s="230"/>
      <c r="M226" s="230"/>
      <c r="N226" s="230"/>
      <c r="O226" s="230"/>
      <c r="P226" s="230"/>
    </row>
    <row r="227" spans="1:16" ht="43.5" customHeight="1">
      <c r="A227" s="71" t="s">
        <v>65</v>
      </c>
      <c r="B227" s="391" t="s">
        <v>110</v>
      </c>
      <c r="C227" s="392"/>
      <c r="D227" s="392"/>
      <c r="E227" s="392"/>
      <c r="F227" s="392"/>
      <c r="G227" s="392"/>
      <c r="H227" s="393"/>
      <c r="I227" s="381">
        <v>4004678</v>
      </c>
      <c r="J227" s="404"/>
      <c r="K227" s="9"/>
      <c r="L227" s="9"/>
      <c r="M227" s="9"/>
      <c r="N227" s="9"/>
      <c r="O227" s="9"/>
      <c r="P227" s="9"/>
    </row>
    <row r="228" spans="1:16" ht="22.5" customHeight="1">
      <c r="A228" s="43"/>
      <c r="B228" s="387" t="s">
        <v>115</v>
      </c>
      <c r="C228" s="388"/>
      <c r="D228" s="388"/>
      <c r="E228" s="388"/>
      <c r="F228" s="388"/>
      <c r="G228" s="388"/>
      <c r="H228" s="382"/>
      <c r="I228" s="381">
        <f>I224+I225+I227+I226</f>
        <v>184578628</v>
      </c>
      <c r="J228" s="382"/>
      <c r="K228" s="9"/>
      <c r="L228" s="25"/>
      <c r="M228" s="9"/>
      <c r="N228" s="9"/>
      <c r="O228" s="9"/>
      <c r="P228" s="9"/>
    </row>
    <row r="229" spans="1:16" ht="3.75" customHeight="1">
      <c r="A229" s="43"/>
      <c r="B229" s="383"/>
      <c r="C229" s="385"/>
      <c r="D229" s="385"/>
      <c r="E229" s="385"/>
      <c r="F229" s="385"/>
      <c r="G229" s="385"/>
      <c r="H229" s="384"/>
      <c r="I229" s="383"/>
      <c r="J229" s="384"/>
      <c r="K229" s="9"/>
      <c r="L229" s="9"/>
      <c r="M229" s="9"/>
      <c r="N229" s="9"/>
      <c r="O229" s="9"/>
      <c r="P229" s="9"/>
    </row>
    <row r="230" spans="1:16" ht="15" customHeight="1">
      <c r="A230" s="43" t="s">
        <v>4</v>
      </c>
      <c r="B230" s="387" t="s">
        <v>190</v>
      </c>
      <c r="C230" s="388"/>
      <c r="D230" s="388"/>
      <c r="E230" s="388"/>
      <c r="F230" s="388"/>
      <c r="G230" s="388"/>
      <c r="H230" s="382"/>
      <c r="I230" s="381">
        <f>E177</f>
        <v>180393072</v>
      </c>
      <c r="J230" s="382"/>
      <c r="K230" s="9"/>
      <c r="L230" s="9"/>
      <c r="M230" s="9"/>
      <c r="N230" s="9"/>
      <c r="O230" s="9"/>
      <c r="P230" s="9"/>
    </row>
    <row r="231" spans="1:16" ht="18" customHeight="1">
      <c r="A231" s="43"/>
      <c r="B231" s="383" t="s">
        <v>26</v>
      </c>
      <c r="C231" s="385"/>
      <c r="D231" s="385"/>
      <c r="E231" s="385"/>
      <c r="F231" s="385"/>
      <c r="G231" s="385"/>
      <c r="H231" s="384"/>
      <c r="I231" s="386">
        <f>F177</f>
        <v>19252471</v>
      </c>
      <c r="J231" s="384"/>
      <c r="K231" s="25"/>
      <c r="L231" s="316"/>
      <c r="M231" s="316"/>
      <c r="N231" s="25"/>
      <c r="O231" s="9"/>
      <c r="P231" s="9"/>
    </row>
    <row r="232" spans="1:16" ht="18" customHeight="1">
      <c r="A232" s="43"/>
      <c r="B232" s="383" t="s">
        <v>27</v>
      </c>
      <c r="C232" s="385"/>
      <c r="D232" s="385"/>
      <c r="E232" s="385"/>
      <c r="F232" s="385"/>
      <c r="G232" s="385"/>
      <c r="H232" s="384"/>
      <c r="I232" s="386">
        <f>G177</f>
        <v>16502987</v>
      </c>
      <c r="J232" s="384"/>
      <c r="K232" s="25"/>
      <c r="L232" s="9"/>
      <c r="M232" s="9"/>
      <c r="N232" s="9"/>
      <c r="O232" s="9"/>
      <c r="P232" s="9"/>
    </row>
    <row r="233" spans="1:16" ht="17.25" customHeight="1">
      <c r="A233" s="43" t="s">
        <v>5</v>
      </c>
      <c r="B233" s="383" t="s">
        <v>38</v>
      </c>
      <c r="C233" s="385"/>
      <c r="D233" s="385"/>
      <c r="E233" s="385"/>
      <c r="F233" s="385"/>
      <c r="G233" s="385"/>
      <c r="H233" s="384"/>
      <c r="I233" s="381">
        <f>I230+I232-I231</f>
        <v>177643588</v>
      </c>
      <c r="J233" s="382"/>
      <c r="K233" s="9"/>
      <c r="L233" s="316"/>
      <c r="M233" s="403"/>
      <c r="N233" s="9"/>
      <c r="O233" s="9"/>
      <c r="P233" s="9"/>
    </row>
    <row r="234" spans="1:16" ht="12.75">
      <c r="A234" s="43" t="s">
        <v>6</v>
      </c>
      <c r="B234" s="383" t="s">
        <v>41</v>
      </c>
      <c r="C234" s="385"/>
      <c r="D234" s="385"/>
      <c r="E234" s="385"/>
      <c r="F234" s="385"/>
      <c r="G234" s="385"/>
      <c r="H234" s="384"/>
      <c r="I234" s="386">
        <f>H207</f>
        <v>3535040</v>
      </c>
      <c r="J234" s="384"/>
      <c r="K234" s="9"/>
      <c r="L234" s="9"/>
      <c r="M234" s="9"/>
      <c r="N234" s="9"/>
      <c r="O234" s="9"/>
      <c r="P234" s="9"/>
    </row>
    <row r="235" spans="1:16" ht="12.75">
      <c r="A235" s="43" t="s">
        <v>7</v>
      </c>
      <c r="B235" s="383" t="s">
        <v>40</v>
      </c>
      <c r="C235" s="385"/>
      <c r="D235" s="385"/>
      <c r="E235" s="385"/>
      <c r="F235" s="385"/>
      <c r="G235" s="385"/>
      <c r="H235" s="384"/>
      <c r="I235" s="386">
        <f>H208</f>
        <v>400000</v>
      </c>
      <c r="J235" s="384"/>
      <c r="K235" s="9"/>
      <c r="L235" s="9"/>
      <c r="M235" s="9"/>
      <c r="N235" s="9"/>
      <c r="O235" s="9"/>
      <c r="P235" s="9"/>
    </row>
    <row r="236" spans="1:16" ht="12.75">
      <c r="A236" s="43" t="s">
        <v>65</v>
      </c>
      <c r="B236" s="383" t="s">
        <v>107</v>
      </c>
      <c r="C236" s="385"/>
      <c r="D236" s="385"/>
      <c r="E236" s="385"/>
      <c r="F236" s="385"/>
      <c r="G236" s="385"/>
      <c r="H236" s="384"/>
      <c r="I236" s="386">
        <v>3000000</v>
      </c>
      <c r="J236" s="402"/>
      <c r="K236" s="118"/>
      <c r="L236" s="118"/>
      <c r="M236" s="118"/>
      <c r="N236" s="118"/>
      <c r="O236" s="118"/>
      <c r="P236" s="118"/>
    </row>
    <row r="237" spans="1:17" ht="18" customHeight="1">
      <c r="A237" s="72"/>
      <c r="B237" s="387" t="s">
        <v>116</v>
      </c>
      <c r="C237" s="388"/>
      <c r="D237" s="388"/>
      <c r="E237" s="388"/>
      <c r="F237" s="388"/>
      <c r="G237" s="388"/>
      <c r="H237" s="382"/>
      <c r="I237" s="381">
        <f>I233+I234+I235+I236</f>
        <v>184578628</v>
      </c>
      <c r="J237" s="382"/>
      <c r="K237" s="9"/>
      <c r="L237" s="400"/>
      <c r="M237" s="401"/>
      <c r="N237" s="9"/>
      <c r="O237" s="9"/>
      <c r="P237" s="9"/>
      <c r="Q237" s="1">
        <f>I237-I228</f>
        <v>0</v>
      </c>
    </row>
    <row r="238" spans="1:16" ht="7.5" customHeight="1">
      <c r="A238" s="26"/>
      <c r="B238" s="9"/>
      <c r="C238" s="9"/>
      <c r="D238" s="9"/>
      <c r="E238" s="27"/>
      <c r="F238" s="22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ht="15" customHeight="1">
      <c r="A239" s="403" t="s">
        <v>136</v>
      </c>
      <c r="B239" s="403"/>
      <c r="C239" s="403"/>
      <c r="D239" s="403"/>
      <c r="E239" s="403"/>
      <c r="F239" s="403"/>
      <c r="G239" s="403"/>
      <c r="H239" s="403"/>
      <c r="I239" s="403"/>
      <c r="J239" s="403"/>
      <c r="K239" s="9"/>
      <c r="L239" s="136"/>
      <c r="M239" s="9"/>
      <c r="N239" s="9"/>
      <c r="O239" s="9"/>
      <c r="P239" s="9"/>
    </row>
    <row r="240" spans="1:16" ht="12.75">
      <c r="A240" s="380" t="s">
        <v>138</v>
      </c>
      <c r="B240" s="380"/>
      <c r="C240" s="380"/>
      <c r="D240" s="380"/>
      <c r="E240" s="380"/>
      <c r="F240" s="380"/>
      <c r="G240" s="380"/>
      <c r="H240" s="380"/>
      <c r="I240" s="380"/>
      <c r="J240" s="380"/>
      <c r="K240" s="9"/>
      <c r="L240" s="9"/>
      <c r="M240" s="9"/>
      <c r="N240" s="9"/>
      <c r="O240" s="9"/>
      <c r="P240" s="9"/>
    </row>
    <row r="241" spans="1:16" ht="12.75">
      <c r="A241" s="80" t="s">
        <v>137</v>
      </c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 ht="12.75">
      <c r="A242" s="155" t="s">
        <v>140</v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 ht="12.75">
      <c r="A243" s="155" t="s">
        <v>139</v>
      </c>
      <c r="B243" s="76"/>
      <c r="C243" s="76"/>
      <c r="D243" s="76"/>
      <c r="E243" s="76"/>
      <c r="F243" s="76"/>
      <c r="G243" s="76"/>
      <c r="H243" s="76"/>
      <c r="I243" s="76"/>
      <c r="J243" s="76"/>
      <c r="K243" s="9"/>
      <c r="L243" s="9"/>
      <c r="M243" s="9"/>
      <c r="N243" s="9"/>
      <c r="O243" s="9"/>
      <c r="P243" s="9"/>
    </row>
    <row r="244" spans="1:16" ht="12.75">
      <c r="A244" s="372"/>
      <c r="B244" s="372"/>
      <c r="C244" s="372"/>
      <c r="D244" s="372"/>
      <c r="E244" s="372"/>
      <c r="F244" s="372"/>
      <c r="G244" s="372"/>
      <c r="H244" s="372"/>
      <c r="I244" s="372"/>
      <c r="J244" s="372"/>
      <c r="K244" s="9"/>
      <c r="L244" s="9"/>
      <c r="M244" s="9"/>
      <c r="N244" s="9"/>
      <c r="O244" s="9"/>
      <c r="P244" s="9"/>
    </row>
    <row r="245" spans="1:16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</sheetData>
  <sheetProtection/>
  <mergeCells count="243">
    <mergeCell ref="A76:C76"/>
    <mergeCell ref="A115:C115"/>
    <mergeCell ref="D115:H116"/>
    <mergeCell ref="D102:H102"/>
    <mergeCell ref="D103:H103"/>
    <mergeCell ref="D99:H99"/>
    <mergeCell ref="D88:H88"/>
    <mergeCell ref="D96:H96"/>
    <mergeCell ref="D113:H113"/>
    <mergeCell ref="K115:L115"/>
    <mergeCell ref="B226:H226"/>
    <mergeCell ref="I226:J226"/>
    <mergeCell ref="D109:H109"/>
    <mergeCell ref="D127:H127"/>
    <mergeCell ref="D122:H122"/>
    <mergeCell ref="D123:H123"/>
    <mergeCell ref="D132:H132"/>
    <mergeCell ref="I115:J115"/>
    <mergeCell ref="D111:H111"/>
    <mergeCell ref="K40:L40"/>
    <mergeCell ref="D76:H77"/>
    <mergeCell ref="I76:J76"/>
    <mergeCell ref="D61:H61"/>
    <mergeCell ref="D62:H62"/>
    <mergeCell ref="K76:L76"/>
    <mergeCell ref="D67:H67"/>
    <mergeCell ref="D43:H43"/>
    <mergeCell ref="D64:H64"/>
    <mergeCell ref="D63:H63"/>
    <mergeCell ref="I40:J40"/>
    <mergeCell ref="D90:H90"/>
    <mergeCell ref="D87:H87"/>
    <mergeCell ref="D86:H86"/>
    <mergeCell ref="D44:H44"/>
    <mergeCell ref="D66:H66"/>
    <mergeCell ref="D55:H55"/>
    <mergeCell ref="D85:H85"/>
    <mergeCell ref="D97:H97"/>
    <mergeCell ref="D45:H45"/>
    <mergeCell ref="D52:H52"/>
    <mergeCell ref="D58:H58"/>
    <mergeCell ref="D74:H74"/>
    <mergeCell ref="D120:H120"/>
    <mergeCell ref="D59:H59"/>
    <mergeCell ref="D79:H79"/>
    <mergeCell ref="D73:H73"/>
    <mergeCell ref="D80:H80"/>
    <mergeCell ref="D121:H121"/>
    <mergeCell ref="D81:H81"/>
    <mergeCell ref="D105:H105"/>
    <mergeCell ref="D104:H104"/>
    <mergeCell ref="D98:H98"/>
    <mergeCell ref="D21:H21"/>
    <mergeCell ref="D32:H32"/>
    <mergeCell ref="D31:H31"/>
    <mergeCell ref="D34:H34"/>
    <mergeCell ref="D35:H35"/>
    <mergeCell ref="D28:H28"/>
    <mergeCell ref="D10:H10"/>
    <mergeCell ref="D11:H11"/>
    <mergeCell ref="D18:H18"/>
    <mergeCell ref="D19:H19"/>
    <mergeCell ref="D20:H20"/>
    <mergeCell ref="D91:H91"/>
    <mergeCell ref="D78:H78"/>
    <mergeCell ref="D53:H53"/>
    <mergeCell ref="D47:H47"/>
    <mergeCell ref="D42:H42"/>
    <mergeCell ref="D37:H37"/>
    <mergeCell ref="D82:H82"/>
    <mergeCell ref="D83:H83"/>
    <mergeCell ref="A40:C40"/>
    <mergeCell ref="D40:H41"/>
    <mergeCell ref="D14:H14"/>
    <mergeCell ref="D16:H16"/>
    <mergeCell ref="D12:H12"/>
    <mergeCell ref="D13:H13"/>
    <mergeCell ref="D15:H15"/>
    <mergeCell ref="D25:H25"/>
    <mergeCell ref="D36:H36"/>
    <mergeCell ref="D22:H22"/>
    <mergeCell ref="B203:G203"/>
    <mergeCell ref="B196:F196"/>
    <mergeCell ref="D26:H26"/>
    <mergeCell ref="D27:H27"/>
    <mergeCell ref="D24:H24"/>
    <mergeCell ref="B234:H234"/>
    <mergeCell ref="B210:G210"/>
    <mergeCell ref="D65:H65"/>
    <mergeCell ref="D51:H51"/>
    <mergeCell ref="D48:H48"/>
    <mergeCell ref="B159:D159"/>
    <mergeCell ref="B189:G189"/>
    <mergeCell ref="B162:D162"/>
    <mergeCell ref="B175:D175"/>
    <mergeCell ref="B192:F192"/>
    <mergeCell ref="B172:D172"/>
    <mergeCell ref="A239:J239"/>
    <mergeCell ref="B237:H237"/>
    <mergeCell ref="B231:H231"/>
    <mergeCell ref="B229:H229"/>
    <mergeCell ref="B227:H227"/>
    <mergeCell ref="B171:D171"/>
    <mergeCell ref="I227:J227"/>
    <mergeCell ref="J190:K190"/>
    <mergeCell ref="B194:G194"/>
    <mergeCell ref="B173:D173"/>
    <mergeCell ref="L237:M237"/>
    <mergeCell ref="I236:J236"/>
    <mergeCell ref="B209:G209"/>
    <mergeCell ref="L233:M233"/>
    <mergeCell ref="B207:G207"/>
    <mergeCell ref="B232:H232"/>
    <mergeCell ref="B230:H230"/>
    <mergeCell ref="I224:J224"/>
    <mergeCell ref="B224:H224"/>
    <mergeCell ref="B222:H222"/>
    <mergeCell ref="B177:D177"/>
    <mergeCell ref="I223:J223"/>
    <mergeCell ref="I222:J222"/>
    <mergeCell ref="B223:H223"/>
    <mergeCell ref="B193:F193"/>
    <mergeCell ref="B200:G200"/>
    <mergeCell ref="B188:G188"/>
    <mergeCell ref="B199:G199"/>
    <mergeCell ref="I221:J221"/>
    <mergeCell ref="B195:G195"/>
    <mergeCell ref="I237:J237"/>
    <mergeCell ref="L231:M231"/>
    <mergeCell ref="B236:H236"/>
    <mergeCell ref="B208:G208"/>
    <mergeCell ref="J189:K189"/>
    <mergeCell ref="B198:G198"/>
    <mergeCell ref="B191:G191"/>
    <mergeCell ref="B197:F197"/>
    <mergeCell ref="B201:G201"/>
    <mergeCell ref="B221:H221"/>
    <mergeCell ref="B165:D165"/>
    <mergeCell ref="B163:D163"/>
    <mergeCell ref="B161:D161"/>
    <mergeCell ref="B158:D158"/>
    <mergeCell ref="I235:J235"/>
    <mergeCell ref="I231:J231"/>
    <mergeCell ref="I233:J233"/>
    <mergeCell ref="I232:J232"/>
    <mergeCell ref="I225:J225"/>
    <mergeCell ref="B225:H225"/>
    <mergeCell ref="B235:H235"/>
    <mergeCell ref="B169:D169"/>
    <mergeCell ref="B167:D167"/>
    <mergeCell ref="B168:D168"/>
    <mergeCell ref="I234:J234"/>
    <mergeCell ref="B228:H228"/>
    <mergeCell ref="B233:H233"/>
    <mergeCell ref="I230:J230"/>
    <mergeCell ref="B174:D174"/>
    <mergeCell ref="B190:G190"/>
    <mergeCell ref="B160:D160"/>
    <mergeCell ref="B157:D157"/>
    <mergeCell ref="B170:D170"/>
    <mergeCell ref="A244:J244"/>
    <mergeCell ref="B204:G204"/>
    <mergeCell ref="B202:G202"/>
    <mergeCell ref="B211:G211"/>
    <mergeCell ref="A240:J240"/>
    <mergeCell ref="I228:J228"/>
    <mergeCell ref="I229:J229"/>
    <mergeCell ref="D17:H17"/>
    <mergeCell ref="D9:H9"/>
    <mergeCell ref="B156:D156"/>
    <mergeCell ref="E178:F178"/>
    <mergeCell ref="B176:D176"/>
    <mergeCell ref="B166:D166"/>
    <mergeCell ref="B164:D164"/>
    <mergeCell ref="D133:H133"/>
    <mergeCell ref="F153:F154"/>
    <mergeCell ref="B151:D154"/>
    <mergeCell ref="I151:P151"/>
    <mergeCell ref="I152:I154"/>
    <mergeCell ref="J153:J154"/>
    <mergeCell ref="K153:K154"/>
    <mergeCell ref="M153:M154"/>
    <mergeCell ref="A5:L5"/>
    <mergeCell ref="I7:J7"/>
    <mergeCell ref="K7:L7"/>
    <mergeCell ref="D7:H8"/>
    <mergeCell ref="A7:C7"/>
    <mergeCell ref="M137:N137"/>
    <mergeCell ref="D136:H136"/>
    <mergeCell ref="F151:G152"/>
    <mergeCell ref="A137:H137"/>
    <mergeCell ref="E151:E154"/>
    <mergeCell ref="O137:P137"/>
    <mergeCell ref="L153:L154"/>
    <mergeCell ref="P152:P154"/>
    <mergeCell ref="J152:O152"/>
    <mergeCell ref="N153:O153"/>
    <mergeCell ref="A151:A154"/>
    <mergeCell ref="D134:H134"/>
    <mergeCell ref="D128:H128"/>
    <mergeCell ref="D129:H129"/>
    <mergeCell ref="D126:H126"/>
    <mergeCell ref="G153:G154"/>
    <mergeCell ref="H151:H154"/>
    <mergeCell ref="D135:H135"/>
    <mergeCell ref="D124:H124"/>
    <mergeCell ref="D130:H130"/>
    <mergeCell ref="D108:H108"/>
    <mergeCell ref="D112:H112"/>
    <mergeCell ref="D119:H119"/>
    <mergeCell ref="D131:H131"/>
    <mergeCell ref="D125:H125"/>
    <mergeCell ref="D117:H117"/>
    <mergeCell ref="D118:H118"/>
    <mergeCell ref="D29:H29"/>
    <mergeCell ref="D56:H56"/>
    <mergeCell ref="D46:H46"/>
    <mergeCell ref="D57:H57"/>
    <mergeCell ref="D30:H30"/>
    <mergeCell ref="D38:H38"/>
    <mergeCell ref="D49:H49"/>
    <mergeCell ref="D50:H50"/>
    <mergeCell ref="D33:H33"/>
    <mergeCell ref="D107:H107"/>
    <mergeCell ref="D110:H110"/>
    <mergeCell ref="D23:H23"/>
    <mergeCell ref="D84:H84"/>
    <mergeCell ref="D93:H93"/>
    <mergeCell ref="D94:H94"/>
    <mergeCell ref="D95:H95"/>
    <mergeCell ref="D92:H92"/>
    <mergeCell ref="D54:H54"/>
    <mergeCell ref="D60:H60"/>
    <mergeCell ref="D69:H69"/>
    <mergeCell ref="D70:H70"/>
    <mergeCell ref="D68:H68"/>
    <mergeCell ref="D101:H101"/>
    <mergeCell ref="D106:H106"/>
    <mergeCell ref="D71:H71"/>
    <mergeCell ref="D72:H72"/>
    <mergeCell ref="D100:H100"/>
    <mergeCell ref="D89:H89"/>
  </mergeCells>
  <printOptions/>
  <pageMargins left="0.75" right="0.75" top="0.39" bottom="0.43" header="0.3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81">
      <selection activeCell="B95" sqref="B95:I95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0.75390625" style="0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  <col min="13" max="13" width="13.375" style="0" customWidth="1"/>
  </cols>
  <sheetData>
    <row r="1" spans="1:13" ht="11.25" customHeight="1">
      <c r="A1" s="81"/>
      <c r="B1" s="81"/>
      <c r="C1" s="81"/>
      <c r="D1" s="81"/>
      <c r="E1" s="81"/>
      <c r="F1" s="81"/>
      <c r="G1" s="81"/>
      <c r="H1" s="82" t="s">
        <v>66</v>
      </c>
      <c r="I1" s="81"/>
      <c r="J1" s="82"/>
      <c r="K1" s="83"/>
      <c r="L1" s="84"/>
      <c r="M1" s="3"/>
    </row>
    <row r="2" spans="1:13" ht="3" customHeight="1">
      <c r="A2" s="81"/>
      <c r="B2" s="81"/>
      <c r="C2" s="81"/>
      <c r="D2" s="81"/>
      <c r="E2" s="81"/>
      <c r="F2" s="81"/>
      <c r="G2" s="81"/>
      <c r="H2" s="85"/>
      <c r="I2" s="81"/>
      <c r="J2" s="85"/>
      <c r="K2" s="83"/>
      <c r="L2" s="84"/>
      <c r="M2" s="3"/>
    </row>
    <row r="3" spans="1:13" ht="10.5" customHeight="1">
      <c r="A3" s="81"/>
      <c r="B3" s="81"/>
      <c r="C3" s="81"/>
      <c r="D3" s="81"/>
      <c r="E3" s="81"/>
      <c r="F3" s="81"/>
      <c r="G3" s="81"/>
      <c r="H3" s="10" t="s">
        <v>244</v>
      </c>
      <c r="I3" s="81"/>
      <c r="J3" s="10"/>
      <c r="K3" s="83"/>
      <c r="L3" s="84"/>
      <c r="M3" s="3"/>
    </row>
    <row r="4" spans="1:13" ht="11.25" customHeight="1">
      <c r="A4" s="81"/>
      <c r="B4" s="81"/>
      <c r="C4" s="81"/>
      <c r="D4" s="81"/>
      <c r="E4" s="81"/>
      <c r="F4" s="81"/>
      <c r="G4" s="81"/>
      <c r="H4" s="10" t="s">
        <v>67</v>
      </c>
      <c r="I4" s="81"/>
      <c r="J4" s="10"/>
      <c r="K4" s="83"/>
      <c r="L4" s="84"/>
      <c r="M4" s="3"/>
    </row>
    <row r="5" spans="1:13" ht="12" customHeight="1">
      <c r="A5" s="81"/>
      <c r="B5" s="81"/>
      <c r="C5" s="81"/>
      <c r="D5" s="81"/>
      <c r="E5" s="81"/>
      <c r="F5" s="81"/>
      <c r="G5" s="81"/>
      <c r="H5" s="10" t="s">
        <v>245</v>
      </c>
      <c r="I5" s="81"/>
      <c r="J5" s="10"/>
      <c r="K5" s="83"/>
      <c r="L5" s="84"/>
      <c r="M5" s="3"/>
    </row>
    <row r="6" spans="1:13" ht="6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3"/>
      <c r="L6" s="84"/>
      <c r="M6" s="3"/>
    </row>
    <row r="7" spans="1:13" ht="11.25" customHeight="1">
      <c r="A7" s="460" t="s">
        <v>133</v>
      </c>
      <c r="B7" s="461"/>
      <c r="C7" s="461"/>
      <c r="D7" s="461"/>
      <c r="E7" s="461"/>
      <c r="F7" s="461"/>
      <c r="G7" s="461"/>
      <c r="H7" s="461"/>
      <c r="I7" s="461"/>
      <c r="J7" s="461"/>
      <c r="K7" s="83"/>
      <c r="L7" s="84"/>
      <c r="M7" s="3"/>
    </row>
    <row r="8" spans="1:12" ht="4.5" customHeight="1">
      <c r="A8" s="81"/>
      <c r="B8" s="81"/>
      <c r="C8" s="81"/>
      <c r="D8" s="81"/>
      <c r="E8" s="81"/>
      <c r="F8" s="81"/>
      <c r="G8" s="81"/>
      <c r="H8" s="81"/>
      <c r="I8" s="81"/>
      <c r="J8" s="113"/>
      <c r="K8" s="83"/>
      <c r="L8" s="84"/>
    </row>
    <row r="9" spans="1:13" ht="16.5" customHeight="1">
      <c r="A9" s="463" t="s">
        <v>68</v>
      </c>
      <c r="B9" s="464"/>
      <c r="C9" s="465"/>
      <c r="D9" s="466" t="s">
        <v>85</v>
      </c>
      <c r="E9" s="467"/>
      <c r="F9" s="468"/>
      <c r="G9" s="462" t="s">
        <v>86</v>
      </c>
      <c r="H9" s="462"/>
      <c r="I9" s="462" t="s">
        <v>87</v>
      </c>
      <c r="J9" s="462"/>
      <c r="K9" s="86"/>
      <c r="L9" s="87"/>
      <c r="M9" s="5"/>
    </row>
    <row r="10" spans="1:13" ht="12" customHeight="1">
      <c r="A10" s="123" t="s">
        <v>29</v>
      </c>
      <c r="B10" s="123" t="s">
        <v>69</v>
      </c>
      <c r="C10" s="123" t="s">
        <v>70</v>
      </c>
      <c r="D10" s="469"/>
      <c r="E10" s="470"/>
      <c r="F10" s="471"/>
      <c r="G10" s="88" t="s">
        <v>71</v>
      </c>
      <c r="H10" s="88" t="s">
        <v>72</v>
      </c>
      <c r="I10" s="88" t="s">
        <v>71</v>
      </c>
      <c r="J10" s="88" t="s">
        <v>72</v>
      </c>
      <c r="K10" s="86"/>
      <c r="L10" s="87"/>
      <c r="M10" s="5"/>
    </row>
    <row r="11" spans="1:13" ht="16.5" customHeight="1">
      <c r="A11" s="172" t="s">
        <v>1</v>
      </c>
      <c r="B11" s="173"/>
      <c r="C11" s="173"/>
      <c r="D11" s="476" t="s">
        <v>168</v>
      </c>
      <c r="E11" s="477"/>
      <c r="F11" s="478"/>
      <c r="G11" s="175"/>
      <c r="H11" s="234">
        <f>H12</f>
        <v>2600000</v>
      </c>
      <c r="I11" s="174"/>
      <c r="J11" s="174"/>
      <c r="K11" s="86"/>
      <c r="L11" s="87"/>
      <c r="M11" s="5"/>
    </row>
    <row r="12" spans="1:13" ht="26.25" customHeight="1">
      <c r="A12" s="89"/>
      <c r="B12" s="158" t="s">
        <v>157</v>
      </c>
      <c r="C12" s="89"/>
      <c r="D12" s="432" t="s">
        <v>200</v>
      </c>
      <c r="E12" s="433"/>
      <c r="F12" s="434"/>
      <c r="G12" s="90"/>
      <c r="H12" s="90">
        <f>H13</f>
        <v>2600000</v>
      </c>
      <c r="I12" s="90"/>
      <c r="J12" s="90"/>
      <c r="K12" s="86"/>
      <c r="L12" s="87"/>
      <c r="M12" s="5"/>
    </row>
    <row r="13" spans="1:13" ht="26.25" customHeight="1">
      <c r="A13" s="91"/>
      <c r="B13" s="91"/>
      <c r="C13" s="92">
        <v>6298</v>
      </c>
      <c r="D13" s="435" t="s">
        <v>169</v>
      </c>
      <c r="E13" s="273"/>
      <c r="F13" s="274"/>
      <c r="G13" s="93"/>
      <c r="H13" s="93">
        <v>2600000</v>
      </c>
      <c r="I13" s="93"/>
      <c r="J13" s="93"/>
      <c r="K13" s="86"/>
      <c r="L13" s="87"/>
      <c r="M13" s="5"/>
    </row>
    <row r="14" spans="1:13" ht="16.5" customHeight="1">
      <c r="A14" s="172">
        <v>710</v>
      </c>
      <c r="B14" s="173"/>
      <c r="C14" s="173"/>
      <c r="D14" s="441" t="s">
        <v>193</v>
      </c>
      <c r="E14" s="442"/>
      <c r="F14" s="443"/>
      <c r="G14" s="175"/>
      <c r="H14" s="191"/>
      <c r="I14" s="174">
        <f>I15</f>
        <v>123</v>
      </c>
      <c r="J14" s="174"/>
      <c r="K14" s="86"/>
      <c r="L14" s="87"/>
      <c r="M14" s="5"/>
    </row>
    <row r="15" spans="1:13" ht="15.75" customHeight="1">
      <c r="A15" s="89"/>
      <c r="B15" s="158">
        <v>71014</v>
      </c>
      <c r="C15" s="89"/>
      <c r="D15" s="449" t="s">
        <v>194</v>
      </c>
      <c r="E15" s="410"/>
      <c r="F15" s="411"/>
      <c r="G15" s="90"/>
      <c r="H15" s="90"/>
      <c r="I15" s="90">
        <f>I16</f>
        <v>123</v>
      </c>
      <c r="J15" s="90"/>
      <c r="K15" s="86"/>
      <c r="L15" s="87"/>
      <c r="M15" s="5"/>
    </row>
    <row r="16" spans="1:13" ht="24" customHeight="1">
      <c r="A16" s="91"/>
      <c r="B16" s="91"/>
      <c r="C16" s="213" t="s">
        <v>172</v>
      </c>
      <c r="D16" s="436" t="s">
        <v>173</v>
      </c>
      <c r="E16" s="413"/>
      <c r="F16" s="414"/>
      <c r="G16" s="93"/>
      <c r="H16" s="93"/>
      <c r="I16" s="93">
        <v>123</v>
      </c>
      <c r="J16" s="93"/>
      <c r="K16" s="86"/>
      <c r="L16" s="87"/>
      <c r="M16" s="5"/>
    </row>
    <row r="17" spans="1:13" ht="17.25" customHeight="1">
      <c r="A17" s="172">
        <v>750</v>
      </c>
      <c r="B17" s="173"/>
      <c r="C17" s="173"/>
      <c r="D17" s="441" t="s">
        <v>146</v>
      </c>
      <c r="E17" s="442"/>
      <c r="F17" s="443"/>
      <c r="G17" s="175"/>
      <c r="H17" s="191"/>
      <c r="I17" s="174">
        <f>I18</f>
        <v>2000</v>
      </c>
      <c r="J17" s="174"/>
      <c r="K17" s="86"/>
      <c r="L17" s="87"/>
      <c r="M17" s="5"/>
    </row>
    <row r="18" spans="1:13" ht="24" customHeight="1">
      <c r="A18" s="89"/>
      <c r="B18" s="158">
        <v>75075</v>
      </c>
      <c r="C18" s="89"/>
      <c r="D18" s="449" t="s">
        <v>195</v>
      </c>
      <c r="E18" s="410"/>
      <c r="F18" s="411"/>
      <c r="G18" s="90"/>
      <c r="H18" s="90"/>
      <c r="I18" s="90">
        <f>I19</f>
        <v>2000</v>
      </c>
      <c r="J18" s="90"/>
      <c r="K18" s="86"/>
      <c r="L18" s="87"/>
      <c r="M18" s="5"/>
    </row>
    <row r="19" spans="1:13" ht="24" customHeight="1">
      <c r="A19" s="91"/>
      <c r="B19" s="91"/>
      <c r="C19" s="92" t="s">
        <v>153</v>
      </c>
      <c r="D19" s="435" t="s">
        <v>154</v>
      </c>
      <c r="E19" s="302"/>
      <c r="F19" s="303"/>
      <c r="G19" s="93"/>
      <c r="H19" s="93"/>
      <c r="I19" s="93">
        <v>2000</v>
      </c>
      <c r="J19" s="93"/>
      <c r="K19" s="86"/>
      <c r="L19" s="87"/>
      <c r="M19" s="5"/>
    </row>
    <row r="20" spans="1:13" ht="27.75" customHeight="1">
      <c r="A20" s="172">
        <v>754</v>
      </c>
      <c r="B20" s="173"/>
      <c r="C20" s="173"/>
      <c r="D20" s="441" t="s">
        <v>196</v>
      </c>
      <c r="E20" s="442"/>
      <c r="F20" s="443"/>
      <c r="G20" s="175"/>
      <c r="H20" s="191"/>
      <c r="I20" s="174">
        <f>I21</f>
        <v>5</v>
      </c>
      <c r="J20" s="174"/>
      <c r="K20" s="86"/>
      <c r="L20" s="87"/>
      <c r="M20" s="5"/>
    </row>
    <row r="21" spans="1:13" ht="15.75" customHeight="1">
      <c r="A21" s="89"/>
      <c r="B21" s="158">
        <v>75404</v>
      </c>
      <c r="C21" s="89"/>
      <c r="D21" s="449" t="s">
        <v>197</v>
      </c>
      <c r="E21" s="410"/>
      <c r="F21" s="411"/>
      <c r="G21" s="90"/>
      <c r="H21" s="90"/>
      <c r="I21" s="90">
        <f>I22</f>
        <v>5</v>
      </c>
      <c r="J21" s="90"/>
      <c r="K21" s="86"/>
      <c r="L21" s="87"/>
      <c r="M21" s="5"/>
    </row>
    <row r="22" spans="1:13" ht="57" customHeight="1">
      <c r="A22" s="91"/>
      <c r="B22" s="91"/>
      <c r="C22" s="213">
        <v>2910</v>
      </c>
      <c r="D22" s="436" t="s">
        <v>235</v>
      </c>
      <c r="E22" s="450"/>
      <c r="F22" s="451"/>
      <c r="G22" s="220"/>
      <c r="H22" s="220"/>
      <c r="I22" s="220">
        <v>5</v>
      </c>
      <c r="J22" s="220"/>
      <c r="K22" s="86"/>
      <c r="L22" s="87"/>
      <c r="M22" s="5"/>
    </row>
    <row r="23" spans="1:13" ht="21" customHeight="1">
      <c r="A23" s="243"/>
      <c r="B23" s="243"/>
      <c r="C23" s="244"/>
      <c r="D23" s="245"/>
      <c r="E23" s="245"/>
      <c r="F23" s="245"/>
      <c r="G23" s="246"/>
      <c r="H23" s="246"/>
      <c r="I23" s="246"/>
      <c r="J23" s="246"/>
      <c r="K23" s="86"/>
      <c r="L23" s="87"/>
      <c r="M23" s="5"/>
    </row>
    <row r="24" spans="1:13" ht="21" customHeight="1">
      <c r="A24" s="247"/>
      <c r="B24" s="247"/>
      <c r="C24" s="248"/>
      <c r="D24" s="249"/>
      <c r="E24" s="249"/>
      <c r="F24" s="249"/>
      <c r="G24" s="250"/>
      <c r="H24" s="250"/>
      <c r="I24" s="250"/>
      <c r="J24" s="250"/>
      <c r="K24" s="86"/>
      <c r="L24" s="87"/>
      <c r="M24" s="5"/>
    </row>
    <row r="25" spans="1:13" ht="21" customHeight="1">
      <c r="A25" s="247"/>
      <c r="B25" s="247"/>
      <c r="C25" s="248"/>
      <c r="D25" s="249"/>
      <c r="E25" s="249"/>
      <c r="F25" s="249"/>
      <c r="G25" s="250"/>
      <c r="H25" s="250"/>
      <c r="I25" s="250"/>
      <c r="J25" s="250"/>
      <c r="K25" s="86"/>
      <c r="L25" s="87"/>
      <c r="M25" s="5"/>
    </row>
    <row r="26" spans="1:13" ht="15" customHeight="1">
      <c r="A26" s="463" t="s">
        <v>68</v>
      </c>
      <c r="B26" s="464"/>
      <c r="C26" s="465"/>
      <c r="D26" s="466" t="s">
        <v>85</v>
      </c>
      <c r="E26" s="467"/>
      <c r="F26" s="468"/>
      <c r="G26" s="462" t="s">
        <v>86</v>
      </c>
      <c r="H26" s="462"/>
      <c r="I26" s="462" t="s">
        <v>87</v>
      </c>
      <c r="J26" s="462"/>
      <c r="K26" s="86"/>
      <c r="L26" s="87"/>
      <c r="M26" s="5"/>
    </row>
    <row r="27" spans="1:13" ht="15" customHeight="1">
      <c r="A27" s="241" t="s">
        <v>29</v>
      </c>
      <c r="B27" s="241" t="s">
        <v>69</v>
      </c>
      <c r="C27" s="241" t="s">
        <v>70</v>
      </c>
      <c r="D27" s="469"/>
      <c r="E27" s="470"/>
      <c r="F27" s="471"/>
      <c r="G27" s="88" t="s">
        <v>71</v>
      </c>
      <c r="H27" s="88" t="s">
        <v>72</v>
      </c>
      <c r="I27" s="88" t="s">
        <v>71</v>
      </c>
      <c r="J27" s="88" t="s">
        <v>72</v>
      </c>
      <c r="K27" s="86"/>
      <c r="L27" s="87"/>
      <c r="M27" s="5"/>
    </row>
    <row r="28" spans="1:13" ht="52.5" customHeight="1">
      <c r="A28" s="172">
        <v>756</v>
      </c>
      <c r="B28" s="173"/>
      <c r="C28" s="173"/>
      <c r="D28" s="438" t="s">
        <v>179</v>
      </c>
      <c r="E28" s="439"/>
      <c r="F28" s="440"/>
      <c r="G28" s="191">
        <f>G29+G31</f>
        <v>400000</v>
      </c>
      <c r="H28" s="175"/>
      <c r="I28" s="174"/>
      <c r="J28" s="174"/>
      <c r="K28" s="86"/>
      <c r="L28" s="87"/>
      <c r="M28" s="5"/>
    </row>
    <row r="29" spans="1:13" ht="48" customHeight="1">
      <c r="A29" s="89"/>
      <c r="B29" s="158">
        <v>75615</v>
      </c>
      <c r="C29" s="89"/>
      <c r="D29" s="432" t="s">
        <v>180</v>
      </c>
      <c r="E29" s="433"/>
      <c r="F29" s="434"/>
      <c r="G29" s="90">
        <f>SUM(G30:G30)</f>
        <v>180000</v>
      </c>
      <c r="H29" s="90"/>
      <c r="I29" s="90"/>
      <c r="J29" s="90"/>
      <c r="K29" s="86"/>
      <c r="L29" s="87"/>
      <c r="M29" s="5"/>
    </row>
    <row r="30" spans="1:13" ht="12.75" customHeight="1">
      <c r="A30" s="91"/>
      <c r="B30" s="91"/>
      <c r="C30" s="216" t="s">
        <v>174</v>
      </c>
      <c r="D30" s="437" t="s">
        <v>175</v>
      </c>
      <c r="E30" s="424"/>
      <c r="F30" s="425"/>
      <c r="G30" s="93">
        <v>180000</v>
      </c>
      <c r="H30" s="93"/>
      <c r="I30" s="93"/>
      <c r="J30" s="93"/>
      <c r="K30" s="86"/>
      <c r="L30" s="87"/>
      <c r="M30" s="5"/>
    </row>
    <row r="31" spans="1:13" ht="26.25" customHeight="1">
      <c r="A31" s="89"/>
      <c r="B31" s="158">
        <v>75621</v>
      </c>
      <c r="C31" s="89"/>
      <c r="D31" s="432" t="s">
        <v>170</v>
      </c>
      <c r="E31" s="433"/>
      <c r="F31" s="434"/>
      <c r="G31" s="90">
        <f>SUM(G32:G32)</f>
        <v>220000</v>
      </c>
      <c r="H31" s="90"/>
      <c r="I31" s="90"/>
      <c r="J31" s="90"/>
      <c r="K31" s="86"/>
      <c r="L31" s="87"/>
      <c r="M31" s="5"/>
    </row>
    <row r="32" spans="1:13" ht="12.75" customHeight="1">
      <c r="A32" s="91"/>
      <c r="B32" s="91"/>
      <c r="C32" s="216" t="s">
        <v>198</v>
      </c>
      <c r="D32" s="437" t="s">
        <v>199</v>
      </c>
      <c r="E32" s="424"/>
      <c r="F32" s="425"/>
      <c r="G32" s="93">
        <v>220000</v>
      </c>
      <c r="H32" s="93"/>
      <c r="I32" s="93"/>
      <c r="J32" s="93"/>
      <c r="K32" s="86"/>
      <c r="L32" s="87"/>
      <c r="M32" s="5"/>
    </row>
    <row r="33" spans="1:13" ht="16.5" customHeight="1">
      <c r="A33" s="172">
        <v>801</v>
      </c>
      <c r="B33" s="173"/>
      <c r="C33" s="173"/>
      <c r="D33" s="438" t="s">
        <v>176</v>
      </c>
      <c r="E33" s="439"/>
      <c r="F33" s="440"/>
      <c r="G33" s="233">
        <f>G40</f>
        <v>170000</v>
      </c>
      <c r="H33" s="234">
        <f>H34</f>
        <v>10000000</v>
      </c>
      <c r="I33" s="174">
        <f>I40+I34+I38</f>
        <v>226134</v>
      </c>
      <c r="J33" s="174"/>
      <c r="K33" s="86"/>
      <c r="L33" s="87"/>
      <c r="M33" s="5"/>
    </row>
    <row r="34" spans="1:13" ht="14.25" customHeight="1">
      <c r="A34" s="89"/>
      <c r="B34" s="158">
        <v>80101</v>
      </c>
      <c r="C34" s="89"/>
      <c r="D34" s="432" t="s">
        <v>177</v>
      </c>
      <c r="E34" s="433"/>
      <c r="F34" s="434"/>
      <c r="G34" s="90"/>
      <c r="H34" s="90">
        <f>H37</f>
        <v>10000000</v>
      </c>
      <c r="I34" s="90">
        <f>I35+I36</f>
        <v>5918</v>
      </c>
      <c r="J34" s="90"/>
      <c r="K34" s="86"/>
      <c r="L34" s="87"/>
      <c r="M34" s="5"/>
    </row>
    <row r="35" spans="1:13" ht="24.75" customHeight="1">
      <c r="A35" s="91"/>
      <c r="B35" s="91"/>
      <c r="C35" s="92" t="s">
        <v>172</v>
      </c>
      <c r="D35" s="436" t="s">
        <v>173</v>
      </c>
      <c r="E35" s="413"/>
      <c r="F35" s="414"/>
      <c r="G35" s="93"/>
      <c r="H35" s="93"/>
      <c r="I35" s="93">
        <v>3296</v>
      </c>
      <c r="J35" s="93"/>
      <c r="K35" s="86"/>
      <c r="L35" s="87"/>
      <c r="M35" s="5"/>
    </row>
    <row r="36" spans="1:13" ht="36.75" customHeight="1">
      <c r="A36" s="91"/>
      <c r="B36" s="91"/>
      <c r="C36" s="216">
        <v>2400</v>
      </c>
      <c r="D36" s="435" t="s">
        <v>201</v>
      </c>
      <c r="E36" s="273"/>
      <c r="F36" s="274"/>
      <c r="G36" s="93"/>
      <c r="H36" s="93"/>
      <c r="I36" s="93">
        <v>2622</v>
      </c>
      <c r="J36" s="93"/>
      <c r="K36" s="86"/>
      <c r="L36" s="87"/>
      <c r="M36" s="5"/>
    </row>
    <row r="37" spans="1:13" ht="24" customHeight="1">
      <c r="A37" s="91"/>
      <c r="B37" s="91"/>
      <c r="C37" s="92">
        <v>6298</v>
      </c>
      <c r="D37" s="435" t="s">
        <v>169</v>
      </c>
      <c r="E37" s="273"/>
      <c r="F37" s="274"/>
      <c r="G37" s="207"/>
      <c r="H37" s="207">
        <v>10000000</v>
      </c>
      <c r="I37" s="207"/>
      <c r="J37" s="207"/>
      <c r="K37" s="86"/>
      <c r="L37" s="87"/>
      <c r="M37" s="5"/>
    </row>
    <row r="38" spans="1:13" ht="28.5" customHeight="1">
      <c r="A38" s="89"/>
      <c r="B38" s="158">
        <v>80103</v>
      </c>
      <c r="C38" s="89"/>
      <c r="D38" s="432" t="s">
        <v>163</v>
      </c>
      <c r="E38" s="433"/>
      <c r="F38" s="434"/>
      <c r="G38" s="90"/>
      <c r="H38" s="90"/>
      <c r="I38" s="90">
        <f>I39</f>
        <v>120000</v>
      </c>
      <c r="J38" s="90"/>
      <c r="K38" s="86"/>
      <c r="L38" s="87"/>
      <c r="M38" s="5"/>
    </row>
    <row r="39" spans="1:13" ht="33" customHeight="1">
      <c r="A39" s="91"/>
      <c r="B39" s="91"/>
      <c r="C39" s="92">
        <v>2310</v>
      </c>
      <c r="D39" s="436" t="s">
        <v>202</v>
      </c>
      <c r="E39" s="413"/>
      <c r="F39" s="414"/>
      <c r="G39" s="93"/>
      <c r="H39" s="93"/>
      <c r="I39" s="93">
        <v>120000</v>
      </c>
      <c r="J39" s="93"/>
      <c r="K39" s="86"/>
      <c r="L39" s="87"/>
      <c r="M39" s="5"/>
    </row>
    <row r="40" spans="1:13" ht="15" customHeight="1">
      <c r="A40" s="89"/>
      <c r="B40" s="158">
        <v>80104</v>
      </c>
      <c r="C40" s="89"/>
      <c r="D40" s="432" t="s">
        <v>203</v>
      </c>
      <c r="E40" s="433"/>
      <c r="F40" s="434"/>
      <c r="G40" s="90">
        <f>G41</f>
        <v>170000</v>
      </c>
      <c r="H40" s="90"/>
      <c r="I40" s="90">
        <f>I42+I43</f>
        <v>100216</v>
      </c>
      <c r="J40" s="90"/>
      <c r="K40" s="86"/>
      <c r="L40" s="87"/>
      <c r="M40" s="5"/>
    </row>
    <row r="41" spans="1:13" ht="13.5" customHeight="1">
      <c r="A41" s="91"/>
      <c r="B41" s="91"/>
      <c r="C41" s="92" t="s">
        <v>204</v>
      </c>
      <c r="D41" s="436" t="s">
        <v>205</v>
      </c>
      <c r="E41" s="413"/>
      <c r="F41" s="414"/>
      <c r="G41" s="93">
        <v>170000</v>
      </c>
      <c r="H41" s="93"/>
      <c r="I41" s="93"/>
      <c r="J41" s="93"/>
      <c r="K41" s="86"/>
      <c r="L41" s="87"/>
      <c r="M41" s="5"/>
    </row>
    <row r="42" spans="1:13" ht="32.25" customHeight="1">
      <c r="A42" s="91"/>
      <c r="B42" s="91"/>
      <c r="C42" s="92">
        <v>2310</v>
      </c>
      <c r="D42" s="436" t="s">
        <v>202</v>
      </c>
      <c r="E42" s="413"/>
      <c r="F42" s="414"/>
      <c r="G42" s="93"/>
      <c r="H42" s="93"/>
      <c r="I42" s="93">
        <v>100000</v>
      </c>
      <c r="J42" s="93"/>
      <c r="K42" s="86"/>
      <c r="L42" s="87"/>
      <c r="M42" s="5"/>
    </row>
    <row r="43" spans="1:13" ht="42" customHeight="1">
      <c r="A43" s="253"/>
      <c r="B43" s="253"/>
      <c r="C43" s="254">
        <v>2400</v>
      </c>
      <c r="D43" s="437" t="s">
        <v>201</v>
      </c>
      <c r="E43" s="424"/>
      <c r="F43" s="425"/>
      <c r="G43" s="207"/>
      <c r="H43" s="207"/>
      <c r="I43" s="207">
        <v>216</v>
      </c>
      <c r="J43" s="207"/>
      <c r="K43" s="86"/>
      <c r="L43" s="87"/>
      <c r="M43" s="5"/>
    </row>
    <row r="44" spans="1:13" ht="15" customHeight="1">
      <c r="A44" s="463" t="s">
        <v>68</v>
      </c>
      <c r="B44" s="464"/>
      <c r="C44" s="465"/>
      <c r="D44" s="466" t="s">
        <v>85</v>
      </c>
      <c r="E44" s="467"/>
      <c r="F44" s="468"/>
      <c r="G44" s="462" t="s">
        <v>86</v>
      </c>
      <c r="H44" s="462"/>
      <c r="I44" s="462" t="s">
        <v>87</v>
      </c>
      <c r="J44" s="462"/>
      <c r="K44" s="86"/>
      <c r="L44" s="87"/>
      <c r="M44" s="5"/>
    </row>
    <row r="45" spans="1:13" ht="15.75" customHeight="1">
      <c r="A45" s="251" t="s">
        <v>29</v>
      </c>
      <c r="B45" s="251" t="s">
        <v>69</v>
      </c>
      <c r="C45" s="251" t="s">
        <v>70</v>
      </c>
      <c r="D45" s="469"/>
      <c r="E45" s="470"/>
      <c r="F45" s="471"/>
      <c r="G45" s="88" t="s">
        <v>71</v>
      </c>
      <c r="H45" s="88" t="s">
        <v>72</v>
      </c>
      <c r="I45" s="88" t="s">
        <v>71</v>
      </c>
      <c r="J45" s="88" t="s">
        <v>72</v>
      </c>
      <c r="K45" s="86"/>
      <c r="L45" s="87"/>
      <c r="M45" s="5"/>
    </row>
    <row r="46" spans="1:13" ht="15.75" customHeight="1">
      <c r="A46" s="172">
        <v>852</v>
      </c>
      <c r="B46" s="173"/>
      <c r="C46" s="173"/>
      <c r="D46" s="475" t="s">
        <v>238</v>
      </c>
      <c r="E46" s="439"/>
      <c r="F46" s="439"/>
      <c r="G46" s="191"/>
      <c r="H46" s="191"/>
      <c r="I46" s="191">
        <f>I47</f>
        <v>29600</v>
      </c>
      <c r="J46" s="174"/>
      <c r="K46" s="86"/>
      <c r="L46" s="87"/>
      <c r="M46" s="5"/>
    </row>
    <row r="47" spans="1:13" ht="15.75" customHeight="1">
      <c r="A47" s="89"/>
      <c r="B47" s="158">
        <v>85295</v>
      </c>
      <c r="C47" s="89"/>
      <c r="D47" s="432" t="s">
        <v>240</v>
      </c>
      <c r="E47" s="433"/>
      <c r="F47" s="434"/>
      <c r="G47" s="90"/>
      <c r="H47" s="90"/>
      <c r="I47" s="90">
        <f>I48+I49</f>
        <v>29600</v>
      </c>
      <c r="J47" s="90"/>
      <c r="K47" s="86"/>
      <c r="L47" s="87"/>
      <c r="M47" s="5"/>
    </row>
    <row r="48" spans="1:13" ht="48.75" customHeight="1">
      <c r="A48" s="258"/>
      <c r="B48" s="258"/>
      <c r="C48" s="92">
        <v>2010</v>
      </c>
      <c r="D48" s="435" t="s">
        <v>241</v>
      </c>
      <c r="E48" s="302"/>
      <c r="F48" s="303"/>
      <c r="G48" s="93"/>
      <c r="H48" s="93"/>
      <c r="I48" s="93">
        <v>11600</v>
      </c>
      <c r="J48" s="93"/>
      <c r="K48" s="86"/>
      <c r="L48" s="87"/>
      <c r="M48" s="5"/>
    </row>
    <row r="49" spans="1:13" ht="30" customHeight="1">
      <c r="A49" s="259"/>
      <c r="B49" s="259"/>
      <c r="C49" s="260">
        <v>2030</v>
      </c>
      <c r="D49" s="437" t="s">
        <v>178</v>
      </c>
      <c r="E49" s="522"/>
      <c r="F49" s="523"/>
      <c r="G49" s="261"/>
      <c r="H49" s="261"/>
      <c r="I49" s="262">
        <v>18000</v>
      </c>
      <c r="J49" s="261"/>
      <c r="K49" s="86"/>
      <c r="L49" s="87"/>
      <c r="M49" s="5"/>
    </row>
    <row r="50" spans="1:13" ht="24.75" customHeight="1">
      <c r="A50" s="172">
        <v>853</v>
      </c>
      <c r="B50" s="173"/>
      <c r="C50" s="173"/>
      <c r="D50" s="524" t="s">
        <v>186</v>
      </c>
      <c r="E50" s="429"/>
      <c r="F50" s="429"/>
      <c r="G50" s="217"/>
      <c r="H50" s="217"/>
      <c r="I50" s="191">
        <f>I51</f>
        <v>144990</v>
      </c>
      <c r="J50" s="174"/>
      <c r="K50" s="86"/>
      <c r="L50" s="87"/>
      <c r="M50" s="5"/>
    </row>
    <row r="51" spans="1:13" ht="27" customHeight="1">
      <c r="A51" s="89"/>
      <c r="B51" s="158">
        <v>85395</v>
      </c>
      <c r="C51" s="89"/>
      <c r="D51" s="432" t="s">
        <v>225</v>
      </c>
      <c r="E51" s="433"/>
      <c r="F51" s="434"/>
      <c r="G51" s="90"/>
      <c r="H51" s="90"/>
      <c r="I51" s="90">
        <f>I52+I53</f>
        <v>144990</v>
      </c>
      <c r="J51" s="90"/>
      <c r="K51" s="86"/>
      <c r="L51" s="87"/>
      <c r="M51" s="5"/>
    </row>
    <row r="52" spans="1:13" ht="54" customHeight="1">
      <c r="A52" s="91"/>
      <c r="B52" s="91"/>
      <c r="C52" s="92">
        <v>2007</v>
      </c>
      <c r="D52" s="435" t="s">
        <v>150</v>
      </c>
      <c r="E52" s="273"/>
      <c r="F52" s="274"/>
      <c r="G52" s="93"/>
      <c r="H52" s="93"/>
      <c r="I52" s="93">
        <v>137700</v>
      </c>
      <c r="J52" s="93"/>
      <c r="K52" s="86"/>
      <c r="L52" s="87"/>
      <c r="M52" s="5"/>
    </row>
    <row r="53" spans="1:13" ht="55.5" customHeight="1">
      <c r="A53" s="91"/>
      <c r="B53" s="91"/>
      <c r="C53" s="206">
        <v>2009</v>
      </c>
      <c r="D53" s="437" t="s">
        <v>150</v>
      </c>
      <c r="E53" s="424"/>
      <c r="F53" s="425"/>
      <c r="G53" s="207"/>
      <c r="H53" s="207"/>
      <c r="I53" s="207">
        <v>7290</v>
      </c>
      <c r="J53" s="207"/>
      <c r="K53" s="86"/>
      <c r="L53" s="87"/>
      <c r="M53" s="5"/>
    </row>
    <row r="54" spans="1:13" ht="16.5" customHeight="1">
      <c r="A54" s="172">
        <v>854</v>
      </c>
      <c r="B54" s="173"/>
      <c r="C54" s="173"/>
      <c r="D54" s="438" t="s">
        <v>152</v>
      </c>
      <c r="E54" s="444"/>
      <c r="F54" s="445"/>
      <c r="G54" s="175"/>
      <c r="H54" s="175"/>
      <c r="I54" s="174">
        <f>I55</f>
        <v>17615</v>
      </c>
      <c r="J54" s="174"/>
      <c r="K54" s="86"/>
      <c r="L54" s="87"/>
      <c r="M54" s="5"/>
    </row>
    <row r="55" spans="1:13" ht="14.25" customHeight="1">
      <c r="A55" s="89"/>
      <c r="B55" s="158">
        <v>85415</v>
      </c>
      <c r="C55" s="89"/>
      <c r="D55" s="513" t="s">
        <v>206</v>
      </c>
      <c r="E55" s="514"/>
      <c r="F55" s="515"/>
      <c r="G55" s="218"/>
      <c r="H55" s="218"/>
      <c r="I55" s="90">
        <f>I56</f>
        <v>17615</v>
      </c>
      <c r="J55" s="90"/>
      <c r="K55" s="86"/>
      <c r="L55" s="87"/>
      <c r="M55" s="5"/>
    </row>
    <row r="56" spans="1:13" ht="22.5" customHeight="1">
      <c r="A56" s="91"/>
      <c r="B56" s="91"/>
      <c r="C56" s="213">
        <v>2030</v>
      </c>
      <c r="D56" s="436" t="s">
        <v>178</v>
      </c>
      <c r="E56" s="413"/>
      <c r="F56" s="414"/>
      <c r="G56" s="220"/>
      <c r="H56" s="220"/>
      <c r="I56" s="220">
        <v>17615</v>
      </c>
      <c r="J56" s="220"/>
      <c r="K56" s="86"/>
      <c r="L56" s="87"/>
      <c r="M56" s="5"/>
    </row>
    <row r="57" spans="1:13" ht="16.5" customHeight="1">
      <c r="A57" s="172">
        <v>926</v>
      </c>
      <c r="B57" s="173"/>
      <c r="C57" s="173"/>
      <c r="D57" s="475" t="s">
        <v>126</v>
      </c>
      <c r="E57" s="439"/>
      <c r="F57" s="439"/>
      <c r="G57" s="175"/>
      <c r="H57" s="175"/>
      <c r="I57" s="174">
        <f>I58</f>
        <v>49</v>
      </c>
      <c r="J57" s="174"/>
      <c r="K57" s="86"/>
      <c r="L57" s="87"/>
      <c r="M57" s="5"/>
    </row>
    <row r="58" spans="1:13" ht="14.25" customHeight="1">
      <c r="A58" s="89"/>
      <c r="B58" s="158">
        <v>92605</v>
      </c>
      <c r="C58" s="89"/>
      <c r="D58" s="432" t="s">
        <v>187</v>
      </c>
      <c r="E58" s="433"/>
      <c r="F58" s="434"/>
      <c r="G58" s="90"/>
      <c r="H58" s="90"/>
      <c r="I58" s="90">
        <f>I59</f>
        <v>49</v>
      </c>
      <c r="J58" s="90"/>
      <c r="K58" s="86"/>
      <c r="L58" s="87"/>
      <c r="M58" s="5"/>
    </row>
    <row r="59" spans="1:13" ht="12.75" customHeight="1">
      <c r="A59" s="91"/>
      <c r="B59" s="91"/>
      <c r="C59" s="92" t="s">
        <v>185</v>
      </c>
      <c r="D59" s="435" t="s">
        <v>207</v>
      </c>
      <c r="E59" s="302"/>
      <c r="F59" s="303"/>
      <c r="G59" s="93"/>
      <c r="H59" s="93"/>
      <c r="I59" s="93">
        <v>49</v>
      </c>
      <c r="J59" s="93"/>
      <c r="K59" s="86"/>
      <c r="L59" s="87"/>
      <c r="M59" s="5"/>
    </row>
    <row r="60" spans="1:12" ht="15" customHeight="1">
      <c r="A60" s="472" t="s">
        <v>73</v>
      </c>
      <c r="B60" s="473"/>
      <c r="C60" s="473"/>
      <c r="D60" s="473"/>
      <c r="E60" s="473"/>
      <c r="F60" s="474"/>
      <c r="G60" s="135">
        <f>G57+G54+G33+G28+G20+G17+G14+G11</f>
        <v>570000</v>
      </c>
      <c r="H60" s="135">
        <f>H57+H54+H33+H28+H20+H17+H14+H11</f>
        <v>12600000</v>
      </c>
      <c r="I60" s="135">
        <f>I57+I54+I33+I28+I20+I17+I14+I11+I50+I46</f>
        <v>420516</v>
      </c>
      <c r="J60" s="135"/>
      <c r="K60" s="94"/>
      <c r="L60" s="84"/>
    </row>
    <row r="61" spans="1:13" ht="2.25" customHeight="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7"/>
      <c r="L61" s="138"/>
      <c r="M61" s="1"/>
    </row>
    <row r="62" spans="1:13" ht="13.5" customHeight="1">
      <c r="A62" s="163"/>
      <c r="B62" s="190"/>
      <c r="C62" s="190"/>
      <c r="D62" s="190"/>
      <c r="E62" s="190"/>
      <c r="F62" s="190"/>
      <c r="G62" s="190"/>
      <c r="H62" s="190"/>
      <c r="I62" s="190"/>
      <c r="J62" s="190"/>
      <c r="K62" s="137"/>
      <c r="L62" s="190"/>
      <c r="M62" s="1"/>
    </row>
    <row r="63" spans="1:13" ht="13.5" customHeight="1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137"/>
      <c r="L63" s="242"/>
      <c r="M63" s="1"/>
    </row>
    <row r="64" spans="1:13" ht="18.75" customHeight="1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137"/>
      <c r="L64" s="242"/>
      <c r="M64" s="1"/>
    </row>
    <row r="65" spans="1:13" ht="7.5" customHeight="1">
      <c r="A65" s="242"/>
      <c r="B65" s="242"/>
      <c r="C65" s="242"/>
      <c r="D65" s="242"/>
      <c r="E65" s="242"/>
      <c r="F65" s="242"/>
      <c r="G65" s="242"/>
      <c r="H65" s="242"/>
      <c r="I65" s="242"/>
      <c r="J65" s="242"/>
      <c r="K65" s="137"/>
      <c r="L65" s="242"/>
      <c r="M65" s="1"/>
    </row>
    <row r="66" spans="1:12" ht="12" customHeight="1">
      <c r="A66" s="456" t="s">
        <v>92</v>
      </c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</row>
    <row r="67" spans="1:12" ht="12.75">
      <c r="A67" s="305" t="s">
        <v>29</v>
      </c>
      <c r="B67" s="363" t="s">
        <v>0</v>
      </c>
      <c r="C67" s="364"/>
      <c r="D67" s="365"/>
      <c r="E67" s="309" t="s">
        <v>188</v>
      </c>
      <c r="F67" s="453" t="s">
        <v>18</v>
      </c>
      <c r="G67" s="454"/>
      <c r="H67" s="454"/>
      <c r="I67" s="455"/>
      <c r="J67" s="309" t="s">
        <v>80</v>
      </c>
      <c r="K67" s="457" t="s">
        <v>30</v>
      </c>
      <c r="L67" s="458"/>
    </row>
    <row r="68" spans="1:12" ht="11.25" customHeight="1">
      <c r="A68" s="459"/>
      <c r="B68" s="366"/>
      <c r="C68" s="367"/>
      <c r="D68" s="368"/>
      <c r="E68" s="311"/>
      <c r="F68" s="453" t="s">
        <v>93</v>
      </c>
      <c r="G68" s="455"/>
      <c r="H68" s="453" t="s">
        <v>94</v>
      </c>
      <c r="I68" s="455"/>
      <c r="J68" s="311"/>
      <c r="K68" s="305" t="s">
        <v>95</v>
      </c>
      <c r="L68" s="305" t="s">
        <v>96</v>
      </c>
    </row>
    <row r="69" spans="1:12" ht="14.25" customHeight="1">
      <c r="A69" s="306"/>
      <c r="B69" s="369"/>
      <c r="C69" s="370"/>
      <c r="D69" s="371"/>
      <c r="E69" s="310"/>
      <c r="F69" s="131" t="s">
        <v>71</v>
      </c>
      <c r="G69" s="15" t="s">
        <v>72</v>
      </c>
      <c r="H69" s="131" t="s">
        <v>71</v>
      </c>
      <c r="I69" s="15" t="s">
        <v>72</v>
      </c>
      <c r="J69" s="310"/>
      <c r="K69" s="306"/>
      <c r="L69" s="306"/>
    </row>
    <row r="70" spans="1:13" ht="15" customHeight="1">
      <c r="A70" s="95" t="s">
        <v>1</v>
      </c>
      <c r="B70" s="387" t="s">
        <v>3</v>
      </c>
      <c r="C70" s="388"/>
      <c r="D70" s="382"/>
      <c r="E70" s="96">
        <v>7280245</v>
      </c>
      <c r="F70" s="96"/>
      <c r="G70" s="97">
        <f>H11</f>
        <v>2600000</v>
      </c>
      <c r="H70" s="97"/>
      <c r="I70" s="97"/>
      <c r="J70" s="96">
        <f aca="true" t="shared" si="0" ref="J70:J78">E70-F70-G70+H70+I70</f>
        <v>4680245</v>
      </c>
      <c r="K70" s="42">
        <f>J70-L70</f>
        <v>222246</v>
      </c>
      <c r="L70" s="42">
        <v>4457999</v>
      </c>
      <c r="M70" s="6"/>
    </row>
    <row r="71" spans="1:13" ht="15" customHeight="1">
      <c r="A71" s="133">
        <v>700</v>
      </c>
      <c r="B71" s="387" t="s">
        <v>97</v>
      </c>
      <c r="C71" s="388"/>
      <c r="D71" s="382"/>
      <c r="E71" s="96">
        <v>54936651</v>
      </c>
      <c r="F71" s="96"/>
      <c r="G71" s="96"/>
      <c r="H71" s="96"/>
      <c r="I71" s="96"/>
      <c r="J71" s="96">
        <f t="shared" si="0"/>
        <v>54936651</v>
      </c>
      <c r="K71" s="42">
        <f>J71-L71</f>
        <v>2936651</v>
      </c>
      <c r="L71" s="96">
        <v>52000000</v>
      </c>
      <c r="M71" s="6"/>
    </row>
    <row r="72" spans="1:13" ht="15" customHeight="1">
      <c r="A72" s="231">
        <v>710</v>
      </c>
      <c r="B72" s="387" t="s">
        <v>17</v>
      </c>
      <c r="C72" s="452"/>
      <c r="D72" s="431"/>
      <c r="E72" s="96"/>
      <c r="F72" s="96"/>
      <c r="G72" s="96"/>
      <c r="H72" s="96">
        <f>I14</f>
        <v>123</v>
      </c>
      <c r="I72" s="96"/>
      <c r="J72" s="96">
        <f t="shared" si="0"/>
        <v>123</v>
      </c>
      <c r="K72" s="42">
        <f>J72</f>
        <v>123</v>
      </c>
      <c r="L72" s="96"/>
      <c r="M72" s="6"/>
    </row>
    <row r="73" spans="1:13" ht="15" customHeight="1">
      <c r="A73" s="133">
        <v>720</v>
      </c>
      <c r="B73" s="387" t="s">
        <v>45</v>
      </c>
      <c r="C73" s="388"/>
      <c r="D73" s="382"/>
      <c r="E73" s="96">
        <v>1863959</v>
      </c>
      <c r="F73" s="96"/>
      <c r="G73" s="96"/>
      <c r="H73" s="96"/>
      <c r="I73" s="96"/>
      <c r="J73" s="96">
        <f t="shared" si="0"/>
        <v>1863959</v>
      </c>
      <c r="K73" s="42">
        <f>J73-L73</f>
        <v>77226</v>
      </c>
      <c r="L73" s="96">
        <v>1786733</v>
      </c>
      <c r="M73" s="6"/>
    </row>
    <row r="74" spans="1:13" ht="15" customHeight="1">
      <c r="A74" s="132">
        <v>750</v>
      </c>
      <c r="B74" s="387" t="s">
        <v>36</v>
      </c>
      <c r="C74" s="388"/>
      <c r="D74" s="382"/>
      <c r="E74" s="42">
        <v>184228</v>
      </c>
      <c r="F74" s="42"/>
      <c r="G74" s="42"/>
      <c r="H74" s="42">
        <f>I17</f>
        <v>2000</v>
      </c>
      <c r="I74" s="42"/>
      <c r="J74" s="96">
        <f t="shared" si="0"/>
        <v>186228</v>
      </c>
      <c r="K74" s="42">
        <f aca="true" t="shared" si="1" ref="K74:K83">J74-L74</f>
        <v>186228</v>
      </c>
      <c r="L74" s="42"/>
      <c r="M74" s="6"/>
    </row>
    <row r="75" spans="1:13" ht="53.25" customHeight="1">
      <c r="A75" s="132">
        <v>751</v>
      </c>
      <c r="B75" s="446" t="s">
        <v>28</v>
      </c>
      <c r="C75" s="447"/>
      <c r="D75" s="448"/>
      <c r="E75" s="46">
        <v>3116</v>
      </c>
      <c r="F75" s="46"/>
      <c r="G75" s="98"/>
      <c r="H75" s="99"/>
      <c r="I75" s="42"/>
      <c r="J75" s="96">
        <f t="shared" si="0"/>
        <v>3116</v>
      </c>
      <c r="K75" s="42">
        <f t="shared" si="1"/>
        <v>3116</v>
      </c>
      <c r="L75" s="43"/>
      <c r="M75" s="6"/>
    </row>
    <row r="76" spans="1:13" ht="17.25" customHeight="1">
      <c r="A76" s="154">
        <v>752</v>
      </c>
      <c r="B76" s="357" t="s">
        <v>135</v>
      </c>
      <c r="C76" s="358"/>
      <c r="D76" s="359"/>
      <c r="E76" s="156">
        <v>500</v>
      </c>
      <c r="F76" s="156"/>
      <c r="G76" s="157"/>
      <c r="H76" s="99"/>
      <c r="I76" s="42"/>
      <c r="J76" s="96">
        <f t="shared" si="0"/>
        <v>500</v>
      </c>
      <c r="K76" s="42">
        <f t="shared" si="1"/>
        <v>500</v>
      </c>
      <c r="L76" s="43"/>
      <c r="M76" s="6"/>
    </row>
    <row r="77" spans="1:13" ht="27.75" customHeight="1">
      <c r="A77" s="183">
        <v>754</v>
      </c>
      <c r="B77" s="406" t="s">
        <v>31</v>
      </c>
      <c r="C77" s="407"/>
      <c r="D77" s="408"/>
      <c r="E77" s="42">
        <v>120200</v>
      </c>
      <c r="F77" s="42"/>
      <c r="G77" s="42"/>
      <c r="H77" s="42">
        <f>I20</f>
        <v>5</v>
      </c>
      <c r="I77" s="42"/>
      <c r="J77" s="42">
        <f t="shared" si="0"/>
        <v>120205</v>
      </c>
      <c r="K77" s="42">
        <f t="shared" si="1"/>
        <v>120205</v>
      </c>
      <c r="L77" s="42"/>
      <c r="M77" s="6"/>
    </row>
    <row r="78" spans="1:13" ht="54.75" customHeight="1">
      <c r="A78" s="183">
        <v>756</v>
      </c>
      <c r="B78" s="406" t="s">
        <v>105</v>
      </c>
      <c r="C78" s="407"/>
      <c r="D78" s="408"/>
      <c r="E78" s="42">
        <v>70999590</v>
      </c>
      <c r="F78" s="42">
        <f>G28</f>
        <v>400000</v>
      </c>
      <c r="G78" s="42"/>
      <c r="H78" s="42"/>
      <c r="I78" s="42"/>
      <c r="J78" s="42">
        <f t="shared" si="0"/>
        <v>70599590</v>
      </c>
      <c r="K78" s="42">
        <f t="shared" si="1"/>
        <v>70599590</v>
      </c>
      <c r="L78" s="43"/>
      <c r="M78" s="6"/>
    </row>
    <row r="79" spans="1:13" ht="15.75" customHeight="1">
      <c r="A79" s="133">
        <v>758</v>
      </c>
      <c r="B79" s="406" t="s">
        <v>11</v>
      </c>
      <c r="C79" s="407"/>
      <c r="D79" s="408"/>
      <c r="E79" s="96">
        <v>24724228</v>
      </c>
      <c r="F79" s="96"/>
      <c r="G79" s="97"/>
      <c r="H79" s="96"/>
      <c r="I79" s="96"/>
      <c r="J79" s="96">
        <f aca="true" t="shared" si="2" ref="J79:J85">E79-F79-G79+H79+I79</f>
        <v>24724228</v>
      </c>
      <c r="K79" s="42">
        <f t="shared" si="1"/>
        <v>24724228</v>
      </c>
      <c r="L79" s="100"/>
      <c r="M79" s="6"/>
    </row>
    <row r="80" spans="1:13" ht="15" customHeight="1">
      <c r="A80" s="133">
        <v>801</v>
      </c>
      <c r="B80" s="406" t="s">
        <v>12</v>
      </c>
      <c r="C80" s="407"/>
      <c r="D80" s="408"/>
      <c r="E80" s="96">
        <v>13305036</v>
      </c>
      <c r="F80" s="96">
        <f>G33</f>
        <v>170000</v>
      </c>
      <c r="G80" s="96">
        <f>H33</f>
        <v>10000000</v>
      </c>
      <c r="H80" s="96">
        <f>I33</f>
        <v>226134</v>
      </c>
      <c r="I80" s="96">
        <f>J33</f>
        <v>0</v>
      </c>
      <c r="J80" s="96">
        <f t="shared" si="2"/>
        <v>3361170</v>
      </c>
      <c r="K80" s="42">
        <f t="shared" si="1"/>
        <v>3319314</v>
      </c>
      <c r="L80" s="96">
        <v>41856</v>
      </c>
      <c r="M80" s="6"/>
    </row>
    <row r="81" spans="1:13" ht="15" customHeight="1">
      <c r="A81" s="133">
        <v>852</v>
      </c>
      <c r="B81" s="406" t="s">
        <v>14</v>
      </c>
      <c r="C81" s="407"/>
      <c r="D81" s="408"/>
      <c r="E81" s="96">
        <v>2711800</v>
      </c>
      <c r="F81" s="96"/>
      <c r="G81" s="97"/>
      <c r="H81" s="97">
        <f>I46</f>
        <v>29600</v>
      </c>
      <c r="I81" s="97"/>
      <c r="J81" s="96">
        <f t="shared" si="2"/>
        <v>2741400</v>
      </c>
      <c r="K81" s="42">
        <f t="shared" si="1"/>
        <v>2741400</v>
      </c>
      <c r="L81" s="96"/>
      <c r="M81" s="6"/>
    </row>
    <row r="82" spans="1:13" ht="33" customHeight="1">
      <c r="A82" s="221">
        <v>853</v>
      </c>
      <c r="B82" s="406" t="s">
        <v>123</v>
      </c>
      <c r="C82" s="407"/>
      <c r="D82" s="408"/>
      <c r="E82" s="96">
        <v>18394</v>
      </c>
      <c r="F82" s="96"/>
      <c r="G82" s="96"/>
      <c r="H82" s="96">
        <f>I50</f>
        <v>144990</v>
      </c>
      <c r="I82" s="96"/>
      <c r="J82" s="96">
        <f t="shared" si="2"/>
        <v>163384</v>
      </c>
      <c r="K82" s="42">
        <f>J82</f>
        <v>163384</v>
      </c>
      <c r="L82" s="96"/>
      <c r="M82" s="6"/>
    </row>
    <row r="83" spans="1:13" ht="15" customHeight="1">
      <c r="A83" s="196">
        <v>854</v>
      </c>
      <c r="B83" s="406" t="s">
        <v>15</v>
      </c>
      <c r="C83" s="429"/>
      <c r="D83" s="430"/>
      <c r="E83" s="96">
        <v>10291</v>
      </c>
      <c r="F83" s="96"/>
      <c r="G83" s="96"/>
      <c r="H83" s="96">
        <f>I54</f>
        <v>17615</v>
      </c>
      <c r="I83" s="96"/>
      <c r="J83" s="96">
        <f t="shared" si="2"/>
        <v>27906</v>
      </c>
      <c r="K83" s="42">
        <f t="shared" si="1"/>
        <v>27906</v>
      </c>
      <c r="L83" s="96"/>
      <c r="M83" s="6"/>
    </row>
    <row r="84" spans="1:13" ht="25.5" customHeight="1">
      <c r="A84" s="133">
        <v>900</v>
      </c>
      <c r="B84" s="495" t="s">
        <v>16</v>
      </c>
      <c r="C84" s="496"/>
      <c r="D84" s="497"/>
      <c r="E84" s="96">
        <v>164790</v>
      </c>
      <c r="F84" s="96"/>
      <c r="G84" s="96"/>
      <c r="H84" s="96"/>
      <c r="I84" s="96"/>
      <c r="J84" s="96">
        <f t="shared" si="2"/>
        <v>164790</v>
      </c>
      <c r="K84" s="42">
        <f>J84-L84</f>
        <v>164790</v>
      </c>
      <c r="L84" s="96"/>
      <c r="M84" s="6"/>
    </row>
    <row r="85" spans="1:13" ht="15" customHeight="1">
      <c r="A85" s="132">
        <v>926</v>
      </c>
      <c r="B85" s="354" t="s">
        <v>98</v>
      </c>
      <c r="C85" s="355"/>
      <c r="D85" s="356"/>
      <c r="E85" s="42">
        <v>100406</v>
      </c>
      <c r="F85" s="42"/>
      <c r="G85" s="42"/>
      <c r="H85" s="42">
        <f>I57</f>
        <v>49</v>
      </c>
      <c r="I85" s="42"/>
      <c r="J85" s="96">
        <f t="shared" si="2"/>
        <v>100455</v>
      </c>
      <c r="K85" s="42">
        <f>J85-L85</f>
        <v>100455</v>
      </c>
      <c r="L85" s="42"/>
      <c r="M85" s="6">
        <f>M87-J86</f>
        <v>0</v>
      </c>
    </row>
    <row r="86" spans="1:13" ht="14.25" customHeight="1">
      <c r="A86" s="101" t="s">
        <v>4</v>
      </c>
      <c r="B86" s="519" t="s">
        <v>99</v>
      </c>
      <c r="C86" s="520"/>
      <c r="D86" s="521"/>
      <c r="E86" s="222">
        <f aca="true" t="shared" si="3" ref="E86:L86">SUM(E70:E78,E79:E85)</f>
        <v>176423434</v>
      </c>
      <c r="F86" s="222">
        <f t="shared" si="3"/>
        <v>570000</v>
      </c>
      <c r="G86" s="222">
        <f t="shared" si="3"/>
        <v>12600000</v>
      </c>
      <c r="H86" s="222">
        <f t="shared" si="3"/>
        <v>420516</v>
      </c>
      <c r="I86" s="222">
        <f t="shared" si="3"/>
        <v>0</v>
      </c>
      <c r="J86" s="222">
        <f t="shared" si="3"/>
        <v>163673950</v>
      </c>
      <c r="K86" s="222">
        <f t="shared" si="3"/>
        <v>105387362</v>
      </c>
      <c r="L86" s="222">
        <f t="shared" si="3"/>
        <v>58286588</v>
      </c>
      <c r="M86" s="7">
        <f>SUM(J70:J85)</f>
        <v>163673950</v>
      </c>
    </row>
    <row r="87" spans="1:13" ht="23.25" customHeight="1">
      <c r="A87" s="102"/>
      <c r="B87" s="102"/>
      <c r="C87" s="102"/>
      <c r="D87" s="102"/>
      <c r="E87" s="103"/>
      <c r="F87" s="103"/>
      <c r="G87" s="103"/>
      <c r="H87" s="103"/>
      <c r="I87" s="103"/>
      <c r="J87" s="70"/>
      <c r="K87" s="104"/>
      <c r="L87" s="104"/>
      <c r="M87" s="8">
        <f>L86+K86</f>
        <v>163673950</v>
      </c>
    </row>
    <row r="88" spans="1:13" ht="12.75" customHeight="1">
      <c r="A88" s="102"/>
      <c r="B88" s="102"/>
      <c r="C88" s="102"/>
      <c r="D88" s="102"/>
      <c r="E88" s="103"/>
      <c r="F88" s="103"/>
      <c r="G88" s="103"/>
      <c r="H88" s="103"/>
      <c r="I88" s="103"/>
      <c r="J88" s="70"/>
      <c r="K88" s="104"/>
      <c r="L88" s="104"/>
      <c r="M88" s="8"/>
    </row>
    <row r="89" spans="1:13" ht="13.5" customHeight="1">
      <c r="A89" s="483" t="s">
        <v>100</v>
      </c>
      <c r="B89" s="484"/>
      <c r="C89" s="484"/>
      <c r="D89" s="484"/>
      <c r="E89" s="484"/>
      <c r="F89" s="484"/>
      <c r="G89" s="484"/>
      <c r="H89" s="484"/>
      <c r="I89" s="485"/>
      <c r="J89" s="486">
        <f>SUM(J90:K93)</f>
        <v>10697061</v>
      </c>
      <c r="K89" s="487"/>
      <c r="L89" s="105"/>
      <c r="M89" s="1">
        <f>F86-G60</f>
        <v>0</v>
      </c>
    </row>
    <row r="90" spans="1:13" ht="16.5" customHeight="1">
      <c r="A90" s="516" t="s">
        <v>111</v>
      </c>
      <c r="B90" s="517"/>
      <c r="C90" s="517"/>
      <c r="D90" s="517"/>
      <c r="E90" s="517"/>
      <c r="F90" s="517"/>
      <c r="G90" s="517"/>
      <c r="H90" s="517"/>
      <c r="I90" s="518"/>
      <c r="J90" s="479">
        <v>2423133</v>
      </c>
      <c r="K90" s="480"/>
      <c r="L90" s="105"/>
      <c r="M90" s="1">
        <f>H86-I60</f>
        <v>0</v>
      </c>
    </row>
    <row r="91" spans="1:13" ht="16.5" customHeight="1">
      <c r="A91" s="488" t="s">
        <v>112</v>
      </c>
      <c r="B91" s="489"/>
      <c r="C91" s="489"/>
      <c r="D91" s="489"/>
      <c r="E91" s="489"/>
      <c r="F91" s="489"/>
      <c r="G91" s="489"/>
      <c r="H91" s="489"/>
      <c r="I91" s="490"/>
      <c r="J91" s="481">
        <v>406381</v>
      </c>
      <c r="K91" s="482"/>
      <c r="L91" s="105"/>
      <c r="M91" s="1"/>
    </row>
    <row r="92" spans="1:13" ht="17.25" customHeight="1">
      <c r="A92" s="488" t="s">
        <v>143</v>
      </c>
      <c r="B92" s="489"/>
      <c r="C92" s="489"/>
      <c r="D92" s="489"/>
      <c r="E92" s="489"/>
      <c r="F92" s="489"/>
      <c r="G92" s="489"/>
      <c r="H92" s="489"/>
      <c r="I92" s="490"/>
      <c r="J92" s="481">
        <v>2825000</v>
      </c>
      <c r="K92" s="482"/>
      <c r="L92" s="105"/>
      <c r="M92" s="1"/>
    </row>
    <row r="93" spans="1:13" ht="18" customHeight="1">
      <c r="A93" s="498" t="s">
        <v>122</v>
      </c>
      <c r="B93" s="499"/>
      <c r="C93" s="499"/>
      <c r="D93" s="499"/>
      <c r="E93" s="499"/>
      <c r="F93" s="499"/>
      <c r="G93" s="499"/>
      <c r="H93" s="499"/>
      <c r="I93" s="500"/>
      <c r="J93" s="491">
        <v>5042547</v>
      </c>
      <c r="K93" s="492"/>
      <c r="L93" s="105"/>
      <c r="M93" s="1"/>
    </row>
    <row r="94" spans="1:13" ht="23.25" customHeight="1">
      <c r="A94" s="106" t="s">
        <v>101</v>
      </c>
      <c r="B94" s="107"/>
      <c r="C94" s="107"/>
      <c r="D94" s="107"/>
      <c r="E94" s="107"/>
      <c r="F94" s="107"/>
      <c r="G94" s="107"/>
      <c r="H94" s="107"/>
      <c r="I94" s="108"/>
      <c r="J94" s="486">
        <v>350000</v>
      </c>
      <c r="K94" s="487"/>
      <c r="L94" s="105"/>
      <c r="M94" s="1"/>
    </row>
    <row r="95" spans="1:13" ht="15" customHeight="1">
      <c r="A95" s="109">
        <v>931</v>
      </c>
      <c r="B95" s="512" t="s">
        <v>113</v>
      </c>
      <c r="C95" s="392"/>
      <c r="D95" s="392"/>
      <c r="E95" s="392"/>
      <c r="F95" s="392"/>
      <c r="G95" s="392"/>
      <c r="H95" s="392"/>
      <c r="I95" s="393"/>
      <c r="J95" s="493">
        <v>6900000</v>
      </c>
      <c r="K95" s="505"/>
      <c r="L95" s="105"/>
      <c r="M95" s="1"/>
    </row>
    <row r="96" spans="1:13" ht="15" customHeight="1">
      <c r="A96" s="109">
        <v>952</v>
      </c>
      <c r="B96" s="512" t="s">
        <v>233</v>
      </c>
      <c r="C96" s="429"/>
      <c r="D96" s="429"/>
      <c r="E96" s="429"/>
      <c r="F96" s="429"/>
      <c r="G96" s="429"/>
      <c r="H96" s="429"/>
      <c r="I96" s="430"/>
      <c r="J96" s="493">
        <v>10000000</v>
      </c>
      <c r="K96" s="494"/>
      <c r="L96" s="105"/>
      <c r="M96" s="1"/>
    </row>
    <row r="97" spans="1:13" ht="50.25" customHeight="1">
      <c r="A97" s="109">
        <v>950</v>
      </c>
      <c r="B97" s="512" t="s">
        <v>110</v>
      </c>
      <c r="C97" s="392"/>
      <c r="D97" s="392"/>
      <c r="E97" s="392"/>
      <c r="F97" s="392"/>
      <c r="G97" s="392"/>
      <c r="H97" s="392"/>
      <c r="I97" s="393"/>
      <c r="J97" s="493">
        <v>4004678</v>
      </c>
      <c r="K97" s="505"/>
      <c r="L97" s="105"/>
      <c r="M97" s="1"/>
    </row>
    <row r="98" spans="1:13" ht="15" customHeight="1">
      <c r="A98" s="124" t="s">
        <v>5</v>
      </c>
      <c r="B98" s="509" t="s">
        <v>102</v>
      </c>
      <c r="C98" s="510"/>
      <c r="D98" s="510"/>
      <c r="E98" s="510"/>
      <c r="F98" s="510"/>
      <c r="G98" s="510"/>
      <c r="H98" s="510"/>
      <c r="I98" s="511"/>
      <c r="J98" s="503">
        <f>SUM(J95:K97)</f>
        <v>20904678</v>
      </c>
      <c r="K98" s="504"/>
      <c r="L98" s="105"/>
      <c r="M98" s="1"/>
    </row>
    <row r="99" spans="1:13" ht="15" customHeight="1">
      <c r="A99" s="125" t="s">
        <v>104</v>
      </c>
      <c r="B99" s="506" t="s">
        <v>103</v>
      </c>
      <c r="C99" s="507"/>
      <c r="D99" s="507"/>
      <c r="E99" s="507"/>
      <c r="F99" s="507"/>
      <c r="G99" s="507"/>
      <c r="H99" s="507"/>
      <c r="I99" s="508"/>
      <c r="J99" s="501">
        <f>J98+J86</f>
        <v>184578628</v>
      </c>
      <c r="K99" s="502"/>
      <c r="L99" s="105"/>
      <c r="M99" s="1"/>
    </row>
    <row r="100" spans="1:1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12.7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1:12" ht="12.7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</sheetData>
  <sheetProtection/>
  <mergeCells count="105">
    <mergeCell ref="A44:C44"/>
    <mergeCell ref="D44:F45"/>
    <mergeCell ref="G44:H44"/>
    <mergeCell ref="I44:J44"/>
    <mergeCell ref="D32:F32"/>
    <mergeCell ref="D37:F37"/>
    <mergeCell ref="D36:F36"/>
    <mergeCell ref="D38:F38"/>
    <mergeCell ref="B76:D76"/>
    <mergeCell ref="A26:C26"/>
    <mergeCell ref="D26:F27"/>
    <mergeCell ref="G26:H26"/>
    <mergeCell ref="D46:F46"/>
    <mergeCell ref="D47:F47"/>
    <mergeCell ref="D48:F48"/>
    <mergeCell ref="D49:F49"/>
    <mergeCell ref="B74:D74"/>
    <mergeCell ref="D50:F50"/>
    <mergeCell ref="B99:I99"/>
    <mergeCell ref="B98:I98"/>
    <mergeCell ref="B97:I97"/>
    <mergeCell ref="B95:I95"/>
    <mergeCell ref="B96:I96"/>
    <mergeCell ref="D55:F55"/>
    <mergeCell ref="B83:D83"/>
    <mergeCell ref="A90:I90"/>
    <mergeCell ref="B80:D80"/>
    <mergeCell ref="B86:D86"/>
    <mergeCell ref="J93:K93"/>
    <mergeCell ref="J96:K96"/>
    <mergeCell ref="B84:D84"/>
    <mergeCell ref="B85:D85"/>
    <mergeCell ref="A93:I93"/>
    <mergeCell ref="J99:K99"/>
    <mergeCell ref="J98:K98"/>
    <mergeCell ref="J97:K97"/>
    <mergeCell ref="J95:K95"/>
    <mergeCell ref="J94:K94"/>
    <mergeCell ref="J90:K90"/>
    <mergeCell ref="J92:K92"/>
    <mergeCell ref="J91:K91"/>
    <mergeCell ref="A89:I89"/>
    <mergeCell ref="J89:K89"/>
    <mergeCell ref="A92:I92"/>
    <mergeCell ref="A91:I91"/>
    <mergeCell ref="A7:J7"/>
    <mergeCell ref="I9:J9"/>
    <mergeCell ref="A9:C9"/>
    <mergeCell ref="D9:F10"/>
    <mergeCell ref="G9:H9"/>
    <mergeCell ref="A60:F60"/>
    <mergeCell ref="D57:F57"/>
    <mergeCell ref="D28:F28"/>
    <mergeCell ref="D52:F52"/>
    <mergeCell ref="D11:F11"/>
    <mergeCell ref="B81:D81"/>
    <mergeCell ref="B82:D82"/>
    <mergeCell ref="A66:L66"/>
    <mergeCell ref="H68:I68"/>
    <mergeCell ref="J67:J69"/>
    <mergeCell ref="K67:L67"/>
    <mergeCell ref="B79:D79"/>
    <mergeCell ref="A67:A69"/>
    <mergeCell ref="F68:G68"/>
    <mergeCell ref="K68:K69"/>
    <mergeCell ref="B72:D72"/>
    <mergeCell ref="B67:D69"/>
    <mergeCell ref="F67:I67"/>
    <mergeCell ref="D15:F15"/>
    <mergeCell ref="D16:F16"/>
    <mergeCell ref="E67:E69"/>
    <mergeCell ref="D58:F58"/>
    <mergeCell ref="D30:F30"/>
    <mergeCell ref="D18:F18"/>
    <mergeCell ref="D19:F19"/>
    <mergeCell ref="D17:F17"/>
    <mergeCell ref="D29:F29"/>
    <mergeCell ref="D39:F39"/>
    <mergeCell ref="L68:L69"/>
    <mergeCell ref="B71:D71"/>
    <mergeCell ref="D20:F20"/>
    <mergeCell ref="D21:F21"/>
    <mergeCell ref="D22:F22"/>
    <mergeCell ref="D31:F31"/>
    <mergeCell ref="I26:J26"/>
    <mergeCell ref="B78:D78"/>
    <mergeCell ref="B73:D73"/>
    <mergeCell ref="D54:F54"/>
    <mergeCell ref="B75:D75"/>
    <mergeCell ref="B70:D70"/>
    <mergeCell ref="D51:F51"/>
    <mergeCell ref="B77:D77"/>
    <mergeCell ref="D56:F56"/>
    <mergeCell ref="D59:F59"/>
    <mergeCell ref="D53:F53"/>
    <mergeCell ref="D12:F12"/>
    <mergeCell ref="D13:F13"/>
    <mergeCell ref="D40:F40"/>
    <mergeCell ref="D41:F41"/>
    <mergeCell ref="D43:F43"/>
    <mergeCell ref="D42:F42"/>
    <mergeCell ref="D33:F33"/>
    <mergeCell ref="D34:F34"/>
    <mergeCell ref="D35:F35"/>
    <mergeCell ref="D14:F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2012-08-14T10:00:52Z</cp:lastPrinted>
  <dcterms:created xsi:type="dcterms:W3CDTF">2004-08-03T08:26:30Z</dcterms:created>
  <dcterms:modified xsi:type="dcterms:W3CDTF">2012-08-14T12:06:56Z</dcterms:modified>
  <cp:category/>
  <cp:version/>
  <cp:contentType/>
  <cp:contentStatus/>
</cp:coreProperties>
</file>