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8835" activeTab="0"/>
  </bookViews>
  <sheets>
    <sheet name="Wydatki" sheetId="1" r:id="rId1"/>
    <sheet name="Dochody" sheetId="2" r:id="rId2"/>
  </sheets>
  <definedNames/>
  <calcPr fullCalcOnLoad="1"/>
</workbook>
</file>

<file path=xl/sharedStrings.xml><?xml version="1.0" encoding="utf-8"?>
<sst xmlns="http://schemas.openxmlformats.org/spreadsheetml/2006/main" count="464" uniqueCount="248">
  <si>
    <t>Nazwa działu</t>
  </si>
  <si>
    <t>010</t>
  </si>
  <si>
    <t>020</t>
  </si>
  <si>
    <t>Rolnictwo i łowiectwo</t>
  </si>
  <si>
    <t>I.</t>
  </si>
  <si>
    <t>II.</t>
  </si>
  <si>
    <t>III.</t>
  </si>
  <si>
    <t>IV.</t>
  </si>
  <si>
    <t>Leśnictwo</t>
  </si>
  <si>
    <t>Transport i łączność</t>
  </si>
  <si>
    <t>Obsłuba długu publicznego</t>
  </si>
  <si>
    <t>Różne rozliczenia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</si>
  <si>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</si>
  <si>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</si>
  <si>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</si>
  <si>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</si>
  <si>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</si>
  <si>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Działalność usługowa</t>
  </si>
  <si>
    <t xml:space="preserve"> Zmiany Uchwałą Rady Gminy</t>
  </si>
  <si>
    <t>I</t>
  </si>
  <si>
    <t>II</t>
  </si>
  <si>
    <t>I+II</t>
  </si>
  <si>
    <t>§ 992</t>
  </si>
  <si>
    <t>RAZEM WYDATKI</t>
  </si>
  <si>
    <t>RAZEM ROZCHODY</t>
  </si>
  <si>
    <t xml:space="preserve">Zmniejszenie                       </t>
  </si>
  <si>
    <t xml:space="preserve">Zmniejszenie                        </t>
  </si>
  <si>
    <t xml:space="preserve">Zwiększenie                        </t>
  </si>
  <si>
    <t>Urzędy naczelnych organów władzy państwowej, kontroli i ochrony prawa oraz sądownictwo</t>
  </si>
  <si>
    <t>Dział</t>
  </si>
  <si>
    <t>w tym:</t>
  </si>
  <si>
    <t>Bezpieczeństwo publiczne i ochrona przeciwpożarowa</t>
  </si>
  <si>
    <t>Wydatki bieżące</t>
  </si>
  <si>
    <t>Dotacje</t>
  </si>
  <si>
    <t>Wydatki na obsługę długu</t>
  </si>
  <si>
    <t>Wydatki majątkowe</t>
  </si>
  <si>
    <t>Administracja publiczna</t>
  </si>
  <si>
    <t xml:space="preserve">Dochody po zmianach </t>
  </si>
  <si>
    <t xml:space="preserve">Wydatki po zmianach </t>
  </si>
  <si>
    <t>Turystyka</t>
  </si>
  <si>
    <t xml:space="preserve">Spłata kredytów </t>
  </si>
  <si>
    <t>Spłata  pożyczek</t>
  </si>
  <si>
    <t>z tego:</t>
  </si>
  <si>
    <t>Wynagrodzenia i składki od nich naliczane</t>
  </si>
  <si>
    <t>Świadczenia na rzecz osób fizycznych</t>
  </si>
  <si>
    <t>Informatyka</t>
  </si>
  <si>
    <t>1)</t>
  </si>
  <si>
    <t>a)</t>
  </si>
  <si>
    <t>b)</t>
  </si>
  <si>
    <t>Pozostałe wydatki na realizację zadań statutowych</t>
  </si>
  <si>
    <t>2)</t>
  </si>
  <si>
    <t>Dotacje ogółem</t>
  </si>
  <si>
    <t>3)</t>
  </si>
  <si>
    <t>4)</t>
  </si>
  <si>
    <t>5)</t>
  </si>
  <si>
    <t xml:space="preserve">6) </t>
  </si>
  <si>
    <t>7)</t>
  </si>
  <si>
    <t>8)</t>
  </si>
  <si>
    <t>Wydatki na realizację zadań realizowanych na mocy porozumien  z organami administracji rządowej</t>
  </si>
  <si>
    <t>9)</t>
  </si>
  <si>
    <t>Wydatki na realizację zadań otrzymanych do realizacji w drodze umów i porozumien  między jst</t>
  </si>
  <si>
    <t>10)</t>
  </si>
  <si>
    <t>Wydatki na zakup i objęcie akcji i wniesienie wkładów do spółek prawa handlowego</t>
  </si>
  <si>
    <t>11)</t>
  </si>
  <si>
    <t>Wydatki na realizację zadań ujętych w gminnym programie profilaktyki i rozwiązywania problemów alkoholowych oraz przeciwdziałania narkomanii</t>
  </si>
  <si>
    <t>Wydatki na realizację zadań z zakresu adm. rządowej</t>
  </si>
  <si>
    <t>V.</t>
  </si>
  <si>
    <t>Tabela  Nr 1</t>
  </si>
  <si>
    <t>Rady  Gminy Lesznowola</t>
  </si>
  <si>
    <t>Klasyfikacja budżetowa</t>
  </si>
  <si>
    <t>Rozdz.</t>
  </si>
  <si>
    <t>§</t>
  </si>
  <si>
    <t>bieżące</t>
  </si>
  <si>
    <t>majątkowe</t>
  </si>
  <si>
    <t>Szkoły podstawowe</t>
  </si>
  <si>
    <t>DOCHODY OGÓŁEM</t>
  </si>
  <si>
    <t>Kultura i ochrona dziedzictwa narod</t>
  </si>
  <si>
    <t>- dotacje majatkowe</t>
  </si>
  <si>
    <t>- dotacje bieżące</t>
  </si>
  <si>
    <t>- wydatki majatkowe</t>
  </si>
  <si>
    <t>- wydatki bieżące</t>
  </si>
  <si>
    <t>Zmniej     szenia             (-)</t>
  </si>
  <si>
    <t xml:space="preserve">Plan po zmianach  </t>
  </si>
  <si>
    <t>Spłata otrzymanych pożyczek długoterminowych</t>
  </si>
  <si>
    <t>Spłata otrzymanych kredytów  długoterminowych</t>
  </si>
  <si>
    <t>RAZEM  WYDATKI I ROZCHODY</t>
  </si>
  <si>
    <t>Zwięk  szenia                    (+)</t>
  </si>
  <si>
    <t xml:space="preserve"> Wydatki bieżące jednostek budżetowych</t>
  </si>
  <si>
    <t>Nazwa działu, rozdziału i paragrafu</t>
  </si>
  <si>
    <t>Zmniejszenia  ( - )</t>
  </si>
  <si>
    <t>Zwiększenia  ( + )</t>
  </si>
  <si>
    <t>OŚWIATA I WYCHOWANIE</t>
  </si>
  <si>
    <t>WYDATKI  OGÓŁEM</t>
  </si>
  <si>
    <t>Gospodarka miesz</t>
  </si>
  <si>
    <t>Kultura fiz  i sport</t>
  </si>
  <si>
    <t>Wydatki na realizację zadań z zakresu administracji rządowej</t>
  </si>
  <si>
    <t>PLAN DOCHODÓW PO ZMIANACH</t>
  </si>
  <si>
    <t>Zmniejszenia      (-)</t>
  </si>
  <si>
    <t>Zwiększenia   (+)</t>
  </si>
  <si>
    <t>Bieżące</t>
  </si>
  <si>
    <t>Majątkowe</t>
  </si>
  <si>
    <t>Gospodarka mieszkaniowa</t>
  </si>
  <si>
    <t>Kultura i ochrona dziedzictwa narodowego</t>
  </si>
  <si>
    <t>Kultura fizyczna i sport</t>
  </si>
  <si>
    <t>RAZEM DOCHODY</t>
  </si>
  <si>
    <t>1) Dotacje ogółem, w tym:</t>
  </si>
  <si>
    <t>2) Dochody  z opłat z tytułu zezwoleń na sprzedaż napojów alkoholowych</t>
  </si>
  <si>
    <t xml:space="preserve">RAZEM PRZYCHODY </t>
  </si>
  <si>
    <t xml:space="preserve">OGÓŁEM DOCHODY I PRZYCHODY </t>
  </si>
  <si>
    <t>I + II</t>
  </si>
  <si>
    <t xml:space="preserve">Dochody od osób prawnych,od osób fizycznych i od jednostek nie posiadających osobowości prawnej </t>
  </si>
  <si>
    <t>POMOC SPOŁECZNA</t>
  </si>
  <si>
    <t>Dokonuje się zmian w planie WYDATKÓW  budżetu gminy na 2011 rok</t>
  </si>
  <si>
    <t>Dokonuje się zmian w planie DOCHODÓW budżetu gminy na 2011 rok</t>
  </si>
  <si>
    <t>§ 982</t>
  </si>
  <si>
    <t>Wykup papierów wartościowych wyemitowanych przez gminę (obligacji)</t>
  </si>
  <si>
    <t>Przychody ze sprzedaży innych papierów wartościowych (obligacji</t>
  </si>
  <si>
    <t>Przychody z zaciągniętych pożyczek na rynku krajowym na inwestycje</t>
  </si>
  <si>
    <t>Zakup usług remontowych</t>
  </si>
  <si>
    <r>
      <t xml:space="preserve">Zwiększenie                        </t>
    </r>
    <r>
      <rPr>
        <b/>
        <sz val="10"/>
        <rFont val="Cambria"/>
        <family val="1"/>
      </rPr>
      <t xml:space="preserve"> </t>
    </r>
  </si>
  <si>
    <t>Gospodarka komunal   i ochrona środowiska</t>
  </si>
  <si>
    <t>- wolnych środków  51.585,-zł</t>
  </si>
  <si>
    <t>1. Spłata pożyczek w wysokości 2.141.585,-zł następuje z:</t>
  </si>
  <si>
    <t>2. Spłata kredytów w wysokości 410.000,-zł następuje z emitowanych papierów wartościowych</t>
  </si>
  <si>
    <t>3. Wykup papierów wartościowych wyemitowanych przez Gminę  w wysokości 2.000.000,-zł następuje z emitowanych papierów wartościowych</t>
  </si>
  <si>
    <t>Wolne środki jako nadwyżka środków pieniężnych na rachunku bieżącym budżetu gminy wynikających z rozliczeń wyemitowanych papierów wartościowych, kredytów i pożyczek z lat ubiegłych</t>
  </si>
  <si>
    <t>- emitowanych papierów wartościowych 2.090.000,-zł</t>
  </si>
  <si>
    <t>-Dotacje na realizację zadań z zakresu administracji rządowej  (§ 2010)</t>
  </si>
  <si>
    <t>-Dotacje na realizację własnych zadań bieżących  (§ 2030)</t>
  </si>
  <si>
    <t>-Dotacje na realizację zadań realizowanych w drodze umów i porozumień między jst                                                            (§ 2310, § 2320)</t>
  </si>
  <si>
    <t>Przychody ze sprzedaży innych papierów wartościowych (obligacji)</t>
  </si>
  <si>
    <t xml:space="preserve">TRANSPORT I ŁĄCZNOŚĆ </t>
  </si>
  <si>
    <t>Drogi publiczne gminne</t>
  </si>
  <si>
    <t>DOCHODY OD OSÓB PRAWNYCH, OSÓB FIZYCZNYCH I OD INNYCH JEDNOSTEK NIEPOSIADAJĄCYCH OSOBOWOŚCI PRAWNEJ ORAZ WYDATKI ZWIĄZANE Z ICH POBOREM</t>
  </si>
  <si>
    <t>Wypłaty z tytułu udziel przez Gminę poręczeń i gwar</t>
  </si>
  <si>
    <t>0570</t>
  </si>
  <si>
    <t xml:space="preserve">OŚWIATA I WYCHOWANIE </t>
  </si>
  <si>
    <t>GOSPODARKA KOMUNALNA I OCHRONA ŚRODOWISKA</t>
  </si>
  <si>
    <t>Oświetlenie ulic, placów i dróg</t>
  </si>
  <si>
    <t>Razem(II+III+IV+V)</t>
  </si>
  <si>
    <t>Razem (II+III+IV+V+VI)</t>
  </si>
  <si>
    <t>Wydatki na programy finansowane ze środków UE</t>
  </si>
  <si>
    <t xml:space="preserve">Wynagrodzenia osobowe pracowników </t>
  </si>
  <si>
    <t>Zakup usług pozostałych</t>
  </si>
  <si>
    <t>Przedszkola</t>
  </si>
  <si>
    <t>EDUKACYJNA OPIEKA WYCHOWAWCZA</t>
  </si>
  <si>
    <t>Pomoc materialna dla uczniów</t>
  </si>
  <si>
    <t xml:space="preserve">Gospodarka gruntami i nieruchomościami </t>
  </si>
  <si>
    <t>Dochody od osób prawnych,od osób fizycznych i od jed nie posiadających osobowości prawnej oraz wyd związane z ich poborem</t>
  </si>
  <si>
    <t>0920</t>
  </si>
  <si>
    <t xml:space="preserve">Pozostałe odsetki </t>
  </si>
  <si>
    <t>Grzywny, mandaty i inne kary pieniężne od osób fizycznych</t>
  </si>
  <si>
    <t xml:space="preserve">Ośrodki pomocy społecznej </t>
  </si>
  <si>
    <t>0750</t>
  </si>
  <si>
    <t xml:space="preserve">Otrzymane spadki, zapisy i darowizny w postaci pieniężnej </t>
  </si>
  <si>
    <t>0960</t>
  </si>
  <si>
    <t xml:space="preserve">Wynagrodzenia bezosobowe </t>
  </si>
  <si>
    <t>Stołówki szkolne</t>
  </si>
  <si>
    <t>Składki na ubezpieczenia społeczne</t>
  </si>
  <si>
    <t xml:space="preserve">Składki na Fundusz Pracy </t>
  </si>
  <si>
    <t xml:space="preserve">Świadczenia społeczne </t>
  </si>
  <si>
    <t>GOSPODARKA MIESZKANIOWA</t>
  </si>
  <si>
    <t xml:space="preserve">Zakup materiałów i wyposażenia </t>
  </si>
  <si>
    <t xml:space="preserve">Wydatki osobowe niezaliczone do wynagrodzeń </t>
  </si>
  <si>
    <t xml:space="preserve">Podróże służbowe krajowe </t>
  </si>
  <si>
    <t>Rady gmin</t>
  </si>
  <si>
    <t>Urzędy gmin</t>
  </si>
  <si>
    <t>Wydatki na realizację zadań otrzym do realizacji w drodze um i poroz  między jst</t>
  </si>
  <si>
    <t>Przetwórstwo przem</t>
  </si>
  <si>
    <t xml:space="preserve">Tabela  Nr 2 </t>
  </si>
  <si>
    <t>ADMINISTRACJA PUBLICZNA</t>
  </si>
  <si>
    <t>OCHRONA ZDROWIA</t>
  </si>
  <si>
    <t>Wydatki na zakupy  inwestycyjne jed budżetowych</t>
  </si>
  <si>
    <t>Wynagrodz enia i składki od nich naliczane</t>
  </si>
  <si>
    <t>Kary i odszk wypłacane na rzecz osób fizycznych</t>
  </si>
  <si>
    <t>Plan na dzień 14.07.2011r.</t>
  </si>
  <si>
    <t>Dochody   14.07.2011r.</t>
  </si>
  <si>
    <t>Wydatki   14.07.2011r.</t>
  </si>
  <si>
    <t>TRANSPORT I ŁĄCZNOŚĆ</t>
  </si>
  <si>
    <t>0470</t>
  </si>
  <si>
    <t xml:space="preserve">GOSPODARKA MIESZKANIOWA </t>
  </si>
  <si>
    <t xml:space="preserve">Wpływy z opłat za zarząd, użytkowanie i użytkowanie wieczyste nieruchomości </t>
  </si>
  <si>
    <t xml:space="preserve">Dochody z najmu i dzierżawy składników majątkowych jednostek samorządu terytorialnego </t>
  </si>
  <si>
    <t>Starostwa powiatowe</t>
  </si>
  <si>
    <t xml:space="preserve">Dotacje celowe otrzymane z powiatu na  zadania bieżące realizowane na podstawie porozumień między jednostkami samorządu terytorialnego </t>
  </si>
  <si>
    <t>Promocja jednostek samorządu terytorialnego</t>
  </si>
  <si>
    <t>Wpływy z podatku rolnego, podatku leśnego,podatku od spadków i darowizn , podatku od czynności cywilnoprawnych oraz podatków i opłat lokalnych od osób fizycznych</t>
  </si>
  <si>
    <t xml:space="preserve">Podatek od czynności cywilnoprawnych </t>
  </si>
  <si>
    <t>0500</t>
  </si>
  <si>
    <t xml:space="preserve">Szkoły podstawowe </t>
  </si>
  <si>
    <t xml:space="preserve">Grzywny i kary pieniężne od osób prawnych i innych jednostek organizacyjnych </t>
  </si>
  <si>
    <t>0580</t>
  </si>
  <si>
    <t>Oddziały przedszkolne w szkołach podstawowych</t>
  </si>
  <si>
    <t xml:space="preserve">Wpływy z różnych dochodów </t>
  </si>
  <si>
    <t>0830</t>
  </si>
  <si>
    <t>0970</t>
  </si>
  <si>
    <t xml:space="preserve">Wpływy z usług </t>
  </si>
  <si>
    <t>Zespoły obsługi ekonomiczno - administracyjnej szkół</t>
  </si>
  <si>
    <t>Dotacje celowe otrzymane z budżetu państwa na realizację własnych zadań bieżących gmin</t>
  </si>
  <si>
    <t>Wpływy i wydatki związane z gromadzeniem środków z opłat i kar za korzystanie ze środowiska</t>
  </si>
  <si>
    <t xml:space="preserve">KULTURA FIZYCZNA I SPORT </t>
  </si>
  <si>
    <t>Zadania z zakresu kultury fizycznej i sportu</t>
  </si>
  <si>
    <t>Gospodarka gruntami i nieruchomoś</t>
  </si>
  <si>
    <r>
      <t xml:space="preserve">-Dotacje na realizację zadań finansowanych ze środków  UE ( §2007 i §2009, </t>
    </r>
    <r>
      <rPr>
        <b/>
        <sz val="11"/>
        <rFont val="Czcionka tekstu podstawowego"/>
        <family val="0"/>
      </rPr>
      <t>§6207 i §6209</t>
    </r>
    <r>
      <rPr>
        <b/>
        <sz val="11"/>
        <rFont val="Cambria"/>
        <family val="1"/>
      </rPr>
      <t>)</t>
    </r>
  </si>
  <si>
    <t xml:space="preserve">Wydatki inwestycyjne jednostek budżetowych </t>
  </si>
  <si>
    <t xml:space="preserve">Wydatki na zakupy inwestycyjne jed  budżetowych </t>
  </si>
  <si>
    <t>Opłaty za administrowanie i czynsze za budynki, lokale i pomieszczenia garażowe</t>
  </si>
  <si>
    <t>Różne wydatki na rzecz osób fizycznych</t>
  </si>
  <si>
    <t>Opłaty z tytułu zakupu usług telekomunikacyjnych świadczonych w ruchomej publicznej sieci telefonicznej</t>
  </si>
  <si>
    <t>Dodatkowe wynagrodzenie roczne</t>
  </si>
  <si>
    <t>Opłaty z tytułu zakupu usług telekomunikacyjnych świadczonych w stacjonarnej publicznej sieci telefonicznej</t>
  </si>
  <si>
    <t>DOCHODY OD OSÓB PRAWNYCH, OD OSÓB FIZYCZNYCH I OD JED NIEPOSIADA  JĄCYCH OSOBOWOŚCI PRAWNEJ ORAZ WYDATKI ZWIĄZANE Z ICH POBOREM</t>
  </si>
  <si>
    <t xml:space="preserve">Odpisy na Zakładowy Fundusz Świadczeń Socjalnych </t>
  </si>
  <si>
    <t>Promocja jed samorządu terytorialnego</t>
  </si>
  <si>
    <t>Lecznictwo ambulatoryjne</t>
  </si>
  <si>
    <t>Kary i odszkodowania wypłacane na rzecz osób prawnych i innych jednostek organizacyjnych</t>
  </si>
  <si>
    <t>Stypendia dla uczniów</t>
  </si>
  <si>
    <t>Pomoc materialna dla uczniów ZOPO</t>
  </si>
  <si>
    <t xml:space="preserve">Gimnazja </t>
  </si>
  <si>
    <t xml:space="preserve">Świetlice szkolne </t>
  </si>
  <si>
    <t>KULTURA FIZYCZNA I SPORT</t>
  </si>
  <si>
    <t xml:space="preserve">Zadania w zakresie kultury fizycznej i sportu </t>
  </si>
  <si>
    <t>Dotacje celowe  przekazane gminie na zadania bieżące realizowane na podst porozumień między jednostkami samorządu terytorialnego</t>
  </si>
  <si>
    <t xml:space="preserve">Dotacja podmiotowa z budżetu dla niepublicznej jednostki systemu oświaty </t>
  </si>
  <si>
    <t xml:space="preserve">Wydatki inwestycyjne jednostek budżetowych (WPF) </t>
  </si>
  <si>
    <t>Zakup energii</t>
  </si>
  <si>
    <t>Składki na ubezpieczenie zdrowotne opłacane za osoby pobierające niektóre świadczenia z pomocy społecznej, niektóre świadcz rodzinne oraz za osoby uczęszczające w zajęciach w centrum integracji społecznej</t>
  </si>
  <si>
    <t xml:space="preserve">Składki na ubezpieczenie zdrowotne </t>
  </si>
  <si>
    <t xml:space="preserve">Zasiłki stałe </t>
  </si>
  <si>
    <t>Wpływy z podatku rolnego, podatku leśnego, podatku od czynności cywilnoprawnych , podatków i opłat lokalnych od osób prawnych i innych jednostek organizacyjnych</t>
  </si>
  <si>
    <t xml:space="preserve">Podatek od nieruchomości </t>
  </si>
  <si>
    <t>0310</t>
  </si>
  <si>
    <t xml:space="preserve">Wydatki inwestycyjne jednostek budżetowych(WPF) </t>
  </si>
  <si>
    <t>Gospodarka ściekowa i ochrona wód</t>
  </si>
  <si>
    <t>Wydatki inwestycyjne jednostek budżetowych  (WPF)</t>
  </si>
  <si>
    <t>Szkolenia pracow niebędących członk  korpusu służ cyw</t>
  </si>
  <si>
    <t>Pozostałe działania w zakresie polityki społecznej</t>
  </si>
  <si>
    <t xml:space="preserve">Pobór podatków, opłat i niepodatkowych należności budżetowych </t>
  </si>
  <si>
    <t>POZOSTAŁE ZADANIA W ZAKRESIE POLITYKI SPOŁECZNEJ</t>
  </si>
  <si>
    <t>DZIAŁALNOŚĆ USŁUGOWA</t>
  </si>
  <si>
    <t>Plany zagospodarowania przestrzennego</t>
  </si>
  <si>
    <t>Pozostała działalność  "Kapitał na przyszłość"</t>
  </si>
  <si>
    <t>Pozostała działalność "Kapitał na przyszłość"</t>
  </si>
  <si>
    <t>Dotacje celowe w ramach programów finansowanych z udziałem środków europejskich oraz środków, o których mowa w art. 5 ust. 1 pkt 3 oraz ust. 3pkt 5 i 6 ustawy, lub płatności w ramach budżetu środków europejskich</t>
  </si>
  <si>
    <t xml:space="preserve">RÓŻNE ROZLICZENIA </t>
  </si>
  <si>
    <t>Różne rozliczenia finansowe</t>
  </si>
  <si>
    <t>do Uchwały Nr 79/VIII/2011</t>
  </si>
  <si>
    <t>z  dnia 23 sierpnia 2011r.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</si>
</sst>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sz val="9"/>
      <name val="Arial CE"/>
      <family val="0"/>
    </font>
    <font>
      <sz val="10"/>
      <name val="Cambria"/>
      <family val="1"/>
    </font>
    <font>
      <b/>
      <sz val="11"/>
      <name val="Arial CE"/>
      <family val="2"/>
    </font>
    <font>
      <b/>
      <sz val="10"/>
      <name val="Cambria"/>
      <family val="1"/>
    </font>
    <font>
      <b/>
      <u val="single"/>
      <sz val="10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8"/>
      <name val="Cambria"/>
      <family val="1"/>
    </font>
    <font>
      <sz val="8"/>
      <name val="Cambria"/>
      <family val="1"/>
    </font>
    <font>
      <b/>
      <sz val="7"/>
      <name val="Cambria"/>
      <family val="1"/>
    </font>
    <font>
      <sz val="10"/>
      <color indexed="9"/>
      <name val="Cambria"/>
      <family val="1"/>
    </font>
    <font>
      <b/>
      <sz val="10"/>
      <color indexed="9"/>
      <name val="Cambria"/>
      <family val="1"/>
    </font>
    <font>
      <sz val="7"/>
      <name val="Cambria"/>
      <family val="1"/>
    </font>
    <font>
      <b/>
      <u val="single"/>
      <sz val="12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sz val="6"/>
      <name val="Cambria"/>
      <family val="1"/>
    </font>
    <font>
      <b/>
      <sz val="9"/>
      <name val="Arial CE"/>
      <family val="2"/>
    </font>
    <font>
      <b/>
      <sz val="11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>
        <color indexed="8"/>
      </bottom>
    </border>
    <border>
      <left/>
      <right/>
      <top style="hair"/>
      <bottom style="hair">
        <color indexed="8"/>
      </bottom>
    </border>
    <border>
      <left/>
      <right style="thin"/>
      <top style="hair"/>
      <bottom style="hair">
        <color indexed="8"/>
      </bottom>
    </border>
    <border>
      <left/>
      <right/>
      <top style="hair"/>
      <bottom style="hair"/>
    </border>
    <border>
      <left style="thin"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/>
      <top style="hair">
        <color indexed="8"/>
      </top>
      <bottom style="hair">
        <color indexed="8"/>
      </bottom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  <border>
      <left style="thin"/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thin"/>
      <top style="hair">
        <color indexed="8"/>
      </top>
      <bottom/>
    </border>
    <border>
      <left/>
      <right style="thin"/>
      <top/>
      <bottom/>
    </border>
    <border>
      <left style="thin"/>
      <right/>
      <top style="thin"/>
      <bottom style="hair">
        <color indexed="8"/>
      </bottom>
    </border>
    <border>
      <left/>
      <right/>
      <top style="thin"/>
      <bottom style="hair">
        <color indexed="8"/>
      </bottom>
    </border>
    <border>
      <left/>
      <right style="thin"/>
      <top style="thin"/>
      <bottom style="hair">
        <color indexed="8"/>
      </bottom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>
        <color indexed="8"/>
      </top>
      <bottom style="hair"/>
    </border>
    <border>
      <left/>
      <right/>
      <top style="hair">
        <color indexed="8"/>
      </top>
      <bottom style="hair"/>
    </border>
    <border>
      <left/>
      <right style="thin"/>
      <top style="hair">
        <color indexed="8"/>
      </top>
      <bottom style="hair"/>
    </border>
    <border>
      <left style="thin"/>
      <right/>
      <top style="thin">
        <color indexed="8"/>
      </top>
      <bottom style="hair"/>
    </border>
    <border>
      <left/>
      <right/>
      <top style="thin">
        <color indexed="8"/>
      </top>
      <bottom style="hair"/>
    </border>
    <border>
      <left/>
      <right style="thin"/>
      <top style="thin">
        <color indexed="8"/>
      </top>
      <bottom style="hair"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88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3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left" vertical="center"/>
    </xf>
    <xf numFmtId="3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left" vertical="center" wrapText="1"/>
    </xf>
    <xf numFmtId="3" fontId="10" fillId="0" borderId="10" xfId="0" applyNumberFormat="1" applyFont="1" applyBorder="1" applyAlignment="1">
      <alignment horizontal="left" vertical="center" wrapText="1"/>
    </xf>
    <xf numFmtId="3" fontId="10" fillId="0" borderId="10" xfId="0" applyNumberFormat="1" applyFont="1" applyBorder="1" applyAlignment="1">
      <alignment vertical="center"/>
    </xf>
    <xf numFmtId="3" fontId="12" fillId="33" borderId="1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3" fontId="8" fillId="0" borderId="10" xfId="0" applyNumberFormat="1" applyFont="1" applyBorder="1" applyAlignment="1">
      <alignment horizontal="right" vertical="center"/>
    </xf>
    <xf numFmtId="0" fontId="13" fillId="34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6" fillId="35" borderId="12" xfId="0" applyFont="1" applyFill="1" applyBorder="1" applyAlignment="1" quotePrefix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3" fontId="6" fillId="35" borderId="12" xfId="0" applyNumberFormat="1" applyFont="1" applyFill="1" applyBorder="1" applyAlignment="1">
      <alignment horizontal="right" vertical="center"/>
    </xf>
    <xf numFmtId="0" fontId="6" fillId="36" borderId="13" xfId="0" applyFont="1" applyFill="1" applyBorder="1" applyAlignment="1">
      <alignment horizontal="center" vertical="center"/>
    </xf>
    <xf numFmtId="0" fontId="6" fillId="36" borderId="13" xfId="0" applyFont="1" applyFill="1" applyBorder="1" applyAlignment="1" quotePrefix="1">
      <alignment horizontal="center" vertical="center"/>
    </xf>
    <xf numFmtId="3" fontId="6" fillId="36" borderId="13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0" fontId="4" fillId="0" borderId="17" xfId="0" applyFont="1" applyBorder="1" applyAlignment="1" quotePrefix="1">
      <alignment horizontal="center" vertical="center"/>
    </xf>
    <xf numFmtId="0" fontId="4" fillId="0" borderId="14" xfId="0" applyFont="1" applyBorder="1" applyAlignment="1" quotePrefix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6" fillId="0" borderId="10" xfId="0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34" borderId="18" xfId="0" applyFont="1" applyFill="1" applyBorder="1" applyAlignment="1">
      <alignment horizontal="right" vertical="center"/>
    </xf>
    <xf numFmtId="3" fontId="6" fillId="34" borderId="13" xfId="0" applyNumberFormat="1" applyFont="1" applyFill="1" applyBorder="1" applyAlignment="1">
      <alignment horizontal="right" vertical="center" wrapText="1"/>
    </xf>
    <xf numFmtId="3" fontId="6" fillId="34" borderId="17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center" vertical="center"/>
    </xf>
    <xf numFmtId="0" fontId="6" fillId="34" borderId="19" xfId="0" applyFont="1" applyFill="1" applyBorder="1" applyAlignment="1">
      <alignment horizontal="right" vertical="center"/>
    </xf>
    <xf numFmtId="3" fontId="6" fillId="34" borderId="15" xfId="0" applyNumberFormat="1" applyFont="1" applyFill="1" applyBorder="1" applyAlignment="1">
      <alignment horizontal="right" vertical="center" wrapText="1"/>
    </xf>
    <xf numFmtId="3" fontId="14" fillId="34" borderId="17" xfId="0" applyNumberFormat="1" applyFont="1" applyFill="1" applyBorder="1" applyAlignment="1">
      <alignment horizontal="right" vertical="center" wrapText="1"/>
    </xf>
    <xf numFmtId="0" fontId="6" fillId="34" borderId="20" xfId="0" applyFont="1" applyFill="1" applyBorder="1" applyAlignment="1">
      <alignment horizontal="left" vertical="center"/>
    </xf>
    <xf numFmtId="0" fontId="6" fillId="0" borderId="19" xfId="0" applyFont="1" applyBorder="1" applyAlignment="1">
      <alignment horizontal="right" vertical="center" wrapText="1"/>
    </xf>
    <xf numFmtId="3" fontId="6" fillId="34" borderId="21" xfId="0" applyNumberFormat="1" applyFont="1" applyFill="1" applyBorder="1" applyAlignment="1">
      <alignment horizontal="right" vertical="center" wrapText="1"/>
    </xf>
    <xf numFmtId="0" fontId="6" fillId="34" borderId="22" xfId="0" applyFont="1" applyFill="1" applyBorder="1" applyAlignment="1">
      <alignment horizontal="right" vertical="center"/>
    </xf>
    <xf numFmtId="3" fontId="6" fillId="34" borderId="16" xfId="0" applyNumberFormat="1" applyFont="1" applyFill="1" applyBorder="1" applyAlignment="1">
      <alignment horizontal="right" vertical="center" wrapText="1"/>
    </xf>
    <xf numFmtId="0" fontId="6" fillId="34" borderId="23" xfId="0" applyFont="1" applyFill="1" applyBorder="1" applyAlignment="1">
      <alignment horizontal="right" vertical="top"/>
    </xf>
    <xf numFmtId="3" fontId="6" fillId="34" borderId="23" xfId="0" applyNumberFormat="1" applyFont="1" applyFill="1" applyBorder="1" applyAlignment="1">
      <alignment horizontal="right" vertical="center" wrapText="1"/>
    </xf>
    <xf numFmtId="3" fontId="6" fillId="34" borderId="0" xfId="0" applyNumberFormat="1" applyFont="1" applyFill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 wrapText="1"/>
    </xf>
    <xf numFmtId="0" fontId="13" fillId="34" borderId="17" xfId="0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right" vertical="center"/>
    </xf>
    <xf numFmtId="0" fontId="14" fillId="34" borderId="17" xfId="0" applyFont="1" applyFill="1" applyBorder="1" applyAlignment="1">
      <alignment horizontal="right" vertical="center" wrapText="1"/>
    </xf>
    <xf numFmtId="0" fontId="6" fillId="37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wrapText="1"/>
    </xf>
    <xf numFmtId="3" fontId="6" fillId="34" borderId="0" xfId="0" applyNumberFormat="1" applyFont="1" applyFill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 horizontal="left" vertical="center"/>
    </xf>
    <xf numFmtId="0" fontId="4" fillId="0" borderId="0" xfId="0" applyFont="1" applyAlignment="1">
      <alignment/>
    </xf>
    <xf numFmtId="3" fontId="12" fillId="0" borderId="10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center" vertical="center" wrapText="1"/>
    </xf>
    <xf numFmtId="3" fontId="8" fillId="37" borderId="10" xfId="0" applyNumberFormat="1" applyFont="1" applyFill="1" applyBorder="1" applyAlignment="1">
      <alignment horizontal="right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0" xfId="0" applyFont="1" applyAlignment="1" quotePrefix="1">
      <alignment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6" fillId="0" borderId="0" xfId="0" applyFont="1" applyAlignment="1">
      <alignment vertical="center"/>
    </xf>
    <xf numFmtId="0" fontId="6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0" fillId="34" borderId="0" xfId="0" applyFont="1" applyFill="1" applyBorder="1" applyAlignment="1">
      <alignment horizontal="left" vertical="center"/>
    </xf>
    <xf numFmtId="0" fontId="10" fillId="34" borderId="0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/>
    </xf>
    <xf numFmtId="3" fontId="8" fillId="38" borderId="10" xfId="0" applyNumberFormat="1" applyFont="1" applyFill="1" applyBorder="1" applyAlignment="1">
      <alignment horizontal="right" vertical="center"/>
    </xf>
    <xf numFmtId="0" fontId="8" fillId="39" borderId="13" xfId="0" applyFont="1" applyFill="1" applyBorder="1" applyAlignment="1">
      <alignment horizontal="center" vertical="center"/>
    </xf>
    <xf numFmtId="3" fontId="8" fillId="39" borderId="13" xfId="0" applyNumberFormat="1" applyFont="1" applyFill="1" applyBorder="1" applyAlignment="1">
      <alignment horizontal="right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 quotePrefix="1">
      <alignment horizontal="center" vertical="center"/>
    </xf>
    <xf numFmtId="3" fontId="9" fillId="0" borderId="15" xfId="0" applyNumberFormat="1" applyFont="1" applyBorder="1" applyAlignment="1">
      <alignment horizontal="right" vertical="center"/>
    </xf>
    <xf numFmtId="3" fontId="6" fillId="38" borderId="10" xfId="0" applyNumberFormat="1" applyFont="1" applyFill="1" applyBorder="1" applyAlignment="1">
      <alignment horizontal="right" vertical="center"/>
    </xf>
    <xf numFmtId="3" fontId="6" fillId="34" borderId="17" xfId="0" applyNumberFormat="1" applyFont="1" applyFill="1" applyBorder="1" applyAlignment="1">
      <alignment/>
    </xf>
    <xf numFmtId="0" fontId="6" fillId="0" borderId="12" xfId="0" applyFont="1" applyBorder="1" applyAlignment="1" quotePrefix="1">
      <alignment horizontal="center"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0" fontId="8" fillId="34" borderId="13" xfId="0" applyFont="1" applyFill="1" applyBorder="1" applyAlignment="1">
      <alignment horizontal="right" vertical="center" wrapText="1"/>
    </xf>
    <xf numFmtId="3" fontId="8" fillId="34" borderId="12" xfId="0" applyNumberFormat="1" applyFont="1" applyFill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/>
    </xf>
    <xf numFmtId="0" fontId="17" fillId="33" borderId="10" xfId="0" applyFont="1" applyFill="1" applyBorder="1" applyAlignment="1">
      <alignment horizontal="center"/>
    </xf>
    <xf numFmtId="3" fontId="18" fillId="33" borderId="10" xfId="0" applyNumberFormat="1" applyFont="1" applyFill="1" applyBorder="1" applyAlignment="1">
      <alignment/>
    </xf>
    <xf numFmtId="3" fontId="18" fillId="33" borderId="10" xfId="0" applyNumberFormat="1" applyFont="1" applyFill="1" applyBorder="1" applyAlignment="1">
      <alignment horizontal="right" vertical="center"/>
    </xf>
    <xf numFmtId="0" fontId="17" fillId="34" borderId="0" xfId="0" applyFont="1" applyFill="1" applyBorder="1" applyAlignment="1">
      <alignment horizontal="center"/>
    </xf>
    <xf numFmtId="3" fontId="18" fillId="34" borderId="0" xfId="0" applyNumberFormat="1" applyFont="1" applyFill="1" applyBorder="1" applyAlignment="1">
      <alignment/>
    </xf>
    <xf numFmtId="3" fontId="18" fillId="34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Border="1" applyAlignment="1">
      <alignment horizontal="right"/>
    </xf>
    <xf numFmtId="0" fontId="18" fillId="34" borderId="25" xfId="0" applyFont="1" applyFill="1" applyBorder="1" applyAlignment="1">
      <alignment horizontal="left" vertical="center"/>
    </xf>
    <xf numFmtId="0" fontId="18" fillId="34" borderId="26" xfId="0" applyFont="1" applyFill="1" applyBorder="1" applyAlignment="1">
      <alignment horizontal="left" vertical="center"/>
    </xf>
    <xf numFmtId="0" fontId="18" fillId="34" borderId="27" xfId="0" applyFont="1" applyFill="1" applyBorder="1" applyAlignment="1">
      <alignment horizontal="left" vertical="center"/>
    </xf>
    <xf numFmtId="0" fontId="18" fillId="0" borderId="24" xfId="0" applyFont="1" applyBorder="1" applyAlignment="1">
      <alignment horizontal="center" vertic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" fontId="8" fillId="35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 quotePrefix="1">
      <alignment horizontal="center" vertical="center"/>
    </xf>
    <xf numFmtId="3" fontId="9" fillId="0" borderId="16" xfId="0" applyNumberFormat="1" applyFont="1" applyBorder="1" applyAlignment="1">
      <alignment horizontal="right" vertical="center"/>
    </xf>
    <xf numFmtId="3" fontId="8" fillId="36" borderId="13" xfId="0" applyNumberFormat="1" applyFont="1" applyFill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3" fontId="8" fillId="35" borderId="12" xfId="0" applyNumberFormat="1" applyFont="1" applyFill="1" applyBorder="1" applyAlignment="1">
      <alignment horizontal="right" vertical="center"/>
    </xf>
    <xf numFmtId="3" fontId="8" fillId="34" borderId="13" xfId="0" applyNumberFormat="1" applyFont="1" applyFill="1" applyBorder="1" applyAlignment="1">
      <alignment horizontal="right" vertical="center" wrapText="1"/>
    </xf>
    <xf numFmtId="3" fontId="8" fillId="34" borderId="15" xfId="0" applyNumberFormat="1" applyFont="1" applyFill="1" applyBorder="1" applyAlignment="1">
      <alignment horizontal="right" vertical="center" wrapText="1"/>
    </xf>
    <xf numFmtId="3" fontId="6" fillId="33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6" fillId="0" borderId="23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21" xfId="0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8" fillId="38" borderId="10" xfId="0" applyFont="1" applyFill="1" applyBorder="1" applyAlignment="1" quotePrefix="1">
      <alignment horizontal="center" vertical="center"/>
    </xf>
    <xf numFmtId="0" fontId="8" fillId="39" borderId="13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3" fontId="4" fillId="0" borderId="14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9" fillId="0" borderId="21" xfId="0" applyFont="1" applyBorder="1" applyAlignment="1" quotePrefix="1">
      <alignment horizontal="center" vertical="center"/>
    </xf>
    <xf numFmtId="3" fontId="9" fillId="0" borderId="21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6" fillId="40" borderId="13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17" fillId="40" borderId="25" xfId="0" applyFont="1" applyFill="1" applyBorder="1" applyAlignment="1">
      <alignment horizontal="center" vertical="center" wrapText="1"/>
    </xf>
    <xf numFmtId="0" fontId="17" fillId="41" borderId="25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3" fontId="12" fillId="33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9" fillId="0" borderId="21" xfId="0" applyFont="1" applyBorder="1" applyAlignment="1">
      <alignment horizontal="center" vertical="center"/>
    </xf>
    <xf numFmtId="3" fontId="4" fillId="0" borderId="28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6" fillId="42" borderId="13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8" fillId="0" borderId="25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vertical="center" wrapText="1"/>
    </xf>
    <xf numFmtId="3" fontId="4" fillId="0" borderId="29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29" xfId="0" applyFont="1" applyBorder="1" applyAlignment="1" quotePrefix="1">
      <alignment horizontal="center" vertical="center"/>
    </xf>
    <xf numFmtId="0" fontId="9" fillId="0" borderId="29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4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34" borderId="29" xfId="0" applyFont="1" applyFill="1" applyBorder="1" applyAlignment="1">
      <alignment horizontal="right" vertical="center"/>
    </xf>
    <xf numFmtId="0" fontId="6" fillId="0" borderId="29" xfId="0" applyFont="1" applyBorder="1" applyAlignment="1">
      <alignment horizontal="left" vertical="center" wrapText="1"/>
    </xf>
    <xf numFmtId="3" fontId="6" fillId="34" borderId="29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9" xfId="0" applyFont="1" applyBorder="1" applyAlignment="1" quotePrefix="1">
      <alignment horizontal="center" vertical="center"/>
    </xf>
    <xf numFmtId="0" fontId="11" fillId="0" borderId="29" xfId="0" applyFont="1" applyBorder="1" applyAlignment="1">
      <alignment vertical="center" wrapText="1"/>
    </xf>
    <xf numFmtId="3" fontId="9" fillId="0" borderId="29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 quotePrefix="1">
      <alignment horizontal="center" vertical="center"/>
    </xf>
    <xf numFmtId="0" fontId="11" fillId="0" borderId="0" xfId="0" applyFont="1" applyBorder="1" applyAlignment="1">
      <alignment vertical="center" wrapText="1"/>
    </xf>
    <xf numFmtId="3" fontId="9" fillId="0" borderId="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24" xfId="0" applyFont="1" applyBorder="1" applyAlignment="1" quotePrefix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vertical="center" wrapText="1"/>
    </xf>
    <xf numFmtId="3" fontId="10" fillId="0" borderId="29" xfId="0" applyNumberFormat="1" applyFont="1" applyBorder="1" applyAlignment="1">
      <alignment horizontal="right" vertical="center"/>
    </xf>
    <xf numFmtId="3" fontId="10" fillId="0" borderId="29" xfId="0" applyNumberFormat="1" applyFont="1" applyBorder="1" applyAlignment="1">
      <alignment horizontal="right" vertical="center" wrapText="1"/>
    </xf>
    <xf numFmtId="0" fontId="10" fillId="0" borderId="29" xfId="0" applyFont="1" applyBorder="1" applyAlignment="1">
      <alignment horizontal="right" vertical="center"/>
    </xf>
    <xf numFmtId="3" fontId="12" fillId="0" borderId="29" xfId="0" applyNumberFormat="1" applyFont="1" applyBorder="1" applyAlignment="1">
      <alignment horizontal="right" vertical="center"/>
    </xf>
    <xf numFmtId="3" fontId="10" fillId="0" borderId="29" xfId="0" applyNumberFormat="1" applyFont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left" vertical="center" wrapText="1"/>
    </xf>
    <xf numFmtId="0" fontId="6" fillId="36" borderId="32" xfId="0" applyFont="1" applyFill="1" applyBorder="1" applyAlignment="1">
      <alignment horizontal="left" vertical="center" wrapText="1"/>
    </xf>
    <xf numFmtId="0" fontId="6" fillId="36" borderId="33" xfId="0" applyFont="1" applyFill="1" applyBorder="1" applyAlignment="1">
      <alignment horizontal="left" vertical="center" wrapText="1"/>
    </xf>
    <xf numFmtId="0" fontId="6" fillId="35" borderId="25" xfId="0" applyFont="1" applyFill="1" applyBorder="1" applyAlignment="1">
      <alignment vertical="center" wrapText="1"/>
    </xf>
    <xf numFmtId="0" fontId="6" fillId="35" borderId="26" xfId="0" applyFont="1" applyFill="1" applyBorder="1" applyAlignment="1">
      <alignment vertical="center" wrapText="1"/>
    </xf>
    <xf numFmtId="0" fontId="6" fillId="35" borderId="27" xfId="0" applyFont="1" applyFill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9" fillId="43" borderId="38" xfId="0" applyFont="1" applyFill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0" fontId="6" fillId="0" borderId="37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3" fontId="4" fillId="0" borderId="0" xfId="0" applyNumberFormat="1" applyFont="1" applyAlignment="1">
      <alignment/>
    </xf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0" fontId="9" fillId="0" borderId="19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4" fillId="0" borderId="46" xfId="0" applyFont="1" applyBorder="1" applyAlignment="1">
      <alignment vertical="center" wrapText="1"/>
    </xf>
    <xf numFmtId="0" fontId="4" fillId="0" borderId="47" xfId="0" applyFont="1" applyBorder="1" applyAlignment="1">
      <alignment vertic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6" fillId="0" borderId="3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34" borderId="25" xfId="0" applyFont="1" applyFill="1" applyBorder="1" applyAlignment="1">
      <alignment horizontal="left" vertical="center" wrapText="1"/>
    </xf>
    <xf numFmtId="0" fontId="6" fillId="34" borderId="26" xfId="0" applyFont="1" applyFill="1" applyBorder="1" applyAlignment="1">
      <alignment horizontal="left" vertical="center" wrapText="1"/>
    </xf>
    <xf numFmtId="0" fontId="6" fillId="34" borderId="27" xfId="0" applyFont="1" applyFill="1" applyBorder="1" applyAlignment="1">
      <alignment horizontal="left" vertical="center" wrapText="1"/>
    </xf>
    <xf numFmtId="0" fontId="8" fillId="44" borderId="49" xfId="0" applyFont="1" applyFill="1" applyBorder="1" applyAlignment="1">
      <alignment horizontal="left" vertical="center" wrapText="1"/>
    </xf>
    <xf numFmtId="0" fontId="0" fillId="42" borderId="50" xfId="0" applyFill="1" applyBorder="1" applyAlignment="1">
      <alignment horizontal="left" vertical="center" wrapText="1"/>
    </xf>
    <xf numFmtId="0" fontId="0" fillId="42" borderId="51" xfId="0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6" fillId="0" borderId="52" xfId="0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0" fontId="6" fillId="37" borderId="25" xfId="0" applyFont="1" applyFill="1" applyBorder="1" applyAlignment="1">
      <alignment horizontal="left" vertical="center" wrapText="1"/>
    </xf>
    <xf numFmtId="0" fontId="6" fillId="37" borderId="26" xfId="0" applyFont="1" applyFill="1" applyBorder="1" applyAlignment="1">
      <alignment horizontal="left" vertical="center" wrapText="1"/>
    </xf>
    <xf numFmtId="0" fontId="6" fillId="37" borderId="27" xfId="0" applyFont="1" applyFill="1" applyBorder="1" applyAlignment="1">
      <alignment horizontal="left" vertical="center" wrapText="1"/>
    </xf>
    <xf numFmtId="0" fontId="4" fillId="0" borderId="0" xfId="0" applyFont="1" applyAlignment="1" quotePrefix="1">
      <alignment/>
    </xf>
    <xf numFmtId="3" fontId="6" fillId="0" borderId="27" xfId="0" applyNumberFormat="1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6" fillId="0" borderId="24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6" fillId="33" borderId="25" xfId="0" applyFont="1" applyFill="1" applyBorder="1" applyAlignment="1">
      <alignment horizontal="left" vertical="center"/>
    </xf>
    <xf numFmtId="0" fontId="6" fillId="33" borderId="26" xfId="0" applyFont="1" applyFill="1" applyBorder="1" applyAlignment="1">
      <alignment horizontal="left" vertical="center"/>
    </xf>
    <xf numFmtId="0" fontId="6" fillId="33" borderId="27" xfId="0" applyFont="1" applyFill="1" applyBorder="1" applyAlignment="1">
      <alignment horizontal="left" vertical="center"/>
    </xf>
    <xf numFmtId="0" fontId="6" fillId="34" borderId="32" xfId="0" applyFont="1" applyFill="1" applyBorder="1" applyAlignment="1">
      <alignment horizontal="left" vertical="center"/>
    </xf>
    <xf numFmtId="0" fontId="6" fillId="34" borderId="33" xfId="0" applyFont="1" applyFill="1" applyBorder="1" applyAlignment="1">
      <alignment horizontal="left" vertical="center"/>
    </xf>
    <xf numFmtId="0" fontId="6" fillId="34" borderId="37" xfId="0" applyFont="1" applyFill="1" applyBorder="1" applyAlignment="1">
      <alignment horizontal="left" vertical="center"/>
    </xf>
    <xf numFmtId="0" fontId="6" fillId="34" borderId="2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34" borderId="37" xfId="0" applyFont="1" applyFill="1" applyBorder="1" applyAlignment="1" quotePrefix="1">
      <alignment horizontal="left" vertical="center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7" fillId="0" borderId="0" xfId="0" applyFont="1" applyAlignment="1">
      <alignment horizontal="left" wrapText="1"/>
    </xf>
    <xf numFmtId="0" fontId="6" fillId="35" borderId="25" xfId="0" applyFont="1" applyFill="1" applyBorder="1" applyAlignment="1">
      <alignment horizontal="left" vertical="center" wrapText="1"/>
    </xf>
    <xf numFmtId="0" fontId="6" fillId="35" borderId="26" xfId="0" applyFont="1" applyFill="1" applyBorder="1" applyAlignment="1">
      <alignment horizontal="left" vertical="center" wrapText="1"/>
    </xf>
    <xf numFmtId="0" fontId="6" fillId="35" borderId="27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vertical="center" wrapText="1"/>
    </xf>
    <xf numFmtId="0" fontId="4" fillId="0" borderId="52" xfId="0" applyFont="1" applyBorder="1" applyAlignment="1">
      <alignment vertical="center" wrapText="1"/>
    </xf>
    <xf numFmtId="0" fontId="4" fillId="0" borderId="53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4" fillId="0" borderId="54" xfId="0" applyFont="1" applyBorder="1" applyAlignment="1">
      <alignment vertical="center" wrapText="1"/>
    </xf>
    <xf numFmtId="0" fontId="0" fillId="0" borderId="55" xfId="0" applyFont="1" applyBorder="1" applyAlignment="1">
      <alignment vertical="center" wrapText="1"/>
    </xf>
    <xf numFmtId="0" fontId="0" fillId="0" borderId="56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8" fillId="44" borderId="57" xfId="0" applyFont="1" applyFill="1" applyBorder="1" applyAlignment="1">
      <alignment horizontal="left" vertical="center" wrapText="1"/>
    </xf>
    <xf numFmtId="0" fontId="0" fillId="42" borderId="58" xfId="0" applyFill="1" applyBorder="1" applyAlignment="1">
      <alignment horizontal="left" vertical="center" wrapText="1"/>
    </xf>
    <xf numFmtId="0" fontId="0" fillId="42" borderId="59" xfId="0" applyFill="1" applyBorder="1" applyAlignment="1">
      <alignment horizontal="left" vertical="center" wrapText="1"/>
    </xf>
    <xf numFmtId="0" fontId="4" fillId="0" borderId="55" xfId="0" applyFont="1" applyBorder="1" applyAlignment="1">
      <alignment vertical="center" wrapText="1"/>
    </xf>
    <xf numFmtId="0" fontId="4" fillId="0" borderId="56" xfId="0" applyFont="1" applyBorder="1" applyAlignment="1">
      <alignment vertical="center" wrapText="1"/>
    </xf>
    <xf numFmtId="0" fontId="8" fillId="45" borderId="60" xfId="0" applyFont="1" applyFill="1" applyBorder="1" applyAlignment="1">
      <alignment horizontal="left" vertical="center" wrapText="1"/>
    </xf>
    <xf numFmtId="0" fontId="0" fillId="46" borderId="61" xfId="0" applyFill="1" applyBorder="1" applyAlignment="1">
      <alignment horizontal="left" vertical="center" wrapText="1"/>
    </xf>
    <xf numFmtId="0" fontId="0" fillId="46" borderId="62" xfId="0" applyFill="1" applyBorder="1" applyAlignment="1">
      <alignment horizontal="left" vertical="center" wrapText="1"/>
    </xf>
    <xf numFmtId="3" fontId="4" fillId="0" borderId="17" xfId="0" applyNumberFormat="1" applyFont="1" applyBorder="1" applyAlignment="1">
      <alignment/>
    </xf>
    <xf numFmtId="0" fontId="6" fillId="35" borderId="25" xfId="0" applyFont="1" applyFill="1" applyBorder="1" applyAlignment="1">
      <alignment horizontal="left" vertical="center"/>
    </xf>
    <xf numFmtId="0" fontId="6" fillId="35" borderId="26" xfId="0" applyFont="1" applyFill="1" applyBorder="1" applyAlignment="1">
      <alignment horizontal="left" vertical="center"/>
    </xf>
    <xf numFmtId="0" fontId="6" fillId="35" borderId="27" xfId="0" applyFont="1" applyFill="1" applyBorder="1" applyAlignment="1">
      <alignment horizontal="left" vertical="center"/>
    </xf>
    <xf numFmtId="0" fontId="8" fillId="45" borderId="60" xfId="0" applyFont="1" applyFill="1" applyBorder="1" applyAlignment="1">
      <alignment vertical="center" wrapText="1"/>
    </xf>
    <xf numFmtId="0" fontId="0" fillId="46" borderId="61" xfId="0" applyFill="1" applyBorder="1" applyAlignment="1">
      <alignment vertical="center" wrapText="1"/>
    </xf>
    <xf numFmtId="0" fontId="0" fillId="46" borderId="62" xfId="0" applyFill="1" applyBorder="1" applyAlignment="1">
      <alignment vertical="center" wrapText="1"/>
    </xf>
    <xf numFmtId="0" fontId="0" fillId="42" borderId="58" xfId="0" applyFill="1" applyBorder="1" applyAlignment="1">
      <alignment vertical="center" wrapText="1"/>
    </xf>
    <xf numFmtId="0" fontId="0" fillId="42" borderId="59" xfId="0" applyFill="1" applyBorder="1" applyAlignment="1">
      <alignment vertical="center" wrapText="1"/>
    </xf>
    <xf numFmtId="0" fontId="9" fillId="43" borderId="54" xfId="0" applyFont="1" applyFill="1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9" fillId="0" borderId="41" xfId="0" applyFont="1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3" fontId="17" fillId="41" borderId="25" xfId="0" applyNumberFormat="1" applyFont="1" applyFill="1" applyBorder="1" applyAlignment="1">
      <alignment horizontal="center" vertical="center"/>
    </xf>
    <xf numFmtId="3" fontId="17" fillId="41" borderId="27" xfId="0" applyNumberFormat="1" applyFont="1" applyFill="1" applyBorder="1" applyAlignment="1">
      <alignment horizontal="center" vertical="center"/>
    </xf>
    <xf numFmtId="3" fontId="17" fillId="40" borderId="25" xfId="0" applyNumberFormat="1" applyFont="1" applyFill="1" applyBorder="1" applyAlignment="1">
      <alignment horizontal="center" vertical="center"/>
    </xf>
    <xf numFmtId="3" fontId="17" fillId="40" borderId="27" xfId="0" applyNumberFormat="1" applyFont="1" applyFill="1" applyBorder="1" applyAlignment="1">
      <alignment horizontal="center" vertical="center"/>
    </xf>
    <xf numFmtId="3" fontId="18" fillId="0" borderId="25" xfId="0" applyNumberFormat="1" applyFont="1" applyBorder="1" applyAlignment="1">
      <alignment horizontal="center" vertical="center"/>
    </xf>
    <xf numFmtId="3" fontId="18" fillId="0" borderId="27" xfId="0" applyNumberFormat="1" applyFont="1" applyBorder="1" applyAlignment="1">
      <alignment horizontal="center" vertical="center"/>
    </xf>
    <xf numFmtId="3" fontId="18" fillId="34" borderId="25" xfId="0" applyNumberFormat="1" applyFont="1" applyFill="1" applyBorder="1" applyAlignment="1">
      <alignment horizontal="center" vertical="center"/>
    </xf>
    <xf numFmtId="3" fontId="18" fillId="34" borderId="27" xfId="0" applyNumberFormat="1" applyFont="1" applyFill="1" applyBorder="1" applyAlignment="1">
      <alignment horizontal="center" vertical="center"/>
    </xf>
    <xf numFmtId="3" fontId="18" fillId="34" borderId="22" xfId="0" applyNumberFormat="1" applyFont="1" applyFill="1" applyBorder="1" applyAlignment="1">
      <alignment horizontal="center" vertical="center"/>
    </xf>
    <xf numFmtId="3" fontId="18" fillId="34" borderId="53" xfId="0" applyNumberFormat="1" applyFont="1" applyFill="1" applyBorder="1" applyAlignment="1">
      <alignment horizontal="center" vertical="center"/>
    </xf>
    <xf numFmtId="3" fontId="18" fillId="34" borderId="19" xfId="0" applyNumberFormat="1" applyFont="1" applyFill="1" applyBorder="1" applyAlignment="1">
      <alignment horizontal="center" vertical="center"/>
    </xf>
    <xf numFmtId="3" fontId="18" fillId="34" borderId="20" xfId="0" applyNumberFormat="1" applyFont="1" applyFill="1" applyBorder="1" applyAlignment="1">
      <alignment horizontal="center" vertical="center"/>
    </xf>
    <xf numFmtId="0" fontId="8" fillId="39" borderId="18" xfId="0" applyFont="1" applyFill="1" applyBorder="1" applyAlignment="1">
      <alignment horizontal="left" vertical="center" wrapText="1"/>
    </xf>
    <xf numFmtId="0" fontId="11" fillId="0" borderId="22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8" fillId="38" borderId="25" xfId="0" applyFont="1" applyFill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6" fillId="40" borderId="18" xfId="0" applyFont="1" applyFill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8" fillId="38" borderId="26" xfId="0" applyFont="1" applyFill="1" applyBorder="1" applyAlignment="1">
      <alignment horizontal="left" vertical="center" wrapText="1"/>
    </xf>
    <xf numFmtId="0" fontId="8" fillId="38" borderId="27" xfId="0" applyFont="1" applyFill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11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8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18" fillId="34" borderId="19" xfId="0" applyFont="1" applyFill="1" applyBorder="1" applyAlignment="1" quotePrefix="1">
      <alignment horizontal="left" vertical="center" wrapText="1"/>
    </xf>
    <xf numFmtId="0" fontId="18" fillId="34" borderId="37" xfId="0" applyFont="1" applyFill="1" applyBorder="1" applyAlignment="1" quotePrefix="1">
      <alignment horizontal="left" vertical="center" wrapText="1"/>
    </xf>
    <xf numFmtId="0" fontId="18" fillId="34" borderId="20" xfId="0" applyFont="1" applyFill="1" applyBorder="1" applyAlignment="1" quotePrefix="1">
      <alignment horizontal="left" vertical="center" wrapText="1"/>
    </xf>
    <xf numFmtId="0" fontId="18" fillId="34" borderId="41" xfId="0" applyFont="1" applyFill="1" applyBorder="1" applyAlignment="1" quotePrefix="1">
      <alignment horizontal="left" vertical="center" wrapText="1"/>
    </xf>
    <xf numFmtId="0" fontId="18" fillId="34" borderId="42" xfId="0" applyFont="1" applyFill="1" applyBorder="1" applyAlignment="1" quotePrefix="1">
      <alignment horizontal="left" vertical="center" wrapText="1"/>
    </xf>
    <xf numFmtId="0" fontId="18" fillId="34" borderId="43" xfId="0" applyFont="1" applyFill="1" applyBorder="1" applyAlignment="1" quotePrefix="1">
      <alignment horizontal="left"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6" fillId="34" borderId="25" xfId="0" applyFont="1" applyFill="1" applyBorder="1" applyAlignment="1">
      <alignment vertical="center" wrapText="1"/>
    </xf>
    <xf numFmtId="0" fontId="6" fillId="34" borderId="26" xfId="0" applyFont="1" applyFill="1" applyBorder="1" applyAlignment="1">
      <alignment vertical="center" wrapText="1"/>
    </xf>
    <xf numFmtId="0" fontId="6" fillId="34" borderId="27" xfId="0" applyFont="1" applyFill="1" applyBorder="1" applyAlignment="1">
      <alignment vertical="center" wrapText="1"/>
    </xf>
    <xf numFmtId="0" fontId="20" fillId="39" borderId="18" xfId="0" applyFont="1" applyFill="1" applyBorder="1" applyAlignment="1">
      <alignment horizontal="left" vertical="center" wrapText="1"/>
    </xf>
    <xf numFmtId="3" fontId="18" fillId="34" borderId="18" xfId="0" applyNumberFormat="1" applyFont="1" applyFill="1" applyBorder="1" applyAlignment="1">
      <alignment horizontal="center" vertical="center"/>
    </xf>
    <xf numFmtId="3" fontId="18" fillId="34" borderId="3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20" fillId="38" borderId="25" xfId="0" applyFont="1" applyFill="1" applyBorder="1" applyAlignment="1">
      <alignment horizontal="left" vertical="center" wrapText="1"/>
    </xf>
    <xf numFmtId="0" fontId="6" fillId="38" borderId="25" xfId="0" applyFont="1" applyFill="1" applyBorder="1" applyAlignment="1">
      <alignment horizontal="left" vertical="center"/>
    </xf>
    <xf numFmtId="0" fontId="6" fillId="38" borderId="26" xfId="0" applyFont="1" applyFill="1" applyBorder="1" applyAlignment="1">
      <alignment horizontal="left" vertical="center"/>
    </xf>
    <xf numFmtId="0" fontId="6" fillId="38" borderId="27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7" fillId="41" borderId="25" xfId="0" applyFont="1" applyFill="1" applyBorder="1" applyAlignment="1">
      <alignment horizontal="left" vertical="center" wrapText="1"/>
    </xf>
    <xf numFmtId="0" fontId="17" fillId="41" borderId="26" xfId="0" applyFont="1" applyFill="1" applyBorder="1" applyAlignment="1">
      <alignment horizontal="left" vertical="center" wrapText="1"/>
    </xf>
    <xf numFmtId="0" fontId="17" fillId="41" borderId="27" xfId="0" applyFont="1" applyFill="1" applyBorder="1" applyAlignment="1">
      <alignment horizontal="left" vertical="center" wrapText="1"/>
    </xf>
    <xf numFmtId="0" fontId="17" fillId="40" borderId="25" xfId="0" applyFont="1" applyFill="1" applyBorder="1" applyAlignment="1">
      <alignment horizontal="left" vertical="center" wrapText="1"/>
    </xf>
    <xf numFmtId="0" fontId="17" fillId="40" borderId="26" xfId="0" applyFont="1" applyFill="1" applyBorder="1" applyAlignment="1">
      <alignment horizontal="left" vertical="center" wrapText="1"/>
    </xf>
    <xf numFmtId="0" fontId="17" fillId="40" borderId="27" xfId="0" applyFont="1" applyFill="1" applyBorder="1" applyAlignment="1">
      <alignment horizontal="left" vertical="center" wrapText="1"/>
    </xf>
    <xf numFmtId="0" fontId="18" fillId="34" borderId="18" xfId="0" applyFont="1" applyFill="1" applyBorder="1" applyAlignment="1" quotePrefix="1">
      <alignment horizontal="left" vertical="center" wrapText="1"/>
    </xf>
    <xf numFmtId="0" fontId="18" fillId="34" borderId="32" xfId="0" applyFont="1" applyFill="1" applyBorder="1" applyAlignment="1" quotePrefix="1">
      <alignment horizontal="left" vertical="center" wrapText="1"/>
    </xf>
    <xf numFmtId="0" fontId="18" fillId="34" borderId="33" xfId="0" applyFont="1" applyFill="1" applyBorder="1" applyAlignment="1" quotePrefix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17" fillId="33" borderId="25" xfId="0" applyFont="1" applyFill="1" applyBorder="1" applyAlignment="1">
      <alignment horizontal="center"/>
    </xf>
    <xf numFmtId="0" fontId="17" fillId="33" borderId="26" xfId="0" applyFont="1" applyFill="1" applyBorder="1" applyAlignment="1">
      <alignment horizontal="center"/>
    </xf>
    <xf numFmtId="0" fontId="17" fillId="33" borderId="27" xfId="0" applyFont="1" applyFill="1" applyBorder="1" applyAlignment="1">
      <alignment horizontal="center"/>
    </xf>
    <xf numFmtId="0" fontId="18" fillId="34" borderId="25" xfId="0" applyFont="1" applyFill="1" applyBorder="1" applyAlignment="1">
      <alignment horizontal="left" vertical="center" wrapText="1"/>
    </xf>
    <xf numFmtId="0" fontId="18" fillId="34" borderId="26" xfId="0" applyFont="1" applyFill="1" applyBorder="1" applyAlignment="1">
      <alignment horizontal="left" vertical="center" wrapText="1"/>
    </xf>
    <xf numFmtId="0" fontId="18" fillId="34" borderId="27" xfId="0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2"/>
  <sheetViews>
    <sheetView tabSelected="1" zoomScalePageLayoutView="0" workbookViewId="0" topLeftCell="A177">
      <selection activeCell="J4" sqref="J4"/>
    </sheetView>
  </sheetViews>
  <sheetFormatPr defaultColWidth="9.00390625" defaultRowHeight="12.75"/>
  <cols>
    <col min="1" max="1" width="5.25390625" style="0" customWidth="1"/>
    <col min="2" max="2" width="6.375" style="0" customWidth="1"/>
    <col min="3" max="3" width="8.125" style="0" customWidth="1"/>
    <col min="4" max="4" width="5.125" style="0" customWidth="1"/>
    <col min="5" max="5" width="10.00390625" style="0" customWidth="1"/>
    <col min="6" max="6" width="8.75390625" style="0" customWidth="1"/>
    <col min="7" max="7" width="8.625" style="0" customWidth="1"/>
    <col min="8" max="8" width="11.125" style="0" customWidth="1"/>
    <col min="9" max="9" width="9.375" style="0" customWidth="1"/>
    <col min="10" max="10" width="10.375" style="0" customWidth="1"/>
    <col min="11" max="11" width="9.875" style="0" customWidth="1"/>
    <col min="12" max="12" width="9.125" style="0" customWidth="1"/>
    <col min="13" max="13" width="7.25390625" style="0" customWidth="1"/>
    <col min="14" max="14" width="8.125" style="0" customWidth="1"/>
    <col min="15" max="15" width="6.00390625" style="0" customWidth="1"/>
    <col min="16" max="16" width="8.75390625" style="0" customWidth="1"/>
    <col min="17" max="17" width="11.125" style="0" bestFit="1" customWidth="1"/>
  </cols>
  <sheetData>
    <row r="1" spans="1:16" s="3" customFormat="1" ht="11.25" customHeight="1">
      <c r="A1" s="144"/>
      <c r="B1" s="144"/>
      <c r="C1" s="144"/>
      <c r="D1" s="144"/>
      <c r="E1" s="144"/>
      <c r="F1" s="144"/>
      <c r="G1" s="144"/>
      <c r="H1" s="144"/>
      <c r="I1" s="144"/>
      <c r="J1" s="30" t="s">
        <v>169</v>
      </c>
      <c r="K1" s="31"/>
      <c r="L1" s="31"/>
      <c r="M1" s="10"/>
      <c r="N1" s="10"/>
      <c r="O1" s="10"/>
      <c r="P1" s="10"/>
    </row>
    <row r="2" spans="1:16" s="3" customFormat="1" ht="10.5" customHeight="1">
      <c r="A2" s="144"/>
      <c r="B2" s="144"/>
      <c r="C2" s="144"/>
      <c r="D2" s="144"/>
      <c r="E2" s="144"/>
      <c r="F2" s="144"/>
      <c r="G2" s="144"/>
      <c r="H2" s="144"/>
      <c r="I2" s="144"/>
      <c r="J2" s="11" t="s">
        <v>246</v>
      </c>
      <c r="K2" s="11"/>
      <c r="L2" s="11"/>
      <c r="M2" s="10"/>
      <c r="N2" s="10"/>
      <c r="O2" s="10"/>
      <c r="P2" s="10"/>
    </row>
    <row r="3" spans="1:16" s="3" customFormat="1" ht="11.25" customHeight="1">
      <c r="A3" s="144"/>
      <c r="B3" s="144"/>
      <c r="C3" s="144"/>
      <c r="D3" s="144"/>
      <c r="E3" s="144"/>
      <c r="F3" s="144"/>
      <c r="G3" s="144"/>
      <c r="H3" s="144"/>
      <c r="I3" s="144"/>
      <c r="J3" s="11" t="s">
        <v>68</v>
      </c>
      <c r="K3" s="11"/>
      <c r="L3" s="11"/>
      <c r="M3" s="10"/>
      <c r="N3" s="10"/>
      <c r="O3" s="10"/>
      <c r="P3" s="10"/>
    </row>
    <row r="4" spans="1:16" s="3" customFormat="1" ht="9.75" customHeight="1">
      <c r="A4" s="144"/>
      <c r="B4" s="144"/>
      <c r="C4" s="144"/>
      <c r="D4" s="144"/>
      <c r="E4" s="144"/>
      <c r="F4" s="144"/>
      <c r="G4" s="144"/>
      <c r="H4" s="144"/>
      <c r="I4" s="144"/>
      <c r="J4" s="11" t="s">
        <v>247</v>
      </c>
      <c r="K4" s="11"/>
      <c r="L4" s="11"/>
      <c r="M4" s="10"/>
      <c r="N4" s="10"/>
      <c r="O4" s="10"/>
      <c r="P4" s="10"/>
    </row>
    <row r="5" spans="1:16" s="3" customFormat="1" ht="12.75" customHeight="1">
      <c r="A5" s="354" t="s">
        <v>112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10"/>
      <c r="N5" s="10"/>
      <c r="O5" s="10"/>
      <c r="P5" s="10"/>
    </row>
    <row r="6" spans="1:16" ht="2.25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0"/>
      <c r="N6" s="10"/>
      <c r="O6" s="10"/>
      <c r="P6" s="10"/>
    </row>
    <row r="7" spans="1:16" ht="12" customHeight="1">
      <c r="A7" s="262" t="s">
        <v>69</v>
      </c>
      <c r="B7" s="263"/>
      <c r="C7" s="264"/>
      <c r="D7" s="265" t="s">
        <v>88</v>
      </c>
      <c r="E7" s="265"/>
      <c r="F7" s="265"/>
      <c r="G7" s="265"/>
      <c r="H7" s="266"/>
      <c r="I7" s="252" t="s">
        <v>89</v>
      </c>
      <c r="J7" s="252"/>
      <c r="K7" s="252" t="s">
        <v>90</v>
      </c>
      <c r="L7" s="252"/>
      <c r="M7" s="10"/>
      <c r="N7" s="10"/>
      <c r="O7" s="10"/>
      <c r="P7" s="10"/>
    </row>
    <row r="8" spans="1:16" ht="12" customHeight="1">
      <c r="A8" s="143" t="s">
        <v>29</v>
      </c>
      <c r="B8" s="143" t="s">
        <v>70</v>
      </c>
      <c r="C8" s="143" t="s">
        <v>71</v>
      </c>
      <c r="D8" s="267"/>
      <c r="E8" s="267"/>
      <c r="F8" s="267"/>
      <c r="G8" s="267"/>
      <c r="H8" s="268"/>
      <c r="I8" s="32" t="s">
        <v>72</v>
      </c>
      <c r="J8" s="32" t="s">
        <v>73</v>
      </c>
      <c r="K8" s="32" t="s">
        <v>72</v>
      </c>
      <c r="L8" s="32" t="s">
        <v>73</v>
      </c>
      <c r="M8" s="10"/>
      <c r="N8" s="10"/>
      <c r="O8" s="10"/>
      <c r="P8" s="10"/>
    </row>
    <row r="9" spans="1:16" s="9" customFormat="1" ht="12.75" customHeight="1">
      <c r="A9" s="33">
        <v>600</v>
      </c>
      <c r="B9" s="34"/>
      <c r="C9" s="34"/>
      <c r="D9" s="355" t="s">
        <v>131</v>
      </c>
      <c r="E9" s="356"/>
      <c r="F9" s="356"/>
      <c r="G9" s="356"/>
      <c r="H9" s="357"/>
      <c r="I9" s="35"/>
      <c r="J9" s="35">
        <f>J10</f>
        <v>400000</v>
      </c>
      <c r="K9" s="133"/>
      <c r="L9" s="35">
        <f>L10</f>
        <v>414000</v>
      </c>
      <c r="M9" s="123"/>
      <c r="N9" s="123"/>
      <c r="O9" s="123"/>
      <c r="P9" s="123"/>
    </row>
    <row r="10" spans="1:16" s="9" customFormat="1" ht="12.75" customHeight="1">
      <c r="A10" s="36"/>
      <c r="B10" s="37">
        <v>60016</v>
      </c>
      <c r="C10" s="36"/>
      <c r="D10" s="237" t="s">
        <v>132</v>
      </c>
      <c r="E10" s="238"/>
      <c r="F10" s="238"/>
      <c r="G10" s="238"/>
      <c r="H10" s="239"/>
      <c r="I10" s="38"/>
      <c r="J10" s="38">
        <f>J13</f>
        <v>400000</v>
      </c>
      <c r="K10" s="131"/>
      <c r="L10" s="38">
        <f>SUM(L11:L14)</f>
        <v>414000</v>
      </c>
      <c r="M10" s="123"/>
      <c r="N10" s="123"/>
      <c r="O10" s="123"/>
      <c r="P10" s="123"/>
    </row>
    <row r="11" spans="1:16" s="9" customFormat="1" ht="12.75" customHeight="1">
      <c r="A11" s="39"/>
      <c r="B11" s="39"/>
      <c r="C11" s="40">
        <v>6050</v>
      </c>
      <c r="D11" s="246" t="s">
        <v>204</v>
      </c>
      <c r="E11" s="247"/>
      <c r="F11" s="247"/>
      <c r="G11" s="247"/>
      <c r="H11" s="248"/>
      <c r="I11" s="41"/>
      <c r="J11" s="41"/>
      <c r="K11" s="41"/>
      <c r="L11" s="41">
        <v>17000</v>
      </c>
      <c r="M11" s="137"/>
      <c r="N11" s="137"/>
      <c r="O11" s="137"/>
      <c r="P11" s="137"/>
    </row>
    <row r="12" spans="1:16" s="9" customFormat="1" ht="12.75" customHeight="1">
      <c r="A12" s="39"/>
      <c r="B12" s="39"/>
      <c r="C12" s="40">
        <v>6050</v>
      </c>
      <c r="D12" s="246" t="s">
        <v>224</v>
      </c>
      <c r="E12" s="247"/>
      <c r="F12" s="247"/>
      <c r="G12" s="247"/>
      <c r="H12" s="248"/>
      <c r="I12" s="41"/>
      <c r="J12" s="41"/>
      <c r="K12" s="41"/>
      <c r="L12" s="41">
        <v>1000</v>
      </c>
      <c r="M12" s="175"/>
      <c r="N12" s="175"/>
      <c r="O12" s="175"/>
      <c r="P12" s="175"/>
    </row>
    <row r="13" spans="1:16" s="9" customFormat="1" ht="12.75" customHeight="1">
      <c r="A13" s="39"/>
      <c r="B13" s="39"/>
      <c r="C13" s="40">
        <v>6050</v>
      </c>
      <c r="D13" s="246" t="s">
        <v>224</v>
      </c>
      <c r="E13" s="247"/>
      <c r="F13" s="247"/>
      <c r="G13" s="247"/>
      <c r="H13" s="248"/>
      <c r="I13" s="41"/>
      <c r="J13" s="41">
        <v>400000</v>
      </c>
      <c r="K13" s="41"/>
      <c r="L13" s="41"/>
      <c r="M13" s="175"/>
      <c r="N13" s="175"/>
      <c r="O13" s="175"/>
      <c r="P13" s="175"/>
    </row>
    <row r="14" spans="1:16" s="9" customFormat="1" ht="12.75" customHeight="1">
      <c r="A14" s="39"/>
      <c r="B14" s="39"/>
      <c r="C14" s="125">
        <v>6060</v>
      </c>
      <c r="D14" s="358" t="s">
        <v>205</v>
      </c>
      <c r="E14" s="359"/>
      <c r="F14" s="359"/>
      <c r="G14" s="359"/>
      <c r="H14" s="360"/>
      <c r="I14" s="42"/>
      <c r="J14" s="42"/>
      <c r="K14" s="42"/>
      <c r="L14" s="42">
        <v>396000</v>
      </c>
      <c r="M14" s="171"/>
      <c r="N14" s="171"/>
      <c r="O14" s="171"/>
      <c r="P14" s="171"/>
    </row>
    <row r="15" spans="1:16" s="9" customFormat="1" ht="12.75" customHeight="1">
      <c r="A15" s="33">
        <v>700</v>
      </c>
      <c r="B15" s="34"/>
      <c r="C15" s="34"/>
      <c r="D15" s="355" t="s">
        <v>161</v>
      </c>
      <c r="E15" s="370"/>
      <c r="F15" s="370"/>
      <c r="G15" s="370"/>
      <c r="H15" s="371"/>
      <c r="I15" s="35"/>
      <c r="J15" s="35"/>
      <c r="K15" s="35">
        <f>K16</f>
        <v>476700</v>
      </c>
      <c r="L15" s="35">
        <f>L16</f>
        <v>100000</v>
      </c>
      <c r="M15" s="144"/>
      <c r="N15" s="144"/>
      <c r="O15" s="144"/>
      <c r="P15" s="144"/>
    </row>
    <row r="16" spans="1:16" s="9" customFormat="1" ht="12.75" customHeight="1">
      <c r="A16" s="36"/>
      <c r="B16" s="37">
        <v>70005</v>
      </c>
      <c r="C16" s="36"/>
      <c r="D16" s="237" t="s">
        <v>147</v>
      </c>
      <c r="E16" s="372"/>
      <c r="F16" s="372"/>
      <c r="G16" s="372"/>
      <c r="H16" s="373"/>
      <c r="I16" s="38"/>
      <c r="J16" s="38"/>
      <c r="K16" s="38">
        <f>SUM(K17:K22)</f>
        <v>476700</v>
      </c>
      <c r="L16" s="38">
        <f>L22</f>
        <v>100000</v>
      </c>
      <c r="M16" s="144"/>
      <c r="N16" s="144"/>
      <c r="O16" s="144"/>
      <c r="P16" s="144"/>
    </row>
    <row r="17" spans="1:16" s="9" customFormat="1" ht="12" customHeight="1">
      <c r="A17" s="39"/>
      <c r="B17" s="39"/>
      <c r="C17" s="145">
        <v>4110</v>
      </c>
      <c r="D17" s="243" t="s">
        <v>158</v>
      </c>
      <c r="E17" s="244"/>
      <c r="F17" s="244"/>
      <c r="G17" s="244"/>
      <c r="H17" s="245"/>
      <c r="I17" s="146"/>
      <c r="J17" s="146"/>
      <c r="K17" s="146">
        <v>3200</v>
      </c>
      <c r="L17" s="146"/>
      <c r="M17" s="144"/>
      <c r="N17" s="144"/>
      <c r="O17" s="144"/>
      <c r="P17" s="144"/>
    </row>
    <row r="18" spans="1:16" s="9" customFormat="1" ht="12.75" customHeight="1">
      <c r="A18" s="39"/>
      <c r="B18" s="39"/>
      <c r="C18" s="145">
        <v>4120</v>
      </c>
      <c r="D18" s="361" t="s">
        <v>159</v>
      </c>
      <c r="E18" s="362"/>
      <c r="F18" s="362"/>
      <c r="G18" s="362"/>
      <c r="H18" s="363"/>
      <c r="I18" s="146"/>
      <c r="J18" s="146"/>
      <c r="K18" s="146">
        <v>500</v>
      </c>
      <c r="L18" s="146"/>
      <c r="M18" s="171"/>
      <c r="N18" s="171"/>
      <c r="O18" s="171"/>
      <c r="P18" s="171"/>
    </row>
    <row r="19" spans="1:16" s="9" customFormat="1" ht="12.75" customHeight="1">
      <c r="A19" s="39"/>
      <c r="B19" s="39"/>
      <c r="C19" s="40">
        <v>4300</v>
      </c>
      <c r="D19" s="246" t="s">
        <v>143</v>
      </c>
      <c r="E19" s="247"/>
      <c r="F19" s="247"/>
      <c r="G19" s="247"/>
      <c r="H19" s="248"/>
      <c r="I19" s="41"/>
      <c r="J19" s="41"/>
      <c r="K19" s="41">
        <v>10000</v>
      </c>
      <c r="L19" s="41"/>
      <c r="M19" s="204"/>
      <c r="N19" s="204"/>
      <c r="O19" s="204"/>
      <c r="P19" s="204"/>
    </row>
    <row r="20" spans="1:16" s="9" customFormat="1" ht="24.75" customHeight="1">
      <c r="A20" s="39"/>
      <c r="B20" s="39"/>
      <c r="C20" s="40">
        <v>4400</v>
      </c>
      <c r="D20" s="364" t="s">
        <v>206</v>
      </c>
      <c r="E20" s="365"/>
      <c r="F20" s="365"/>
      <c r="G20" s="365"/>
      <c r="H20" s="366"/>
      <c r="I20" s="41"/>
      <c r="J20" s="41"/>
      <c r="K20" s="41">
        <v>123000</v>
      </c>
      <c r="L20" s="41"/>
      <c r="M20" s="171"/>
      <c r="N20" s="171"/>
      <c r="O20" s="171"/>
      <c r="P20" s="171"/>
    </row>
    <row r="21" spans="1:16" s="9" customFormat="1" ht="12" customHeight="1">
      <c r="A21" s="39"/>
      <c r="B21" s="39"/>
      <c r="C21" s="40">
        <v>4590</v>
      </c>
      <c r="D21" s="246" t="s">
        <v>174</v>
      </c>
      <c r="E21" s="247"/>
      <c r="F21" s="247"/>
      <c r="G21" s="247"/>
      <c r="H21" s="248"/>
      <c r="I21" s="41"/>
      <c r="J21" s="41"/>
      <c r="K21" s="41">
        <v>340000</v>
      </c>
      <c r="L21" s="41"/>
      <c r="M21" s="154"/>
      <c r="N21" s="154"/>
      <c r="O21" s="154"/>
      <c r="P21" s="154"/>
    </row>
    <row r="22" spans="1:16" s="9" customFormat="1" ht="12" customHeight="1">
      <c r="A22" s="39"/>
      <c r="B22" s="39"/>
      <c r="C22" s="40">
        <v>6050</v>
      </c>
      <c r="D22" s="246" t="s">
        <v>204</v>
      </c>
      <c r="E22" s="247"/>
      <c r="F22" s="247"/>
      <c r="G22" s="247"/>
      <c r="H22" s="248"/>
      <c r="I22" s="155"/>
      <c r="J22" s="155"/>
      <c r="K22" s="155"/>
      <c r="L22" s="155">
        <v>100000</v>
      </c>
      <c r="M22" s="154"/>
      <c r="N22" s="154"/>
      <c r="O22" s="154"/>
      <c r="P22" s="154"/>
    </row>
    <row r="23" spans="1:16" s="9" customFormat="1" ht="12" customHeight="1">
      <c r="A23" s="33">
        <v>710</v>
      </c>
      <c r="B23" s="34"/>
      <c r="C23" s="34"/>
      <c r="D23" s="355" t="s">
        <v>239</v>
      </c>
      <c r="E23" s="370"/>
      <c r="F23" s="370"/>
      <c r="G23" s="370"/>
      <c r="H23" s="371"/>
      <c r="I23" s="35"/>
      <c r="J23" s="35"/>
      <c r="K23" s="35">
        <f>K24</f>
        <v>100000</v>
      </c>
      <c r="L23" s="35"/>
      <c r="M23" s="183"/>
      <c r="N23" s="183"/>
      <c r="O23" s="183"/>
      <c r="P23" s="183"/>
    </row>
    <row r="24" spans="1:16" s="9" customFormat="1" ht="12" customHeight="1">
      <c r="A24" s="36"/>
      <c r="B24" s="37">
        <v>71004</v>
      </c>
      <c r="C24" s="36"/>
      <c r="D24" s="237" t="s">
        <v>240</v>
      </c>
      <c r="E24" s="372"/>
      <c r="F24" s="372"/>
      <c r="G24" s="372"/>
      <c r="H24" s="373"/>
      <c r="I24" s="38"/>
      <c r="J24" s="38"/>
      <c r="K24" s="38">
        <f>K25</f>
        <v>100000</v>
      </c>
      <c r="L24" s="38"/>
      <c r="M24" s="183"/>
      <c r="N24" s="183"/>
      <c r="O24" s="183"/>
      <c r="P24" s="183"/>
    </row>
    <row r="25" spans="1:16" s="9" customFormat="1" ht="12" customHeight="1">
      <c r="A25" s="39"/>
      <c r="B25" s="39"/>
      <c r="C25" s="40">
        <v>4300</v>
      </c>
      <c r="D25" s="246" t="s">
        <v>143</v>
      </c>
      <c r="E25" s="247"/>
      <c r="F25" s="247"/>
      <c r="G25" s="247"/>
      <c r="H25" s="248"/>
      <c r="I25" s="41"/>
      <c r="J25" s="41"/>
      <c r="K25" s="41">
        <v>100000</v>
      </c>
      <c r="L25" s="41"/>
      <c r="M25" s="183"/>
      <c r="N25" s="183"/>
      <c r="O25" s="183"/>
      <c r="P25" s="183"/>
    </row>
    <row r="26" spans="1:16" s="9" customFormat="1" ht="12" customHeight="1">
      <c r="A26" s="33">
        <v>750</v>
      </c>
      <c r="B26" s="34"/>
      <c r="C26" s="34"/>
      <c r="D26" s="355" t="s">
        <v>170</v>
      </c>
      <c r="E26" s="356"/>
      <c r="F26" s="356"/>
      <c r="G26" s="356"/>
      <c r="H26" s="357"/>
      <c r="I26" s="35">
        <f>I32+I36+I52+I27</f>
        <v>104500</v>
      </c>
      <c r="J26" s="35"/>
      <c r="K26" s="35">
        <f>K32+K36+K52</f>
        <v>716226</v>
      </c>
      <c r="L26" s="35"/>
      <c r="M26" s="154"/>
      <c r="N26" s="154"/>
      <c r="O26" s="154"/>
      <c r="P26" s="154"/>
    </row>
    <row r="27" spans="1:16" s="9" customFormat="1" ht="12" customHeight="1">
      <c r="A27" s="36"/>
      <c r="B27" s="37">
        <v>75020</v>
      </c>
      <c r="C27" s="36"/>
      <c r="D27" s="237" t="s">
        <v>183</v>
      </c>
      <c r="E27" s="238"/>
      <c r="F27" s="238"/>
      <c r="G27" s="238"/>
      <c r="H27" s="239"/>
      <c r="I27" s="38">
        <f>SUM(I28:I31)</f>
        <v>101950</v>
      </c>
      <c r="J27" s="38"/>
      <c r="K27" s="38"/>
      <c r="L27" s="38"/>
      <c r="M27" s="178"/>
      <c r="N27" s="178"/>
      <c r="O27" s="178"/>
      <c r="P27" s="178"/>
    </row>
    <row r="28" spans="1:16" s="9" customFormat="1" ht="12" customHeight="1">
      <c r="A28" s="39"/>
      <c r="B28" s="39"/>
      <c r="C28" s="40">
        <v>4010</v>
      </c>
      <c r="D28" s="246" t="s">
        <v>142</v>
      </c>
      <c r="E28" s="247"/>
      <c r="F28" s="247"/>
      <c r="G28" s="247"/>
      <c r="H28" s="248"/>
      <c r="I28" s="41">
        <v>86250</v>
      </c>
      <c r="J28" s="41"/>
      <c r="K28" s="41"/>
      <c r="L28" s="41"/>
      <c r="M28" s="178"/>
      <c r="N28" s="178"/>
      <c r="O28" s="178"/>
      <c r="P28" s="178"/>
    </row>
    <row r="29" spans="1:16" s="9" customFormat="1" ht="12" customHeight="1">
      <c r="A29" s="39"/>
      <c r="B29" s="39"/>
      <c r="C29" s="40">
        <v>4110</v>
      </c>
      <c r="D29" s="246" t="s">
        <v>158</v>
      </c>
      <c r="E29" s="247"/>
      <c r="F29" s="247"/>
      <c r="G29" s="247"/>
      <c r="H29" s="248"/>
      <c r="I29" s="41">
        <v>12750</v>
      </c>
      <c r="J29" s="41"/>
      <c r="K29" s="41"/>
      <c r="L29" s="41"/>
      <c r="M29" s="178"/>
      <c r="N29" s="178"/>
      <c r="O29" s="178"/>
      <c r="P29" s="178"/>
    </row>
    <row r="30" spans="1:16" s="9" customFormat="1" ht="12" customHeight="1">
      <c r="A30" s="39"/>
      <c r="B30" s="39"/>
      <c r="C30" s="40">
        <v>4120</v>
      </c>
      <c r="D30" s="246" t="s">
        <v>159</v>
      </c>
      <c r="E30" s="247"/>
      <c r="F30" s="247"/>
      <c r="G30" s="247"/>
      <c r="H30" s="248"/>
      <c r="I30" s="41">
        <v>2100</v>
      </c>
      <c r="J30" s="41"/>
      <c r="K30" s="41"/>
      <c r="L30" s="41"/>
      <c r="M30" s="178"/>
      <c r="N30" s="178"/>
      <c r="O30" s="178"/>
      <c r="P30" s="178"/>
    </row>
    <row r="31" spans="1:16" s="9" customFormat="1" ht="12" customHeight="1">
      <c r="A31" s="39"/>
      <c r="B31" s="39"/>
      <c r="C31" s="125">
        <v>4440</v>
      </c>
      <c r="D31" s="367" t="s">
        <v>212</v>
      </c>
      <c r="E31" s="368"/>
      <c r="F31" s="368"/>
      <c r="G31" s="368"/>
      <c r="H31" s="369"/>
      <c r="I31" s="42">
        <v>850</v>
      </c>
      <c r="J31" s="41"/>
      <c r="K31" s="41"/>
      <c r="L31" s="41"/>
      <c r="M31" s="178"/>
      <c r="N31" s="178"/>
      <c r="O31" s="178"/>
      <c r="P31" s="178"/>
    </row>
    <row r="32" spans="1:16" s="9" customFormat="1" ht="12" customHeight="1">
      <c r="A32" s="36"/>
      <c r="B32" s="37">
        <v>75022</v>
      </c>
      <c r="C32" s="36"/>
      <c r="D32" s="237" t="s">
        <v>165</v>
      </c>
      <c r="E32" s="238"/>
      <c r="F32" s="238"/>
      <c r="G32" s="238"/>
      <c r="H32" s="239"/>
      <c r="I32" s="38">
        <f>SUM(I33:I35)</f>
        <v>1000</v>
      </c>
      <c r="J32" s="38"/>
      <c r="K32" s="38">
        <f>SUM(K33:K35)</f>
        <v>73800</v>
      </c>
      <c r="L32" s="38"/>
      <c r="M32" s="154"/>
      <c r="N32" s="154"/>
      <c r="O32" s="154"/>
      <c r="P32" s="154"/>
    </row>
    <row r="33" spans="1:16" s="9" customFormat="1" ht="12" customHeight="1">
      <c r="A33" s="39"/>
      <c r="B33" s="39"/>
      <c r="C33" s="40">
        <v>3030</v>
      </c>
      <c r="D33" s="246" t="s">
        <v>207</v>
      </c>
      <c r="E33" s="295"/>
      <c r="F33" s="295"/>
      <c r="G33" s="295"/>
      <c r="H33" s="296"/>
      <c r="I33" s="41"/>
      <c r="J33" s="41"/>
      <c r="K33" s="41">
        <v>58000</v>
      </c>
      <c r="L33" s="41"/>
      <c r="M33" s="154"/>
      <c r="N33" s="154"/>
      <c r="O33" s="154"/>
      <c r="P33" s="154"/>
    </row>
    <row r="34" spans="1:16" s="9" customFormat="1" ht="12" customHeight="1">
      <c r="A34" s="39"/>
      <c r="B34" s="39"/>
      <c r="C34" s="40">
        <v>4210</v>
      </c>
      <c r="D34" s="246" t="s">
        <v>162</v>
      </c>
      <c r="E34" s="247"/>
      <c r="F34" s="247"/>
      <c r="G34" s="247"/>
      <c r="H34" s="248"/>
      <c r="I34" s="41"/>
      <c r="J34" s="41"/>
      <c r="K34" s="41">
        <v>15800</v>
      </c>
      <c r="L34" s="41"/>
      <c r="M34" s="171"/>
      <c r="N34" s="171"/>
      <c r="O34" s="171"/>
      <c r="P34" s="171"/>
    </row>
    <row r="35" spans="1:16" s="9" customFormat="1" ht="24.75" customHeight="1">
      <c r="A35" s="39"/>
      <c r="B35" s="39"/>
      <c r="C35" s="40">
        <v>4360</v>
      </c>
      <c r="D35" s="294" t="s">
        <v>208</v>
      </c>
      <c r="E35" s="295"/>
      <c r="F35" s="295"/>
      <c r="G35" s="295"/>
      <c r="H35" s="296"/>
      <c r="I35" s="41">
        <v>1000</v>
      </c>
      <c r="J35" s="41"/>
      <c r="K35" s="41"/>
      <c r="L35" s="41"/>
      <c r="M35" s="171"/>
      <c r="N35" s="171"/>
      <c r="O35" s="171"/>
      <c r="P35" s="171"/>
    </row>
    <row r="36" spans="1:16" s="9" customFormat="1" ht="12.75" customHeight="1">
      <c r="A36" s="36"/>
      <c r="B36" s="37">
        <v>75023</v>
      </c>
      <c r="C36" s="36"/>
      <c r="D36" s="237" t="s">
        <v>166</v>
      </c>
      <c r="E36" s="238"/>
      <c r="F36" s="238"/>
      <c r="G36" s="238"/>
      <c r="H36" s="239"/>
      <c r="I36" s="38">
        <f>I39</f>
        <v>1550</v>
      </c>
      <c r="J36" s="38"/>
      <c r="K36" s="38">
        <f>SUM(K37:K43,K47:K51)</f>
        <v>458950</v>
      </c>
      <c r="L36" s="38"/>
      <c r="M36" s="154"/>
      <c r="N36" s="154"/>
      <c r="O36" s="154"/>
      <c r="P36" s="154"/>
    </row>
    <row r="37" spans="1:16" s="9" customFormat="1" ht="12" customHeight="1">
      <c r="A37" s="39"/>
      <c r="B37" s="39"/>
      <c r="C37" s="40">
        <v>3020</v>
      </c>
      <c r="D37" s="246" t="s">
        <v>163</v>
      </c>
      <c r="E37" s="247"/>
      <c r="F37" s="247"/>
      <c r="G37" s="247"/>
      <c r="H37" s="248"/>
      <c r="I37" s="41"/>
      <c r="J37" s="41"/>
      <c r="K37" s="41">
        <v>6000</v>
      </c>
      <c r="L37" s="41"/>
      <c r="M37" s="154"/>
      <c r="N37" s="154"/>
      <c r="O37" s="154"/>
      <c r="P37" s="154"/>
    </row>
    <row r="38" spans="1:16" s="9" customFormat="1" ht="12" customHeight="1">
      <c r="A38" s="39"/>
      <c r="B38" s="39"/>
      <c r="C38" s="40">
        <v>4010</v>
      </c>
      <c r="D38" s="243" t="s">
        <v>142</v>
      </c>
      <c r="E38" s="244"/>
      <c r="F38" s="244"/>
      <c r="G38" s="244"/>
      <c r="H38" s="245"/>
      <c r="I38" s="41"/>
      <c r="J38" s="41"/>
      <c r="K38" s="41">
        <v>86250</v>
      </c>
      <c r="L38" s="41"/>
      <c r="M38" s="171"/>
      <c r="N38" s="171"/>
      <c r="O38" s="171"/>
      <c r="P38" s="171"/>
    </row>
    <row r="39" spans="1:16" s="9" customFormat="1" ht="12" customHeight="1">
      <c r="A39" s="39"/>
      <c r="B39" s="39"/>
      <c r="C39" s="40">
        <v>4040</v>
      </c>
      <c r="D39" s="246" t="s">
        <v>209</v>
      </c>
      <c r="E39" s="247"/>
      <c r="F39" s="247"/>
      <c r="G39" s="247"/>
      <c r="H39" s="248"/>
      <c r="I39" s="41">
        <v>1550</v>
      </c>
      <c r="J39" s="41"/>
      <c r="K39" s="41"/>
      <c r="L39" s="41"/>
      <c r="M39" s="156"/>
      <c r="N39" s="156"/>
      <c r="O39" s="156"/>
      <c r="P39" s="156"/>
    </row>
    <row r="40" spans="1:16" s="9" customFormat="1" ht="12" customHeight="1">
      <c r="A40" s="39"/>
      <c r="B40" s="39"/>
      <c r="C40" s="40">
        <v>4110</v>
      </c>
      <c r="D40" s="243" t="s">
        <v>158</v>
      </c>
      <c r="E40" s="244"/>
      <c r="F40" s="244"/>
      <c r="G40" s="244"/>
      <c r="H40" s="245"/>
      <c r="I40" s="41"/>
      <c r="J40" s="41"/>
      <c r="K40" s="41">
        <v>12750</v>
      </c>
      <c r="L40" s="41"/>
      <c r="M40" s="171"/>
      <c r="N40" s="171"/>
      <c r="O40" s="171"/>
      <c r="P40" s="171"/>
    </row>
    <row r="41" spans="1:16" s="9" customFormat="1" ht="12" customHeight="1">
      <c r="A41" s="39"/>
      <c r="B41" s="39"/>
      <c r="C41" s="145">
        <v>4120</v>
      </c>
      <c r="D41" s="297" t="s">
        <v>159</v>
      </c>
      <c r="E41" s="298"/>
      <c r="F41" s="298"/>
      <c r="G41" s="298"/>
      <c r="H41" s="299"/>
      <c r="I41" s="146"/>
      <c r="J41" s="146"/>
      <c r="K41" s="146">
        <v>2100</v>
      </c>
      <c r="L41" s="146"/>
      <c r="M41" s="171"/>
      <c r="N41" s="171"/>
      <c r="O41" s="171"/>
      <c r="P41" s="171"/>
    </row>
    <row r="42" spans="1:16" s="9" customFormat="1" ht="12" customHeight="1">
      <c r="A42" s="39"/>
      <c r="B42" s="39"/>
      <c r="C42" s="40">
        <v>4210</v>
      </c>
      <c r="D42" s="246" t="s">
        <v>162</v>
      </c>
      <c r="E42" s="247"/>
      <c r="F42" s="247"/>
      <c r="G42" s="247"/>
      <c r="H42" s="248"/>
      <c r="I42" s="41"/>
      <c r="J42" s="41"/>
      <c r="K42" s="41">
        <v>65000</v>
      </c>
      <c r="L42" s="41"/>
      <c r="M42" s="171"/>
      <c r="N42" s="171"/>
      <c r="O42" s="171"/>
      <c r="P42" s="171"/>
    </row>
    <row r="43" spans="1:16" s="9" customFormat="1" ht="12" customHeight="1">
      <c r="A43" s="39"/>
      <c r="B43" s="39"/>
      <c r="C43" s="145">
        <v>4260</v>
      </c>
      <c r="D43" s="259" t="s">
        <v>225</v>
      </c>
      <c r="E43" s="260"/>
      <c r="F43" s="260"/>
      <c r="G43" s="260"/>
      <c r="H43" s="261"/>
      <c r="I43" s="146"/>
      <c r="J43" s="146"/>
      <c r="K43" s="146">
        <v>50000</v>
      </c>
      <c r="L43" s="146"/>
      <c r="M43" s="171"/>
      <c r="N43" s="171"/>
      <c r="O43" s="171"/>
      <c r="P43" s="171"/>
    </row>
    <row r="44" spans="1:16" s="9" customFormat="1" ht="12" customHeight="1">
      <c r="A44" s="219"/>
      <c r="B44" s="219"/>
      <c r="C44" s="219"/>
      <c r="D44" s="191"/>
      <c r="E44" s="191"/>
      <c r="F44" s="191"/>
      <c r="G44" s="191"/>
      <c r="H44" s="191"/>
      <c r="I44" s="192"/>
      <c r="J44" s="192"/>
      <c r="K44" s="192"/>
      <c r="L44" s="192"/>
      <c r="M44" s="220"/>
      <c r="N44" s="220"/>
      <c r="O44" s="220"/>
      <c r="P44" s="220"/>
    </row>
    <row r="45" spans="1:16" s="9" customFormat="1" ht="12" customHeight="1">
      <c r="A45" s="262" t="s">
        <v>69</v>
      </c>
      <c r="B45" s="263"/>
      <c r="C45" s="264"/>
      <c r="D45" s="265" t="s">
        <v>88</v>
      </c>
      <c r="E45" s="265"/>
      <c r="F45" s="265"/>
      <c r="G45" s="265"/>
      <c r="H45" s="266"/>
      <c r="I45" s="252" t="s">
        <v>89</v>
      </c>
      <c r="J45" s="252"/>
      <c r="K45" s="252" t="s">
        <v>90</v>
      </c>
      <c r="L45" s="252"/>
      <c r="M45" s="220"/>
      <c r="N45" s="220"/>
      <c r="O45" s="220"/>
      <c r="P45" s="220"/>
    </row>
    <row r="46" spans="1:16" s="9" customFormat="1" ht="12" customHeight="1">
      <c r="A46" s="218" t="s">
        <v>29</v>
      </c>
      <c r="B46" s="218" t="s">
        <v>70</v>
      </c>
      <c r="C46" s="218" t="s">
        <v>71</v>
      </c>
      <c r="D46" s="267"/>
      <c r="E46" s="267"/>
      <c r="F46" s="267"/>
      <c r="G46" s="267"/>
      <c r="H46" s="268"/>
      <c r="I46" s="32" t="s">
        <v>72</v>
      </c>
      <c r="J46" s="32" t="s">
        <v>73</v>
      </c>
      <c r="K46" s="32" t="s">
        <v>72</v>
      </c>
      <c r="L46" s="32" t="s">
        <v>73</v>
      </c>
      <c r="M46" s="220"/>
      <c r="N46" s="220"/>
      <c r="O46" s="220"/>
      <c r="P46" s="220"/>
    </row>
    <row r="47" spans="1:16" s="9" customFormat="1" ht="12" customHeight="1">
      <c r="A47" s="39"/>
      <c r="B47" s="39"/>
      <c r="C47" s="40">
        <v>4300</v>
      </c>
      <c r="D47" s="246" t="s">
        <v>143</v>
      </c>
      <c r="E47" s="247"/>
      <c r="F47" s="247"/>
      <c r="G47" s="247"/>
      <c r="H47" s="248"/>
      <c r="I47" s="41"/>
      <c r="J47" s="41"/>
      <c r="K47" s="41">
        <v>160000</v>
      </c>
      <c r="L47" s="41"/>
      <c r="M47" s="171"/>
      <c r="N47" s="171"/>
      <c r="O47" s="171"/>
      <c r="P47" s="171"/>
    </row>
    <row r="48" spans="1:16" s="9" customFormat="1" ht="12" customHeight="1">
      <c r="A48" s="39"/>
      <c r="B48" s="39"/>
      <c r="C48" s="40">
        <v>4370</v>
      </c>
      <c r="D48" s="294" t="s">
        <v>210</v>
      </c>
      <c r="E48" s="295"/>
      <c r="F48" s="295"/>
      <c r="G48" s="295"/>
      <c r="H48" s="296"/>
      <c r="I48" s="41"/>
      <c r="J48" s="41"/>
      <c r="K48" s="41">
        <v>30000</v>
      </c>
      <c r="L48" s="41"/>
      <c r="M48" s="171"/>
      <c r="N48" s="171"/>
      <c r="O48" s="171"/>
      <c r="P48" s="171"/>
    </row>
    <row r="49" spans="1:16" s="9" customFormat="1" ht="12" customHeight="1">
      <c r="A49" s="39"/>
      <c r="B49" s="39"/>
      <c r="C49" s="40">
        <v>4410</v>
      </c>
      <c r="D49" s="294" t="s">
        <v>164</v>
      </c>
      <c r="E49" s="295"/>
      <c r="F49" s="295"/>
      <c r="G49" s="295"/>
      <c r="H49" s="296"/>
      <c r="I49" s="41"/>
      <c r="J49" s="41"/>
      <c r="K49" s="41">
        <v>20000</v>
      </c>
      <c r="L49" s="41"/>
      <c r="M49" s="171"/>
      <c r="N49" s="171"/>
      <c r="O49" s="171"/>
      <c r="P49" s="171"/>
    </row>
    <row r="50" spans="1:16" s="9" customFormat="1" ht="12" customHeight="1">
      <c r="A50" s="39"/>
      <c r="B50" s="39"/>
      <c r="C50" s="145">
        <v>4440</v>
      </c>
      <c r="D50" s="294" t="s">
        <v>212</v>
      </c>
      <c r="E50" s="295"/>
      <c r="F50" s="295"/>
      <c r="G50" s="295"/>
      <c r="H50" s="296"/>
      <c r="I50" s="146"/>
      <c r="J50" s="146"/>
      <c r="K50" s="146">
        <v>850</v>
      </c>
      <c r="L50" s="146"/>
      <c r="M50" s="171"/>
      <c r="N50" s="171"/>
      <c r="O50" s="171"/>
      <c r="P50" s="171"/>
    </row>
    <row r="51" spans="1:16" s="9" customFormat="1" ht="12.75" customHeight="1">
      <c r="A51" s="39"/>
      <c r="B51" s="39"/>
      <c r="C51" s="125">
        <v>4700</v>
      </c>
      <c r="D51" s="367" t="s">
        <v>235</v>
      </c>
      <c r="E51" s="368"/>
      <c r="F51" s="368"/>
      <c r="G51" s="368"/>
      <c r="H51" s="369"/>
      <c r="I51" s="42"/>
      <c r="J51" s="42"/>
      <c r="K51" s="42">
        <v>26000</v>
      </c>
      <c r="L51" s="42"/>
      <c r="M51" s="171"/>
      <c r="N51" s="171"/>
      <c r="O51" s="171"/>
      <c r="P51" s="171"/>
    </row>
    <row r="52" spans="1:16" s="9" customFormat="1" ht="15" customHeight="1">
      <c r="A52" s="36"/>
      <c r="B52" s="37">
        <v>75075</v>
      </c>
      <c r="C52" s="36"/>
      <c r="D52" s="237" t="s">
        <v>213</v>
      </c>
      <c r="E52" s="238"/>
      <c r="F52" s="238"/>
      <c r="G52" s="238"/>
      <c r="H52" s="239"/>
      <c r="I52" s="38"/>
      <c r="J52" s="38"/>
      <c r="K52" s="38">
        <f>SUM(K53:K54)</f>
        <v>183476</v>
      </c>
      <c r="L52" s="38"/>
      <c r="M52" s="171"/>
      <c r="N52" s="171"/>
      <c r="O52" s="171"/>
      <c r="P52" s="171"/>
    </row>
    <row r="53" spans="1:16" s="9" customFormat="1" ht="12" customHeight="1">
      <c r="A53" s="39"/>
      <c r="B53" s="39"/>
      <c r="C53" s="40">
        <v>4210</v>
      </c>
      <c r="D53" s="246" t="s">
        <v>162</v>
      </c>
      <c r="E53" s="247"/>
      <c r="F53" s="247"/>
      <c r="G53" s="247"/>
      <c r="H53" s="248"/>
      <c r="I53" s="41"/>
      <c r="J53" s="41"/>
      <c r="K53" s="41">
        <v>30000</v>
      </c>
      <c r="L53" s="41"/>
      <c r="M53" s="171"/>
      <c r="N53" s="171"/>
      <c r="O53" s="171"/>
      <c r="P53" s="171"/>
    </row>
    <row r="54" spans="1:16" s="9" customFormat="1" ht="12" customHeight="1">
      <c r="A54" s="39"/>
      <c r="B54" s="39"/>
      <c r="C54" s="40">
        <v>4300</v>
      </c>
      <c r="D54" s="246" t="s">
        <v>143</v>
      </c>
      <c r="E54" s="247"/>
      <c r="F54" s="247"/>
      <c r="G54" s="247"/>
      <c r="H54" s="248"/>
      <c r="I54" s="41"/>
      <c r="J54" s="41"/>
      <c r="K54" s="41">
        <v>153476</v>
      </c>
      <c r="L54" s="41"/>
      <c r="M54" s="171"/>
      <c r="N54" s="171"/>
      <c r="O54" s="171"/>
      <c r="P54" s="171"/>
    </row>
    <row r="55" spans="1:16" s="9" customFormat="1" ht="25.5" customHeight="1">
      <c r="A55" s="33">
        <v>756</v>
      </c>
      <c r="B55" s="34"/>
      <c r="C55" s="34"/>
      <c r="D55" s="386" t="s">
        <v>211</v>
      </c>
      <c r="E55" s="387"/>
      <c r="F55" s="387"/>
      <c r="G55" s="387"/>
      <c r="H55" s="388"/>
      <c r="I55" s="35"/>
      <c r="J55" s="35"/>
      <c r="K55" s="35">
        <f>K56</f>
        <v>15000</v>
      </c>
      <c r="L55" s="35"/>
      <c r="M55" s="154"/>
      <c r="N55" s="154"/>
      <c r="O55" s="154"/>
      <c r="P55" s="154"/>
    </row>
    <row r="56" spans="1:16" s="9" customFormat="1" ht="27" customHeight="1">
      <c r="A56" s="36"/>
      <c r="B56" s="37">
        <v>75647</v>
      </c>
      <c r="C56" s="36"/>
      <c r="D56" s="374" t="s">
        <v>237</v>
      </c>
      <c r="E56" s="389"/>
      <c r="F56" s="389"/>
      <c r="G56" s="389"/>
      <c r="H56" s="390"/>
      <c r="I56" s="38"/>
      <c r="J56" s="38"/>
      <c r="K56" s="38">
        <f>K57</f>
        <v>15000</v>
      </c>
      <c r="L56" s="38"/>
      <c r="M56" s="154"/>
      <c r="N56" s="154"/>
      <c r="O56" s="154"/>
      <c r="P56" s="154"/>
    </row>
    <row r="57" spans="1:16" s="9" customFormat="1" ht="12" customHeight="1">
      <c r="A57" s="39"/>
      <c r="B57" s="39"/>
      <c r="C57" s="40">
        <v>4300</v>
      </c>
      <c r="D57" s="246" t="s">
        <v>143</v>
      </c>
      <c r="E57" s="247"/>
      <c r="F57" s="247"/>
      <c r="G57" s="247"/>
      <c r="H57" s="248"/>
      <c r="I57" s="41"/>
      <c r="J57" s="41"/>
      <c r="K57" s="41">
        <v>15000</v>
      </c>
      <c r="L57" s="41"/>
      <c r="M57" s="154"/>
      <c r="N57" s="154"/>
      <c r="O57" s="154"/>
      <c r="P57" s="154"/>
    </row>
    <row r="58" spans="1:16" s="4" customFormat="1" ht="13.5" customHeight="1">
      <c r="A58" s="33">
        <v>801</v>
      </c>
      <c r="B58" s="34"/>
      <c r="C58" s="34"/>
      <c r="D58" s="240" t="s">
        <v>91</v>
      </c>
      <c r="E58" s="241"/>
      <c r="F58" s="241"/>
      <c r="G58" s="241"/>
      <c r="H58" s="242"/>
      <c r="I58" s="35">
        <f>I72+I84+I59+I69+I87+I91</f>
        <v>178800</v>
      </c>
      <c r="J58" s="35">
        <f>J72+J84+J59+J69+J87+J91</f>
        <v>933718</v>
      </c>
      <c r="K58" s="35">
        <f>K72+K84+K59+K69+K87+K91</f>
        <v>1108800</v>
      </c>
      <c r="L58" s="35"/>
      <c r="M58" s="10"/>
      <c r="N58" s="10"/>
      <c r="O58" s="10"/>
      <c r="P58" s="10"/>
    </row>
    <row r="59" spans="1:16" s="4" customFormat="1" ht="12" customHeight="1">
      <c r="A59" s="36"/>
      <c r="B59" s="37">
        <v>80101</v>
      </c>
      <c r="C59" s="36"/>
      <c r="D59" s="237" t="s">
        <v>74</v>
      </c>
      <c r="E59" s="238"/>
      <c r="F59" s="238"/>
      <c r="G59" s="238"/>
      <c r="H59" s="239"/>
      <c r="I59" s="38">
        <f>I63</f>
        <v>6800</v>
      </c>
      <c r="J59" s="131">
        <f>J67</f>
        <v>933718</v>
      </c>
      <c r="K59" s="38">
        <f>SUM(K60:K68)</f>
        <v>604800</v>
      </c>
      <c r="L59" s="131"/>
      <c r="M59" s="10"/>
      <c r="N59" s="10"/>
      <c r="O59" s="10"/>
      <c r="P59" s="10"/>
    </row>
    <row r="60" spans="1:16" s="4" customFormat="1" ht="12" customHeight="1">
      <c r="A60" s="43"/>
      <c r="B60" s="44"/>
      <c r="C60" s="40">
        <v>3020</v>
      </c>
      <c r="D60" s="246" t="s">
        <v>163</v>
      </c>
      <c r="E60" s="247"/>
      <c r="F60" s="247"/>
      <c r="G60" s="247"/>
      <c r="H60" s="248"/>
      <c r="I60" s="146"/>
      <c r="J60" s="146"/>
      <c r="K60" s="146">
        <v>10000</v>
      </c>
      <c r="L60" s="146"/>
      <c r="M60" s="142"/>
      <c r="N60" s="142"/>
      <c r="O60" s="142"/>
      <c r="P60" s="142"/>
    </row>
    <row r="61" spans="1:16" s="4" customFormat="1" ht="12" customHeight="1">
      <c r="A61" s="43"/>
      <c r="B61" s="44"/>
      <c r="C61" s="40">
        <v>4010</v>
      </c>
      <c r="D61" s="243" t="s">
        <v>142</v>
      </c>
      <c r="E61" s="244"/>
      <c r="F61" s="244"/>
      <c r="G61" s="244"/>
      <c r="H61" s="245"/>
      <c r="I61" s="146"/>
      <c r="J61" s="146"/>
      <c r="K61" s="146">
        <v>300000</v>
      </c>
      <c r="L61" s="146"/>
      <c r="M61" s="172"/>
      <c r="N61" s="172"/>
      <c r="O61" s="172"/>
      <c r="P61" s="172"/>
    </row>
    <row r="62" spans="1:16" s="4" customFormat="1" ht="12" customHeight="1">
      <c r="A62" s="43"/>
      <c r="B62" s="44"/>
      <c r="C62" s="40">
        <v>4120</v>
      </c>
      <c r="D62" s="361" t="s">
        <v>159</v>
      </c>
      <c r="E62" s="362"/>
      <c r="F62" s="362"/>
      <c r="G62" s="362"/>
      <c r="H62" s="363"/>
      <c r="I62" s="146"/>
      <c r="J62" s="146"/>
      <c r="K62" s="146">
        <v>5000</v>
      </c>
      <c r="L62" s="146"/>
      <c r="M62" s="172"/>
      <c r="N62" s="172"/>
      <c r="O62" s="172"/>
      <c r="P62" s="172"/>
    </row>
    <row r="63" spans="1:16" s="4" customFormat="1" ht="12" customHeight="1">
      <c r="A63" s="43"/>
      <c r="B63" s="44"/>
      <c r="C63" s="40">
        <v>4210</v>
      </c>
      <c r="D63" s="246" t="s">
        <v>162</v>
      </c>
      <c r="E63" s="247"/>
      <c r="F63" s="247"/>
      <c r="G63" s="247"/>
      <c r="H63" s="248"/>
      <c r="I63" s="146">
        <v>6800</v>
      </c>
      <c r="J63" s="146"/>
      <c r="K63" s="146"/>
      <c r="L63" s="146"/>
      <c r="M63" s="172"/>
      <c r="N63" s="172"/>
      <c r="O63" s="172"/>
      <c r="P63" s="172"/>
    </row>
    <row r="64" spans="1:16" s="4" customFormat="1" ht="12" customHeight="1">
      <c r="A64" s="43"/>
      <c r="B64" s="44"/>
      <c r="C64" s="145">
        <v>4270</v>
      </c>
      <c r="D64" s="364" t="s">
        <v>118</v>
      </c>
      <c r="E64" s="377"/>
      <c r="F64" s="377"/>
      <c r="G64" s="377"/>
      <c r="H64" s="378"/>
      <c r="I64" s="146"/>
      <c r="J64" s="146"/>
      <c r="K64" s="146">
        <v>65000</v>
      </c>
      <c r="L64" s="146"/>
      <c r="M64" s="154"/>
      <c r="N64" s="154"/>
      <c r="O64" s="154"/>
      <c r="P64" s="154"/>
    </row>
    <row r="65" spans="1:16" s="4" customFormat="1" ht="12" customHeight="1">
      <c r="A65" s="43"/>
      <c r="B65" s="44"/>
      <c r="C65" s="40">
        <v>4300</v>
      </c>
      <c r="D65" s="246" t="s">
        <v>143</v>
      </c>
      <c r="E65" s="247"/>
      <c r="F65" s="247"/>
      <c r="G65" s="247"/>
      <c r="H65" s="248"/>
      <c r="I65" s="41"/>
      <c r="J65" s="41"/>
      <c r="K65" s="146">
        <v>38000</v>
      </c>
      <c r="L65" s="146"/>
      <c r="M65" s="154"/>
      <c r="N65" s="154"/>
      <c r="O65" s="154"/>
      <c r="P65" s="154"/>
    </row>
    <row r="66" spans="1:16" s="4" customFormat="1" ht="24.75" customHeight="1">
      <c r="A66" s="43"/>
      <c r="B66" s="44"/>
      <c r="C66" s="40">
        <v>4400</v>
      </c>
      <c r="D66" s="246" t="s">
        <v>206</v>
      </c>
      <c r="E66" s="295"/>
      <c r="F66" s="295"/>
      <c r="G66" s="295"/>
      <c r="H66" s="296"/>
      <c r="I66" s="146"/>
      <c r="J66" s="146"/>
      <c r="K66" s="146">
        <v>180000</v>
      </c>
      <c r="L66" s="146"/>
      <c r="M66" s="215"/>
      <c r="N66" s="215"/>
      <c r="O66" s="215"/>
      <c r="P66" s="215"/>
    </row>
    <row r="67" spans="1:16" s="4" customFormat="1" ht="12" customHeight="1">
      <c r="A67" s="43"/>
      <c r="B67" s="44"/>
      <c r="C67" s="40">
        <v>6050</v>
      </c>
      <c r="D67" s="246" t="s">
        <v>224</v>
      </c>
      <c r="E67" s="247"/>
      <c r="F67" s="247"/>
      <c r="G67" s="247"/>
      <c r="H67" s="248"/>
      <c r="I67" s="146"/>
      <c r="J67" s="146">
        <v>933718</v>
      </c>
      <c r="K67" s="146"/>
      <c r="L67" s="146"/>
      <c r="M67" s="172"/>
      <c r="N67" s="172"/>
      <c r="O67" s="172"/>
      <c r="P67" s="172"/>
    </row>
    <row r="68" spans="1:16" s="4" customFormat="1" ht="12" customHeight="1">
      <c r="A68" s="43"/>
      <c r="B68" s="44"/>
      <c r="C68" s="125">
        <v>6060</v>
      </c>
      <c r="D68" s="358" t="s">
        <v>172</v>
      </c>
      <c r="E68" s="359"/>
      <c r="F68" s="359"/>
      <c r="G68" s="359"/>
      <c r="H68" s="360"/>
      <c r="I68" s="42"/>
      <c r="J68" s="42"/>
      <c r="K68" s="146">
        <v>6800</v>
      </c>
      <c r="L68" s="146"/>
      <c r="M68" s="142"/>
      <c r="N68" s="142"/>
      <c r="O68" s="142"/>
      <c r="P68" s="142"/>
    </row>
    <row r="69" spans="1:16" s="4" customFormat="1" ht="15.75" customHeight="1">
      <c r="A69" s="36"/>
      <c r="B69" s="37">
        <v>80103</v>
      </c>
      <c r="C69" s="36"/>
      <c r="D69" s="237" t="s">
        <v>192</v>
      </c>
      <c r="E69" s="238"/>
      <c r="F69" s="238"/>
      <c r="G69" s="238"/>
      <c r="H69" s="239"/>
      <c r="I69" s="38">
        <f>I71</f>
        <v>36000</v>
      </c>
      <c r="J69" s="38"/>
      <c r="K69" s="38">
        <f>K70</f>
        <v>50000</v>
      </c>
      <c r="L69" s="38"/>
      <c r="M69" s="172"/>
      <c r="N69" s="172"/>
      <c r="O69" s="172"/>
      <c r="P69" s="172"/>
    </row>
    <row r="70" spans="1:16" s="4" customFormat="1" ht="12" customHeight="1">
      <c r="A70" s="43"/>
      <c r="B70" s="44"/>
      <c r="C70" s="40">
        <v>4010</v>
      </c>
      <c r="D70" s="243" t="s">
        <v>142</v>
      </c>
      <c r="E70" s="244"/>
      <c r="F70" s="244"/>
      <c r="G70" s="244"/>
      <c r="H70" s="245"/>
      <c r="I70" s="146"/>
      <c r="J70" s="146"/>
      <c r="K70" s="146">
        <v>50000</v>
      </c>
      <c r="L70" s="146"/>
      <c r="M70" s="172"/>
      <c r="N70" s="172"/>
      <c r="O70" s="172"/>
      <c r="P70" s="172"/>
    </row>
    <row r="71" spans="1:16" s="4" customFormat="1" ht="12" customHeight="1">
      <c r="A71" s="43"/>
      <c r="B71" s="44"/>
      <c r="C71" s="145">
        <v>4110</v>
      </c>
      <c r="D71" s="243" t="s">
        <v>158</v>
      </c>
      <c r="E71" s="244"/>
      <c r="F71" s="244"/>
      <c r="G71" s="244"/>
      <c r="H71" s="245"/>
      <c r="I71" s="155">
        <v>36000</v>
      </c>
      <c r="J71" s="155"/>
      <c r="K71" s="155"/>
      <c r="L71" s="155"/>
      <c r="M71" s="172"/>
      <c r="N71" s="172"/>
      <c r="O71" s="172"/>
      <c r="P71" s="172"/>
    </row>
    <row r="72" spans="1:16" s="4" customFormat="1" ht="12.75" customHeight="1">
      <c r="A72" s="36"/>
      <c r="B72" s="37">
        <v>80104</v>
      </c>
      <c r="C72" s="36"/>
      <c r="D72" s="237" t="s">
        <v>144</v>
      </c>
      <c r="E72" s="238"/>
      <c r="F72" s="238"/>
      <c r="G72" s="238"/>
      <c r="H72" s="239"/>
      <c r="I72" s="38">
        <f>SUM(I73:I80)</f>
        <v>90000</v>
      </c>
      <c r="J72" s="38"/>
      <c r="K72" s="38">
        <f>SUM(K73:K80)</f>
        <v>290000</v>
      </c>
      <c r="L72" s="38"/>
      <c r="M72" s="142"/>
      <c r="N72" s="142"/>
      <c r="O72" s="142"/>
      <c r="P72" s="142"/>
    </row>
    <row r="73" spans="1:16" s="4" customFormat="1" ht="39" customHeight="1">
      <c r="A73" s="43"/>
      <c r="B73" s="44"/>
      <c r="C73" s="40">
        <v>2310</v>
      </c>
      <c r="D73" s="243" t="s">
        <v>222</v>
      </c>
      <c r="E73" s="244"/>
      <c r="F73" s="244"/>
      <c r="G73" s="244"/>
      <c r="H73" s="245"/>
      <c r="I73" s="41"/>
      <c r="J73" s="41"/>
      <c r="K73" s="41">
        <v>200000</v>
      </c>
      <c r="L73" s="41"/>
      <c r="M73" s="172"/>
      <c r="N73" s="172"/>
      <c r="O73" s="172"/>
      <c r="P73" s="172"/>
    </row>
    <row r="74" spans="1:16" s="4" customFormat="1" ht="23.25" customHeight="1">
      <c r="A74" s="43"/>
      <c r="B74" s="44"/>
      <c r="C74" s="145">
        <v>2540</v>
      </c>
      <c r="D74" s="249" t="s">
        <v>223</v>
      </c>
      <c r="E74" s="250"/>
      <c r="F74" s="250"/>
      <c r="G74" s="250"/>
      <c r="H74" s="251"/>
      <c r="I74" s="146">
        <v>60000</v>
      </c>
      <c r="J74" s="146"/>
      <c r="K74" s="146"/>
      <c r="L74" s="146"/>
      <c r="M74" s="172"/>
      <c r="N74" s="172"/>
      <c r="O74" s="172"/>
      <c r="P74" s="172"/>
    </row>
    <row r="75" spans="1:16" s="4" customFormat="1" ht="24.75" customHeight="1">
      <c r="A75" s="43"/>
      <c r="B75" s="44"/>
      <c r="C75" s="145">
        <v>2540</v>
      </c>
      <c r="D75" s="391" t="s">
        <v>223</v>
      </c>
      <c r="E75" s="392"/>
      <c r="F75" s="392"/>
      <c r="G75" s="392"/>
      <c r="H75" s="393"/>
      <c r="I75" s="146"/>
      <c r="J75" s="146"/>
      <c r="K75" s="146">
        <v>60000</v>
      </c>
      <c r="L75" s="146"/>
      <c r="M75" s="172"/>
      <c r="N75" s="172"/>
      <c r="O75" s="172"/>
      <c r="P75" s="172"/>
    </row>
    <row r="76" spans="1:16" s="4" customFormat="1" ht="12" customHeight="1">
      <c r="A76" s="43"/>
      <c r="B76" s="44"/>
      <c r="C76" s="40">
        <v>4010</v>
      </c>
      <c r="D76" s="243" t="s">
        <v>142</v>
      </c>
      <c r="E76" s="244"/>
      <c r="F76" s="244"/>
      <c r="G76" s="244"/>
      <c r="H76" s="245"/>
      <c r="I76" s="146"/>
      <c r="J76" s="146"/>
      <c r="K76" s="146">
        <v>10000</v>
      </c>
      <c r="L76" s="146"/>
      <c r="M76" s="172"/>
      <c r="N76" s="172"/>
      <c r="O76" s="172"/>
      <c r="P76" s="172"/>
    </row>
    <row r="77" spans="1:16" s="4" customFormat="1" ht="11.25" customHeight="1">
      <c r="A77" s="43"/>
      <c r="B77" s="44"/>
      <c r="C77" s="145">
        <v>4110</v>
      </c>
      <c r="D77" s="243" t="s">
        <v>158</v>
      </c>
      <c r="E77" s="244"/>
      <c r="F77" s="244"/>
      <c r="G77" s="244"/>
      <c r="H77" s="245"/>
      <c r="I77" s="146">
        <v>30000</v>
      </c>
      <c r="J77" s="146"/>
      <c r="K77" s="146"/>
      <c r="L77" s="146"/>
      <c r="M77" s="172"/>
      <c r="N77" s="172"/>
      <c r="O77" s="172"/>
      <c r="P77" s="172"/>
    </row>
    <row r="78" spans="1:16" s="4" customFormat="1" ht="12" customHeight="1">
      <c r="A78" s="43"/>
      <c r="B78" s="44"/>
      <c r="C78" s="145">
        <v>4210</v>
      </c>
      <c r="D78" s="246" t="s">
        <v>162</v>
      </c>
      <c r="E78" s="247"/>
      <c r="F78" s="247"/>
      <c r="G78" s="247"/>
      <c r="H78" s="248"/>
      <c r="I78" s="146"/>
      <c r="J78" s="146"/>
      <c r="K78" s="146">
        <v>7000</v>
      </c>
      <c r="L78" s="146"/>
      <c r="M78" s="172"/>
      <c r="N78" s="172"/>
      <c r="O78" s="172"/>
      <c r="P78" s="172"/>
    </row>
    <row r="79" spans="1:16" s="4" customFormat="1" ht="12" customHeight="1">
      <c r="A79" s="43"/>
      <c r="B79" s="44"/>
      <c r="C79" s="145">
        <v>4270</v>
      </c>
      <c r="D79" s="364" t="s">
        <v>118</v>
      </c>
      <c r="E79" s="377"/>
      <c r="F79" s="377"/>
      <c r="G79" s="377"/>
      <c r="H79" s="378"/>
      <c r="I79" s="146"/>
      <c r="J79" s="146"/>
      <c r="K79" s="146">
        <v>8000</v>
      </c>
      <c r="L79" s="146"/>
      <c r="M79" s="172"/>
      <c r="N79" s="172"/>
      <c r="O79" s="172"/>
      <c r="P79" s="172"/>
    </row>
    <row r="80" spans="1:16" s="4" customFormat="1" ht="12" customHeight="1">
      <c r="A80" s="216"/>
      <c r="B80" s="217"/>
      <c r="C80" s="125">
        <v>4300</v>
      </c>
      <c r="D80" s="358" t="s">
        <v>143</v>
      </c>
      <c r="E80" s="359"/>
      <c r="F80" s="359"/>
      <c r="G80" s="359"/>
      <c r="H80" s="360"/>
      <c r="I80" s="42"/>
      <c r="J80" s="42"/>
      <c r="K80" s="42">
        <v>5000</v>
      </c>
      <c r="L80" s="42"/>
      <c r="M80" s="172"/>
      <c r="N80" s="172"/>
      <c r="O80" s="172"/>
      <c r="P80" s="172"/>
    </row>
    <row r="81" spans="1:16" s="4" customFormat="1" ht="12" customHeight="1">
      <c r="A81" s="194"/>
      <c r="B81" s="194"/>
      <c r="C81" s="219"/>
      <c r="D81" s="191"/>
      <c r="E81" s="191"/>
      <c r="F81" s="191"/>
      <c r="G81" s="191"/>
      <c r="H81" s="191"/>
      <c r="I81" s="192"/>
      <c r="J81" s="192"/>
      <c r="K81" s="192"/>
      <c r="L81" s="192"/>
      <c r="M81" s="187"/>
      <c r="N81" s="187"/>
      <c r="O81" s="187"/>
      <c r="P81" s="187"/>
    </row>
    <row r="82" spans="1:16" s="4" customFormat="1" ht="12" customHeight="1">
      <c r="A82" s="262" t="s">
        <v>69</v>
      </c>
      <c r="B82" s="263"/>
      <c r="C82" s="264"/>
      <c r="D82" s="265" t="s">
        <v>88</v>
      </c>
      <c r="E82" s="265"/>
      <c r="F82" s="265"/>
      <c r="G82" s="265"/>
      <c r="H82" s="266"/>
      <c r="I82" s="252" t="s">
        <v>89</v>
      </c>
      <c r="J82" s="252"/>
      <c r="K82" s="252" t="s">
        <v>90</v>
      </c>
      <c r="L82" s="252"/>
      <c r="M82" s="187"/>
      <c r="N82" s="187"/>
      <c r="O82" s="187"/>
      <c r="P82" s="187"/>
    </row>
    <row r="83" spans="1:16" s="4" customFormat="1" ht="12" customHeight="1">
      <c r="A83" s="218" t="s">
        <v>29</v>
      </c>
      <c r="B83" s="218" t="s">
        <v>70</v>
      </c>
      <c r="C83" s="218" t="s">
        <v>71</v>
      </c>
      <c r="D83" s="267"/>
      <c r="E83" s="267"/>
      <c r="F83" s="267"/>
      <c r="G83" s="267"/>
      <c r="H83" s="268"/>
      <c r="I83" s="32" t="s">
        <v>72</v>
      </c>
      <c r="J83" s="32" t="s">
        <v>73</v>
      </c>
      <c r="K83" s="32" t="s">
        <v>72</v>
      </c>
      <c r="L83" s="32" t="s">
        <v>73</v>
      </c>
      <c r="M83" s="187"/>
      <c r="N83" s="187"/>
      <c r="O83" s="187"/>
      <c r="P83" s="187"/>
    </row>
    <row r="84" spans="1:16" s="4" customFormat="1" ht="12.75" customHeight="1">
      <c r="A84" s="36"/>
      <c r="B84" s="37">
        <v>80110</v>
      </c>
      <c r="C84" s="36"/>
      <c r="D84" s="237" t="s">
        <v>218</v>
      </c>
      <c r="E84" s="238"/>
      <c r="F84" s="238"/>
      <c r="G84" s="238"/>
      <c r="H84" s="239"/>
      <c r="I84" s="38">
        <f>I86</f>
        <v>40000</v>
      </c>
      <c r="J84" s="38"/>
      <c r="K84" s="38">
        <f>SUM(K85:K86)</f>
        <v>36000</v>
      </c>
      <c r="L84" s="38"/>
      <c r="M84" s="144"/>
      <c r="N84" s="144"/>
      <c r="O84" s="144"/>
      <c r="P84" s="144"/>
    </row>
    <row r="85" spans="1:16" s="4" customFormat="1" ht="12" customHeight="1">
      <c r="A85" s="43"/>
      <c r="B85" s="44"/>
      <c r="C85" s="40">
        <v>4010</v>
      </c>
      <c r="D85" s="243" t="s">
        <v>142</v>
      </c>
      <c r="E85" s="244"/>
      <c r="F85" s="244"/>
      <c r="G85" s="244"/>
      <c r="H85" s="245"/>
      <c r="I85" s="41"/>
      <c r="J85" s="41"/>
      <c r="K85" s="41">
        <v>36000</v>
      </c>
      <c r="L85" s="41"/>
      <c r="M85" s="144"/>
      <c r="N85" s="144"/>
      <c r="O85" s="144"/>
      <c r="P85" s="144"/>
    </row>
    <row r="86" spans="1:16" s="4" customFormat="1" ht="12" customHeight="1">
      <c r="A86" s="43"/>
      <c r="B86" s="44"/>
      <c r="C86" s="145">
        <v>4110</v>
      </c>
      <c r="D86" s="243" t="s">
        <v>158</v>
      </c>
      <c r="E86" s="244"/>
      <c r="F86" s="244"/>
      <c r="G86" s="244"/>
      <c r="H86" s="245"/>
      <c r="I86" s="146">
        <v>40000</v>
      </c>
      <c r="J86" s="146"/>
      <c r="K86" s="146"/>
      <c r="L86" s="146"/>
      <c r="M86" s="147"/>
      <c r="N86" s="147"/>
      <c r="O86" s="147"/>
      <c r="P86" s="147"/>
    </row>
    <row r="87" spans="1:16" s="4" customFormat="1" ht="25.5" customHeight="1">
      <c r="A87" s="36"/>
      <c r="B87" s="37">
        <v>80114</v>
      </c>
      <c r="C87" s="36"/>
      <c r="D87" s="237" t="s">
        <v>197</v>
      </c>
      <c r="E87" s="238"/>
      <c r="F87" s="238"/>
      <c r="G87" s="238"/>
      <c r="H87" s="239"/>
      <c r="I87" s="38">
        <f>I89</f>
        <v>6000</v>
      </c>
      <c r="J87" s="38"/>
      <c r="K87" s="38">
        <f>SUM(K88:K90)</f>
        <v>83000</v>
      </c>
      <c r="L87" s="38"/>
      <c r="M87" s="172"/>
      <c r="N87" s="172"/>
      <c r="O87" s="172"/>
      <c r="P87" s="172"/>
    </row>
    <row r="88" spans="1:16" s="4" customFormat="1" ht="12" customHeight="1">
      <c r="A88" s="43"/>
      <c r="B88" s="44"/>
      <c r="C88" s="40">
        <v>4010</v>
      </c>
      <c r="D88" s="246" t="s">
        <v>142</v>
      </c>
      <c r="E88" s="247"/>
      <c r="F88" s="247"/>
      <c r="G88" s="247"/>
      <c r="H88" s="248"/>
      <c r="I88" s="41"/>
      <c r="J88" s="41"/>
      <c r="K88" s="41">
        <v>80000</v>
      </c>
      <c r="L88" s="41"/>
      <c r="M88" s="172"/>
      <c r="N88" s="172"/>
      <c r="O88" s="172"/>
      <c r="P88" s="172"/>
    </row>
    <row r="89" spans="1:16" s="4" customFormat="1" ht="12" customHeight="1">
      <c r="A89" s="43"/>
      <c r="B89" s="44"/>
      <c r="C89" s="40">
        <v>4110</v>
      </c>
      <c r="D89" s="246" t="s">
        <v>158</v>
      </c>
      <c r="E89" s="247"/>
      <c r="F89" s="247"/>
      <c r="G89" s="247"/>
      <c r="H89" s="248"/>
      <c r="I89" s="41">
        <v>6000</v>
      </c>
      <c r="J89" s="41"/>
      <c r="K89" s="41"/>
      <c r="L89" s="41"/>
      <c r="M89" s="172"/>
      <c r="N89" s="172"/>
      <c r="O89" s="172"/>
      <c r="P89" s="172"/>
    </row>
    <row r="90" spans="1:16" s="4" customFormat="1" ht="12" customHeight="1">
      <c r="A90" s="43"/>
      <c r="B90" s="44"/>
      <c r="C90" s="125">
        <v>4170</v>
      </c>
      <c r="D90" s="358" t="s">
        <v>156</v>
      </c>
      <c r="E90" s="359"/>
      <c r="F90" s="359"/>
      <c r="G90" s="359"/>
      <c r="H90" s="360"/>
      <c r="I90" s="42"/>
      <c r="J90" s="42"/>
      <c r="K90" s="42">
        <v>3000</v>
      </c>
      <c r="L90" s="42"/>
      <c r="M90" s="172"/>
      <c r="N90" s="172"/>
      <c r="O90" s="172"/>
      <c r="P90" s="172"/>
    </row>
    <row r="91" spans="1:16" s="4" customFormat="1" ht="12" customHeight="1">
      <c r="A91" s="36"/>
      <c r="B91" s="37">
        <v>80148</v>
      </c>
      <c r="C91" s="36"/>
      <c r="D91" s="237" t="s">
        <v>157</v>
      </c>
      <c r="E91" s="238"/>
      <c r="F91" s="238"/>
      <c r="G91" s="238"/>
      <c r="H91" s="239"/>
      <c r="I91" s="38"/>
      <c r="J91" s="38"/>
      <c r="K91" s="38">
        <f>K92</f>
        <v>45000</v>
      </c>
      <c r="L91" s="38"/>
      <c r="M91" s="172"/>
      <c r="N91" s="172"/>
      <c r="O91" s="172"/>
      <c r="P91" s="172"/>
    </row>
    <row r="92" spans="1:16" s="4" customFormat="1" ht="12" customHeight="1">
      <c r="A92" s="43"/>
      <c r="B92" s="44"/>
      <c r="C92" s="40">
        <v>4010</v>
      </c>
      <c r="D92" s="243" t="s">
        <v>142</v>
      </c>
      <c r="E92" s="244"/>
      <c r="F92" s="244"/>
      <c r="G92" s="244"/>
      <c r="H92" s="245"/>
      <c r="I92" s="41"/>
      <c r="J92" s="41"/>
      <c r="K92" s="41">
        <v>45000</v>
      </c>
      <c r="L92" s="41"/>
      <c r="M92" s="172"/>
      <c r="N92" s="172"/>
      <c r="O92" s="172"/>
      <c r="P92" s="172"/>
    </row>
    <row r="93" spans="1:16" s="4" customFormat="1" ht="12.75" customHeight="1">
      <c r="A93" s="33">
        <v>851</v>
      </c>
      <c r="B93" s="34"/>
      <c r="C93" s="34"/>
      <c r="D93" s="240" t="s">
        <v>171</v>
      </c>
      <c r="E93" s="241"/>
      <c r="F93" s="241"/>
      <c r="G93" s="241"/>
      <c r="H93" s="242"/>
      <c r="I93" s="35"/>
      <c r="J93" s="133"/>
      <c r="K93" s="35">
        <f>K94</f>
        <v>15000</v>
      </c>
      <c r="L93" s="133"/>
      <c r="M93" s="165"/>
      <c r="N93" s="165"/>
      <c r="O93" s="165"/>
      <c r="P93" s="165"/>
    </row>
    <row r="94" spans="1:16" s="4" customFormat="1" ht="12.75" customHeight="1">
      <c r="A94" s="36"/>
      <c r="B94" s="37">
        <v>85121</v>
      </c>
      <c r="C94" s="36"/>
      <c r="D94" s="237" t="s">
        <v>214</v>
      </c>
      <c r="E94" s="238"/>
      <c r="F94" s="238"/>
      <c r="G94" s="238"/>
      <c r="H94" s="239"/>
      <c r="I94" s="38"/>
      <c r="J94" s="131"/>
      <c r="K94" s="38">
        <f>K95</f>
        <v>15000</v>
      </c>
      <c r="L94" s="131"/>
      <c r="M94" s="165"/>
      <c r="N94" s="165"/>
      <c r="O94" s="165"/>
      <c r="P94" s="165"/>
    </row>
    <row r="95" spans="1:16" s="4" customFormat="1" ht="12" customHeight="1">
      <c r="A95" s="43"/>
      <c r="B95" s="44"/>
      <c r="C95" s="40">
        <v>4300</v>
      </c>
      <c r="D95" s="246" t="s">
        <v>143</v>
      </c>
      <c r="E95" s="247"/>
      <c r="F95" s="247"/>
      <c r="G95" s="247"/>
      <c r="H95" s="248"/>
      <c r="I95" s="146"/>
      <c r="J95" s="146"/>
      <c r="K95" s="146">
        <v>15000</v>
      </c>
      <c r="L95" s="146"/>
      <c r="M95" s="165"/>
      <c r="N95" s="165"/>
      <c r="O95" s="165"/>
      <c r="P95" s="165"/>
    </row>
    <row r="96" spans="1:16" s="4" customFormat="1" ht="12.75" customHeight="1">
      <c r="A96" s="33">
        <v>852</v>
      </c>
      <c r="B96" s="34"/>
      <c r="C96" s="34"/>
      <c r="D96" s="240" t="s">
        <v>111</v>
      </c>
      <c r="E96" s="241"/>
      <c r="F96" s="241"/>
      <c r="G96" s="241"/>
      <c r="H96" s="242"/>
      <c r="I96" s="35"/>
      <c r="J96" s="133"/>
      <c r="K96" s="35">
        <f>K97+K99</f>
        <v>32600</v>
      </c>
      <c r="L96" s="35"/>
      <c r="M96" s="147"/>
      <c r="N96" s="147"/>
      <c r="O96" s="147"/>
      <c r="P96" s="147"/>
    </row>
    <row r="97" spans="1:16" s="4" customFormat="1" ht="51.75" customHeight="1">
      <c r="A97" s="36"/>
      <c r="B97" s="37">
        <v>85213</v>
      </c>
      <c r="C97" s="36"/>
      <c r="D97" s="237" t="s">
        <v>226</v>
      </c>
      <c r="E97" s="238"/>
      <c r="F97" s="238"/>
      <c r="G97" s="238"/>
      <c r="H97" s="239"/>
      <c r="I97" s="38"/>
      <c r="J97" s="131"/>
      <c r="K97" s="38">
        <f>SUM(K98:K98)</f>
        <v>2600</v>
      </c>
      <c r="L97" s="38"/>
      <c r="M97" s="147"/>
      <c r="N97" s="147"/>
      <c r="O97" s="147"/>
      <c r="P97" s="147"/>
    </row>
    <row r="98" spans="1:16" s="4" customFormat="1" ht="12" customHeight="1">
      <c r="A98" s="43"/>
      <c r="B98" s="44"/>
      <c r="C98" s="145">
        <v>4130</v>
      </c>
      <c r="D98" s="243" t="s">
        <v>227</v>
      </c>
      <c r="E98" s="244"/>
      <c r="F98" s="244"/>
      <c r="G98" s="244"/>
      <c r="H98" s="245"/>
      <c r="I98" s="146"/>
      <c r="J98" s="146"/>
      <c r="K98" s="146">
        <v>2600</v>
      </c>
      <c r="L98" s="146"/>
      <c r="M98" s="147"/>
      <c r="N98" s="147"/>
      <c r="O98" s="147"/>
      <c r="P98" s="147"/>
    </row>
    <row r="99" spans="1:16" s="4" customFormat="1" ht="12.75" customHeight="1">
      <c r="A99" s="36"/>
      <c r="B99" s="37">
        <v>85216</v>
      </c>
      <c r="C99" s="36"/>
      <c r="D99" s="237" t="s">
        <v>228</v>
      </c>
      <c r="E99" s="238"/>
      <c r="F99" s="238"/>
      <c r="G99" s="238"/>
      <c r="H99" s="239"/>
      <c r="I99" s="38"/>
      <c r="J99" s="38"/>
      <c r="K99" s="38">
        <f>SUM(K100:K100)</f>
        <v>30000</v>
      </c>
      <c r="L99" s="38"/>
      <c r="M99" s="147"/>
      <c r="N99" s="147"/>
      <c r="O99" s="147"/>
      <c r="P99" s="147"/>
    </row>
    <row r="100" spans="1:16" s="4" customFormat="1" ht="12.75" customHeight="1">
      <c r="A100" s="43"/>
      <c r="B100" s="44"/>
      <c r="C100" s="40">
        <v>3110</v>
      </c>
      <c r="D100" s="243" t="s">
        <v>160</v>
      </c>
      <c r="E100" s="244"/>
      <c r="F100" s="244"/>
      <c r="G100" s="244"/>
      <c r="H100" s="245"/>
      <c r="I100" s="41"/>
      <c r="J100" s="41"/>
      <c r="K100" s="41">
        <v>30000</v>
      </c>
      <c r="L100" s="41"/>
      <c r="M100" s="161"/>
      <c r="N100" s="161"/>
      <c r="O100" s="161"/>
      <c r="P100" s="161"/>
    </row>
    <row r="101" spans="1:16" s="4" customFormat="1" ht="24.75" customHeight="1">
      <c r="A101" s="33">
        <v>853</v>
      </c>
      <c r="B101" s="34"/>
      <c r="C101" s="34"/>
      <c r="D101" s="240" t="s">
        <v>238</v>
      </c>
      <c r="E101" s="241"/>
      <c r="F101" s="241"/>
      <c r="G101" s="241"/>
      <c r="H101" s="242"/>
      <c r="I101" s="35"/>
      <c r="J101" s="35"/>
      <c r="K101" s="35">
        <f>K102</f>
        <v>111000</v>
      </c>
      <c r="L101" s="35"/>
      <c r="M101" s="178"/>
      <c r="N101" s="178"/>
      <c r="O101" s="178"/>
      <c r="P101" s="178"/>
    </row>
    <row r="102" spans="1:16" s="4" customFormat="1" ht="12.75" customHeight="1">
      <c r="A102" s="36"/>
      <c r="B102" s="37">
        <v>85395</v>
      </c>
      <c r="C102" s="36"/>
      <c r="D102" s="237" t="s">
        <v>241</v>
      </c>
      <c r="E102" s="238"/>
      <c r="F102" s="238"/>
      <c r="G102" s="238"/>
      <c r="H102" s="239"/>
      <c r="I102" s="38"/>
      <c r="J102" s="38"/>
      <c r="K102" s="38">
        <f>SUM(K103:K115)</f>
        <v>111000</v>
      </c>
      <c r="L102" s="38"/>
      <c r="M102" s="178"/>
      <c r="N102" s="178"/>
      <c r="O102" s="178"/>
      <c r="P102" s="178"/>
    </row>
    <row r="103" spans="1:16" s="4" customFormat="1" ht="12.75" customHeight="1">
      <c r="A103" s="43"/>
      <c r="B103" s="44"/>
      <c r="C103" s="40">
        <v>3119</v>
      </c>
      <c r="D103" s="246" t="s">
        <v>160</v>
      </c>
      <c r="E103" s="247"/>
      <c r="F103" s="247"/>
      <c r="G103" s="247"/>
      <c r="H103" s="248"/>
      <c r="I103" s="41"/>
      <c r="J103" s="41"/>
      <c r="K103" s="41">
        <v>11655</v>
      </c>
      <c r="L103" s="41"/>
      <c r="M103" s="178"/>
      <c r="N103" s="178"/>
      <c r="O103" s="178"/>
      <c r="P103" s="178"/>
    </row>
    <row r="104" spans="1:16" s="4" customFormat="1" ht="12.75" customHeight="1">
      <c r="A104" s="43"/>
      <c r="B104" s="44"/>
      <c r="C104" s="40">
        <v>4017</v>
      </c>
      <c r="D104" s="246" t="s">
        <v>142</v>
      </c>
      <c r="E104" s="247"/>
      <c r="F104" s="247"/>
      <c r="G104" s="247"/>
      <c r="H104" s="248"/>
      <c r="I104" s="41"/>
      <c r="J104" s="41"/>
      <c r="K104" s="41">
        <v>30297</v>
      </c>
      <c r="L104" s="41"/>
      <c r="M104" s="178"/>
      <c r="N104" s="178"/>
      <c r="O104" s="178"/>
      <c r="P104" s="178"/>
    </row>
    <row r="105" spans="1:16" s="4" customFormat="1" ht="12.75" customHeight="1">
      <c r="A105" s="43"/>
      <c r="B105" s="44"/>
      <c r="C105" s="40">
        <v>4019</v>
      </c>
      <c r="D105" s="246" t="s">
        <v>142</v>
      </c>
      <c r="E105" s="247"/>
      <c r="F105" s="247"/>
      <c r="G105" s="247"/>
      <c r="H105" s="248"/>
      <c r="I105" s="41"/>
      <c r="J105" s="41"/>
      <c r="K105" s="41">
        <v>1604</v>
      </c>
      <c r="L105" s="41"/>
      <c r="M105" s="178"/>
      <c r="N105" s="178"/>
      <c r="O105" s="178"/>
      <c r="P105" s="178"/>
    </row>
    <row r="106" spans="1:16" s="4" customFormat="1" ht="12.75" customHeight="1">
      <c r="A106" s="43"/>
      <c r="B106" s="44"/>
      <c r="C106" s="40">
        <v>4117</v>
      </c>
      <c r="D106" s="246" t="s">
        <v>158</v>
      </c>
      <c r="E106" s="247"/>
      <c r="F106" s="247"/>
      <c r="G106" s="247"/>
      <c r="H106" s="248"/>
      <c r="I106" s="41"/>
      <c r="J106" s="41"/>
      <c r="K106" s="41">
        <v>4576</v>
      </c>
      <c r="L106" s="41"/>
      <c r="M106" s="178"/>
      <c r="N106" s="178"/>
      <c r="O106" s="178"/>
      <c r="P106" s="178"/>
    </row>
    <row r="107" spans="1:16" s="4" customFormat="1" ht="12.75" customHeight="1">
      <c r="A107" s="43"/>
      <c r="B107" s="44"/>
      <c r="C107" s="40">
        <v>4119</v>
      </c>
      <c r="D107" s="246" t="s">
        <v>158</v>
      </c>
      <c r="E107" s="247"/>
      <c r="F107" s="247"/>
      <c r="G107" s="247"/>
      <c r="H107" s="248"/>
      <c r="I107" s="41"/>
      <c r="J107" s="41"/>
      <c r="K107" s="41">
        <v>242</v>
      </c>
      <c r="L107" s="41"/>
      <c r="M107" s="178"/>
      <c r="N107" s="178"/>
      <c r="O107" s="178"/>
      <c r="P107" s="178"/>
    </row>
    <row r="108" spans="1:16" s="4" customFormat="1" ht="12.75" customHeight="1">
      <c r="A108" s="43"/>
      <c r="B108" s="44"/>
      <c r="C108" s="40">
        <v>4127</v>
      </c>
      <c r="D108" s="246" t="s">
        <v>159</v>
      </c>
      <c r="E108" s="247"/>
      <c r="F108" s="247"/>
      <c r="G108" s="247"/>
      <c r="H108" s="248"/>
      <c r="I108" s="41"/>
      <c r="J108" s="41"/>
      <c r="K108" s="41">
        <v>742</v>
      </c>
      <c r="L108" s="41"/>
      <c r="M108" s="178"/>
      <c r="N108" s="178"/>
      <c r="O108" s="178"/>
      <c r="P108" s="178"/>
    </row>
    <row r="109" spans="1:16" s="4" customFormat="1" ht="12.75" customHeight="1">
      <c r="A109" s="43"/>
      <c r="B109" s="44"/>
      <c r="C109" s="40">
        <v>4129</v>
      </c>
      <c r="D109" s="246" t="s">
        <v>159</v>
      </c>
      <c r="E109" s="247"/>
      <c r="F109" s="247"/>
      <c r="G109" s="247"/>
      <c r="H109" s="248"/>
      <c r="I109" s="41"/>
      <c r="J109" s="41"/>
      <c r="K109" s="41">
        <v>39</v>
      </c>
      <c r="L109" s="41"/>
      <c r="M109" s="178"/>
      <c r="N109" s="178"/>
      <c r="O109" s="178"/>
      <c r="P109" s="178"/>
    </row>
    <row r="110" spans="1:16" s="4" customFormat="1" ht="12.75" customHeight="1">
      <c r="A110" s="43"/>
      <c r="B110" s="44"/>
      <c r="C110" s="40">
        <v>4217</v>
      </c>
      <c r="D110" s="246" t="s">
        <v>162</v>
      </c>
      <c r="E110" s="247"/>
      <c r="F110" s="247"/>
      <c r="G110" s="247"/>
      <c r="H110" s="248"/>
      <c r="I110" s="41"/>
      <c r="J110" s="41"/>
      <c r="K110" s="41">
        <v>4198</v>
      </c>
      <c r="L110" s="41"/>
      <c r="M110" s="178"/>
      <c r="N110" s="178"/>
      <c r="O110" s="178"/>
      <c r="P110" s="178"/>
    </row>
    <row r="111" spans="1:16" s="4" customFormat="1" ht="12.75" customHeight="1">
      <c r="A111" s="43"/>
      <c r="B111" s="44"/>
      <c r="C111" s="40">
        <v>4219</v>
      </c>
      <c r="D111" s="246" t="s">
        <v>162</v>
      </c>
      <c r="E111" s="247"/>
      <c r="F111" s="247"/>
      <c r="G111" s="247"/>
      <c r="H111" s="248"/>
      <c r="I111" s="41"/>
      <c r="J111" s="41"/>
      <c r="K111" s="41">
        <v>222</v>
      </c>
      <c r="L111" s="41"/>
      <c r="M111" s="178"/>
      <c r="N111" s="178"/>
      <c r="O111" s="178"/>
      <c r="P111" s="178"/>
    </row>
    <row r="112" spans="1:16" s="4" customFormat="1" ht="12.75" customHeight="1">
      <c r="A112" s="43"/>
      <c r="B112" s="44"/>
      <c r="C112" s="40">
        <v>4307</v>
      </c>
      <c r="D112" s="246" t="s">
        <v>143</v>
      </c>
      <c r="E112" s="247"/>
      <c r="F112" s="247"/>
      <c r="G112" s="247"/>
      <c r="H112" s="248"/>
      <c r="I112" s="41"/>
      <c r="J112" s="41"/>
      <c r="K112" s="41">
        <v>54419</v>
      </c>
      <c r="L112" s="41"/>
      <c r="M112" s="178"/>
      <c r="N112" s="178"/>
      <c r="O112" s="178"/>
      <c r="P112" s="178"/>
    </row>
    <row r="113" spans="1:16" s="4" customFormat="1" ht="12.75" customHeight="1">
      <c r="A113" s="43"/>
      <c r="B113" s="44"/>
      <c r="C113" s="40">
        <v>4309</v>
      </c>
      <c r="D113" s="246" t="s">
        <v>143</v>
      </c>
      <c r="E113" s="247"/>
      <c r="F113" s="247"/>
      <c r="G113" s="247"/>
      <c r="H113" s="248"/>
      <c r="I113" s="41"/>
      <c r="J113" s="41"/>
      <c r="K113" s="41">
        <v>2881</v>
      </c>
      <c r="L113" s="41"/>
      <c r="M113" s="178"/>
      <c r="N113" s="178"/>
      <c r="O113" s="178"/>
      <c r="P113" s="178"/>
    </row>
    <row r="114" spans="1:16" s="4" customFormat="1" ht="12.75" customHeight="1">
      <c r="A114" s="43"/>
      <c r="B114" s="44"/>
      <c r="C114" s="40">
        <v>4367</v>
      </c>
      <c r="D114" s="294" t="s">
        <v>208</v>
      </c>
      <c r="E114" s="295"/>
      <c r="F114" s="295"/>
      <c r="G114" s="295"/>
      <c r="H114" s="296"/>
      <c r="I114" s="41"/>
      <c r="J114" s="41"/>
      <c r="K114" s="41">
        <v>119</v>
      </c>
      <c r="L114" s="41"/>
      <c r="M114" s="178"/>
      <c r="N114" s="178"/>
      <c r="O114" s="178"/>
      <c r="P114" s="178"/>
    </row>
    <row r="115" spans="1:16" s="4" customFormat="1" ht="12.75" customHeight="1">
      <c r="A115" s="43"/>
      <c r="B115" s="44"/>
      <c r="C115" s="145">
        <v>4369</v>
      </c>
      <c r="D115" s="394" t="s">
        <v>208</v>
      </c>
      <c r="E115" s="395"/>
      <c r="F115" s="395"/>
      <c r="G115" s="395"/>
      <c r="H115" s="396"/>
      <c r="I115" s="146"/>
      <c r="J115" s="146"/>
      <c r="K115" s="146">
        <v>6</v>
      </c>
      <c r="L115" s="146"/>
      <c r="M115" s="178"/>
      <c r="N115" s="178"/>
      <c r="O115" s="178"/>
      <c r="P115" s="178"/>
    </row>
    <row r="116" spans="1:16" s="4" customFormat="1" ht="12.75" customHeight="1">
      <c r="A116" s="194"/>
      <c r="B116" s="194"/>
      <c r="C116" s="190"/>
      <c r="D116" s="195"/>
      <c r="E116" s="196"/>
      <c r="F116" s="196"/>
      <c r="G116" s="196"/>
      <c r="H116" s="196"/>
      <c r="I116" s="192"/>
      <c r="J116" s="192"/>
      <c r="K116" s="192"/>
      <c r="L116" s="192"/>
      <c r="M116" s="187"/>
      <c r="N116" s="187"/>
      <c r="O116" s="187"/>
      <c r="P116" s="187"/>
    </row>
    <row r="117" spans="1:16" s="4" customFormat="1" ht="12.75" customHeight="1">
      <c r="A117" s="197"/>
      <c r="B117" s="197"/>
      <c r="C117" s="188"/>
      <c r="D117" s="198"/>
      <c r="E117" s="199"/>
      <c r="F117" s="199"/>
      <c r="G117" s="199"/>
      <c r="H117" s="199"/>
      <c r="I117" s="193"/>
      <c r="J117" s="193"/>
      <c r="K117" s="193"/>
      <c r="L117" s="193"/>
      <c r="M117" s="187"/>
      <c r="N117" s="187"/>
      <c r="O117" s="187"/>
      <c r="P117" s="187"/>
    </row>
    <row r="118" spans="1:16" s="4" customFormat="1" ht="12.75" customHeight="1">
      <c r="A118" s="197"/>
      <c r="B118" s="197"/>
      <c r="C118" s="188"/>
      <c r="D118" s="198"/>
      <c r="E118" s="199"/>
      <c r="F118" s="199"/>
      <c r="G118" s="199"/>
      <c r="H118" s="199"/>
      <c r="I118" s="193"/>
      <c r="J118" s="193"/>
      <c r="K118" s="193"/>
      <c r="L118" s="193"/>
      <c r="M118" s="187"/>
      <c r="N118" s="187"/>
      <c r="O118" s="187"/>
      <c r="P118" s="187"/>
    </row>
    <row r="119" spans="1:16" s="4" customFormat="1" ht="12.75" customHeight="1">
      <c r="A119" s="197"/>
      <c r="B119" s="197"/>
      <c r="C119" s="188"/>
      <c r="D119" s="198"/>
      <c r="E119" s="199"/>
      <c r="F119" s="199"/>
      <c r="G119" s="199"/>
      <c r="H119" s="199"/>
      <c r="I119" s="193"/>
      <c r="J119" s="193"/>
      <c r="K119" s="193"/>
      <c r="L119" s="193"/>
      <c r="M119" s="187"/>
      <c r="N119" s="187"/>
      <c r="O119" s="187"/>
      <c r="P119" s="187"/>
    </row>
    <row r="120" spans="1:16" s="4" customFormat="1" ht="6.75" customHeight="1">
      <c r="A120" s="197"/>
      <c r="B120" s="197"/>
      <c r="C120" s="188"/>
      <c r="D120" s="198"/>
      <c r="E120" s="199"/>
      <c r="F120" s="199"/>
      <c r="G120" s="199"/>
      <c r="H120" s="199"/>
      <c r="I120" s="193"/>
      <c r="J120" s="193"/>
      <c r="K120" s="193"/>
      <c r="L120" s="193"/>
      <c r="M120" s="187"/>
      <c r="N120" s="187"/>
      <c r="O120" s="187"/>
      <c r="P120" s="187"/>
    </row>
    <row r="121" spans="1:16" s="4" customFormat="1" ht="12.75" customHeight="1">
      <c r="A121" s="262" t="s">
        <v>69</v>
      </c>
      <c r="B121" s="263"/>
      <c r="C121" s="264"/>
      <c r="D121" s="265" t="s">
        <v>88</v>
      </c>
      <c r="E121" s="265"/>
      <c r="F121" s="265"/>
      <c r="G121" s="265"/>
      <c r="H121" s="266"/>
      <c r="I121" s="252" t="s">
        <v>89</v>
      </c>
      <c r="J121" s="252"/>
      <c r="K121" s="252" t="s">
        <v>90</v>
      </c>
      <c r="L121" s="252"/>
      <c r="M121" s="187"/>
      <c r="N121" s="187"/>
      <c r="O121" s="187"/>
      <c r="P121" s="187"/>
    </row>
    <row r="122" spans="1:16" s="4" customFormat="1" ht="12.75" customHeight="1">
      <c r="A122" s="189" t="s">
        <v>29</v>
      </c>
      <c r="B122" s="189" t="s">
        <v>70</v>
      </c>
      <c r="C122" s="189" t="s">
        <v>71</v>
      </c>
      <c r="D122" s="267"/>
      <c r="E122" s="267"/>
      <c r="F122" s="267"/>
      <c r="G122" s="267"/>
      <c r="H122" s="268"/>
      <c r="I122" s="32" t="s">
        <v>72</v>
      </c>
      <c r="J122" s="32" t="s">
        <v>73</v>
      </c>
      <c r="K122" s="32" t="s">
        <v>72</v>
      </c>
      <c r="L122" s="32" t="s">
        <v>73</v>
      </c>
      <c r="M122" s="187"/>
      <c r="N122" s="187"/>
      <c r="O122" s="187"/>
      <c r="P122" s="187"/>
    </row>
    <row r="123" spans="1:20" s="4" customFormat="1" ht="12.75" customHeight="1">
      <c r="A123" s="33">
        <v>854</v>
      </c>
      <c r="B123" s="34"/>
      <c r="C123" s="34"/>
      <c r="D123" s="240" t="s">
        <v>145</v>
      </c>
      <c r="E123" s="241"/>
      <c r="F123" s="241"/>
      <c r="G123" s="241"/>
      <c r="H123" s="242"/>
      <c r="I123" s="35">
        <f>I124+I128</f>
        <v>70000</v>
      </c>
      <c r="J123" s="35"/>
      <c r="K123" s="35">
        <f>K128+K124</f>
        <v>46800</v>
      </c>
      <c r="L123" s="35"/>
      <c r="M123" s="144"/>
      <c r="N123" s="144"/>
      <c r="O123" s="144"/>
      <c r="P123" s="144"/>
      <c r="Q123" s="179"/>
      <c r="R123" s="179"/>
      <c r="S123" s="179"/>
      <c r="T123" s="179"/>
    </row>
    <row r="124" spans="1:20" s="4" customFormat="1" ht="12.75" customHeight="1">
      <c r="A124" s="36"/>
      <c r="B124" s="37">
        <v>85401</v>
      </c>
      <c r="C124" s="36"/>
      <c r="D124" s="237" t="s">
        <v>219</v>
      </c>
      <c r="E124" s="238"/>
      <c r="F124" s="238"/>
      <c r="G124" s="238"/>
      <c r="H124" s="239"/>
      <c r="I124" s="38">
        <f>I126+I127</f>
        <v>70000</v>
      </c>
      <c r="J124" s="38"/>
      <c r="K124" s="38">
        <f>SUM(K125:K125)</f>
        <v>30000</v>
      </c>
      <c r="L124" s="38"/>
      <c r="M124" s="172"/>
      <c r="N124" s="172"/>
      <c r="O124" s="172"/>
      <c r="P124" s="172"/>
      <c r="Q124" s="180"/>
      <c r="R124" s="181"/>
      <c r="S124" s="182"/>
      <c r="T124" s="179"/>
    </row>
    <row r="125" spans="1:16" s="4" customFormat="1" ht="12.75" customHeight="1">
      <c r="A125" s="43"/>
      <c r="B125" s="44"/>
      <c r="C125" s="40">
        <v>4010</v>
      </c>
      <c r="D125" s="246" t="s">
        <v>142</v>
      </c>
      <c r="E125" s="247"/>
      <c r="F125" s="247"/>
      <c r="G125" s="247"/>
      <c r="H125" s="248"/>
      <c r="I125" s="41"/>
      <c r="J125" s="41"/>
      <c r="K125" s="41">
        <v>30000</v>
      </c>
      <c r="L125" s="41"/>
      <c r="M125" s="172"/>
      <c r="N125" s="172"/>
      <c r="O125" s="172"/>
      <c r="P125" s="172"/>
    </row>
    <row r="126" spans="1:16" s="4" customFormat="1" ht="12.75" customHeight="1">
      <c r="A126" s="43"/>
      <c r="B126" s="44"/>
      <c r="C126" s="40">
        <v>4110</v>
      </c>
      <c r="D126" s="246" t="s">
        <v>158</v>
      </c>
      <c r="E126" s="247"/>
      <c r="F126" s="247"/>
      <c r="G126" s="247"/>
      <c r="H126" s="248"/>
      <c r="I126" s="174">
        <v>60000</v>
      </c>
      <c r="J126" s="174"/>
      <c r="K126" s="174"/>
      <c r="L126" s="174"/>
      <c r="M126" s="172"/>
      <c r="N126" s="172"/>
      <c r="O126" s="172"/>
      <c r="P126" s="172"/>
    </row>
    <row r="127" spans="1:16" s="4" customFormat="1" ht="12.75" customHeight="1">
      <c r="A127" s="43"/>
      <c r="B127" s="44"/>
      <c r="C127" s="40">
        <v>4120</v>
      </c>
      <c r="D127" s="246" t="s">
        <v>159</v>
      </c>
      <c r="E127" s="247"/>
      <c r="F127" s="247"/>
      <c r="G127" s="247"/>
      <c r="H127" s="248"/>
      <c r="I127" s="174">
        <v>10000</v>
      </c>
      <c r="J127" s="174"/>
      <c r="K127" s="174"/>
      <c r="L127" s="174"/>
      <c r="M127" s="172"/>
      <c r="N127" s="172"/>
      <c r="O127" s="172"/>
      <c r="P127" s="172"/>
    </row>
    <row r="128" spans="1:16" s="4" customFormat="1" ht="11.25" customHeight="1">
      <c r="A128" s="36"/>
      <c r="B128" s="37">
        <v>85415</v>
      </c>
      <c r="C128" s="36"/>
      <c r="D128" s="237" t="s">
        <v>217</v>
      </c>
      <c r="E128" s="238"/>
      <c r="F128" s="238"/>
      <c r="G128" s="238"/>
      <c r="H128" s="239"/>
      <c r="I128" s="38"/>
      <c r="J128" s="38"/>
      <c r="K128" s="38">
        <f>SUM(K129:K129)</f>
        <v>16800</v>
      </c>
      <c r="L128" s="38"/>
      <c r="M128" s="144"/>
      <c r="N128" s="144"/>
      <c r="O128" s="144"/>
      <c r="P128" s="144"/>
    </row>
    <row r="129" spans="1:16" s="4" customFormat="1" ht="12" customHeight="1">
      <c r="A129" s="43"/>
      <c r="B129" s="44"/>
      <c r="C129" s="40">
        <v>3240</v>
      </c>
      <c r="D129" s="243" t="s">
        <v>216</v>
      </c>
      <c r="E129" s="244"/>
      <c r="F129" s="244"/>
      <c r="G129" s="244"/>
      <c r="H129" s="245"/>
      <c r="I129" s="41"/>
      <c r="J129" s="41"/>
      <c r="K129" s="41">
        <v>16800</v>
      </c>
      <c r="L129" s="41"/>
      <c r="M129" s="144"/>
      <c r="N129" s="144"/>
      <c r="O129" s="144"/>
      <c r="P129" s="144"/>
    </row>
    <row r="130" spans="1:16" s="4" customFormat="1" ht="24.75" customHeight="1">
      <c r="A130" s="33">
        <v>900</v>
      </c>
      <c r="B130" s="34"/>
      <c r="C130" s="34"/>
      <c r="D130" s="240" t="s">
        <v>137</v>
      </c>
      <c r="E130" s="241"/>
      <c r="F130" s="241"/>
      <c r="G130" s="241"/>
      <c r="H130" s="242"/>
      <c r="I130" s="35"/>
      <c r="J130" s="35">
        <f>J134</f>
        <v>211626</v>
      </c>
      <c r="K130" s="35">
        <f>K134+K138</f>
        <v>40000</v>
      </c>
      <c r="L130" s="35">
        <f>L134+L131</f>
        <v>454000</v>
      </c>
      <c r="M130" s="123"/>
      <c r="N130" s="123"/>
      <c r="O130" s="123"/>
      <c r="P130" s="123"/>
    </row>
    <row r="131" spans="1:16" s="4" customFormat="1" ht="13.5" customHeight="1">
      <c r="A131" s="36"/>
      <c r="B131" s="37">
        <v>90001</v>
      </c>
      <c r="C131" s="36"/>
      <c r="D131" s="237" t="s">
        <v>233</v>
      </c>
      <c r="E131" s="238"/>
      <c r="F131" s="238"/>
      <c r="G131" s="238"/>
      <c r="H131" s="239"/>
      <c r="I131" s="38"/>
      <c r="J131" s="38"/>
      <c r="K131" s="38"/>
      <c r="L131" s="38">
        <f>SUM(L132:L133)</f>
        <v>402000</v>
      </c>
      <c r="M131" s="175"/>
      <c r="N131" s="175"/>
      <c r="O131" s="175"/>
      <c r="P131" s="175"/>
    </row>
    <row r="132" spans="1:16" s="4" customFormat="1" ht="14.25" customHeight="1">
      <c r="A132" s="43"/>
      <c r="B132" s="44"/>
      <c r="C132" s="40">
        <v>6050</v>
      </c>
      <c r="D132" s="246" t="s">
        <v>234</v>
      </c>
      <c r="E132" s="247"/>
      <c r="F132" s="247"/>
      <c r="G132" s="247"/>
      <c r="H132" s="248"/>
      <c r="I132" s="41"/>
      <c r="J132" s="41"/>
      <c r="K132" s="41"/>
      <c r="L132" s="41">
        <v>2000</v>
      </c>
      <c r="M132" s="175"/>
      <c r="N132" s="175"/>
      <c r="O132" s="175"/>
      <c r="P132" s="175"/>
    </row>
    <row r="133" spans="1:16" s="4" customFormat="1" ht="14.25" customHeight="1">
      <c r="A133" s="43"/>
      <c r="B133" s="44"/>
      <c r="C133" s="40">
        <v>6050</v>
      </c>
      <c r="D133" s="246" t="s">
        <v>224</v>
      </c>
      <c r="E133" s="247"/>
      <c r="F133" s="247"/>
      <c r="G133" s="247"/>
      <c r="H133" s="248"/>
      <c r="I133" s="41"/>
      <c r="J133" s="41"/>
      <c r="K133" s="41"/>
      <c r="L133" s="41">
        <v>400000</v>
      </c>
      <c r="M133" s="175"/>
      <c r="N133" s="175"/>
      <c r="O133" s="175"/>
      <c r="P133" s="175"/>
    </row>
    <row r="134" spans="1:16" s="4" customFormat="1" ht="12.75" customHeight="1">
      <c r="A134" s="36"/>
      <c r="B134" s="37">
        <v>90015</v>
      </c>
      <c r="C134" s="36"/>
      <c r="D134" s="237" t="s">
        <v>138</v>
      </c>
      <c r="E134" s="238"/>
      <c r="F134" s="238"/>
      <c r="G134" s="238"/>
      <c r="H134" s="239"/>
      <c r="I134" s="38"/>
      <c r="J134" s="38">
        <f>J136</f>
        <v>211626</v>
      </c>
      <c r="K134" s="38">
        <f>K135</f>
        <v>30000</v>
      </c>
      <c r="L134" s="38">
        <f>SUM(L135:L137)</f>
        <v>52000</v>
      </c>
      <c r="M134" s="123"/>
      <c r="N134" s="123"/>
      <c r="O134" s="123"/>
      <c r="P134" s="123"/>
    </row>
    <row r="135" spans="1:16" s="4" customFormat="1" ht="12" customHeight="1">
      <c r="A135" s="43"/>
      <c r="B135" s="44"/>
      <c r="C135" s="40">
        <v>4270</v>
      </c>
      <c r="D135" s="246" t="s">
        <v>118</v>
      </c>
      <c r="E135" s="247"/>
      <c r="F135" s="247"/>
      <c r="G135" s="247"/>
      <c r="H135" s="248"/>
      <c r="I135" s="41"/>
      <c r="J135" s="41"/>
      <c r="K135" s="41">
        <v>30000</v>
      </c>
      <c r="L135" s="41"/>
      <c r="M135" s="123"/>
      <c r="N135" s="123"/>
      <c r="O135" s="123"/>
      <c r="P135" s="123"/>
    </row>
    <row r="136" spans="1:16" s="4" customFormat="1" ht="12" customHeight="1">
      <c r="A136" s="43"/>
      <c r="B136" s="44"/>
      <c r="C136" s="40">
        <v>6050</v>
      </c>
      <c r="D136" s="246" t="s">
        <v>204</v>
      </c>
      <c r="E136" s="247"/>
      <c r="F136" s="247"/>
      <c r="G136" s="247"/>
      <c r="H136" s="248"/>
      <c r="I136" s="41"/>
      <c r="J136" s="41">
        <v>211626</v>
      </c>
      <c r="K136" s="41"/>
      <c r="L136" s="41">
        <v>50000</v>
      </c>
      <c r="M136" s="175"/>
      <c r="N136" s="175"/>
      <c r="O136" s="175"/>
      <c r="P136" s="175"/>
    </row>
    <row r="137" spans="1:16" s="4" customFormat="1" ht="12" customHeight="1">
      <c r="A137" s="43"/>
      <c r="B137" s="44"/>
      <c r="C137" s="40">
        <v>6050</v>
      </c>
      <c r="D137" s="246" t="s">
        <v>232</v>
      </c>
      <c r="E137" s="247"/>
      <c r="F137" s="247"/>
      <c r="G137" s="247"/>
      <c r="H137" s="248"/>
      <c r="I137" s="41"/>
      <c r="J137" s="41"/>
      <c r="K137" s="41"/>
      <c r="L137" s="41">
        <v>2000</v>
      </c>
      <c r="M137" s="175"/>
      <c r="N137" s="175"/>
      <c r="O137" s="175"/>
      <c r="P137" s="175"/>
    </row>
    <row r="138" spans="1:16" s="4" customFormat="1" ht="27.75" customHeight="1">
      <c r="A138" s="36"/>
      <c r="B138" s="37">
        <v>90019</v>
      </c>
      <c r="C138" s="36"/>
      <c r="D138" s="323" t="s">
        <v>199</v>
      </c>
      <c r="E138" s="324"/>
      <c r="F138" s="324"/>
      <c r="G138" s="324"/>
      <c r="H138" s="325"/>
      <c r="I138" s="38"/>
      <c r="J138" s="38"/>
      <c r="K138" s="38">
        <f>K139</f>
        <v>10000</v>
      </c>
      <c r="L138" s="38"/>
      <c r="M138" s="172"/>
      <c r="N138" s="172"/>
      <c r="O138" s="172"/>
      <c r="P138" s="172"/>
    </row>
    <row r="139" spans="1:16" s="4" customFormat="1" ht="24" customHeight="1">
      <c r="A139" s="43"/>
      <c r="B139" s="44"/>
      <c r="C139" s="145">
        <v>4600</v>
      </c>
      <c r="D139" s="364" t="s">
        <v>215</v>
      </c>
      <c r="E139" s="377"/>
      <c r="F139" s="377"/>
      <c r="G139" s="377"/>
      <c r="H139" s="378"/>
      <c r="I139" s="41"/>
      <c r="J139" s="41"/>
      <c r="K139" s="41">
        <v>10000</v>
      </c>
      <c r="L139" s="41"/>
      <c r="M139" s="172"/>
      <c r="N139" s="172"/>
      <c r="O139" s="172"/>
      <c r="P139" s="172"/>
    </row>
    <row r="140" spans="1:16" s="4" customFormat="1" ht="12.75" customHeight="1">
      <c r="A140" s="33">
        <v>926</v>
      </c>
      <c r="B140" s="34"/>
      <c r="C140" s="34"/>
      <c r="D140" s="379" t="s">
        <v>220</v>
      </c>
      <c r="E140" s="380"/>
      <c r="F140" s="380"/>
      <c r="G140" s="380"/>
      <c r="H140" s="381"/>
      <c r="I140" s="35">
        <f>I141</f>
        <v>3000</v>
      </c>
      <c r="J140" s="35"/>
      <c r="K140" s="35">
        <f>K141</f>
        <v>114379</v>
      </c>
      <c r="L140" s="35"/>
      <c r="M140" s="172"/>
      <c r="N140" s="172"/>
      <c r="O140" s="172"/>
      <c r="P140" s="172"/>
    </row>
    <row r="141" spans="1:16" s="4" customFormat="1" ht="12.75" customHeight="1">
      <c r="A141" s="36"/>
      <c r="B141" s="37">
        <v>92605</v>
      </c>
      <c r="C141" s="176"/>
      <c r="D141" s="374" t="s">
        <v>221</v>
      </c>
      <c r="E141" s="375"/>
      <c r="F141" s="375"/>
      <c r="G141" s="375"/>
      <c r="H141" s="376"/>
      <c r="I141" s="38">
        <f>I142</f>
        <v>3000</v>
      </c>
      <c r="J141" s="38"/>
      <c r="K141" s="38">
        <f>SUM(K142:K148)</f>
        <v>114379</v>
      </c>
      <c r="L141" s="38"/>
      <c r="M141" s="172"/>
      <c r="N141" s="172"/>
      <c r="O141" s="172"/>
      <c r="P141" s="172"/>
    </row>
    <row r="142" spans="1:16" s="4" customFormat="1" ht="12.75" customHeight="1">
      <c r="A142" s="43"/>
      <c r="B142" s="44"/>
      <c r="C142" s="40">
        <v>4010</v>
      </c>
      <c r="D142" s="246" t="s">
        <v>142</v>
      </c>
      <c r="E142" s="247"/>
      <c r="F142" s="247"/>
      <c r="G142" s="247"/>
      <c r="H142" s="248"/>
      <c r="I142" s="41">
        <v>3000</v>
      </c>
      <c r="J142" s="41"/>
      <c r="K142" s="41"/>
      <c r="L142" s="41"/>
      <c r="M142" s="172"/>
      <c r="N142" s="172"/>
      <c r="O142" s="172"/>
      <c r="P142" s="172"/>
    </row>
    <row r="143" spans="1:16" s="4" customFormat="1" ht="12.75" customHeight="1">
      <c r="A143" s="43"/>
      <c r="B143" s="44"/>
      <c r="C143" s="40">
        <v>4110</v>
      </c>
      <c r="D143" s="246" t="s">
        <v>158</v>
      </c>
      <c r="E143" s="247"/>
      <c r="F143" s="247"/>
      <c r="G143" s="247"/>
      <c r="H143" s="248"/>
      <c r="I143" s="41"/>
      <c r="J143" s="41"/>
      <c r="K143" s="41">
        <v>2000</v>
      </c>
      <c r="L143" s="41"/>
      <c r="M143" s="172"/>
      <c r="N143" s="172"/>
      <c r="O143" s="172"/>
      <c r="P143" s="172"/>
    </row>
    <row r="144" spans="1:16" s="4" customFormat="1" ht="12.75" customHeight="1">
      <c r="A144" s="43"/>
      <c r="B144" s="44"/>
      <c r="C144" s="40">
        <v>4120</v>
      </c>
      <c r="D144" s="246" t="s">
        <v>159</v>
      </c>
      <c r="E144" s="247"/>
      <c r="F144" s="247"/>
      <c r="G144" s="247"/>
      <c r="H144" s="248"/>
      <c r="I144" s="41"/>
      <c r="J144" s="41"/>
      <c r="K144" s="41">
        <v>1000</v>
      </c>
      <c r="L144" s="41"/>
      <c r="M144" s="172"/>
      <c r="N144" s="172"/>
      <c r="O144" s="172"/>
      <c r="P144" s="172"/>
    </row>
    <row r="145" spans="1:16" s="4" customFormat="1" ht="12.75" customHeight="1">
      <c r="A145" s="43"/>
      <c r="B145" s="44"/>
      <c r="C145" s="40">
        <v>4170</v>
      </c>
      <c r="D145" s="246" t="s">
        <v>156</v>
      </c>
      <c r="E145" s="247"/>
      <c r="F145" s="247"/>
      <c r="G145" s="247"/>
      <c r="H145" s="248"/>
      <c r="I145" s="41"/>
      <c r="J145" s="41"/>
      <c r="K145" s="41">
        <v>9000</v>
      </c>
      <c r="L145" s="41"/>
      <c r="M145" s="172"/>
      <c r="N145" s="172"/>
      <c r="O145" s="172"/>
      <c r="P145" s="172"/>
    </row>
    <row r="146" spans="1:16" s="4" customFormat="1" ht="12.75" customHeight="1">
      <c r="A146" s="43"/>
      <c r="B146" s="44"/>
      <c r="C146" s="40">
        <v>4210</v>
      </c>
      <c r="D146" s="246" t="s">
        <v>162</v>
      </c>
      <c r="E146" s="247"/>
      <c r="F146" s="247"/>
      <c r="G146" s="247"/>
      <c r="H146" s="248"/>
      <c r="I146" s="41"/>
      <c r="J146" s="41"/>
      <c r="K146" s="41">
        <v>22179</v>
      </c>
      <c r="L146" s="41"/>
      <c r="M146" s="172"/>
      <c r="N146" s="172"/>
      <c r="O146" s="172"/>
      <c r="P146" s="172"/>
    </row>
    <row r="147" spans="1:16" s="4" customFormat="1" ht="12.75" customHeight="1">
      <c r="A147" s="43"/>
      <c r="B147" s="44"/>
      <c r="C147" s="40">
        <v>4270</v>
      </c>
      <c r="D147" s="364" t="s">
        <v>118</v>
      </c>
      <c r="E147" s="377"/>
      <c r="F147" s="377"/>
      <c r="G147" s="377"/>
      <c r="H147" s="378"/>
      <c r="I147" s="41"/>
      <c r="J147" s="41"/>
      <c r="K147" s="41">
        <v>20200</v>
      </c>
      <c r="L147" s="41"/>
      <c r="M147" s="172"/>
      <c r="N147" s="172"/>
      <c r="O147" s="172"/>
      <c r="P147" s="172"/>
    </row>
    <row r="148" spans="1:16" s="4" customFormat="1" ht="12.75" customHeight="1">
      <c r="A148" s="43"/>
      <c r="B148" s="44"/>
      <c r="C148" s="125">
        <v>4300</v>
      </c>
      <c r="D148" s="246" t="s">
        <v>143</v>
      </c>
      <c r="E148" s="247"/>
      <c r="F148" s="247"/>
      <c r="G148" s="247"/>
      <c r="H148" s="248"/>
      <c r="I148" s="42"/>
      <c r="J148" s="42"/>
      <c r="K148" s="42">
        <v>60000</v>
      </c>
      <c r="L148" s="42"/>
      <c r="M148" s="172"/>
      <c r="N148" s="172"/>
      <c r="O148" s="172"/>
      <c r="P148" s="172"/>
    </row>
    <row r="149" spans="1:16" ht="10.5" customHeight="1">
      <c r="A149" s="383" t="s">
        <v>92</v>
      </c>
      <c r="B149" s="384"/>
      <c r="C149" s="384"/>
      <c r="D149" s="384"/>
      <c r="E149" s="384"/>
      <c r="F149" s="384"/>
      <c r="G149" s="384"/>
      <c r="H149" s="385"/>
      <c r="I149" s="126">
        <f>I140+I130+I123+I96+I93+I58+I55+I26+I15+I9</f>
        <v>356300</v>
      </c>
      <c r="J149" s="126">
        <f>J140+J130+J123+J96+J93+J58+J55+J26+J15+J9</f>
        <v>1545344</v>
      </c>
      <c r="K149" s="126">
        <f>K140+K130+K123+K96+K93+K58+K55+K26+K15+K9+K101+K23</f>
        <v>2776505</v>
      </c>
      <c r="L149" s="126">
        <f>L140+L130+L123+L96+L93+L58+L55+L26+L15+L9</f>
        <v>968000</v>
      </c>
      <c r="M149" s="382"/>
      <c r="N149" s="289"/>
      <c r="O149" s="289"/>
      <c r="P149" s="289"/>
    </row>
    <row r="150" spans="1:16" s="9" customFormat="1" ht="6.75" customHeigh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</row>
    <row r="151" spans="1:16" s="9" customFormat="1" ht="24.75" customHeight="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</row>
    <row r="152" spans="1:16" s="9" customFormat="1" ht="23.25" customHeight="1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</row>
    <row r="153" spans="1:16" s="9" customFormat="1" ht="29.25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</row>
    <row r="154" spans="1:16" s="9" customFormat="1" ht="33" customHeight="1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</row>
    <row r="155" spans="1:16" s="9" customFormat="1" ht="21" customHeight="1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</row>
    <row r="156" spans="1:16" s="9" customFormat="1" ht="8.25" customHeight="1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</row>
    <row r="157" spans="1:16" ht="11.25" customHeight="1">
      <c r="A157" s="278" t="s">
        <v>29</v>
      </c>
      <c r="B157" s="304" t="s">
        <v>0</v>
      </c>
      <c r="C157" s="305"/>
      <c r="D157" s="306"/>
      <c r="E157" s="313" t="s">
        <v>175</v>
      </c>
      <c r="F157" s="300" t="s">
        <v>18</v>
      </c>
      <c r="G157" s="301"/>
      <c r="H157" s="231" t="s">
        <v>82</v>
      </c>
      <c r="I157" s="262" t="s">
        <v>30</v>
      </c>
      <c r="J157" s="263"/>
      <c r="K157" s="263"/>
      <c r="L157" s="263"/>
      <c r="M157" s="263"/>
      <c r="N157" s="263"/>
      <c r="O157" s="263"/>
      <c r="P157" s="264"/>
    </row>
    <row r="158" spans="1:16" ht="11.25" customHeight="1">
      <c r="A158" s="278"/>
      <c r="B158" s="307"/>
      <c r="C158" s="308"/>
      <c r="D158" s="309"/>
      <c r="E158" s="314"/>
      <c r="F158" s="302"/>
      <c r="G158" s="303"/>
      <c r="H158" s="316"/>
      <c r="I158" s="253" t="s">
        <v>32</v>
      </c>
      <c r="J158" s="256" t="s">
        <v>42</v>
      </c>
      <c r="K158" s="257"/>
      <c r="L158" s="257"/>
      <c r="M158" s="257"/>
      <c r="N158" s="257"/>
      <c r="O158" s="258"/>
      <c r="P158" s="228" t="s">
        <v>35</v>
      </c>
    </row>
    <row r="159" spans="1:16" ht="12" customHeight="1">
      <c r="A159" s="279"/>
      <c r="B159" s="307"/>
      <c r="C159" s="308"/>
      <c r="D159" s="309"/>
      <c r="E159" s="314"/>
      <c r="F159" s="231" t="s">
        <v>81</v>
      </c>
      <c r="G159" s="231" t="s">
        <v>86</v>
      </c>
      <c r="H159" s="316"/>
      <c r="I159" s="254"/>
      <c r="J159" s="233" t="s">
        <v>173</v>
      </c>
      <c r="K159" s="233" t="s">
        <v>33</v>
      </c>
      <c r="L159" s="233" t="s">
        <v>44</v>
      </c>
      <c r="M159" s="233" t="s">
        <v>34</v>
      </c>
      <c r="N159" s="235" t="s">
        <v>42</v>
      </c>
      <c r="O159" s="236"/>
      <c r="P159" s="229"/>
    </row>
    <row r="160" spans="1:16" ht="66.75" customHeight="1">
      <c r="A160" s="280"/>
      <c r="B160" s="310"/>
      <c r="C160" s="311"/>
      <c r="D160" s="312"/>
      <c r="E160" s="315"/>
      <c r="F160" s="232"/>
      <c r="G160" s="232"/>
      <c r="H160" s="232"/>
      <c r="I160" s="255"/>
      <c r="J160" s="234"/>
      <c r="K160" s="234"/>
      <c r="L160" s="234"/>
      <c r="M160" s="234"/>
      <c r="N160" s="85" t="s">
        <v>95</v>
      </c>
      <c r="O160" s="139" t="s">
        <v>167</v>
      </c>
      <c r="P160" s="230"/>
    </row>
    <row r="161" spans="1:18" ht="13.5" customHeight="1">
      <c r="A161" s="45" t="s">
        <v>1</v>
      </c>
      <c r="B161" s="46" t="s">
        <v>3</v>
      </c>
      <c r="C161" s="46"/>
      <c r="D161" s="46"/>
      <c r="E161" s="25">
        <v>9314767</v>
      </c>
      <c r="F161" s="25"/>
      <c r="G161" s="25"/>
      <c r="H161" s="25">
        <f aca="true" t="shared" si="0" ref="H161:H166">E161-F161+G161</f>
        <v>9314767</v>
      </c>
      <c r="I161" s="25">
        <f aca="true" t="shared" si="1" ref="I161:I167">H161-P161</f>
        <v>72375</v>
      </c>
      <c r="J161" s="78"/>
      <c r="K161" s="25"/>
      <c r="L161" s="25"/>
      <c r="M161" s="78"/>
      <c r="N161" s="25">
        <v>21455</v>
      </c>
      <c r="O161" s="79"/>
      <c r="P161" s="82">
        <v>9242392</v>
      </c>
      <c r="Q161" s="1">
        <f>P161+I161</f>
        <v>9314767</v>
      </c>
      <c r="R161" s="1">
        <f>Q161-H161</f>
        <v>0</v>
      </c>
    </row>
    <row r="162" spans="1:18" ht="13.5" customHeight="1">
      <c r="A162" s="45" t="s">
        <v>2</v>
      </c>
      <c r="B162" s="317" t="s">
        <v>8</v>
      </c>
      <c r="C162" s="318"/>
      <c r="D162" s="319"/>
      <c r="E162" s="25">
        <v>177000</v>
      </c>
      <c r="F162" s="25"/>
      <c r="G162" s="25"/>
      <c r="H162" s="25">
        <f t="shared" si="0"/>
        <v>177000</v>
      </c>
      <c r="I162" s="25">
        <f t="shared" si="1"/>
        <v>177000</v>
      </c>
      <c r="J162" s="78"/>
      <c r="K162" s="78"/>
      <c r="L162" s="78"/>
      <c r="M162" s="78"/>
      <c r="N162" s="78"/>
      <c r="O162" s="79"/>
      <c r="P162" s="82"/>
      <c r="Q162" s="1">
        <f aca="true" t="shared" si="2" ref="Q162:Q187">P162+I162</f>
        <v>177000</v>
      </c>
      <c r="R162" s="1">
        <f aca="true" t="shared" si="3" ref="R162:R187">Q162-H162</f>
        <v>0</v>
      </c>
    </row>
    <row r="163" spans="1:18" ht="13.5" customHeight="1">
      <c r="A163" s="45">
        <v>150</v>
      </c>
      <c r="B163" s="284" t="s">
        <v>168</v>
      </c>
      <c r="C163" s="285"/>
      <c r="D163" s="286"/>
      <c r="E163" s="25">
        <v>27045</v>
      </c>
      <c r="F163" s="25"/>
      <c r="G163" s="25"/>
      <c r="H163" s="25">
        <f t="shared" si="0"/>
        <v>27045</v>
      </c>
      <c r="I163" s="25"/>
      <c r="J163" s="78"/>
      <c r="K163" s="25"/>
      <c r="L163" s="78"/>
      <c r="M163" s="78"/>
      <c r="N163" s="78"/>
      <c r="O163" s="79"/>
      <c r="P163" s="82">
        <v>27045</v>
      </c>
      <c r="Q163" s="1">
        <f t="shared" si="2"/>
        <v>27045</v>
      </c>
      <c r="R163" s="1">
        <f t="shared" si="3"/>
        <v>0</v>
      </c>
    </row>
    <row r="164" spans="1:18" ht="13.5" customHeight="1">
      <c r="A164" s="166">
        <v>600</v>
      </c>
      <c r="B164" s="317" t="s">
        <v>9</v>
      </c>
      <c r="C164" s="318"/>
      <c r="D164" s="319"/>
      <c r="E164" s="25">
        <v>19502937</v>
      </c>
      <c r="F164" s="25">
        <f>I9+J9</f>
        <v>400000</v>
      </c>
      <c r="G164" s="12">
        <f>K9+L9</f>
        <v>414000</v>
      </c>
      <c r="H164" s="25">
        <f t="shared" si="0"/>
        <v>19516937</v>
      </c>
      <c r="I164" s="25">
        <f t="shared" si="1"/>
        <v>7773694</v>
      </c>
      <c r="J164" s="25"/>
      <c r="K164" s="25">
        <v>2268142</v>
      </c>
      <c r="L164" s="25"/>
      <c r="M164" s="78"/>
      <c r="N164" s="78"/>
      <c r="O164" s="79"/>
      <c r="P164" s="82">
        <v>11743243</v>
      </c>
      <c r="Q164" s="1">
        <f t="shared" si="2"/>
        <v>19516937</v>
      </c>
      <c r="R164" s="1">
        <f t="shared" si="3"/>
        <v>0</v>
      </c>
    </row>
    <row r="165" spans="1:18" ht="13.5" customHeight="1">
      <c r="A165" s="49">
        <v>630</v>
      </c>
      <c r="B165" s="317" t="s">
        <v>39</v>
      </c>
      <c r="C165" s="318"/>
      <c r="D165" s="319"/>
      <c r="E165" s="25">
        <v>15000</v>
      </c>
      <c r="F165" s="25"/>
      <c r="G165" s="25"/>
      <c r="H165" s="25">
        <f t="shared" si="0"/>
        <v>15000</v>
      </c>
      <c r="I165" s="25">
        <f t="shared" si="1"/>
        <v>15000</v>
      </c>
      <c r="J165" s="25"/>
      <c r="K165" s="25">
        <f>I165</f>
        <v>15000</v>
      </c>
      <c r="L165" s="25"/>
      <c r="M165" s="78"/>
      <c r="N165" s="78"/>
      <c r="O165" s="79"/>
      <c r="P165" s="82"/>
      <c r="Q165" s="1">
        <f t="shared" si="2"/>
        <v>15000</v>
      </c>
      <c r="R165" s="1">
        <f t="shared" si="3"/>
        <v>0</v>
      </c>
    </row>
    <row r="166" spans="1:18" ht="13.5" customHeight="1">
      <c r="A166" s="49">
        <v>700</v>
      </c>
      <c r="B166" s="284" t="s">
        <v>93</v>
      </c>
      <c r="C166" s="285"/>
      <c r="D166" s="286"/>
      <c r="E166" s="25">
        <v>5569715</v>
      </c>
      <c r="F166" s="25">
        <f>I15+J15</f>
        <v>0</v>
      </c>
      <c r="G166" s="25">
        <f>K15+L15</f>
        <v>576700</v>
      </c>
      <c r="H166" s="25">
        <f t="shared" si="0"/>
        <v>6146415</v>
      </c>
      <c r="I166" s="25">
        <f t="shared" si="1"/>
        <v>5898415</v>
      </c>
      <c r="J166" s="25">
        <v>65600</v>
      </c>
      <c r="K166" s="25">
        <v>272700</v>
      </c>
      <c r="L166" s="78"/>
      <c r="M166" s="78"/>
      <c r="N166" s="78"/>
      <c r="O166" s="80"/>
      <c r="P166" s="25">
        <v>248000</v>
      </c>
      <c r="Q166" s="1">
        <f t="shared" si="2"/>
        <v>6146415</v>
      </c>
      <c r="R166" s="1">
        <f t="shared" si="3"/>
        <v>0</v>
      </c>
    </row>
    <row r="167" spans="1:18" ht="13.5" customHeight="1">
      <c r="A167" s="49">
        <v>710</v>
      </c>
      <c r="B167" s="317" t="s">
        <v>17</v>
      </c>
      <c r="C167" s="318"/>
      <c r="D167" s="319"/>
      <c r="E167" s="12">
        <v>557563</v>
      </c>
      <c r="F167" s="12"/>
      <c r="G167" s="12">
        <f>K23</f>
        <v>100000</v>
      </c>
      <c r="H167" s="12">
        <f>E167-F167+G167</f>
        <v>657563</v>
      </c>
      <c r="I167" s="12">
        <f t="shared" si="1"/>
        <v>657563</v>
      </c>
      <c r="J167" s="12">
        <v>78040</v>
      </c>
      <c r="K167" s="13"/>
      <c r="L167" s="12"/>
      <c r="M167" s="13"/>
      <c r="N167" s="13"/>
      <c r="O167" s="14"/>
      <c r="P167" s="12"/>
      <c r="Q167" s="1">
        <f t="shared" si="2"/>
        <v>657563</v>
      </c>
      <c r="R167" s="1">
        <f t="shared" si="3"/>
        <v>0</v>
      </c>
    </row>
    <row r="168" spans="1:18" ht="13.5" customHeight="1">
      <c r="A168" s="164">
        <v>720</v>
      </c>
      <c r="B168" s="317" t="s">
        <v>45</v>
      </c>
      <c r="C168" s="318"/>
      <c r="D168" s="319"/>
      <c r="E168" s="12">
        <v>2325079</v>
      </c>
      <c r="F168" s="12"/>
      <c r="G168" s="82"/>
      <c r="H168" s="12">
        <f>E168-F168+G168</f>
        <v>2325079</v>
      </c>
      <c r="I168" s="12">
        <f>H168-P168</f>
        <v>231650</v>
      </c>
      <c r="J168" s="12">
        <v>74500</v>
      </c>
      <c r="K168" s="13"/>
      <c r="L168" s="12"/>
      <c r="M168" s="13"/>
      <c r="N168" s="13"/>
      <c r="O168" s="14"/>
      <c r="P168" s="12">
        <v>2093429</v>
      </c>
      <c r="Q168" s="1">
        <f t="shared" si="2"/>
        <v>2325079</v>
      </c>
      <c r="R168" s="1">
        <f t="shared" si="3"/>
        <v>0</v>
      </c>
    </row>
    <row r="169" spans="1:18" ht="15" customHeight="1">
      <c r="A169" s="49">
        <v>750</v>
      </c>
      <c r="B169" s="317" t="s">
        <v>36</v>
      </c>
      <c r="C169" s="318"/>
      <c r="D169" s="319"/>
      <c r="E169" s="12">
        <v>9390971</v>
      </c>
      <c r="F169" s="12">
        <f>I26+J26</f>
        <v>104500</v>
      </c>
      <c r="G169" s="12">
        <f>K26+L26</f>
        <v>716226</v>
      </c>
      <c r="H169" s="12">
        <f>E169-F169+G169</f>
        <v>10002697</v>
      </c>
      <c r="I169" s="12">
        <f aca="true" t="shared" si="4" ref="I169:I187">H169-P169</f>
        <v>9933472</v>
      </c>
      <c r="J169" s="12">
        <v>6628633</v>
      </c>
      <c r="K169" s="12">
        <v>180124</v>
      </c>
      <c r="L169" s="12">
        <v>338108</v>
      </c>
      <c r="M169" s="13"/>
      <c r="N169" s="12">
        <v>102667</v>
      </c>
      <c r="O169" s="12"/>
      <c r="P169" s="12">
        <v>69225</v>
      </c>
      <c r="Q169" s="1">
        <f t="shared" si="2"/>
        <v>10002697</v>
      </c>
      <c r="R169" s="1">
        <f t="shared" si="3"/>
        <v>0</v>
      </c>
    </row>
    <row r="170" spans="1:18" ht="64.5" customHeight="1">
      <c r="A170" s="49">
        <v>751</v>
      </c>
      <c r="B170" s="320" t="s">
        <v>28</v>
      </c>
      <c r="C170" s="321"/>
      <c r="D170" s="322"/>
      <c r="E170" s="12">
        <v>3087</v>
      </c>
      <c r="F170" s="12"/>
      <c r="G170" s="12"/>
      <c r="H170" s="12">
        <f aca="true" t="shared" si="5" ref="H170:H176">E170-F170+G170</f>
        <v>3087</v>
      </c>
      <c r="I170" s="12">
        <f t="shared" si="4"/>
        <v>3087</v>
      </c>
      <c r="J170" s="12">
        <v>1294</v>
      </c>
      <c r="K170" s="12"/>
      <c r="L170" s="12"/>
      <c r="M170" s="13"/>
      <c r="N170" s="12">
        <v>2887</v>
      </c>
      <c r="O170" s="14"/>
      <c r="P170" s="12"/>
      <c r="Q170" s="1">
        <f t="shared" si="2"/>
        <v>3087</v>
      </c>
      <c r="R170" s="1">
        <f t="shared" si="3"/>
        <v>0</v>
      </c>
    </row>
    <row r="171" spans="1:18" ht="39.75" customHeight="1">
      <c r="A171" s="49">
        <v>754</v>
      </c>
      <c r="B171" s="284" t="s">
        <v>31</v>
      </c>
      <c r="C171" s="285"/>
      <c r="D171" s="286"/>
      <c r="E171" s="12">
        <v>1089930</v>
      </c>
      <c r="F171" s="12"/>
      <c r="G171" s="12"/>
      <c r="H171" s="12">
        <f t="shared" si="5"/>
        <v>1089930</v>
      </c>
      <c r="I171" s="12">
        <f t="shared" si="4"/>
        <v>1029118</v>
      </c>
      <c r="J171" s="12"/>
      <c r="K171" s="12">
        <v>127355</v>
      </c>
      <c r="L171" s="12">
        <v>173916</v>
      </c>
      <c r="M171" s="13"/>
      <c r="N171" s="13">
        <v>200</v>
      </c>
      <c r="O171" s="14"/>
      <c r="P171" s="12">
        <v>60812</v>
      </c>
      <c r="Q171" s="1">
        <f t="shared" si="2"/>
        <v>1089930</v>
      </c>
      <c r="R171" s="1">
        <f t="shared" si="3"/>
        <v>0</v>
      </c>
    </row>
    <row r="172" spans="1:18" ht="94.5" customHeight="1">
      <c r="A172" s="49">
        <v>756</v>
      </c>
      <c r="B172" s="284" t="s">
        <v>148</v>
      </c>
      <c r="C172" s="285"/>
      <c r="D172" s="286"/>
      <c r="E172" s="12">
        <v>225000</v>
      </c>
      <c r="F172" s="12">
        <f>I55+J55</f>
        <v>0</v>
      </c>
      <c r="G172" s="12">
        <f>K55+L55</f>
        <v>15000</v>
      </c>
      <c r="H172" s="12">
        <f t="shared" si="5"/>
        <v>240000</v>
      </c>
      <c r="I172" s="12">
        <f t="shared" si="4"/>
        <v>240000</v>
      </c>
      <c r="J172" s="12">
        <v>120000</v>
      </c>
      <c r="K172" s="13"/>
      <c r="L172" s="13"/>
      <c r="M172" s="13"/>
      <c r="N172" s="13"/>
      <c r="O172" s="14"/>
      <c r="P172" s="12"/>
      <c r="Q172" s="1">
        <f t="shared" si="2"/>
        <v>240000</v>
      </c>
      <c r="R172" s="1">
        <f t="shared" si="3"/>
        <v>0</v>
      </c>
    </row>
    <row r="173" spans="1:18" ht="26.25" customHeight="1">
      <c r="A173" s="49">
        <v>757</v>
      </c>
      <c r="B173" s="284" t="s">
        <v>10</v>
      </c>
      <c r="C173" s="285"/>
      <c r="D173" s="286"/>
      <c r="E173" s="12">
        <v>2331976</v>
      </c>
      <c r="F173" s="12"/>
      <c r="G173" s="12"/>
      <c r="H173" s="12">
        <f t="shared" si="5"/>
        <v>2331976</v>
      </c>
      <c r="I173" s="12">
        <f t="shared" si="4"/>
        <v>2331976</v>
      </c>
      <c r="J173" s="13"/>
      <c r="K173" s="13"/>
      <c r="L173" s="13"/>
      <c r="M173" s="82">
        <f>I173</f>
        <v>2331976</v>
      </c>
      <c r="N173" s="12"/>
      <c r="O173" s="14"/>
      <c r="P173" s="12"/>
      <c r="Q173" s="1">
        <f t="shared" si="2"/>
        <v>2331976</v>
      </c>
      <c r="R173" s="1">
        <f t="shared" si="3"/>
        <v>0</v>
      </c>
    </row>
    <row r="174" spans="1:18" ht="12.75" customHeight="1">
      <c r="A174" s="49">
        <v>758</v>
      </c>
      <c r="B174" s="284" t="s">
        <v>11</v>
      </c>
      <c r="C174" s="285"/>
      <c r="D174" s="286"/>
      <c r="E174" s="15">
        <v>7008860</v>
      </c>
      <c r="F174" s="15"/>
      <c r="G174" s="16"/>
      <c r="H174" s="15">
        <f t="shared" si="5"/>
        <v>7008860</v>
      </c>
      <c r="I174" s="17">
        <f t="shared" si="4"/>
        <v>7008860</v>
      </c>
      <c r="J174" s="18"/>
      <c r="K174" s="18"/>
      <c r="L174" s="18"/>
      <c r="M174" s="19"/>
      <c r="N174" s="19"/>
      <c r="O174" s="20"/>
      <c r="P174" s="12"/>
      <c r="Q174" s="1">
        <f t="shared" si="2"/>
        <v>7008860</v>
      </c>
      <c r="R174" s="1">
        <f t="shared" si="3"/>
        <v>0</v>
      </c>
    </row>
    <row r="175" spans="1:18" ht="12.75" customHeight="1">
      <c r="A175" s="49">
        <v>801</v>
      </c>
      <c r="B175" s="284" t="s">
        <v>12</v>
      </c>
      <c r="C175" s="285"/>
      <c r="D175" s="286"/>
      <c r="E175" s="15">
        <v>49023285</v>
      </c>
      <c r="F175" s="83">
        <f>I58+J58</f>
        <v>1112518</v>
      </c>
      <c r="G175" s="83">
        <f>K58+L58</f>
        <v>1108800</v>
      </c>
      <c r="H175" s="15">
        <f t="shared" si="5"/>
        <v>49019567</v>
      </c>
      <c r="I175" s="17">
        <f t="shared" si="4"/>
        <v>41750730</v>
      </c>
      <c r="J175" s="15">
        <v>21823411</v>
      </c>
      <c r="K175" s="83">
        <v>11657318</v>
      </c>
      <c r="L175" s="15">
        <v>1265175</v>
      </c>
      <c r="M175" s="18"/>
      <c r="N175" s="18"/>
      <c r="O175" s="20"/>
      <c r="P175" s="82">
        <v>7268837</v>
      </c>
      <c r="Q175" s="1">
        <f t="shared" si="2"/>
        <v>49019567</v>
      </c>
      <c r="R175" s="1">
        <f t="shared" si="3"/>
        <v>0</v>
      </c>
    </row>
    <row r="176" spans="1:18" ht="12.75" customHeight="1">
      <c r="A176" s="49">
        <v>851</v>
      </c>
      <c r="B176" s="284" t="s">
        <v>13</v>
      </c>
      <c r="C176" s="285"/>
      <c r="D176" s="286"/>
      <c r="E176" s="12">
        <v>530000</v>
      </c>
      <c r="F176" s="12">
        <f>I93+J93</f>
        <v>0</v>
      </c>
      <c r="G176" s="12">
        <f>K93+L93</f>
        <v>15000</v>
      </c>
      <c r="H176" s="12">
        <f t="shared" si="5"/>
        <v>545000</v>
      </c>
      <c r="I176" s="17">
        <f t="shared" si="4"/>
        <v>545000</v>
      </c>
      <c r="J176" s="12">
        <v>95800</v>
      </c>
      <c r="K176" s="12">
        <v>45000</v>
      </c>
      <c r="L176" s="12"/>
      <c r="M176" s="13"/>
      <c r="N176" s="13"/>
      <c r="O176" s="20"/>
      <c r="P176" s="12"/>
      <c r="Q176" s="1">
        <f t="shared" si="2"/>
        <v>545000</v>
      </c>
      <c r="R176" s="1">
        <f t="shared" si="3"/>
        <v>0</v>
      </c>
    </row>
    <row r="177" spans="1:18" ht="12" customHeight="1">
      <c r="A177" s="49">
        <v>852</v>
      </c>
      <c r="B177" s="284" t="s">
        <v>14</v>
      </c>
      <c r="C177" s="285"/>
      <c r="D177" s="286"/>
      <c r="E177" s="12">
        <v>4513360</v>
      </c>
      <c r="F177" s="12">
        <f>I96+J96</f>
        <v>0</v>
      </c>
      <c r="G177" s="12">
        <f>K96+L96</f>
        <v>32600</v>
      </c>
      <c r="H177" s="12">
        <f aca="true" t="shared" si="6" ref="H177:H187">E177-F177+G177</f>
        <v>4545960</v>
      </c>
      <c r="I177" s="17">
        <f t="shared" si="4"/>
        <v>4480770</v>
      </c>
      <c r="J177" s="12">
        <v>1084688</v>
      </c>
      <c r="K177" s="12"/>
      <c r="L177" s="12">
        <v>2994563</v>
      </c>
      <c r="M177" s="13"/>
      <c r="N177" s="82">
        <v>2203400</v>
      </c>
      <c r="O177" s="20"/>
      <c r="P177" s="12">
        <v>65190</v>
      </c>
      <c r="Q177" s="1">
        <f t="shared" si="2"/>
        <v>4545960</v>
      </c>
      <c r="R177" s="1">
        <f t="shared" si="3"/>
        <v>0</v>
      </c>
    </row>
    <row r="178" spans="1:18" s="9" customFormat="1" ht="28.5" customHeight="1">
      <c r="A178" s="214">
        <v>853</v>
      </c>
      <c r="B178" s="351" t="s">
        <v>236</v>
      </c>
      <c r="C178" s="352"/>
      <c r="D178" s="353"/>
      <c r="E178" s="12"/>
      <c r="F178" s="12"/>
      <c r="G178" s="12">
        <f>K101</f>
        <v>111000</v>
      </c>
      <c r="H178" s="12">
        <f t="shared" si="6"/>
        <v>111000</v>
      </c>
      <c r="I178" s="17">
        <f>H178-P178</f>
        <v>111000</v>
      </c>
      <c r="J178" s="12">
        <v>37500</v>
      </c>
      <c r="K178" s="12"/>
      <c r="L178" s="12">
        <v>11655</v>
      </c>
      <c r="M178" s="13"/>
      <c r="N178" s="82"/>
      <c r="O178" s="20"/>
      <c r="P178" s="12"/>
      <c r="Q178" s="1"/>
      <c r="R178" s="1">
        <f t="shared" si="3"/>
        <v>-111000</v>
      </c>
    </row>
    <row r="179" spans="1:18" s="9" customFormat="1" ht="13.5" customHeight="1">
      <c r="A179" s="221"/>
      <c r="B179" s="222"/>
      <c r="C179" s="222"/>
      <c r="D179" s="222"/>
      <c r="E179" s="223"/>
      <c r="F179" s="223"/>
      <c r="G179" s="223"/>
      <c r="H179" s="223"/>
      <c r="I179" s="224"/>
      <c r="J179" s="223"/>
      <c r="K179" s="223"/>
      <c r="L179" s="223"/>
      <c r="M179" s="225"/>
      <c r="N179" s="226"/>
      <c r="O179" s="227"/>
      <c r="P179" s="223"/>
      <c r="Q179" s="1"/>
      <c r="R179" s="1">
        <f t="shared" si="3"/>
        <v>0</v>
      </c>
    </row>
    <row r="180" spans="1:18" s="9" customFormat="1" ht="12" customHeight="1">
      <c r="A180" s="278" t="s">
        <v>29</v>
      </c>
      <c r="B180" s="304" t="s">
        <v>0</v>
      </c>
      <c r="C180" s="305"/>
      <c r="D180" s="306"/>
      <c r="E180" s="313" t="s">
        <v>175</v>
      </c>
      <c r="F180" s="300" t="s">
        <v>18</v>
      </c>
      <c r="G180" s="301"/>
      <c r="H180" s="231" t="s">
        <v>82</v>
      </c>
      <c r="I180" s="262" t="s">
        <v>30</v>
      </c>
      <c r="J180" s="263"/>
      <c r="K180" s="263"/>
      <c r="L180" s="263"/>
      <c r="M180" s="263"/>
      <c r="N180" s="263"/>
      <c r="O180" s="263"/>
      <c r="P180" s="264"/>
      <c r="Q180" s="1"/>
      <c r="R180" s="1" t="e">
        <f t="shared" si="3"/>
        <v>#VALUE!</v>
      </c>
    </row>
    <row r="181" spans="1:18" s="9" customFormat="1" ht="12" customHeight="1">
      <c r="A181" s="278"/>
      <c r="B181" s="307"/>
      <c r="C181" s="308"/>
      <c r="D181" s="309"/>
      <c r="E181" s="314"/>
      <c r="F181" s="302"/>
      <c r="G181" s="303"/>
      <c r="H181" s="316"/>
      <c r="I181" s="253" t="s">
        <v>32</v>
      </c>
      <c r="J181" s="256" t="s">
        <v>42</v>
      </c>
      <c r="K181" s="257"/>
      <c r="L181" s="257"/>
      <c r="M181" s="257"/>
      <c r="N181" s="257"/>
      <c r="O181" s="258"/>
      <c r="P181" s="228" t="s">
        <v>35</v>
      </c>
      <c r="Q181" s="1"/>
      <c r="R181" s="1">
        <f t="shared" si="3"/>
        <v>0</v>
      </c>
    </row>
    <row r="182" spans="1:18" s="9" customFormat="1" ht="28.5" customHeight="1">
      <c r="A182" s="279"/>
      <c r="B182" s="307"/>
      <c r="C182" s="308"/>
      <c r="D182" s="309"/>
      <c r="E182" s="314"/>
      <c r="F182" s="231" t="s">
        <v>81</v>
      </c>
      <c r="G182" s="231" t="s">
        <v>86</v>
      </c>
      <c r="H182" s="316"/>
      <c r="I182" s="254"/>
      <c r="J182" s="233" t="s">
        <v>173</v>
      </c>
      <c r="K182" s="233" t="s">
        <v>33</v>
      </c>
      <c r="L182" s="233" t="s">
        <v>44</v>
      </c>
      <c r="M182" s="233" t="s">
        <v>34</v>
      </c>
      <c r="N182" s="235" t="s">
        <v>42</v>
      </c>
      <c r="O182" s="236"/>
      <c r="P182" s="229"/>
      <c r="Q182" s="1">
        <f t="shared" si="2"/>
        <v>0</v>
      </c>
      <c r="R182" s="1">
        <f t="shared" si="3"/>
        <v>0</v>
      </c>
    </row>
    <row r="183" spans="1:18" s="9" customFormat="1" ht="66" customHeight="1">
      <c r="A183" s="280"/>
      <c r="B183" s="310"/>
      <c r="C183" s="311"/>
      <c r="D183" s="312"/>
      <c r="E183" s="315"/>
      <c r="F183" s="232"/>
      <c r="G183" s="232"/>
      <c r="H183" s="232"/>
      <c r="I183" s="255"/>
      <c r="J183" s="234"/>
      <c r="K183" s="234"/>
      <c r="L183" s="234"/>
      <c r="M183" s="234"/>
      <c r="N183" s="85" t="s">
        <v>95</v>
      </c>
      <c r="O183" s="139" t="s">
        <v>167</v>
      </c>
      <c r="P183" s="230"/>
      <c r="Q183" s="1">
        <f t="shared" si="2"/>
        <v>0</v>
      </c>
      <c r="R183" s="1">
        <f t="shared" si="3"/>
        <v>0</v>
      </c>
    </row>
    <row r="184" spans="1:18" ht="24" customHeight="1">
      <c r="A184" s="49">
        <v>854</v>
      </c>
      <c r="B184" s="284" t="s">
        <v>15</v>
      </c>
      <c r="C184" s="285"/>
      <c r="D184" s="286"/>
      <c r="E184" s="12">
        <v>1645691</v>
      </c>
      <c r="F184" s="12">
        <f>I123+J123</f>
        <v>70000</v>
      </c>
      <c r="G184" s="12">
        <f>K123+L123</f>
        <v>46800</v>
      </c>
      <c r="H184" s="12">
        <f t="shared" si="6"/>
        <v>1622491</v>
      </c>
      <c r="I184" s="17">
        <f t="shared" si="4"/>
        <v>1622491</v>
      </c>
      <c r="J184" s="12">
        <v>1237202</v>
      </c>
      <c r="K184" s="12"/>
      <c r="L184" s="12">
        <v>237413</v>
      </c>
      <c r="M184" s="13"/>
      <c r="N184" s="13"/>
      <c r="O184" s="20"/>
      <c r="P184" s="12"/>
      <c r="Q184" s="1">
        <f t="shared" si="2"/>
        <v>1622491</v>
      </c>
      <c r="R184" s="1">
        <f t="shared" si="3"/>
        <v>0</v>
      </c>
    </row>
    <row r="185" spans="1:18" ht="24.75" customHeight="1">
      <c r="A185" s="49">
        <v>900</v>
      </c>
      <c r="B185" s="284" t="s">
        <v>120</v>
      </c>
      <c r="C185" s="285"/>
      <c r="D185" s="286"/>
      <c r="E185" s="12">
        <v>3596225</v>
      </c>
      <c r="F185" s="12">
        <f>I130+J130</f>
        <v>211626</v>
      </c>
      <c r="G185" s="12">
        <f>K130+L130</f>
        <v>494000</v>
      </c>
      <c r="H185" s="12">
        <f t="shared" si="6"/>
        <v>3878599</v>
      </c>
      <c r="I185" s="17">
        <f t="shared" si="4"/>
        <v>2850737</v>
      </c>
      <c r="J185" s="12">
        <v>29000</v>
      </c>
      <c r="K185" s="13"/>
      <c r="L185" s="13"/>
      <c r="M185" s="13"/>
      <c r="N185" s="13"/>
      <c r="O185" s="20"/>
      <c r="P185" s="12">
        <v>1027862</v>
      </c>
      <c r="Q185" s="1">
        <f t="shared" si="2"/>
        <v>3878599</v>
      </c>
      <c r="R185" s="1">
        <f t="shared" si="3"/>
        <v>0</v>
      </c>
    </row>
    <row r="186" spans="1:18" ht="24" customHeight="1">
      <c r="A186" s="49">
        <v>921</v>
      </c>
      <c r="B186" s="284" t="s">
        <v>76</v>
      </c>
      <c r="C186" s="285"/>
      <c r="D186" s="286"/>
      <c r="E186" s="12">
        <v>3853638</v>
      </c>
      <c r="F186" s="12"/>
      <c r="G186" s="12"/>
      <c r="H186" s="12">
        <f t="shared" si="6"/>
        <v>3853638</v>
      </c>
      <c r="I186" s="17">
        <f t="shared" si="4"/>
        <v>2278188</v>
      </c>
      <c r="J186" s="13"/>
      <c r="K186" s="12">
        <v>2251188</v>
      </c>
      <c r="L186" s="12"/>
      <c r="M186" s="13"/>
      <c r="N186" s="13"/>
      <c r="O186" s="20"/>
      <c r="P186" s="12">
        <v>1575450</v>
      </c>
      <c r="Q186" s="1">
        <f t="shared" si="2"/>
        <v>3853638</v>
      </c>
      <c r="R186" s="1">
        <f t="shared" si="3"/>
        <v>0</v>
      </c>
    </row>
    <row r="187" spans="1:18" ht="12.75" customHeight="1">
      <c r="A187" s="49">
        <v>926</v>
      </c>
      <c r="B187" s="284" t="s">
        <v>94</v>
      </c>
      <c r="C187" s="285"/>
      <c r="D187" s="286"/>
      <c r="E187" s="12">
        <v>1147428</v>
      </c>
      <c r="F187" s="12">
        <f>I140+J140</f>
        <v>3000</v>
      </c>
      <c r="G187" s="12">
        <f>K140+L140</f>
        <v>114379</v>
      </c>
      <c r="H187" s="12">
        <f t="shared" si="6"/>
        <v>1258807</v>
      </c>
      <c r="I187" s="17">
        <f t="shared" si="4"/>
        <v>1258807</v>
      </c>
      <c r="J187" s="12">
        <v>442057</v>
      </c>
      <c r="K187" s="12">
        <v>220500</v>
      </c>
      <c r="L187" s="12">
        <v>600</v>
      </c>
      <c r="M187" s="13"/>
      <c r="N187" s="13"/>
      <c r="O187" s="20"/>
      <c r="P187" s="12"/>
      <c r="Q187" s="1">
        <f t="shared" si="2"/>
        <v>1258807</v>
      </c>
      <c r="R187" s="1">
        <f t="shared" si="3"/>
        <v>0</v>
      </c>
    </row>
    <row r="188" spans="1:17" ht="15.75" customHeight="1">
      <c r="A188" s="69" t="s">
        <v>19</v>
      </c>
      <c r="B188" s="342" t="s">
        <v>23</v>
      </c>
      <c r="C188" s="343"/>
      <c r="D188" s="344"/>
      <c r="E188" s="170">
        <f>SUM(E161:E168,E169:E187)</f>
        <v>121848557</v>
      </c>
      <c r="F188" s="170">
        <f>SUM(F161:F168,F169:F187)</f>
        <v>1901644</v>
      </c>
      <c r="G188" s="170">
        <f>SUM(G161:G168,G169:G187)</f>
        <v>3744505</v>
      </c>
      <c r="H188" s="170">
        <f>SUM(H161:H168,H169:H187)</f>
        <v>123691418</v>
      </c>
      <c r="I188" s="170">
        <f>SUM(I161:I168,I169:I187)</f>
        <v>90269933</v>
      </c>
      <c r="J188" s="170">
        <f>SUM(J161:J164,J165:J187)</f>
        <v>31717725</v>
      </c>
      <c r="K188" s="21">
        <f>SUM(K161:K168,K169:K187)</f>
        <v>17037327</v>
      </c>
      <c r="L188" s="21">
        <f>SUM(L161:L168,L169:L187)</f>
        <v>5021430</v>
      </c>
      <c r="M188" s="21">
        <f>SUM(M161:M168,M169:M187)</f>
        <v>2331976</v>
      </c>
      <c r="N188" s="21">
        <f>SUM(N161:N168,N169:N187)</f>
        <v>2330609</v>
      </c>
      <c r="O188" s="21">
        <f>SUM(O161:O168,O169:O187)</f>
        <v>0</v>
      </c>
      <c r="P188" s="21">
        <f>SUM(P161:P178,P184:P187)</f>
        <v>33421485</v>
      </c>
      <c r="Q188" s="2">
        <f>P188+I188</f>
        <v>123691418</v>
      </c>
    </row>
    <row r="189" spans="1:16" ht="6" customHeight="1">
      <c r="A189" s="168"/>
      <c r="B189" s="168"/>
      <c r="C189" s="168"/>
      <c r="D189" s="168"/>
      <c r="E189" s="276"/>
      <c r="F189" s="277"/>
      <c r="G189" s="167"/>
      <c r="H189" s="168"/>
      <c r="I189" s="23"/>
      <c r="J189" s="23"/>
      <c r="K189" s="22"/>
      <c r="L189" s="22"/>
      <c r="M189" s="22"/>
      <c r="N189" s="22"/>
      <c r="O189" s="10"/>
      <c r="P189" s="10"/>
    </row>
    <row r="190" spans="1:17" ht="12" customHeight="1">
      <c r="A190" s="50" t="s">
        <v>46</v>
      </c>
      <c r="B190" s="345" t="s">
        <v>87</v>
      </c>
      <c r="C190" s="345"/>
      <c r="D190" s="345"/>
      <c r="E190" s="345"/>
      <c r="F190" s="345"/>
      <c r="G190" s="346"/>
      <c r="H190" s="134">
        <f>I188-H195-H196-H199-H200</f>
        <v>65601172</v>
      </c>
      <c r="I190" s="52"/>
      <c r="J190" s="53"/>
      <c r="K190" s="124"/>
      <c r="L190" s="22"/>
      <c r="M190" s="22"/>
      <c r="N190" s="22"/>
      <c r="O190" s="10"/>
      <c r="P190" s="10"/>
      <c r="Q190" s="1">
        <f>H188-Q188</f>
        <v>0</v>
      </c>
    </row>
    <row r="191" spans="1:16" ht="11.25" customHeight="1">
      <c r="A191" s="54" t="s">
        <v>47</v>
      </c>
      <c r="B191" s="347" t="s">
        <v>43</v>
      </c>
      <c r="C191" s="347"/>
      <c r="D191" s="347"/>
      <c r="E191" s="347"/>
      <c r="F191" s="347"/>
      <c r="G191" s="348"/>
      <c r="H191" s="55">
        <f>J188</f>
        <v>31717725</v>
      </c>
      <c r="I191" s="52"/>
      <c r="J191" s="276"/>
      <c r="K191" s="276"/>
      <c r="L191" s="22"/>
      <c r="M191" s="22"/>
      <c r="N191" s="22"/>
      <c r="O191" s="10"/>
      <c r="P191" s="10"/>
    </row>
    <row r="192" spans="1:16" ht="12" customHeight="1">
      <c r="A192" s="54" t="s">
        <v>48</v>
      </c>
      <c r="B192" s="347" t="s">
        <v>49</v>
      </c>
      <c r="C192" s="347"/>
      <c r="D192" s="347"/>
      <c r="E192" s="347"/>
      <c r="F192" s="347"/>
      <c r="G192" s="348"/>
      <c r="H192" s="135">
        <f>H190-H191</f>
        <v>33883447</v>
      </c>
      <c r="I192" s="56">
        <f>H190+H193+H196+H200+H202+H203+H204+H206</f>
        <v>93925148</v>
      </c>
      <c r="J192" s="276"/>
      <c r="K192" s="349"/>
      <c r="L192" s="22"/>
      <c r="M192" s="22"/>
      <c r="N192" s="22"/>
      <c r="O192" s="10"/>
      <c r="P192" s="10"/>
    </row>
    <row r="193" spans="1:16" ht="12" customHeight="1">
      <c r="A193" s="54" t="s">
        <v>50</v>
      </c>
      <c r="B193" s="347" t="s">
        <v>51</v>
      </c>
      <c r="C193" s="347"/>
      <c r="D193" s="347"/>
      <c r="E193" s="347"/>
      <c r="F193" s="347"/>
      <c r="G193" s="348"/>
      <c r="H193" s="55">
        <f>H194+H195</f>
        <v>17979461</v>
      </c>
      <c r="I193" s="52"/>
      <c r="J193" s="23"/>
      <c r="K193" s="22"/>
      <c r="L193" s="22"/>
      <c r="M193" s="22"/>
      <c r="N193" s="22"/>
      <c r="O193" s="10"/>
      <c r="P193" s="10"/>
    </row>
    <row r="194" spans="1:16" ht="12" customHeight="1">
      <c r="A194" s="54"/>
      <c r="B194" s="350" t="s">
        <v>77</v>
      </c>
      <c r="C194" s="350"/>
      <c r="D194" s="350"/>
      <c r="E194" s="350"/>
      <c r="F194" s="350"/>
      <c r="G194" s="57"/>
      <c r="H194" s="55">
        <v>942134</v>
      </c>
      <c r="I194" s="52"/>
      <c r="J194" s="23"/>
      <c r="K194" s="22"/>
      <c r="L194" s="22"/>
      <c r="M194" s="22"/>
      <c r="N194" s="22"/>
      <c r="O194" s="10"/>
      <c r="P194" s="10"/>
    </row>
    <row r="195" spans="1:16" ht="12" customHeight="1">
      <c r="A195" s="54"/>
      <c r="B195" s="350" t="s">
        <v>78</v>
      </c>
      <c r="C195" s="350"/>
      <c r="D195" s="350"/>
      <c r="E195" s="350"/>
      <c r="F195" s="350"/>
      <c r="G195" s="57"/>
      <c r="H195" s="55">
        <f>K188</f>
        <v>17037327</v>
      </c>
      <c r="I195" s="52"/>
      <c r="J195" s="23"/>
      <c r="K195" s="22"/>
      <c r="L195" s="22"/>
      <c r="M195" s="22"/>
      <c r="N195" s="22"/>
      <c r="O195" s="10"/>
      <c r="P195" s="10"/>
    </row>
    <row r="196" spans="1:16" ht="12" customHeight="1">
      <c r="A196" s="54" t="s">
        <v>52</v>
      </c>
      <c r="B196" s="347" t="s">
        <v>44</v>
      </c>
      <c r="C196" s="347"/>
      <c r="D196" s="347"/>
      <c r="E196" s="347"/>
      <c r="F196" s="347"/>
      <c r="G196" s="348"/>
      <c r="H196" s="55">
        <f>L188</f>
        <v>5021430</v>
      </c>
      <c r="I196" s="52"/>
      <c r="J196" s="23"/>
      <c r="K196" s="22"/>
      <c r="L196" s="22"/>
      <c r="M196" s="22"/>
      <c r="N196" s="22"/>
      <c r="O196" s="10"/>
      <c r="P196" s="10"/>
    </row>
    <row r="197" spans="1:16" ht="12" customHeight="1">
      <c r="A197" s="58" t="s">
        <v>53</v>
      </c>
      <c r="B197" s="274" t="s">
        <v>141</v>
      </c>
      <c r="C197" s="274"/>
      <c r="D197" s="274"/>
      <c r="E197" s="274"/>
      <c r="F197" s="274"/>
      <c r="G197" s="275"/>
      <c r="H197" s="59">
        <f>H199+H198</f>
        <v>2090531</v>
      </c>
      <c r="I197" s="52"/>
      <c r="J197" s="23"/>
      <c r="K197" s="22"/>
      <c r="L197" s="22"/>
      <c r="M197" s="22"/>
      <c r="N197" s="22"/>
      <c r="O197" s="10"/>
      <c r="P197" s="10"/>
    </row>
    <row r="198" spans="1:16" ht="12" customHeight="1">
      <c r="A198" s="54"/>
      <c r="B198" s="350" t="s">
        <v>79</v>
      </c>
      <c r="C198" s="350"/>
      <c r="D198" s="350"/>
      <c r="E198" s="350"/>
      <c r="F198" s="350"/>
      <c r="G198" s="57"/>
      <c r="H198" s="59">
        <v>1812503</v>
      </c>
      <c r="I198" s="52"/>
      <c r="J198" s="23"/>
      <c r="K198" s="22"/>
      <c r="L198" s="22"/>
      <c r="M198" s="22"/>
      <c r="N198" s="22"/>
      <c r="O198" s="10"/>
      <c r="P198" s="10"/>
    </row>
    <row r="199" spans="1:16" ht="12" customHeight="1">
      <c r="A199" s="54"/>
      <c r="B199" s="350" t="s">
        <v>80</v>
      </c>
      <c r="C199" s="350"/>
      <c r="D199" s="350"/>
      <c r="E199" s="350"/>
      <c r="F199" s="350"/>
      <c r="G199" s="57"/>
      <c r="H199" s="59">
        <v>278028</v>
      </c>
      <c r="I199" s="52"/>
      <c r="J199" s="23"/>
      <c r="K199" s="22"/>
      <c r="L199" s="22"/>
      <c r="M199" s="22"/>
      <c r="N199" s="22"/>
      <c r="O199" s="10"/>
      <c r="P199" s="10"/>
    </row>
    <row r="200" spans="1:16" ht="12" customHeight="1">
      <c r="A200" s="58" t="s">
        <v>54</v>
      </c>
      <c r="B200" s="274" t="s">
        <v>34</v>
      </c>
      <c r="C200" s="274"/>
      <c r="D200" s="274"/>
      <c r="E200" s="274"/>
      <c r="F200" s="274"/>
      <c r="G200" s="275"/>
      <c r="H200" s="59">
        <f>M188</f>
        <v>2331976</v>
      </c>
      <c r="I200" s="52"/>
      <c r="J200" s="24"/>
      <c r="K200" s="10"/>
      <c r="L200" s="10"/>
      <c r="M200" s="10"/>
      <c r="N200" s="10"/>
      <c r="O200" s="10"/>
      <c r="P200" s="10"/>
    </row>
    <row r="201" spans="1:16" ht="12" customHeight="1">
      <c r="A201" s="58" t="s">
        <v>55</v>
      </c>
      <c r="B201" s="274" t="s">
        <v>134</v>
      </c>
      <c r="C201" s="274"/>
      <c r="D201" s="274"/>
      <c r="E201" s="274"/>
      <c r="F201" s="274"/>
      <c r="G201" s="275"/>
      <c r="H201" s="59"/>
      <c r="I201" s="52"/>
      <c r="J201" s="24"/>
      <c r="K201" s="10"/>
      <c r="L201" s="10"/>
      <c r="M201" s="10"/>
      <c r="N201" s="10"/>
      <c r="O201" s="10"/>
      <c r="P201" s="10"/>
    </row>
    <row r="202" spans="1:16" ht="12.75" customHeight="1">
      <c r="A202" s="58" t="s">
        <v>56</v>
      </c>
      <c r="B202" s="274" t="s">
        <v>65</v>
      </c>
      <c r="C202" s="274"/>
      <c r="D202" s="274"/>
      <c r="E202" s="274"/>
      <c r="F202" s="274"/>
      <c r="G202" s="275"/>
      <c r="H202" s="59">
        <f>N188</f>
        <v>2330609</v>
      </c>
      <c r="I202" s="52"/>
      <c r="J202" s="24"/>
      <c r="K202" s="10"/>
      <c r="L202" s="10"/>
      <c r="M202" s="10"/>
      <c r="N202" s="10"/>
      <c r="O202" s="10"/>
      <c r="P202" s="10"/>
    </row>
    <row r="203" spans="1:16" ht="26.25" customHeight="1">
      <c r="A203" s="58" t="s">
        <v>57</v>
      </c>
      <c r="B203" s="274" t="s">
        <v>58</v>
      </c>
      <c r="C203" s="274"/>
      <c r="D203" s="274"/>
      <c r="E203" s="274"/>
      <c r="F203" s="274"/>
      <c r="G203" s="275"/>
      <c r="H203" s="55">
        <v>340500</v>
      </c>
      <c r="I203" s="52"/>
      <c r="J203" s="24"/>
      <c r="K203" s="10"/>
      <c r="L203" s="10"/>
      <c r="M203" s="10"/>
      <c r="N203" s="10"/>
      <c r="O203" s="10"/>
      <c r="P203" s="10"/>
    </row>
    <row r="204" spans="1:16" ht="27.75" customHeight="1">
      <c r="A204" s="54" t="s">
        <v>59</v>
      </c>
      <c r="B204" s="274" t="s">
        <v>60</v>
      </c>
      <c r="C204" s="274"/>
      <c r="D204" s="274"/>
      <c r="E204" s="274"/>
      <c r="F204" s="274"/>
      <c r="G204" s="275"/>
      <c r="H204" s="55">
        <f>O188</f>
        <v>0</v>
      </c>
      <c r="I204" s="52"/>
      <c r="J204" s="24"/>
      <c r="K204" s="10"/>
      <c r="L204" s="10"/>
      <c r="M204" s="10"/>
      <c r="N204" s="10"/>
      <c r="O204" s="10"/>
      <c r="P204" s="10"/>
    </row>
    <row r="205" spans="1:16" ht="25.5" customHeight="1">
      <c r="A205" s="54" t="s">
        <v>61</v>
      </c>
      <c r="B205" s="274" t="s">
        <v>62</v>
      </c>
      <c r="C205" s="274"/>
      <c r="D205" s="274"/>
      <c r="E205" s="274"/>
      <c r="F205" s="274"/>
      <c r="G205" s="275"/>
      <c r="H205" s="55"/>
      <c r="I205" s="52"/>
      <c r="J205" s="24"/>
      <c r="K205" s="10"/>
      <c r="L205" s="10"/>
      <c r="M205" s="10"/>
      <c r="N205" s="10"/>
      <c r="O205" s="10"/>
      <c r="P205" s="10"/>
    </row>
    <row r="206" spans="1:16" ht="39.75" customHeight="1">
      <c r="A206" s="60" t="s">
        <v>63</v>
      </c>
      <c r="B206" s="327" t="s">
        <v>64</v>
      </c>
      <c r="C206" s="327"/>
      <c r="D206" s="327"/>
      <c r="E206" s="327"/>
      <c r="F206" s="327"/>
      <c r="G206" s="328"/>
      <c r="H206" s="61">
        <v>320000</v>
      </c>
      <c r="I206" s="52"/>
      <c r="J206" s="24"/>
      <c r="K206" s="10"/>
      <c r="L206" s="10"/>
      <c r="M206" s="10"/>
      <c r="N206" s="10"/>
      <c r="O206" s="10"/>
      <c r="P206" s="10"/>
    </row>
    <row r="207" spans="1:16" s="9" customFormat="1" ht="16.5" customHeight="1">
      <c r="A207" s="200"/>
      <c r="B207" s="201"/>
      <c r="C207" s="201"/>
      <c r="D207" s="201"/>
      <c r="E207" s="201"/>
      <c r="F207" s="201"/>
      <c r="G207" s="201"/>
      <c r="H207" s="202"/>
      <c r="I207" s="64"/>
      <c r="J207" s="24"/>
      <c r="K207" s="187"/>
      <c r="L207" s="187"/>
      <c r="M207" s="187"/>
      <c r="N207" s="187"/>
      <c r="O207" s="187"/>
      <c r="P207" s="187"/>
    </row>
    <row r="208" spans="1:16" s="9" customFormat="1" ht="17.25" customHeight="1">
      <c r="A208" s="140"/>
      <c r="B208" s="141"/>
      <c r="C208" s="141"/>
      <c r="D208" s="141"/>
      <c r="E208" s="141"/>
      <c r="F208" s="141"/>
      <c r="G208" s="141"/>
      <c r="H208" s="64"/>
      <c r="I208" s="64"/>
      <c r="J208" s="24"/>
      <c r="K208" s="187"/>
      <c r="L208" s="187"/>
      <c r="M208" s="187"/>
      <c r="N208" s="187"/>
      <c r="O208" s="187"/>
      <c r="P208" s="187"/>
    </row>
    <row r="209" spans="1:16" s="9" customFormat="1" ht="14.25" customHeight="1">
      <c r="A209" s="140"/>
      <c r="B209" s="141"/>
      <c r="C209" s="141"/>
      <c r="D209" s="141"/>
      <c r="E209" s="141"/>
      <c r="F209" s="141"/>
      <c r="G209" s="141"/>
      <c r="H209" s="64"/>
      <c r="I209" s="64"/>
      <c r="J209" s="24"/>
      <c r="K209" s="187"/>
      <c r="L209" s="187"/>
      <c r="M209" s="187"/>
      <c r="N209" s="187"/>
      <c r="O209" s="187"/>
      <c r="P209" s="187"/>
    </row>
    <row r="210" spans="1:16" s="9" customFormat="1" ht="16.5" customHeight="1">
      <c r="A210" s="140"/>
      <c r="B210" s="141"/>
      <c r="C210" s="141"/>
      <c r="D210" s="141"/>
      <c r="E210" s="141"/>
      <c r="F210" s="141"/>
      <c r="G210" s="141"/>
      <c r="H210" s="64"/>
      <c r="I210" s="64"/>
      <c r="J210" s="24"/>
      <c r="K210" s="187"/>
      <c r="L210" s="187"/>
      <c r="M210" s="187"/>
      <c r="N210" s="187"/>
      <c r="O210" s="187"/>
      <c r="P210" s="187"/>
    </row>
    <row r="211" spans="1:16" ht="4.5" customHeight="1">
      <c r="A211" s="62"/>
      <c r="B211" s="138"/>
      <c r="C211" s="138"/>
      <c r="D211" s="138"/>
      <c r="E211" s="138"/>
      <c r="F211" s="138"/>
      <c r="G211" s="138"/>
      <c r="H211" s="63"/>
      <c r="I211" s="64"/>
      <c r="J211" s="24"/>
      <c r="K211" s="10"/>
      <c r="L211" s="10"/>
      <c r="M211" s="10"/>
      <c r="N211" s="10"/>
      <c r="O211" s="10"/>
      <c r="P211" s="10"/>
    </row>
    <row r="212" spans="1:16" ht="15.75" customHeight="1">
      <c r="A212" s="65" t="s">
        <v>22</v>
      </c>
      <c r="B212" s="339" t="s">
        <v>83</v>
      </c>
      <c r="C212" s="340"/>
      <c r="D212" s="340"/>
      <c r="E212" s="340"/>
      <c r="F212" s="340"/>
      <c r="G212" s="341"/>
      <c r="H212" s="66">
        <v>2141585</v>
      </c>
      <c r="I212" s="67"/>
      <c r="J212" s="24"/>
      <c r="K212" s="10"/>
      <c r="L212" s="10"/>
      <c r="M212" s="10"/>
      <c r="N212" s="10"/>
      <c r="O212" s="10"/>
      <c r="P212" s="10"/>
    </row>
    <row r="213" spans="1:16" ht="14.25" customHeight="1">
      <c r="A213" s="49" t="s">
        <v>22</v>
      </c>
      <c r="B213" s="284" t="s">
        <v>84</v>
      </c>
      <c r="C213" s="285"/>
      <c r="D213" s="285"/>
      <c r="E213" s="285"/>
      <c r="F213" s="285"/>
      <c r="G213" s="286"/>
      <c r="H213" s="47">
        <v>410000</v>
      </c>
      <c r="I213" s="68"/>
      <c r="J213" s="24"/>
      <c r="K213" s="10"/>
      <c r="L213" s="10"/>
      <c r="M213" s="10"/>
      <c r="N213" s="10"/>
      <c r="O213" s="10"/>
      <c r="P213" s="10"/>
    </row>
    <row r="214" spans="1:16" ht="27.75" customHeight="1">
      <c r="A214" s="49" t="s">
        <v>114</v>
      </c>
      <c r="B214" s="284" t="s">
        <v>115</v>
      </c>
      <c r="C214" s="285"/>
      <c r="D214" s="285"/>
      <c r="E214" s="285"/>
      <c r="F214" s="285"/>
      <c r="G214" s="286"/>
      <c r="H214" s="47">
        <v>2000000</v>
      </c>
      <c r="I214" s="68"/>
      <c r="J214" s="24"/>
      <c r="K214" s="10"/>
      <c r="L214" s="10"/>
      <c r="M214" s="10"/>
      <c r="N214" s="10"/>
      <c r="O214" s="10"/>
      <c r="P214" s="10"/>
    </row>
    <row r="215" spans="1:16" ht="14.25" customHeight="1">
      <c r="A215" s="69" t="s">
        <v>20</v>
      </c>
      <c r="B215" s="342" t="s">
        <v>24</v>
      </c>
      <c r="C215" s="343"/>
      <c r="D215" s="343"/>
      <c r="E215" s="343"/>
      <c r="F215" s="343"/>
      <c r="G215" s="344"/>
      <c r="H215" s="70">
        <f>H212+H213+H214</f>
        <v>4551585</v>
      </c>
      <c r="I215" s="71"/>
      <c r="J215" s="24"/>
      <c r="K215" s="10"/>
      <c r="L215" s="10"/>
      <c r="M215" s="10"/>
      <c r="N215" s="10"/>
      <c r="O215" s="10"/>
      <c r="P215" s="10"/>
    </row>
    <row r="216" spans="1:16" ht="14.25" customHeight="1">
      <c r="A216" s="72" t="s">
        <v>21</v>
      </c>
      <c r="B216" s="329" t="s">
        <v>85</v>
      </c>
      <c r="C216" s="330"/>
      <c r="D216" s="330"/>
      <c r="E216" s="330"/>
      <c r="F216" s="330"/>
      <c r="G216" s="331"/>
      <c r="H216" s="84">
        <f>H215+H188</f>
        <v>128243003</v>
      </c>
      <c r="I216" s="26"/>
      <c r="J216" s="24"/>
      <c r="K216" s="10"/>
      <c r="L216" s="10"/>
      <c r="M216" s="10"/>
      <c r="N216" s="10"/>
      <c r="O216" s="10"/>
      <c r="P216" s="10"/>
    </row>
    <row r="217" spans="1:16" ht="9.75" customHeight="1">
      <c r="A217" s="73"/>
      <c r="B217" s="74"/>
      <c r="C217" s="74"/>
      <c r="D217" s="74"/>
      <c r="E217" s="74"/>
      <c r="F217" s="74"/>
      <c r="G217" s="74"/>
      <c r="H217" s="75"/>
      <c r="I217" s="26"/>
      <c r="J217" s="24"/>
      <c r="K217" s="10"/>
      <c r="L217" s="10"/>
      <c r="M217" s="10"/>
      <c r="N217" s="10"/>
      <c r="O217" s="10"/>
      <c r="P217" s="10"/>
    </row>
    <row r="218" spans="1:16" s="9" customFormat="1" ht="9.75" customHeight="1">
      <c r="A218" s="73"/>
      <c r="B218" s="74"/>
      <c r="C218" s="74"/>
      <c r="D218" s="74"/>
      <c r="E218" s="74"/>
      <c r="F218" s="74"/>
      <c r="G218" s="74"/>
      <c r="H218" s="75"/>
      <c r="I218" s="26"/>
      <c r="J218" s="24"/>
      <c r="K218" s="203"/>
      <c r="L218" s="203"/>
      <c r="M218" s="203"/>
      <c r="N218" s="203"/>
      <c r="O218" s="203"/>
      <c r="P218" s="203"/>
    </row>
    <row r="219" spans="1:16" s="9" customFormat="1" ht="9.75" customHeight="1">
      <c r="A219" s="73"/>
      <c r="B219" s="74"/>
      <c r="C219" s="74"/>
      <c r="D219" s="74"/>
      <c r="E219" s="74"/>
      <c r="F219" s="74"/>
      <c r="G219" s="74"/>
      <c r="H219" s="75"/>
      <c r="I219" s="26"/>
      <c r="J219" s="24"/>
      <c r="K219" s="203"/>
      <c r="L219" s="203"/>
      <c r="M219" s="203"/>
      <c r="N219" s="203"/>
      <c r="O219" s="203"/>
      <c r="P219" s="203"/>
    </row>
    <row r="220" spans="1:16" s="9" customFormat="1" ht="9.75" customHeight="1">
      <c r="A220" s="73"/>
      <c r="B220" s="74"/>
      <c r="C220" s="74"/>
      <c r="D220" s="74"/>
      <c r="E220" s="74"/>
      <c r="F220" s="74"/>
      <c r="G220" s="74"/>
      <c r="H220" s="75"/>
      <c r="I220" s="26"/>
      <c r="J220" s="24"/>
      <c r="K220" s="203"/>
      <c r="L220" s="203"/>
      <c r="M220" s="203"/>
      <c r="N220" s="203"/>
      <c r="O220" s="203"/>
      <c r="P220" s="203"/>
    </row>
    <row r="221" spans="1:16" s="9" customFormat="1" ht="9.75" customHeight="1">
      <c r="A221" s="73"/>
      <c r="B221" s="74"/>
      <c r="C221" s="74"/>
      <c r="D221" s="74"/>
      <c r="E221" s="74"/>
      <c r="F221" s="74"/>
      <c r="G221" s="74"/>
      <c r="H221" s="75"/>
      <c r="I221" s="26"/>
      <c r="J221" s="24"/>
      <c r="K221" s="203"/>
      <c r="L221" s="203"/>
      <c r="M221" s="203"/>
      <c r="N221" s="203"/>
      <c r="O221" s="203"/>
      <c r="P221" s="203"/>
    </row>
    <row r="222" spans="1:16" s="9" customFormat="1" ht="144" customHeight="1">
      <c r="A222" s="73"/>
      <c r="B222" s="74"/>
      <c r="C222" s="74"/>
      <c r="D222" s="74"/>
      <c r="E222" s="74"/>
      <c r="F222" s="74"/>
      <c r="G222" s="74"/>
      <c r="H222" s="75"/>
      <c r="I222" s="26"/>
      <c r="J222" s="24"/>
      <c r="K222" s="203"/>
      <c r="L222" s="203"/>
      <c r="M222" s="203"/>
      <c r="N222" s="203"/>
      <c r="O222" s="203"/>
      <c r="P222" s="203"/>
    </row>
    <row r="223" spans="1:16" s="9" customFormat="1" ht="9.75" customHeight="1">
      <c r="A223" s="73"/>
      <c r="B223" s="74"/>
      <c r="C223" s="74"/>
      <c r="D223" s="74"/>
      <c r="E223" s="74"/>
      <c r="F223" s="74"/>
      <c r="G223" s="74"/>
      <c r="H223" s="75"/>
      <c r="I223" s="26"/>
      <c r="J223" s="24"/>
      <c r="K223" s="203"/>
      <c r="L223" s="203"/>
      <c r="M223" s="203"/>
      <c r="N223" s="203"/>
      <c r="O223" s="203"/>
      <c r="P223" s="203"/>
    </row>
    <row r="224" spans="1:16" s="9" customFormat="1" ht="9.75" customHeight="1">
      <c r="A224" s="73"/>
      <c r="B224" s="74"/>
      <c r="C224" s="74"/>
      <c r="D224" s="74"/>
      <c r="E224" s="74"/>
      <c r="F224" s="74"/>
      <c r="G224" s="74"/>
      <c r="H224" s="75"/>
      <c r="I224" s="26"/>
      <c r="J224" s="24"/>
      <c r="K224" s="203"/>
      <c r="L224" s="203"/>
      <c r="M224" s="203"/>
      <c r="N224" s="203"/>
      <c r="O224" s="203"/>
      <c r="P224" s="203"/>
    </row>
    <row r="225" spans="1:16" s="9" customFormat="1" ht="9.75" customHeight="1">
      <c r="A225" s="73"/>
      <c r="B225" s="74"/>
      <c r="C225" s="74"/>
      <c r="D225" s="74"/>
      <c r="E225" s="74"/>
      <c r="F225" s="74"/>
      <c r="G225" s="74"/>
      <c r="H225" s="75"/>
      <c r="I225" s="26"/>
      <c r="J225" s="24"/>
      <c r="K225" s="203"/>
      <c r="L225" s="203"/>
      <c r="M225" s="203"/>
      <c r="N225" s="203"/>
      <c r="O225" s="203"/>
      <c r="P225" s="203"/>
    </row>
    <row r="226" spans="1:16" s="9" customFormat="1" ht="9.75" customHeight="1">
      <c r="A226" s="73"/>
      <c r="B226" s="74"/>
      <c r="C226" s="74"/>
      <c r="D226" s="74"/>
      <c r="E226" s="74"/>
      <c r="F226" s="74"/>
      <c r="G226" s="74"/>
      <c r="H226" s="75"/>
      <c r="I226" s="26"/>
      <c r="J226" s="24"/>
      <c r="K226" s="203"/>
      <c r="L226" s="203"/>
      <c r="M226" s="203"/>
      <c r="N226" s="203"/>
      <c r="O226" s="203"/>
      <c r="P226" s="203"/>
    </row>
    <row r="227" spans="1:16" s="9" customFormat="1" ht="9.75" customHeight="1">
      <c r="A227" s="73"/>
      <c r="B227" s="74"/>
      <c r="C227" s="74"/>
      <c r="D227" s="74"/>
      <c r="E227" s="74"/>
      <c r="F227" s="74"/>
      <c r="G227" s="74"/>
      <c r="H227" s="75"/>
      <c r="I227" s="26"/>
      <c r="J227" s="24"/>
      <c r="K227" s="203"/>
      <c r="L227" s="203"/>
      <c r="M227" s="203"/>
      <c r="N227" s="203"/>
      <c r="O227" s="203"/>
      <c r="P227" s="203"/>
    </row>
    <row r="228" spans="1:16" s="9" customFormat="1" ht="9.75" customHeight="1">
      <c r="A228" s="73"/>
      <c r="B228" s="74"/>
      <c r="C228" s="74"/>
      <c r="D228" s="74"/>
      <c r="E228" s="74"/>
      <c r="F228" s="74"/>
      <c r="G228" s="74"/>
      <c r="H228" s="75"/>
      <c r="I228" s="26"/>
      <c r="J228" s="24"/>
      <c r="K228" s="203"/>
      <c r="L228" s="203"/>
      <c r="M228" s="203"/>
      <c r="N228" s="203"/>
      <c r="O228" s="203"/>
      <c r="P228" s="203"/>
    </row>
    <row r="229" spans="1:16" s="9" customFormat="1" ht="9.75" customHeight="1">
      <c r="A229" s="73"/>
      <c r="B229" s="74"/>
      <c r="C229" s="74"/>
      <c r="D229" s="74"/>
      <c r="E229" s="74"/>
      <c r="F229" s="74"/>
      <c r="G229" s="74"/>
      <c r="H229" s="75"/>
      <c r="I229" s="26"/>
      <c r="J229" s="24"/>
      <c r="K229" s="203"/>
      <c r="L229" s="203"/>
      <c r="M229" s="203"/>
      <c r="N229" s="203"/>
      <c r="O229" s="203"/>
      <c r="P229" s="203"/>
    </row>
    <row r="230" spans="1:16" s="9" customFormat="1" ht="9.75" customHeight="1">
      <c r="A230" s="73"/>
      <c r="B230" s="74"/>
      <c r="C230" s="74"/>
      <c r="D230" s="74"/>
      <c r="E230" s="74"/>
      <c r="F230" s="74"/>
      <c r="G230" s="74"/>
      <c r="H230" s="75"/>
      <c r="I230" s="26"/>
      <c r="J230" s="24"/>
      <c r="K230" s="203"/>
      <c r="L230" s="203"/>
      <c r="M230" s="203"/>
      <c r="N230" s="203"/>
      <c r="O230" s="203"/>
      <c r="P230" s="203"/>
    </row>
    <row r="231" spans="1:16" s="9" customFormat="1" ht="9.75" customHeight="1">
      <c r="A231" s="73"/>
      <c r="B231" s="74"/>
      <c r="C231" s="74"/>
      <c r="D231" s="74"/>
      <c r="E231" s="74"/>
      <c r="F231" s="74"/>
      <c r="G231" s="74"/>
      <c r="H231" s="75"/>
      <c r="I231" s="26"/>
      <c r="J231" s="24"/>
      <c r="K231" s="203"/>
      <c r="L231" s="203"/>
      <c r="M231" s="203"/>
      <c r="N231" s="203"/>
      <c r="O231" s="203"/>
      <c r="P231" s="203"/>
    </row>
    <row r="232" spans="1:16" s="9" customFormat="1" ht="9.75" customHeight="1">
      <c r="A232" s="73"/>
      <c r="B232" s="74"/>
      <c r="C232" s="74"/>
      <c r="D232" s="74"/>
      <c r="E232" s="74"/>
      <c r="F232" s="74"/>
      <c r="G232" s="74"/>
      <c r="H232" s="75"/>
      <c r="I232" s="26"/>
      <c r="J232" s="24"/>
      <c r="K232" s="203"/>
      <c r="L232" s="203"/>
      <c r="M232" s="203"/>
      <c r="N232" s="203"/>
      <c r="O232" s="203"/>
      <c r="P232" s="203"/>
    </row>
    <row r="233" spans="1:16" s="9" customFormat="1" ht="9.75" customHeight="1">
      <c r="A233" s="73"/>
      <c r="B233" s="74"/>
      <c r="C233" s="74"/>
      <c r="D233" s="74"/>
      <c r="E233" s="74"/>
      <c r="F233" s="74"/>
      <c r="G233" s="74"/>
      <c r="H233" s="75"/>
      <c r="I233" s="26"/>
      <c r="J233" s="24"/>
      <c r="K233" s="203"/>
      <c r="L233" s="203"/>
      <c r="M233" s="203"/>
      <c r="N233" s="203"/>
      <c r="O233" s="203"/>
      <c r="P233" s="203"/>
    </row>
    <row r="234" spans="1:16" s="9" customFormat="1" ht="9.75" customHeight="1">
      <c r="A234" s="73"/>
      <c r="B234" s="74"/>
      <c r="C234" s="74"/>
      <c r="D234" s="74"/>
      <c r="E234" s="74"/>
      <c r="F234" s="74"/>
      <c r="G234" s="74"/>
      <c r="H234" s="75"/>
      <c r="I234" s="26"/>
      <c r="J234" s="24"/>
      <c r="K234" s="203"/>
      <c r="L234" s="203"/>
      <c r="M234" s="203"/>
      <c r="N234" s="203"/>
      <c r="O234" s="203"/>
      <c r="P234" s="203"/>
    </row>
    <row r="235" spans="1:16" s="9" customFormat="1" ht="9.75" customHeight="1">
      <c r="A235" s="73"/>
      <c r="B235" s="74"/>
      <c r="C235" s="74"/>
      <c r="D235" s="74"/>
      <c r="E235" s="74"/>
      <c r="F235" s="74"/>
      <c r="G235" s="74"/>
      <c r="H235" s="75"/>
      <c r="I235" s="26"/>
      <c r="J235" s="24"/>
      <c r="K235" s="203"/>
      <c r="L235" s="203"/>
      <c r="M235" s="203"/>
      <c r="N235" s="203"/>
      <c r="O235" s="203"/>
      <c r="P235" s="203"/>
    </row>
    <row r="236" spans="1:16" s="9" customFormat="1" ht="9.75" customHeight="1">
      <c r="A236" s="73"/>
      <c r="B236" s="74"/>
      <c r="C236" s="74"/>
      <c r="D236" s="74"/>
      <c r="E236" s="74"/>
      <c r="F236" s="74"/>
      <c r="G236" s="74"/>
      <c r="H236" s="75"/>
      <c r="I236" s="26"/>
      <c r="J236" s="24"/>
      <c r="K236" s="203"/>
      <c r="L236" s="203"/>
      <c r="M236" s="203"/>
      <c r="N236" s="203"/>
      <c r="O236" s="203"/>
      <c r="P236" s="203"/>
    </row>
    <row r="237" spans="1:16" s="9" customFormat="1" ht="9.75" customHeight="1">
      <c r="A237" s="73"/>
      <c r="B237" s="74"/>
      <c r="C237" s="74"/>
      <c r="D237" s="74"/>
      <c r="E237" s="74"/>
      <c r="F237" s="74"/>
      <c r="G237" s="74"/>
      <c r="H237" s="75"/>
      <c r="I237" s="26"/>
      <c r="J237" s="24"/>
      <c r="K237" s="203"/>
      <c r="L237" s="203"/>
      <c r="M237" s="203"/>
      <c r="N237" s="203"/>
      <c r="O237" s="203"/>
      <c r="P237" s="203"/>
    </row>
    <row r="238" spans="1:16" s="9" customFormat="1" ht="9.75" customHeight="1">
      <c r="A238" s="73"/>
      <c r="B238" s="74"/>
      <c r="C238" s="74"/>
      <c r="D238" s="74"/>
      <c r="E238" s="74"/>
      <c r="F238" s="74"/>
      <c r="G238" s="74"/>
      <c r="H238" s="75"/>
      <c r="I238" s="26"/>
      <c r="J238" s="24"/>
      <c r="K238" s="203"/>
      <c r="L238" s="203"/>
      <c r="M238" s="203"/>
      <c r="N238" s="203"/>
      <c r="O238" s="203"/>
      <c r="P238" s="203"/>
    </row>
    <row r="239" spans="1:16" s="9" customFormat="1" ht="9.75" customHeight="1">
      <c r="A239" s="73"/>
      <c r="B239" s="74"/>
      <c r="C239" s="74"/>
      <c r="D239" s="74"/>
      <c r="E239" s="74"/>
      <c r="F239" s="74"/>
      <c r="G239" s="74"/>
      <c r="H239" s="75"/>
      <c r="I239" s="26"/>
      <c r="J239" s="24"/>
      <c r="K239" s="203"/>
      <c r="L239" s="203"/>
      <c r="M239" s="203"/>
      <c r="N239" s="203"/>
      <c r="O239" s="203"/>
      <c r="P239" s="203"/>
    </row>
    <row r="240" spans="1:16" s="9" customFormat="1" ht="9.75" customHeight="1">
      <c r="A240" s="73"/>
      <c r="B240" s="74"/>
      <c r="C240" s="74"/>
      <c r="D240" s="74"/>
      <c r="E240" s="74"/>
      <c r="F240" s="74"/>
      <c r="G240" s="74"/>
      <c r="H240" s="75"/>
      <c r="I240" s="26"/>
      <c r="J240" s="24"/>
      <c r="K240" s="203"/>
      <c r="L240" s="203"/>
      <c r="M240" s="203"/>
      <c r="N240" s="203"/>
      <c r="O240" s="203"/>
      <c r="P240" s="203"/>
    </row>
    <row r="241" spans="1:16" s="9" customFormat="1" ht="9.75" customHeight="1">
      <c r="A241" s="73"/>
      <c r="B241" s="74"/>
      <c r="C241" s="74"/>
      <c r="D241" s="74"/>
      <c r="E241" s="74"/>
      <c r="F241" s="74"/>
      <c r="G241" s="74"/>
      <c r="H241" s="75"/>
      <c r="I241" s="26"/>
      <c r="J241" s="24"/>
      <c r="K241" s="203"/>
      <c r="L241" s="203"/>
      <c r="M241" s="203"/>
      <c r="N241" s="203"/>
      <c r="O241" s="203"/>
      <c r="P241" s="203"/>
    </row>
    <row r="242" spans="1:16" s="9" customFormat="1" ht="9.75" customHeight="1">
      <c r="A242" s="73"/>
      <c r="B242" s="74"/>
      <c r="C242" s="74"/>
      <c r="D242" s="74"/>
      <c r="E242" s="74"/>
      <c r="F242" s="74"/>
      <c r="G242" s="74"/>
      <c r="H242" s="75"/>
      <c r="I242" s="26"/>
      <c r="J242" s="24"/>
      <c r="K242" s="203"/>
      <c r="L242" s="203"/>
      <c r="M242" s="203"/>
      <c r="N242" s="203"/>
      <c r="O242" s="203"/>
      <c r="P242" s="203"/>
    </row>
    <row r="243" spans="1:16" s="9" customFormat="1" ht="9.75" customHeight="1">
      <c r="A243" s="73"/>
      <c r="B243" s="74"/>
      <c r="C243" s="74"/>
      <c r="D243" s="74"/>
      <c r="E243" s="74"/>
      <c r="F243" s="74"/>
      <c r="G243" s="74"/>
      <c r="H243" s="75"/>
      <c r="I243" s="26"/>
      <c r="J243" s="24"/>
      <c r="K243" s="203"/>
      <c r="L243" s="203"/>
      <c r="M243" s="203"/>
      <c r="N243" s="203"/>
      <c r="O243" s="203"/>
      <c r="P243" s="203"/>
    </row>
    <row r="244" spans="1:16" s="9" customFormat="1" ht="9.75" customHeight="1">
      <c r="A244" s="73"/>
      <c r="B244" s="74"/>
      <c r="C244" s="74"/>
      <c r="D244" s="74"/>
      <c r="E244" s="74"/>
      <c r="F244" s="74"/>
      <c r="G244" s="74"/>
      <c r="H244" s="75"/>
      <c r="I244" s="26"/>
      <c r="J244" s="24"/>
      <c r="K244" s="203"/>
      <c r="L244" s="203"/>
      <c r="M244" s="203"/>
      <c r="N244" s="203"/>
      <c r="O244" s="203"/>
      <c r="P244" s="203"/>
    </row>
    <row r="245" spans="1:16" s="9" customFormat="1" ht="27" customHeight="1">
      <c r="A245" s="73"/>
      <c r="B245" s="74"/>
      <c r="C245" s="74"/>
      <c r="D245" s="74"/>
      <c r="E245" s="74"/>
      <c r="F245" s="74"/>
      <c r="G245" s="74"/>
      <c r="H245" s="75"/>
      <c r="I245" s="26"/>
      <c r="J245" s="24"/>
      <c r="K245" s="144"/>
      <c r="L245" s="144"/>
      <c r="M245" s="144"/>
      <c r="N245" s="144"/>
      <c r="O245" s="144"/>
      <c r="P245" s="144"/>
    </row>
    <row r="246" spans="1:16" ht="17.25" customHeight="1">
      <c r="A246" s="73"/>
      <c r="B246" s="74"/>
      <c r="C246" s="74"/>
      <c r="D246" s="74"/>
      <c r="E246" s="74"/>
      <c r="F246" s="74"/>
      <c r="G246" s="74"/>
      <c r="H246" s="75"/>
      <c r="I246" s="26"/>
      <c r="J246" s="24"/>
      <c r="K246" s="10"/>
      <c r="L246" s="10"/>
      <c r="M246" s="10"/>
      <c r="N246" s="10"/>
      <c r="O246" s="10"/>
      <c r="P246" s="10"/>
    </row>
    <row r="247" spans="1:16" ht="15.75" customHeight="1">
      <c r="A247" s="48" t="s">
        <v>4</v>
      </c>
      <c r="B247" s="336" t="s">
        <v>176</v>
      </c>
      <c r="C247" s="336"/>
      <c r="D247" s="336"/>
      <c r="E247" s="336"/>
      <c r="F247" s="336"/>
      <c r="G247" s="336"/>
      <c r="H247" s="336"/>
      <c r="I247" s="273">
        <f>Dochody!E94</f>
        <v>112373065</v>
      </c>
      <c r="J247" s="272"/>
      <c r="K247" s="10"/>
      <c r="L247" s="10"/>
      <c r="M247" s="10"/>
      <c r="N247" s="10"/>
      <c r="O247" s="10"/>
      <c r="P247" s="10"/>
    </row>
    <row r="248" spans="1:16" ht="15.75" customHeight="1">
      <c r="A248" s="48"/>
      <c r="B248" s="290" t="s">
        <v>25</v>
      </c>
      <c r="C248" s="290"/>
      <c r="D248" s="290"/>
      <c r="E248" s="290"/>
      <c r="F248" s="290"/>
      <c r="G248" s="290"/>
      <c r="H248" s="290"/>
      <c r="I248" s="293">
        <f>Dochody!F94+Dochody!G94</f>
        <v>4915397</v>
      </c>
      <c r="J248" s="292"/>
      <c r="K248" s="10"/>
      <c r="L248" s="10"/>
      <c r="M248" s="10"/>
      <c r="N248" s="10"/>
      <c r="O248" s="10"/>
      <c r="P248" s="10"/>
    </row>
    <row r="249" spans="1:16" ht="15.75" customHeight="1">
      <c r="A249" s="48"/>
      <c r="B249" s="290" t="s">
        <v>119</v>
      </c>
      <c r="C249" s="290"/>
      <c r="D249" s="290"/>
      <c r="E249" s="290"/>
      <c r="F249" s="290"/>
      <c r="G249" s="290"/>
      <c r="H249" s="290"/>
      <c r="I249" s="293">
        <f>Dochody!H94+Dochody!I94</f>
        <v>6758258</v>
      </c>
      <c r="J249" s="292"/>
      <c r="K249" s="10"/>
      <c r="L249" s="10"/>
      <c r="M249" s="10"/>
      <c r="N249" s="10"/>
      <c r="O249" s="10"/>
      <c r="P249" s="10"/>
    </row>
    <row r="250" spans="1:16" ht="17.25" customHeight="1">
      <c r="A250" s="48" t="s">
        <v>5</v>
      </c>
      <c r="B250" s="291" t="s">
        <v>37</v>
      </c>
      <c r="C250" s="337"/>
      <c r="D250" s="337"/>
      <c r="E250" s="337"/>
      <c r="F250" s="337"/>
      <c r="G250" s="337"/>
      <c r="H250" s="338"/>
      <c r="I250" s="273">
        <f>I247+I249-I248</f>
        <v>114215926</v>
      </c>
      <c r="J250" s="272"/>
      <c r="K250" s="10"/>
      <c r="L250" s="10"/>
      <c r="M250" s="10"/>
      <c r="N250" s="10"/>
      <c r="O250" s="10"/>
      <c r="P250" s="10"/>
    </row>
    <row r="251" spans="1:16" s="9" customFormat="1" ht="16.5" customHeight="1">
      <c r="A251" s="76" t="s">
        <v>6</v>
      </c>
      <c r="B251" s="281" t="s">
        <v>130</v>
      </c>
      <c r="C251" s="282"/>
      <c r="D251" s="282"/>
      <c r="E251" s="282"/>
      <c r="F251" s="282"/>
      <c r="G251" s="282"/>
      <c r="H251" s="283"/>
      <c r="I251" s="273">
        <f>Dochody!J106</f>
        <v>11500000</v>
      </c>
      <c r="J251" s="272"/>
      <c r="K251" s="10"/>
      <c r="L251" s="10"/>
      <c r="M251" s="10"/>
      <c r="N251" s="10"/>
      <c r="O251" s="10"/>
      <c r="P251" s="10"/>
    </row>
    <row r="252" spans="1:16" s="9" customFormat="1" ht="15.75" customHeight="1">
      <c r="A252" s="76" t="s">
        <v>7</v>
      </c>
      <c r="B252" s="281" t="s">
        <v>117</v>
      </c>
      <c r="C252" s="282"/>
      <c r="D252" s="282"/>
      <c r="E252" s="282"/>
      <c r="F252" s="282"/>
      <c r="G252" s="282"/>
      <c r="H252" s="283"/>
      <c r="I252" s="273">
        <f>Dochody!J107</f>
        <v>2100000</v>
      </c>
      <c r="J252" s="272"/>
      <c r="K252" s="10"/>
      <c r="L252" s="10"/>
      <c r="M252" s="10"/>
      <c r="N252" s="10"/>
      <c r="O252" s="10"/>
      <c r="P252" s="10"/>
    </row>
    <row r="253" spans="1:16" ht="43.5" customHeight="1">
      <c r="A253" s="76" t="s">
        <v>66</v>
      </c>
      <c r="B253" s="281" t="s">
        <v>125</v>
      </c>
      <c r="C253" s="282"/>
      <c r="D253" s="282"/>
      <c r="E253" s="282"/>
      <c r="F253" s="282"/>
      <c r="G253" s="282"/>
      <c r="H253" s="283"/>
      <c r="I253" s="273">
        <v>427077</v>
      </c>
      <c r="J253" s="333"/>
      <c r="K253" s="10"/>
      <c r="L253" s="10"/>
      <c r="M253" s="10"/>
      <c r="N253" s="10"/>
      <c r="O253" s="10"/>
      <c r="P253" s="10"/>
    </row>
    <row r="254" spans="1:16" ht="22.5" customHeight="1">
      <c r="A254" s="48"/>
      <c r="B254" s="270" t="s">
        <v>139</v>
      </c>
      <c r="C254" s="271"/>
      <c r="D254" s="271"/>
      <c r="E254" s="271"/>
      <c r="F254" s="271"/>
      <c r="G254" s="271"/>
      <c r="H254" s="272"/>
      <c r="I254" s="273">
        <f>I250+I251+I252+I253</f>
        <v>128243003</v>
      </c>
      <c r="J254" s="272"/>
      <c r="K254" s="10"/>
      <c r="L254" s="27"/>
      <c r="M254" s="10"/>
      <c r="N254" s="10"/>
      <c r="O254" s="10"/>
      <c r="P254" s="10"/>
    </row>
    <row r="255" spans="1:16" ht="3.75" customHeight="1">
      <c r="A255" s="48"/>
      <c r="B255" s="291"/>
      <c r="C255" s="334"/>
      <c r="D255" s="334"/>
      <c r="E255" s="334"/>
      <c r="F255" s="334"/>
      <c r="G255" s="334"/>
      <c r="H255" s="292"/>
      <c r="I255" s="291"/>
      <c r="J255" s="292"/>
      <c r="K255" s="10"/>
      <c r="L255" s="10"/>
      <c r="M255" s="10"/>
      <c r="N255" s="10"/>
      <c r="O255" s="10"/>
      <c r="P255" s="10"/>
    </row>
    <row r="256" spans="1:16" ht="15" customHeight="1">
      <c r="A256" s="48" t="s">
        <v>4</v>
      </c>
      <c r="B256" s="270" t="s">
        <v>177</v>
      </c>
      <c r="C256" s="271"/>
      <c r="D256" s="271"/>
      <c r="E256" s="271"/>
      <c r="F256" s="271"/>
      <c r="G256" s="271"/>
      <c r="H256" s="272"/>
      <c r="I256" s="273">
        <f>E188</f>
        <v>121848557</v>
      </c>
      <c r="J256" s="272"/>
      <c r="K256" s="10"/>
      <c r="L256" s="10"/>
      <c r="M256" s="10"/>
      <c r="N256" s="10"/>
      <c r="O256" s="10"/>
      <c r="P256" s="10"/>
    </row>
    <row r="257" spans="1:16" ht="18" customHeight="1">
      <c r="A257" s="48"/>
      <c r="B257" s="291" t="s">
        <v>26</v>
      </c>
      <c r="C257" s="334"/>
      <c r="D257" s="334"/>
      <c r="E257" s="334"/>
      <c r="F257" s="334"/>
      <c r="G257" s="334"/>
      <c r="H257" s="292"/>
      <c r="I257" s="293">
        <f>F188</f>
        <v>1901644</v>
      </c>
      <c r="J257" s="292"/>
      <c r="K257" s="27"/>
      <c r="L257" s="289"/>
      <c r="M257" s="289"/>
      <c r="N257" s="27"/>
      <c r="O257" s="10"/>
      <c r="P257" s="10"/>
    </row>
    <row r="258" spans="1:16" ht="18" customHeight="1">
      <c r="A258" s="48"/>
      <c r="B258" s="291" t="s">
        <v>27</v>
      </c>
      <c r="C258" s="334"/>
      <c r="D258" s="334"/>
      <c r="E258" s="334"/>
      <c r="F258" s="334"/>
      <c r="G258" s="334"/>
      <c r="H258" s="292"/>
      <c r="I258" s="293">
        <f>G188</f>
        <v>3744505</v>
      </c>
      <c r="J258" s="292"/>
      <c r="K258" s="27"/>
      <c r="L258" s="10"/>
      <c r="M258" s="10"/>
      <c r="N258" s="10"/>
      <c r="O258" s="10"/>
      <c r="P258" s="10"/>
    </row>
    <row r="259" spans="1:16" ht="17.25" customHeight="1">
      <c r="A259" s="48" t="s">
        <v>5</v>
      </c>
      <c r="B259" s="291" t="s">
        <v>38</v>
      </c>
      <c r="C259" s="334"/>
      <c r="D259" s="334"/>
      <c r="E259" s="334"/>
      <c r="F259" s="334"/>
      <c r="G259" s="334"/>
      <c r="H259" s="292"/>
      <c r="I259" s="273">
        <f>I256+I258-I257</f>
        <v>123691418</v>
      </c>
      <c r="J259" s="272"/>
      <c r="K259" s="10"/>
      <c r="L259" s="289"/>
      <c r="M259" s="269"/>
      <c r="N259" s="10"/>
      <c r="O259" s="10"/>
      <c r="P259" s="10"/>
    </row>
    <row r="260" spans="1:16" ht="12.75">
      <c r="A260" s="48" t="s">
        <v>6</v>
      </c>
      <c r="B260" s="291" t="s">
        <v>41</v>
      </c>
      <c r="C260" s="334"/>
      <c r="D260" s="334"/>
      <c r="E260" s="334"/>
      <c r="F260" s="334"/>
      <c r="G260" s="334"/>
      <c r="H260" s="292"/>
      <c r="I260" s="293">
        <f>H212</f>
        <v>2141585</v>
      </c>
      <c r="J260" s="292"/>
      <c r="K260" s="10"/>
      <c r="L260" s="10"/>
      <c r="M260" s="10"/>
      <c r="N260" s="10"/>
      <c r="O260" s="10"/>
      <c r="P260" s="10"/>
    </row>
    <row r="261" spans="1:16" ht="12.75">
      <c r="A261" s="48" t="s">
        <v>7</v>
      </c>
      <c r="B261" s="291" t="s">
        <v>40</v>
      </c>
      <c r="C261" s="334"/>
      <c r="D261" s="334"/>
      <c r="E261" s="334"/>
      <c r="F261" s="334"/>
      <c r="G261" s="334"/>
      <c r="H261" s="292"/>
      <c r="I261" s="293">
        <f>H213</f>
        <v>410000</v>
      </c>
      <c r="J261" s="292"/>
      <c r="K261" s="10"/>
      <c r="L261" s="10"/>
      <c r="M261" s="10"/>
      <c r="N261" s="10"/>
      <c r="O261" s="10"/>
      <c r="P261" s="10"/>
    </row>
    <row r="262" spans="1:16" s="9" customFormat="1" ht="12.75">
      <c r="A262" s="48" t="s">
        <v>66</v>
      </c>
      <c r="B262" s="291" t="s">
        <v>115</v>
      </c>
      <c r="C262" s="334"/>
      <c r="D262" s="334"/>
      <c r="E262" s="334"/>
      <c r="F262" s="334"/>
      <c r="G262" s="334"/>
      <c r="H262" s="292"/>
      <c r="I262" s="293">
        <v>2000000</v>
      </c>
      <c r="J262" s="335"/>
      <c r="K262" s="137"/>
      <c r="L262" s="137"/>
      <c r="M262" s="137"/>
      <c r="N262" s="137"/>
      <c r="O262" s="137"/>
      <c r="P262" s="137"/>
    </row>
    <row r="263" spans="1:16" ht="18" customHeight="1">
      <c r="A263" s="77"/>
      <c r="B263" s="270" t="s">
        <v>140</v>
      </c>
      <c r="C263" s="271"/>
      <c r="D263" s="271"/>
      <c r="E263" s="271"/>
      <c r="F263" s="271"/>
      <c r="G263" s="271"/>
      <c r="H263" s="272"/>
      <c r="I263" s="273">
        <f>I259+I260+I261+I262</f>
        <v>128243003</v>
      </c>
      <c r="J263" s="272"/>
      <c r="K263" s="10"/>
      <c r="L263" s="287"/>
      <c r="M263" s="288"/>
      <c r="N263" s="10"/>
      <c r="O263" s="10"/>
      <c r="P263" s="10"/>
    </row>
    <row r="264" spans="1:16" ht="7.5" customHeight="1">
      <c r="A264" s="28"/>
      <c r="B264" s="10"/>
      <c r="C264" s="10"/>
      <c r="D264" s="10"/>
      <c r="E264" s="29"/>
      <c r="F264" s="24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1:16" ht="15" customHeight="1">
      <c r="A265" s="269" t="s">
        <v>122</v>
      </c>
      <c r="B265" s="269"/>
      <c r="C265" s="269"/>
      <c r="D265" s="269"/>
      <c r="E265" s="269"/>
      <c r="F265" s="269"/>
      <c r="G265" s="269"/>
      <c r="H265" s="269"/>
      <c r="I265" s="269"/>
      <c r="J265" s="269"/>
      <c r="K265" s="10"/>
      <c r="L265" s="10"/>
      <c r="M265" s="10"/>
      <c r="N265" s="10"/>
      <c r="O265" s="10"/>
      <c r="P265" s="10"/>
    </row>
    <row r="266" spans="1:16" ht="12.75">
      <c r="A266" s="332" t="s">
        <v>126</v>
      </c>
      <c r="B266" s="326"/>
      <c r="C266" s="326"/>
      <c r="D266" s="326"/>
      <c r="E266" s="326"/>
      <c r="F266" s="326"/>
      <c r="G266" s="326"/>
      <c r="H266" s="326"/>
      <c r="I266" s="326"/>
      <c r="J266" s="326"/>
      <c r="K266" s="10"/>
      <c r="L266" s="10"/>
      <c r="M266" s="10"/>
      <c r="N266" s="10"/>
      <c r="O266" s="10"/>
      <c r="P266" s="10"/>
    </row>
    <row r="267" spans="1:16" ht="12.75">
      <c r="A267" s="86" t="s">
        <v>121</v>
      </c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1:16" ht="12.75">
      <c r="A268" s="81" t="s">
        <v>123</v>
      </c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1:16" ht="12.75">
      <c r="A269" s="81" t="s">
        <v>124</v>
      </c>
      <c r="B269" s="81"/>
      <c r="C269" s="81"/>
      <c r="D269" s="81"/>
      <c r="E269" s="81"/>
      <c r="F269" s="81"/>
      <c r="G269" s="81"/>
      <c r="H269" s="81"/>
      <c r="I269" s="81"/>
      <c r="J269" s="81"/>
      <c r="K269" s="10"/>
      <c r="L269" s="10"/>
      <c r="M269" s="10"/>
      <c r="N269" s="10"/>
      <c r="O269" s="10"/>
      <c r="P269" s="10"/>
    </row>
    <row r="270" spans="1:16" ht="12.75">
      <c r="A270" s="326"/>
      <c r="B270" s="326"/>
      <c r="C270" s="326"/>
      <c r="D270" s="326"/>
      <c r="E270" s="326"/>
      <c r="F270" s="326"/>
      <c r="G270" s="326"/>
      <c r="H270" s="326"/>
      <c r="I270" s="326"/>
      <c r="J270" s="326"/>
      <c r="K270" s="10"/>
      <c r="L270" s="10"/>
      <c r="M270" s="10"/>
      <c r="N270" s="10"/>
      <c r="O270" s="10"/>
      <c r="P270" s="10"/>
    </row>
    <row r="271" spans="1:16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1:16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</sheetData>
  <sheetProtection/>
  <mergeCells count="266">
    <mergeCell ref="D110:H110"/>
    <mergeCell ref="D134:H134"/>
    <mergeCell ref="D135:H135"/>
    <mergeCell ref="D111:H111"/>
    <mergeCell ref="D113:H113"/>
    <mergeCell ref="D123:H123"/>
    <mergeCell ref="D112:H112"/>
    <mergeCell ref="D114:H114"/>
    <mergeCell ref="D115:H115"/>
    <mergeCell ref="D126:H126"/>
    <mergeCell ref="D124:H124"/>
    <mergeCell ref="D125:H125"/>
    <mergeCell ref="D127:H127"/>
    <mergeCell ref="D133:H133"/>
    <mergeCell ref="D128:H128"/>
    <mergeCell ref="D129:H129"/>
    <mergeCell ref="D72:H72"/>
    <mergeCell ref="D75:H75"/>
    <mergeCell ref="D71:H71"/>
    <mergeCell ref="D76:H76"/>
    <mergeCell ref="D77:H77"/>
    <mergeCell ref="D86:H86"/>
    <mergeCell ref="D78:H78"/>
    <mergeCell ref="D79:H79"/>
    <mergeCell ref="D66:H66"/>
    <mergeCell ref="D82:H83"/>
    <mergeCell ref="D80:H80"/>
    <mergeCell ref="D17:H17"/>
    <mergeCell ref="D36:H36"/>
    <mergeCell ref="D15:H15"/>
    <mergeCell ref="D16:H16"/>
    <mergeCell ref="D58:H58"/>
    <mergeCell ref="D65:H65"/>
    <mergeCell ref="D21:H21"/>
    <mergeCell ref="D55:H55"/>
    <mergeCell ref="D56:H56"/>
    <mergeCell ref="D57:H57"/>
    <mergeCell ref="D26:H26"/>
    <mergeCell ref="D59:H59"/>
    <mergeCell ref="D64:H64"/>
    <mergeCell ref="D27:H27"/>
    <mergeCell ref="D28:H28"/>
    <mergeCell ref="D29:H29"/>
    <mergeCell ref="D32:H32"/>
    <mergeCell ref="D39:H39"/>
    <mergeCell ref="D37:H37"/>
    <mergeCell ref="D61:H61"/>
    <mergeCell ref="D62:H62"/>
    <mergeCell ref="D30:H30"/>
    <mergeCell ref="D31:H31"/>
    <mergeCell ref="D54:H54"/>
    <mergeCell ref="D144:H144"/>
    <mergeCell ref="N159:O159"/>
    <mergeCell ref="M149:N149"/>
    <mergeCell ref="O149:P149"/>
    <mergeCell ref="L159:L160"/>
    <mergeCell ref="A149:H149"/>
    <mergeCell ref="A157:A160"/>
    <mergeCell ref="E157:E160"/>
    <mergeCell ref="B157:D160"/>
    <mergeCell ref="F159:F160"/>
    <mergeCell ref="I157:P157"/>
    <mergeCell ref="P158:P160"/>
    <mergeCell ref="H157:H160"/>
    <mergeCell ref="M159:M160"/>
    <mergeCell ref="K159:K160"/>
    <mergeCell ref="A5:L5"/>
    <mergeCell ref="I7:J7"/>
    <mergeCell ref="K7:L7"/>
    <mergeCell ref="D7:H8"/>
    <mergeCell ref="A7:C7"/>
    <mergeCell ref="D9:H9"/>
    <mergeCell ref="D10:H10"/>
    <mergeCell ref="D11:H11"/>
    <mergeCell ref="D68:H68"/>
    <mergeCell ref="D60:H60"/>
    <mergeCell ref="D13:H13"/>
    <mergeCell ref="D12:H12"/>
    <mergeCell ref="D18:H18"/>
    <mergeCell ref="D20:H20"/>
    <mergeCell ref="D34:H34"/>
    <mergeCell ref="D35:H35"/>
    <mergeCell ref="D48:H48"/>
    <mergeCell ref="D51:H51"/>
    <mergeCell ref="D33:H33"/>
    <mergeCell ref="D23:H23"/>
    <mergeCell ref="D24:H24"/>
    <mergeCell ref="D25:H25"/>
    <mergeCell ref="D22:H22"/>
    <mergeCell ref="D14:H14"/>
    <mergeCell ref="B201:G201"/>
    <mergeCell ref="J191:K191"/>
    <mergeCell ref="B190:G190"/>
    <mergeCell ref="B191:G191"/>
    <mergeCell ref="J192:K192"/>
    <mergeCell ref="B172:D172"/>
    <mergeCell ref="B177:D177"/>
    <mergeCell ref="B188:D188"/>
    <mergeCell ref="B193:G193"/>
    <mergeCell ref="B194:F194"/>
    <mergeCell ref="B195:F195"/>
    <mergeCell ref="B187:D187"/>
    <mergeCell ref="B186:D186"/>
    <mergeCell ref="B173:D173"/>
    <mergeCell ref="B192:G192"/>
    <mergeCell ref="B185:D185"/>
    <mergeCell ref="B198:F198"/>
    <mergeCell ref="B197:G197"/>
    <mergeCell ref="B200:G200"/>
    <mergeCell ref="B199:F199"/>
    <mergeCell ref="B196:G196"/>
    <mergeCell ref="B176:D176"/>
    <mergeCell ref="B178:D178"/>
    <mergeCell ref="B212:G212"/>
    <mergeCell ref="B256:H256"/>
    <mergeCell ref="B255:H255"/>
    <mergeCell ref="I258:J258"/>
    <mergeCell ref="B249:H249"/>
    <mergeCell ref="B257:H257"/>
    <mergeCell ref="I260:J260"/>
    <mergeCell ref="B215:G215"/>
    <mergeCell ref="B213:G213"/>
    <mergeCell ref="A270:J270"/>
    <mergeCell ref="B206:G206"/>
    <mergeCell ref="B204:G204"/>
    <mergeCell ref="B216:G216"/>
    <mergeCell ref="A266:J266"/>
    <mergeCell ref="I263:J263"/>
    <mergeCell ref="I261:J261"/>
    <mergeCell ref="I253:J253"/>
    <mergeCell ref="I250:J250"/>
    <mergeCell ref="I257:J257"/>
    <mergeCell ref="B251:H251"/>
    <mergeCell ref="B252:H252"/>
    <mergeCell ref="B205:G205"/>
    <mergeCell ref="I256:J256"/>
    <mergeCell ref="B261:H261"/>
    <mergeCell ref="B262:H262"/>
    <mergeCell ref="I262:J262"/>
    <mergeCell ref="B247:H247"/>
    <mergeCell ref="I251:J251"/>
    <mergeCell ref="B258:H258"/>
    <mergeCell ref="I248:J248"/>
    <mergeCell ref="I254:J254"/>
    <mergeCell ref="B254:H254"/>
    <mergeCell ref="B250:H250"/>
    <mergeCell ref="A82:C82"/>
    <mergeCell ref="D38:H38"/>
    <mergeCell ref="D40:H40"/>
    <mergeCell ref="D41:H41"/>
    <mergeCell ref="D50:H50"/>
    <mergeCell ref="D137:H137"/>
    <mergeCell ref="B184:D184"/>
    <mergeCell ref="F157:G158"/>
    <mergeCell ref="G159:G160"/>
    <mergeCell ref="B180:D183"/>
    <mergeCell ref="E180:E183"/>
    <mergeCell ref="F180:G181"/>
    <mergeCell ref="H180:H183"/>
    <mergeCell ref="B175:D175"/>
    <mergeCell ref="B174:D174"/>
    <mergeCell ref="B169:D169"/>
    <mergeCell ref="B170:D170"/>
    <mergeCell ref="D146:H146"/>
    <mergeCell ref="D143:H143"/>
    <mergeCell ref="D138:H138"/>
    <mergeCell ref="D131:H131"/>
    <mergeCell ref="D132:H132"/>
    <mergeCell ref="B168:D168"/>
    <mergeCell ref="A45:C45"/>
    <mergeCell ref="A265:J265"/>
    <mergeCell ref="B263:H263"/>
    <mergeCell ref="I252:J252"/>
    <mergeCell ref="B202:G202"/>
    <mergeCell ref="E189:F189"/>
    <mergeCell ref="J159:J160"/>
    <mergeCell ref="A180:A183"/>
    <mergeCell ref="I180:P180"/>
    <mergeCell ref="B253:H253"/>
    <mergeCell ref="I247:J247"/>
    <mergeCell ref="B214:G214"/>
    <mergeCell ref="I259:J259"/>
    <mergeCell ref="L263:M263"/>
    <mergeCell ref="I158:I160"/>
    <mergeCell ref="L257:M257"/>
    <mergeCell ref="B203:G203"/>
    <mergeCell ref="L259:M259"/>
    <mergeCell ref="B248:H248"/>
    <mergeCell ref="I255:J255"/>
    <mergeCell ref="I249:J249"/>
    <mergeCell ref="J158:O158"/>
    <mergeCell ref="B171:D171"/>
    <mergeCell ref="B260:H260"/>
    <mergeCell ref="B259:H259"/>
    <mergeCell ref="A121:C121"/>
    <mergeCell ref="D121:H122"/>
    <mergeCell ref="I121:J121"/>
    <mergeCell ref="K121:L121"/>
    <mergeCell ref="D87:H87"/>
    <mergeCell ref="D100:H100"/>
    <mergeCell ref="D99:H99"/>
    <mergeCell ref="D93:H93"/>
    <mergeCell ref="D94:H94"/>
    <mergeCell ref="D103:H103"/>
    <mergeCell ref="D95:H95"/>
    <mergeCell ref="D96:H96"/>
    <mergeCell ref="D92:H92"/>
    <mergeCell ref="D89:H89"/>
    <mergeCell ref="D90:H90"/>
    <mergeCell ref="D91:H91"/>
    <mergeCell ref="D104:H104"/>
    <mergeCell ref="D105:H105"/>
    <mergeCell ref="D106:H106"/>
    <mergeCell ref="D107:H107"/>
    <mergeCell ref="D108:H108"/>
    <mergeCell ref="D101:H101"/>
    <mergeCell ref="D102:H102"/>
    <mergeCell ref="D109:H109"/>
    <mergeCell ref="K45:L45"/>
    <mergeCell ref="D19:H19"/>
    <mergeCell ref="I181:I183"/>
    <mergeCell ref="J181:O181"/>
    <mergeCell ref="D42:H42"/>
    <mergeCell ref="D43:H43"/>
    <mergeCell ref="D47:H47"/>
    <mergeCell ref="I82:J82"/>
    <mergeCell ref="K82:L82"/>
    <mergeCell ref="I45:J45"/>
    <mergeCell ref="D49:H49"/>
    <mergeCell ref="D45:H46"/>
    <mergeCell ref="D136:H136"/>
    <mergeCell ref="B166:D166"/>
    <mergeCell ref="B165:D165"/>
    <mergeCell ref="B167:D167"/>
    <mergeCell ref="B162:D162"/>
    <mergeCell ref="B164:D164"/>
    <mergeCell ref="B163:D163"/>
    <mergeCell ref="D148:H148"/>
    <mergeCell ref="D145:H145"/>
    <mergeCell ref="D141:H141"/>
    <mergeCell ref="D142:H142"/>
    <mergeCell ref="D147:H147"/>
    <mergeCell ref="P181:P183"/>
    <mergeCell ref="F182:F183"/>
    <mergeCell ref="G182:G183"/>
    <mergeCell ref="J182:J183"/>
    <mergeCell ref="K182:K183"/>
    <mergeCell ref="L182:L183"/>
    <mergeCell ref="M182:M183"/>
    <mergeCell ref="N182:O182"/>
    <mergeCell ref="D52:H52"/>
    <mergeCell ref="D130:H130"/>
    <mergeCell ref="D85:H85"/>
    <mergeCell ref="D88:H88"/>
    <mergeCell ref="D98:H98"/>
    <mergeCell ref="D67:H67"/>
    <mergeCell ref="D97:H97"/>
    <mergeCell ref="D73:H73"/>
    <mergeCell ref="D74:H74"/>
    <mergeCell ref="D53:H53"/>
    <mergeCell ref="D63:H63"/>
    <mergeCell ref="D69:H69"/>
    <mergeCell ref="D70:H70"/>
    <mergeCell ref="D84:H84"/>
    <mergeCell ref="D139:H139"/>
    <mergeCell ref="D140:H140"/>
  </mergeCells>
  <printOptions/>
  <pageMargins left="0.75" right="0.75" top="0.39" bottom="0.43" header="0.3" footer="0.3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3"/>
  <sheetViews>
    <sheetView zoomScalePageLayoutView="0" workbookViewId="0" topLeftCell="A72">
      <selection activeCell="M67" sqref="M67"/>
    </sheetView>
  </sheetViews>
  <sheetFormatPr defaultColWidth="9.00390625" defaultRowHeight="12.75"/>
  <cols>
    <col min="5" max="5" width="13.375" style="0" customWidth="1"/>
    <col min="6" max="6" width="9.875" style="0" bestFit="1" customWidth="1"/>
    <col min="7" max="7" width="11.25390625" style="0" customWidth="1"/>
    <col min="8" max="8" width="12.375" style="0" customWidth="1"/>
    <col min="9" max="9" width="11.125" style="0" customWidth="1"/>
    <col min="10" max="10" width="11.875" style="0" customWidth="1"/>
    <col min="11" max="11" width="13.625" style="0" customWidth="1"/>
    <col min="12" max="12" width="12.375" style="0" customWidth="1"/>
    <col min="13" max="13" width="13.375" style="0" customWidth="1"/>
  </cols>
  <sheetData>
    <row r="1" spans="1:13" ht="11.25" customHeight="1">
      <c r="A1" s="89"/>
      <c r="B1" s="89"/>
      <c r="C1" s="89"/>
      <c r="D1" s="89"/>
      <c r="E1" s="89"/>
      <c r="F1" s="89"/>
      <c r="G1" s="89"/>
      <c r="H1" s="90" t="s">
        <v>67</v>
      </c>
      <c r="I1" s="89"/>
      <c r="J1" s="90"/>
      <c r="K1" s="91"/>
      <c r="L1" s="92"/>
      <c r="M1" s="3"/>
    </row>
    <row r="2" spans="1:13" ht="3" customHeight="1">
      <c r="A2" s="89"/>
      <c r="B2" s="89"/>
      <c r="C2" s="89"/>
      <c r="D2" s="89"/>
      <c r="E2" s="89"/>
      <c r="F2" s="89"/>
      <c r="G2" s="89"/>
      <c r="H2" s="93"/>
      <c r="I2" s="89"/>
      <c r="J2" s="93"/>
      <c r="K2" s="91"/>
      <c r="L2" s="92"/>
      <c r="M2" s="3"/>
    </row>
    <row r="3" spans="1:13" ht="10.5" customHeight="1">
      <c r="A3" s="89"/>
      <c r="B3" s="89"/>
      <c r="C3" s="89"/>
      <c r="D3" s="89"/>
      <c r="E3" s="89"/>
      <c r="F3" s="89"/>
      <c r="G3" s="89"/>
      <c r="H3" s="11" t="s">
        <v>246</v>
      </c>
      <c r="I3" s="89"/>
      <c r="J3" s="11"/>
      <c r="K3" s="91"/>
      <c r="L3" s="92"/>
      <c r="M3" s="3"/>
    </row>
    <row r="4" spans="1:13" ht="11.25" customHeight="1">
      <c r="A4" s="89"/>
      <c r="B4" s="89"/>
      <c r="C4" s="89"/>
      <c r="D4" s="89"/>
      <c r="E4" s="89"/>
      <c r="F4" s="89"/>
      <c r="G4" s="89"/>
      <c r="H4" s="11" t="s">
        <v>68</v>
      </c>
      <c r="I4" s="89"/>
      <c r="J4" s="11"/>
      <c r="K4" s="91"/>
      <c r="L4" s="92"/>
      <c r="M4" s="3"/>
    </row>
    <row r="5" spans="1:13" ht="12" customHeight="1">
      <c r="A5" s="89"/>
      <c r="B5" s="89"/>
      <c r="C5" s="89"/>
      <c r="D5" s="89"/>
      <c r="E5" s="89"/>
      <c r="F5" s="89"/>
      <c r="G5" s="89"/>
      <c r="H5" s="11" t="s">
        <v>247</v>
      </c>
      <c r="I5" s="89"/>
      <c r="J5" s="11"/>
      <c r="K5" s="91"/>
      <c r="L5" s="92"/>
      <c r="M5" s="3"/>
    </row>
    <row r="6" spans="1:13" ht="6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91"/>
      <c r="L6" s="92"/>
      <c r="M6" s="3"/>
    </row>
    <row r="7" spans="1:13" ht="11.25" customHeight="1">
      <c r="A7" s="457" t="s">
        <v>113</v>
      </c>
      <c r="B7" s="458"/>
      <c r="C7" s="458"/>
      <c r="D7" s="458"/>
      <c r="E7" s="458"/>
      <c r="F7" s="458"/>
      <c r="G7" s="458"/>
      <c r="H7" s="458"/>
      <c r="I7" s="458"/>
      <c r="J7" s="458"/>
      <c r="K7" s="91"/>
      <c r="L7" s="92"/>
      <c r="M7" s="3"/>
    </row>
    <row r="8" spans="1:12" ht="4.5" customHeight="1">
      <c r="A8" s="89"/>
      <c r="B8" s="89"/>
      <c r="C8" s="89"/>
      <c r="D8" s="89"/>
      <c r="E8" s="89"/>
      <c r="F8" s="89"/>
      <c r="G8" s="89"/>
      <c r="H8" s="89"/>
      <c r="I8" s="89"/>
      <c r="J8" s="127"/>
      <c r="K8" s="91"/>
      <c r="L8" s="92"/>
    </row>
    <row r="9" spans="1:13" ht="10.5" customHeight="1">
      <c r="A9" s="430" t="s">
        <v>69</v>
      </c>
      <c r="B9" s="431"/>
      <c r="C9" s="432"/>
      <c r="D9" s="433" t="s">
        <v>88</v>
      </c>
      <c r="E9" s="434"/>
      <c r="F9" s="435"/>
      <c r="G9" s="439" t="s">
        <v>89</v>
      </c>
      <c r="H9" s="439"/>
      <c r="I9" s="439" t="s">
        <v>90</v>
      </c>
      <c r="J9" s="439"/>
      <c r="K9" s="94"/>
      <c r="L9" s="95"/>
      <c r="M9" s="5"/>
    </row>
    <row r="10" spans="1:13" ht="12" customHeight="1">
      <c r="A10" s="159" t="s">
        <v>29</v>
      </c>
      <c r="B10" s="159" t="s">
        <v>70</v>
      </c>
      <c r="C10" s="159" t="s">
        <v>71</v>
      </c>
      <c r="D10" s="436"/>
      <c r="E10" s="437"/>
      <c r="F10" s="438"/>
      <c r="G10" s="96" t="s">
        <v>72</v>
      </c>
      <c r="H10" s="96" t="s">
        <v>73</v>
      </c>
      <c r="I10" s="96" t="s">
        <v>72</v>
      </c>
      <c r="J10" s="96" t="s">
        <v>73</v>
      </c>
      <c r="K10" s="94"/>
      <c r="L10" s="95"/>
      <c r="M10" s="5"/>
    </row>
    <row r="11" spans="1:13" s="9" customFormat="1" ht="13.5" customHeight="1">
      <c r="A11" s="148">
        <v>600</v>
      </c>
      <c r="B11" s="97"/>
      <c r="C11" s="97"/>
      <c r="D11" s="414" t="s">
        <v>178</v>
      </c>
      <c r="E11" s="415"/>
      <c r="F11" s="416"/>
      <c r="G11" s="98"/>
      <c r="H11" s="98"/>
      <c r="I11" s="98">
        <f>I12</f>
        <v>22</v>
      </c>
      <c r="J11" s="98"/>
      <c r="K11" s="94"/>
      <c r="L11" s="95"/>
      <c r="M11" s="5"/>
    </row>
    <row r="12" spans="1:13" s="9" customFormat="1" ht="13.5" customHeight="1">
      <c r="A12" s="99"/>
      <c r="B12" s="149">
        <v>60016</v>
      </c>
      <c r="C12" s="99"/>
      <c r="D12" s="417" t="s">
        <v>132</v>
      </c>
      <c r="E12" s="372"/>
      <c r="F12" s="373"/>
      <c r="G12" s="160"/>
      <c r="H12" s="160"/>
      <c r="I12" s="100">
        <f>I13</f>
        <v>22</v>
      </c>
      <c r="J12" s="100"/>
      <c r="K12" s="94"/>
      <c r="L12" s="95"/>
      <c r="M12" s="5"/>
    </row>
    <row r="13" spans="1:13" s="9" customFormat="1" ht="23.25" customHeight="1">
      <c r="A13" s="128"/>
      <c r="B13" s="128"/>
      <c r="C13" s="102" t="s">
        <v>155</v>
      </c>
      <c r="D13" s="418" t="s">
        <v>154</v>
      </c>
      <c r="E13" s="419"/>
      <c r="F13" s="420"/>
      <c r="G13" s="130"/>
      <c r="H13" s="130"/>
      <c r="I13" s="130">
        <v>22</v>
      </c>
      <c r="J13" s="130"/>
      <c r="K13" s="94"/>
      <c r="L13" s="95"/>
      <c r="M13" s="5"/>
    </row>
    <row r="14" spans="1:13" s="9" customFormat="1" ht="14.25" customHeight="1">
      <c r="A14" s="97">
        <v>700</v>
      </c>
      <c r="B14" s="97"/>
      <c r="C14" s="97"/>
      <c r="D14" s="414" t="s">
        <v>180</v>
      </c>
      <c r="E14" s="370"/>
      <c r="F14" s="371"/>
      <c r="G14" s="98"/>
      <c r="H14" s="98"/>
      <c r="I14" s="98">
        <f>I15</f>
        <v>460522</v>
      </c>
      <c r="J14" s="98"/>
      <c r="K14" s="94"/>
      <c r="L14" s="95"/>
      <c r="M14" s="5"/>
    </row>
    <row r="15" spans="1:13" s="9" customFormat="1" ht="12" customHeight="1">
      <c r="A15" s="99"/>
      <c r="B15" s="99">
        <v>70005</v>
      </c>
      <c r="C15" s="99"/>
      <c r="D15" s="409" t="s">
        <v>202</v>
      </c>
      <c r="E15" s="372"/>
      <c r="F15" s="373"/>
      <c r="G15" s="100"/>
      <c r="H15" s="100"/>
      <c r="I15" s="100">
        <f>I16+I17</f>
        <v>460522</v>
      </c>
      <c r="J15" s="100"/>
      <c r="K15" s="94"/>
      <c r="L15" s="95"/>
      <c r="M15" s="5"/>
    </row>
    <row r="16" spans="1:13" s="9" customFormat="1" ht="21.75" customHeight="1">
      <c r="A16" s="101"/>
      <c r="B16" s="101"/>
      <c r="C16" s="102" t="s">
        <v>179</v>
      </c>
      <c r="D16" s="411" t="s">
        <v>181</v>
      </c>
      <c r="E16" s="295"/>
      <c r="F16" s="296"/>
      <c r="G16" s="103"/>
      <c r="H16" s="103"/>
      <c r="I16" s="103">
        <v>10522</v>
      </c>
      <c r="J16" s="103"/>
      <c r="K16" s="94"/>
      <c r="L16" s="95"/>
      <c r="M16" s="5"/>
    </row>
    <row r="17" spans="1:13" s="9" customFormat="1" ht="23.25" customHeight="1">
      <c r="A17" s="101"/>
      <c r="B17" s="101"/>
      <c r="C17" s="129" t="s">
        <v>153</v>
      </c>
      <c r="D17" s="410" t="s">
        <v>182</v>
      </c>
      <c r="E17" s="368"/>
      <c r="F17" s="369"/>
      <c r="G17" s="130"/>
      <c r="H17" s="130"/>
      <c r="I17" s="130">
        <v>450000</v>
      </c>
      <c r="J17" s="130"/>
      <c r="K17" s="94"/>
      <c r="L17" s="95"/>
      <c r="M17" s="5"/>
    </row>
    <row r="18" spans="1:13" s="9" customFormat="1" ht="15.75" customHeight="1">
      <c r="A18" s="97">
        <v>750</v>
      </c>
      <c r="B18" s="97"/>
      <c r="C18" s="97"/>
      <c r="D18" s="414" t="s">
        <v>170</v>
      </c>
      <c r="E18" s="415"/>
      <c r="F18" s="416"/>
      <c r="G18" s="98">
        <f>G19</f>
        <v>36000</v>
      </c>
      <c r="H18" s="98"/>
      <c r="I18" s="98">
        <f>I21</f>
        <v>3000</v>
      </c>
      <c r="J18" s="98"/>
      <c r="K18" s="94"/>
      <c r="L18" s="95"/>
      <c r="M18" s="5"/>
    </row>
    <row r="19" spans="1:13" s="9" customFormat="1" ht="14.25" customHeight="1">
      <c r="A19" s="99"/>
      <c r="B19" s="99">
        <v>75020</v>
      </c>
      <c r="C19" s="99"/>
      <c r="D19" s="409" t="s">
        <v>183</v>
      </c>
      <c r="E19" s="412"/>
      <c r="F19" s="413"/>
      <c r="G19" s="100">
        <f>G20</f>
        <v>36000</v>
      </c>
      <c r="H19" s="100"/>
      <c r="I19" s="100"/>
      <c r="J19" s="100"/>
      <c r="K19" s="94"/>
      <c r="L19" s="95"/>
      <c r="M19" s="5"/>
    </row>
    <row r="20" spans="1:13" s="9" customFormat="1" ht="31.5" customHeight="1">
      <c r="A20" s="101"/>
      <c r="B20" s="101"/>
      <c r="C20" s="157">
        <v>2320</v>
      </c>
      <c r="D20" s="410" t="s">
        <v>184</v>
      </c>
      <c r="E20" s="368"/>
      <c r="F20" s="369"/>
      <c r="G20" s="158">
        <v>36000</v>
      </c>
      <c r="H20" s="158"/>
      <c r="I20" s="158"/>
      <c r="J20" s="158"/>
      <c r="K20" s="94"/>
      <c r="L20" s="95"/>
      <c r="M20" s="5"/>
    </row>
    <row r="21" spans="1:13" s="9" customFormat="1" ht="25.5" customHeight="1">
      <c r="A21" s="99"/>
      <c r="B21" s="99">
        <v>75075</v>
      </c>
      <c r="C21" s="99"/>
      <c r="D21" s="409" t="s">
        <v>185</v>
      </c>
      <c r="E21" s="423"/>
      <c r="F21" s="424"/>
      <c r="G21" s="100"/>
      <c r="H21" s="100"/>
      <c r="I21" s="100">
        <f>I22</f>
        <v>3000</v>
      </c>
      <c r="J21" s="100"/>
      <c r="K21" s="94"/>
      <c r="L21" s="95"/>
      <c r="M21" s="5"/>
    </row>
    <row r="22" spans="1:13" s="9" customFormat="1" ht="23.25" customHeight="1">
      <c r="A22" s="101"/>
      <c r="B22" s="101"/>
      <c r="C22" s="157" t="s">
        <v>155</v>
      </c>
      <c r="D22" s="425" t="s">
        <v>154</v>
      </c>
      <c r="E22" s="426"/>
      <c r="F22" s="427"/>
      <c r="G22" s="158"/>
      <c r="H22" s="158"/>
      <c r="I22" s="158">
        <v>3000</v>
      </c>
      <c r="J22" s="158"/>
      <c r="K22" s="94"/>
      <c r="L22" s="95"/>
      <c r="M22" s="5"/>
    </row>
    <row r="23" spans="1:13" s="9" customFormat="1" ht="59.25" customHeight="1">
      <c r="A23" s="97">
        <v>756</v>
      </c>
      <c r="B23" s="97"/>
      <c r="C23" s="97"/>
      <c r="D23" s="414" t="s">
        <v>133</v>
      </c>
      <c r="E23" s="421"/>
      <c r="F23" s="422"/>
      <c r="G23" s="98"/>
      <c r="H23" s="98"/>
      <c r="I23" s="98">
        <f>I28+I24</f>
        <v>2078824</v>
      </c>
      <c r="J23" s="98"/>
      <c r="K23" s="94"/>
      <c r="L23" s="95"/>
      <c r="M23" s="5"/>
    </row>
    <row r="24" spans="1:13" s="9" customFormat="1" ht="64.5" customHeight="1">
      <c r="A24" s="99"/>
      <c r="B24" s="99">
        <v>75615</v>
      </c>
      <c r="C24" s="99"/>
      <c r="D24" s="409" t="s">
        <v>229</v>
      </c>
      <c r="E24" s="428"/>
      <c r="F24" s="429"/>
      <c r="G24" s="100"/>
      <c r="H24" s="100"/>
      <c r="I24" s="100">
        <f>I25</f>
        <v>126824</v>
      </c>
      <c r="J24" s="100"/>
      <c r="K24" s="94"/>
      <c r="L24" s="95"/>
      <c r="M24" s="5"/>
    </row>
    <row r="25" spans="1:13" s="9" customFormat="1" ht="12" customHeight="1">
      <c r="A25" s="128"/>
      <c r="B25" s="128"/>
      <c r="C25" s="129" t="s">
        <v>231</v>
      </c>
      <c r="D25" s="418" t="s">
        <v>230</v>
      </c>
      <c r="E25" s="419"/>
      <c r="F25" s="420"/>
      <c r="G25" s="130"/>
      <c r="H25" s="130"/>
      <c r="I25" s="130">
        <v>126824</v>
      </c>
      <c r="J25" s="130"/>
      <c r="K25" s="94"/>
      <c r="L25" s="95"/>
      <c r="M25" s="5"/>
    </row>
    <row r="26" spans="1:13" s="9" customFormat="1" ht="12" customHeight="1">
      <c r="A26" s="430" t="s">
        <v>69</v>
      </c>
      <c r="B26" s="431"/>
      <c r="C26" s="432"/>
      <c r="D26" s="433" t="s">
        <v>88</v>
      </c>
      <c r="E26" s="434"/>
      <c r="F26" s="435"/>
      <c r="G26" s="439" t="s">
        <v>89</v>
      </c>
      <c r="H26" s="439"/>
      <c r="I26" s="439" t="s">
        <v>90</v>
      </c>
      <c r="J26" s="439"/>
      <c r="K26" s="94"/>
      <c r="L26" s="95"/>
      <c r="M26" s="5"/>
    </row>
    <row r="27" spans="1:13" s="9" customFormat="1" ht="15.75" customHeight="1">
      <c r="A27" s="185" t="s">
        <v>29</v>
      </c>
      <c r="B27" s="185" t="s">
        <v>70</v>
      </c>
      <c r="C27" s="185" t="s">
        <v>71</v>
      </c>
      <c r="D27" s="436"/>
      <c r="E27" s="437"/>
      <c r="F27" s="438"/>
      <c r="G27" s="96" t="s">
        <v>72</v>
      </c>
      <c r="H27" s="96" t="s">
        <v>73</v>
      </c>
      <c r="I27" s="96" t="s">
        <v>72</v>
      </c>
      <c r="J27" s="96" t="s">
        <v>73</v>
      </c>
      <c r="K27" s="94"/>
      <c r="L27" s="95"/>
      <c r="M27" s="5"/>
    </row>
    <row r="28" spans="1:13" s="9" customFormat="1" ht="63" customHeight="1">
      <c r="A28" s="99"/>
      <c r="B28" s="99">
        <v>75616</v>
      </c>
      <c r="C28" s="99"/>
      <c r="D28" s="409" t="s">
        <v>186</v>
      </c>
      <c r="E28" s="428"/>
      <c r="F28" s="429"/>
      <c r="G28" s="100"/>
      <c r="H28" s="100"/>
      <c r="I28" s="100">
        <f>I29</f>
        <v>1952000</v>
      </c>
      <c r="J28" s="100"/>
      <c r="K28" s="94"/>
      <c r="L28" s="95"/>
      <c r="M28" s="5"/>
    </row>
    <row r="29" spans="1:13" s="9" customFormat="1" ht="11.25" customHeight="1">
      <c r="A29" s="128"/>
      <c r="B29" s="128"/>
      <c r="C29" s="129" t="s">
        <v>188</v>
      </c>
      <c r="D29" s="418" t="s">
        <v>187</v>
      </c>
      <c r="E29" s="419"/>
      <c r="F29" s="420"/>
      <c r="G29" s="130"/>
      <c r="H29" s="130"/>
      <c r="I29" s="130">
        <v>1952000</v>
      </c>
      <c r="J29" s="130"/>
      <c r="K29" s="94"/>
      <c r="L29" s="95"/>
      <c r="M29" s="5"/>
    </row>
    <row r="30" spans="1:13" s="9" customFormat="1" ht="13.5" customHeight="1">
      <c r="A30" s="97">
        <v>758</v>
      </c>
      <c r="B30" s="97"/>
      <c r="C30" s="97"/>
      <c r="D30" s="414" t="s">
        <v>244</v>
      </c>
      <c r="E30" s="370"/>
      <c r="F30" s="371"/>
      <c r="G30" s="98"/>
      <c r="H30" s="98"/>
      <c r="I30" s="98">
        <f>I31</f>
        <v>38205</v>
      </c>
      <c r="J30" s="98"/>
      <c r="K30" s="94"/>
      <c r="L30" s="95"/>
      <c r="M30" s="5"/>
    </row>
    <row r="31" spans="1:13" s="9" customFormat="1" ht="11.25" customHeight="1">
      <c r="A31" s="99"/>
      <c r="B31" s="99">
        <v>75814</v>
      </c>
      <c r="C31" s="99"/>
      <c r="D31" s="409" t="s">
        <v>245</v>
      </c>
      <c r="E31" s="372"/>
      <c r="F31" s="373"/>
      <c r="G31" s="100"/>
      <c r="H31" s="100"/>
      <c r="I31" s="100">
        <f>I32</f>
        <v>38205</v>
      </c>
      <c r="J31" s="100"/>
      <c r="K31" s="94"/>
      <c r="L31" s="95"/>
      <c r="M31" s="5"/>
    </row>
    <row r="32" spans="1:13" s="9" customFormat="1" ht="25.5" customHeight="1">
      <c r="A32" s="101"/>
      <c r="B32" s="101"/>
      <c r="C32" s="157">
        <v>2030</v>
      </c>
      <c r="D32" s="425" t="s">
        <v>198</v>
      </c>
      <c r="E32" s="426"/>
      <c r="F32" s="427"/>
      <c r="G32" s="103"/>
      <c r="H32" s="103"/>
      <c r="I32" s="103">
        <v>38205</v>
      </c>
      <c r="J32" s="103"/>
      <c r="K32" s="94"/>
      <c r="L32" s="95"/>
      <c r="M32" s="5"/>
    </row>
    <row r="33" spans="1:13" s="9" customFormat="1" ht="12.75" customHeight="1">
      <c r="A33" s="97">
        <v>801</v>
      </c>
      <c r="B33" s="97"/>
      <c r="C33" s="97"/>
      <c r="D33" s="414" t="s">
        <v>136</v>
      </c>
      <c r="E33" s="370"/>
      <c r="F33" s="371"/>
      <c r="G33" s="98">
        <f>G34</f>
        <v>4879397</v>
      </c>
      <c r="H33" s="98"/>
      <c r="I33" s="98">
        <f>I34+I38+I40+I43</f>
        <v>4029858</v>
      </c>
      <c r="J33" s="98"/>
      <c r="K33" s="94"/>
      <c r="L33" s="95"/>
      <c r="M33" s="5"/>
    </row>
    <row r="34" spans="1:13" s="9" customFormat="1" ht="12.75" customHeight="1">
      <c r="A34" s="99"/>
      <c r="B34" s="99">
        <v>80101</v>
      </c>
      <c r="C34" s="99"/>
      <c r="D34" s="409" t="s">
        <v>189</v>
      </c>
      <c r="E34" s="372"/>
      <c r="F34" s="373"/>
      <c r="G34" s="100">
        <f>G35</f>
        <v>4879397</v>
      </c>
      <c r="H34" s="100"/>
      <c r="I34" s="100">
        <f>I36+I37</f>
        <v>3948179</v>
      </c>
      <c r="J34" s="100"/>
      <c r="K34" s="94"/>
      <c r="L34" s="95"/>
      <c r="M34" s="5"/>
    </row>
    <row r="35" spans="1:13" s="9" customFormat="1" ht="24" customHeight="1">
      <c r="A35" s="101"/>
      <c r="B35" s="101"/>
      <c r="C35" s="102" t="s">
        <v>135</v>
      </c>
      <c r="D35" s="411" t="s">
        <v>151</v>
      </c>
      <c r="E35" s="295"/>
      <c r="F35" s="296"/>
      <c r="G35" s="103">
        <v>4879397</v>
      </c>
      <c r="H35" s="103"/>
      <c r="I35" s="103"/>
      <c r="J35" s="103"/>
      <c r="K35" s="94"/>
      <c r="L35" s="95"/>
      <c r="M35" s="5"/>
    </row>
    <row r="36" spans="1:13" s="9" customFormat="1" ht="22.5" customHeight="1">
      <c r="A36" s="101"/>
      <c r="B36" s="101"/>
      <c r="C36" s="102" t="s">
        <v>191</v>
      </c>
      <c r="D36" s="411" t="s">
        <v>190</v>
      </c>
      <c r="E36" s="295"/>
      <c r="F36" s="296"/>
      <c r="G36" s="103"/>
      <c r="H36" s="103"/>
      <c r="I36" s="103">
        <v>3945679</v>
      </c>
      <c r="J36" s="103"/>
      <c r="K36" s="94"/>
      <c r="L36" s="95"/>
      <c r="M36" s="5"/>
    </row>
    <row r="37" spans="1:13" s="9" customFormat="1" ht="11.25" customHeight="1">
      <c r="A37" s="101"/>
      <c r="B37" s="101"/>
      <c r="C37" s="129" t="s">
        <v>194</v>
      </c>
      <c r="D37" s="410" t="s">
        <v>196</v>
      </c>
      <c r="E37" s="368"/>
      <c r="F37" s="369"/>
      <c r="G37" s="130"/>
      <c r="H37" s="130"/>
      <c r="I37" s="130">
        <v>2500</v>
      </c>
      <c r="J37" s="130"/>
      <c r="K37" s="94"/>
      <c r="L37" s="95"/>
      <c r="M37" s="5"/>
    </row>
    <row r="38" spans="1:13" s="9" customFormat="1" ht="24" customHeight="1">
      <c r="A38" s="99"/>
      <c r="B38" s="99">
        <v>80103</v>
      </c>
      <c r="C38" s="99"/>
      <c r="D38" s="409" t="s">
        <v>192</v>
      </c>
      <c r="E38" s="372"/>
      <c r="F38" s="373"/>
      <c r="G38" s="100"/>
      <c r="H38" s="100"/>
      <c r="I38" s="100">
        <f>I39</f>
        <v>679</v>
      </c>
      <c r="J38" s="100"/>
      <c r="K38" s="94"/>
      <c r="L38" s="95"/>
      <c r="M38" s="5"/>
    </row>
    <row r="39" spans="1:13" s="9" customFormat="1" ht="12.75" customHeight="1">
      <c r="A39" s="101"/>
      <c r="B39" s="101"/>
      <c r="C39" s="102" t="s">
        <v>195</v>
      </c>
      <c r="D39" s="410" t="s">
        <v>193</v>
      </c>
      <c r="E39" s="368"/>
      <c r="F39" s="369"/>
      <c r="G39" s="103"/>
      <c r="H39" s="103"/>
      <c r="I39" s="103">
        <v>679</v>
      </c>
      <c r="J39" s="103"/>
      <c r="K39" s="94"/>
      <c r="L39" s="95"/>
      <c r="M39" s="5"/>
    </row>
    <row r="40" spans="1:13" s="9" customFormat="1" ht="12.75" customHeight="1">
      <c r="A40" s="99"/>
      <c r="B40" s="99">
        <v>80104</v>
      </c>
      <c r="C40" s="99"/>
      <c r="D40" s="409" t="s">
        <v>144</v>
      </c>
      <c r="E40" s="372"/>
      <c r="F40" s="373"/>
      <c r="G40" s="100"/>
      <c r="H40" s="100"/>
      <c r="I40" s="100">
        <f>I41+I42</f>
        <v>79000</v>
      </c>
      <c r="J40" s="100"/>
      <c r="K40" s="94"/>
      <c r="L40" s="95"/>
      <c r="M40" s="5"/>
    </row>
    <row r="41" spans="1:13" s="9" customFormat="1" ht="12.75" customHeight="1">
      <c r="A41" s="101"/>
      <c r="B41" s="101"/>
      <c r="C41" s="102" t="s">
        <v>194</v>
      </c>
      <c r="D41" s="411" t="s">
        <v>196</v>
      </c>
      <c r="E41" s="295"/>
      <c r="F41" s="296"/>
      <c r="G41" s="103"/>
      <c r="H41" s="103"/>
      <c r="I41" s="103">
        <v>70000</v>
      </c>
      <c r="J41" s="103"/>
      <c r="K41" s="94"/>
      <c r="L41" s="95"/>
      <c r="M41" s="5"/>
    </row>
    <row r="42" spans="1:13" s="9" customFormat="1" ht="12.75" customHeight="1">
      <c r="A42" s="101"/>
      <c r="B42" s="101"/>
      <c r="C42" s="129" t="s">
        <v>195</v>
      </c>
      <c r="D42" s="410" t="s">
        <v>193</v>
      </c>
      <c r="E42" s="368"/>
      <c r="F42" s="369"/>
      <c r="G42" s="130"/>
      <c r="H42" s="130"/>
      <c r="I42" s="130">
        <v>9000</v>
      </c>
      <c r="J42" s="130"/>
      <c r="K42" s="94"/>
      <c r="L42" s="95"/>
      <c r="M42" s="5"/>
    </row>
    <row r="43" spans="1:13" s="9" customFormat="1" ht="23.25" customHeight="1">
      <c r="A43" s="99"/>
      <c r="B43" s="99">
        <v>80114</v>
      </c>
      <c r="C43" s="99"/>
      <c r="D43" s="409" t="s">
        <v>197</v>
      </c>
      <c r="E43" s="412"/>
      <c r="F43" s="413"/>
      <c r="G43" s="100"/>
      <c r="H43" s="100"/>
      <c r="I43" s="100">
        <f>I44</f>
        <v>2000</v>
      </c>
      <c r="J43" s="100"/>
      <c r="K43" s="94"/>
      <c r="L43" s="95"/>
      <c r="M43" s="5"/>
    </row>
    <row r="44" spans="1:13" s="9" customFormat="1" ht="12.75" customHeight="1">
      <c r="A44" s="101"/>
      <c r="B44" s="101"/>
      <c r="C44" s="102" t="s">
        <v>149</v>
      </c>
      <c r="D44" s="411" t="s">
        <v>150</v>
      </c>
      <c r="E44" s="295"/>
      <c r="F44" s="296"/>
      <c r="G44" s="103"/>
      <c r="H44" s="103"/>
      <c r="I44" s="103">
        <v>2000</v>
      </c>
      <c r="J44" s="103"/>
      <c r="K44" s="94"/>
      <c r="L44" s="95"/>
      <c r="M44" s="5"/>
    </row>
    <row r="45" spans="1:13" s="9" customFormat="1" ht="14.25" customHeight="1">
      <c r="A45" s="97">
        <v>852</v>
      </c>
      <c r="B45" s="97"/>
      <c r="C45" s="97"/>
      <c r="D45" s="414" t="s">
        <v>111</v>
      </c>
      <c r="E45" s="421"/>
      <c r="F45" s="422"/>
      <c r="G45" s="98"/>
      <c r="H45" s="98"/>
      <c r="I45" s="98">
        <f>I46</f>
        <v>6480</v>
      </c>
      <c r="J45" s="98"/>
      <c r="K45" s="94"/>
      <c r="L45" s="95"/>
      <c r="M45" s="5"/>
    </row>
    <row r="46" spans="1:13" s="9" customFormat="1" ht="11.25" customHeight="1">
      <c r="A46" s="99"/>
      <c r="B46" s="99">
        <v>85219</v>
      </c>
      <c r="C46" s="99"/>
      <c r="D46" s="409" t="s">
        <v>152</v>
      </c>
      <c r="E46" s="428"/>
      <c r="F46" s="429"/>
      <c r="G46" s="100"/>
      <c r="H46" s="100"/>
      <c r="I46" s="100">
        <f>I47+I48</f>
        <v>6480</v>
      </c>
      <c r="J46" s="100"/>
      <c r="K46" s="94"/>
      <c r="L46" s="95"/>
      <c r="M46" s="5"/>
    </row>
    <row r="47" spans="1:13" s="9" customFormat="1" ht="22.5" customHeight="1">
      <c r="A47" s="173"/>
      <c r="B47" s="173"/>
      <c r="C47" s="102" t="s">
        <v>135</v>
      </c>
      <c r="D47" s="411" t="s">
        <v>151</v>
      </c>
      <c r="E47" s="295"/>
      <c r="F47" s="296"/>
      <c r="G47" s="103"/>
      <c r="H47" s="103"/>
      <c r="I47" s="103">
        <v>3880</v>
      </c>
      <c r="J47" s="103"/>
      <c r="K47" s="94"/>
      <c r="L47" s="95"/>
      <c r="M47" s="5"/>
    </row>
    <row r="48" spans="1:13" s="9" customFormat="1" ht="12" customHeight="1">
      <c r="A48" s="169"/>
      <c r="B48" s="169"/>
      <c r="C48" s="129" t="s">
        <v>195</v>
      </c>
      <c r="D48" s="410" t="s">
        <v>193</v>
      </c>
      <c r="E48" s="368"/>
      <c r="F48" s="369"/>
      <c r="G48" s="130"/>
      <c r="H48" s="130"/>
      <c r="I48" s="130">
        <v>2600</v>
      </c>
      <c r="J48" s="130"/>
      <c r="K48" s="94"/>
      <c r="L48" s="95"/>
      <c r="M48" s="5"/>
    </row>
    <row r="49" spans="1:13" s="9" customFormat="1" ht="12" customHeight="1">
      <c r="A49" s="206"/>
      <c r="B49" s="206"/>
      <c r="C49" s="207"/>
      <c r="D49" s="208"/>
      <c r="E49" s="196"/>
      <c r="F49" s="196"/>
      <c r="G49" s="209"/>
      <c r="H49" s="209"/>
      <c r="I49" s="209"/>
      <c r="J49" s="209"/>
      <c r="K49" s="94"/>
      <c r="L49" s="95"/>
      <c r="M49" s="5"/>
    </row>
    <row r="50" spans="1:13" s="9" customFormat="1" ht="12" customHeight="1">
      <c r="A50" s="210"/>
      <c r="B50" s="210"/>
      <c r="C50" s="211"/>
      <c r="D50" s="212"/>
      <c r="E50" s="199"/>
      <c r="F50" s="199"/>
      <c r="G50" s="213"/>
      <c r="H50" s="213"/>
      <c r="I50" s="213"/>
      <c r="J50" s="213"/>
      <c r="K50" s="94"/>
      <c r="L50" s="95"/>
      <c r="M50" s="5"/>
    </row>
    <row r="51" spans="1:13" s="9" customFormat="1" ht="6" customHeight="1">
      <c r="A51" s="210"/>
      <c r="B51" s="210"/>
      <c r="C51" s="211"/>
      <c r="D51" s="212"/>
      <c r="E51" s="199"/>
      <c r="F51" s="199"/>
      <c r="G51" s="213"/>
      <c r="H51" s="213"/>
      <c r="I51" s="213"/>
      <c r="J51" s="213"/>
      <c r="K51" s="94"/>
      <c r="L51" s="95"/>
      <c r="M51" s="5"/>
    </row>
    <row r="52" spans="1:13" s="9" customFormat="1" ht="12" customHeight="1">
      <c r="A52" s="210"/>
      <c r="B52" s="210"/>
      <c r="C52" s="211"/>
      <c r="D52" s="212"/>
      <c r="E52" s="199"/>
      <c r="F52" s="199"/>
      <c r="G52" s="213"/>
      <c r="H52" s="213"/>
      <c r="I52" s="213"/>
      <c r="J52" s="213"/>
      <c r="K52" s="94"/>
      <c r="L52" s="95"/>
      <c r="M52" s="5"/>
    </row>
    <row r="53" spans="1:13" s="9" customFormat="1" ht="12" customHeight="1">
      <c r="A53" s="210"/>
      <c r="B53" s="210"/>
      <c r="C53" s="211"/>
      <c r="D53" s="212"/>
      <c r="E53" s="199"/>
      <c r="F53" s="199"/>
      <c r="G53" s="213"/>
      <c r="H53" s="213"/>
      <c r="I53" s="213"/>
      <c r="J53" s="213"/>
      <c r="K53" s="94"/>
      <c r="L53" s="95"/>
      <c r="M53" s="5"/>
    </row>
    <row r="54" spans="1:13" s="9" customFormat="1" ht="13.5" customHeight="1">
      <c r="A54" s="430" t="s">
        <v>69</v>
      </c>
      <c r="B54" s="431"/>
      <c r="C54" s="432"/>
      <c r="D54" s="433" t="s">
        <v>88</v>
      </c>
      <c r="E54" s="434"/>
      <c r="F54" s="435"/>
      <c r="G54" s="439" t="s">
        <v>89</v>
      </c>
      <c r="H54" s="439"/>
      <c r="I54" s="439" t="s">
        <v>90</v>
      </c>
      <c r="J54" s="439"/>
      <c r="K54" s="94"/>
      <c r="L54" s="95"/>
      <c r="M54" s="5"/>
    </row>
    <row r="55" spans="1:13" s="9" customFormat="1" ht="12" customHeight="1">
      <c r="A55" s="205" t="s">
        <v>29</v>
      </c>
      <c r="B55" s="205" t="s">
        <v>70</v>
      </c>
      <c r="C55" s="205" t="s">
        <v>71</v>
      </c>
      <c r="D55" s="436"/>
      <c r="E55" s="437"/>
      <c r="F55" s="438"/>
      <c r="G55" s="96" t="s">
        <v>72</v>
      </c>
      <c r="H55" s="96" t="s">
        <v>73</v>
      </c>
      <c r="I55" s="96" t="s">
        <v>72</v>
      </c>
      <c r="J55" s="96" t="s">
        <v>73</v>
      </c>
      <c r="K55" s="94"/>
      <c r="L55" s="95"/>
      <c r="M55" s="5"/>
    </row>
    <row r="56" spans="1:13" s="9" customFormat="1" ht="25.5" customHeight="1">
      <c r="A56" s="97">
        <v>853</v>
      </c>
      <c r="B56" s="97"/>
      <c r="C56" s="97"/>
      <c r="D56" s="414" t="s">
        <v>238</v>
      </c>
      <c r="E56" s="421"/>
      <c r="F56" s="422"/>
      <c r="G56" s="98"/>
      <c r="H56" s="98"/>
      <c r="I56" s="98">
        <f>I57</f>
        <v>99345</v>
      </c>
      <c r="J56" s="98"/>
      <c r="K56" s="94"/>
      <c r="L56" s="95"/>
      <c r="M56" s="5"/>
    </row>
    <row r="57" spans="1:13" s="9" customFormat="1" ht="24.75" customHeight="1">
      <c r="A57" s="99"/>
      <c r="B57" s="99">
        <v>85395</v>
      </c>
      <c r="C57" s="99"/>
      <c r="D57" s="409" t="s">
        <v>242</v>
      </c>
      <c r="E57" s="428"/>
      <c r="F57" s="429"/>
      <c r="G57" s="100"/>
      <c r="H57" s="100"/>
      <c r="I57" s="100">
        <f>I58+I59</f>
        <v>99345</v>
      </c>
      <c r="J57" s="100"/>
      <c r="K57" s="94"/>
      <c r="L57" s="95"/>
      <c r="M57" s="5"/>
    </row>
    <row r="58" spans="1:13" s="9" customFormat="1" ht="64.5" customHeight="1">
      <c r="A58" s="173"/>
      <c r="B58" s="173"/>
      <c r="C58" s="102">
        <v>2007</v>
      </c>
      <c r="D58" s="411" t="s">
        <v>243</v>
      </c>
      <c r="E58" s="295"/>
      <c r="F58" s="296"/>
      <c r="G58" s="103"/>
      <c r="H58" s="103"/>
      <c r="I58" s="103">
        <v>94351</v>
      </c>
      <c r="J58" s="103"/>
      <c r="K58" s="94"/>
      <c r="L58" s="95"/>
      <c r="M58" s="5"/>
    </row>
    <row r="59" spans="1:13" s="9" customFormat="1" ht="66" customHeight="1">
      <c r="A59" s="169"/>
      <c r="B59" s="169"/>
      <c r="C59" s="129">
        <v>2009</v>
      </c>
      <c r="D59" s="410" t="s">
        <v>243</v>
      </c>
      <c r="E59" s="368"/>
      <c r="F59" s="369"/>
      <c r="G59" s="130"/>
      <c r="H59" s="130"/>
      <c r="I59" s="130">
        <v>4994</v>
      </c>
      <c r="J59" s="130"/>
      <c r="K59" s="94"/>
      <c r="L59" s="95"/>
      <c r="M59" s="5"/>
    </row>
    <row r="60" spans="1:13" s="9" customFormat="1" ht="21.75" customHeight="1">
      <c r="A60" s="97">
        <v>854</v>
      </c>
      <c r="B60" s="97"/>
      <c r="C60" s="97"/>
      <c r="D60" s="462" t="s">
        <v>145</v>
      </c>
      <c r="E60" s="370"/>
      <c r="F60" s="371"/>
      <c r="G60" s="98"/>
      <c r="H60" s="98"/>
      <c r="I60" s="98">
        <f>I61</f>
        <v>16800</v>
      </c>
      <c r="J60" s="98"/>
      <c r="K60" s="94"/>
      <c r="L60" s="95"/>
      <c r="M60" s="5"/>
    </row>
    <row r="61" spans="1:13" s="9" customFormat="1" ht="12" customHeight="1">
      <c r="A61" s="99"/>
      <c r="B61" s="99">
        <v>85415</v>
      </c>
      <c r="C61" s="99"/>
      <c r="D61" s="454" t="s">
        <v>146</v>
      </c>
      <c r="E61" s="372"/>
      <c r="F61" s="373"/>
      <c r="G61" s="100"/>
      <c r="H61" s="100"/>
      <c r="I61" s="100">
        <f>I62</f>
        <v>16800</v>
      </c>
      <c r="J61" s="100"/>
      <c r="K61" s="94"/>
      <c r="L61" s="95"/>
      <c r="M61" s="5"/>
    </row>
    <row r="62" spans="1:13" s="9" customFormat="1" ht="24" customHeight="1">
      <c r="A62" s="101"/>
      <c r="B62" s="101"/>
      <c r="C62" s="157">
        <v>2030</v>
      </c>
      <c r="D62" s="425" t="s">
        <v>198</v>
      </c>
      <c r="E62" s="426"/>
      <c r="F62" s="427"/>
      <c r="G62" s="158"/>
      <c r="H62" s="158"/>
      <c r="I62" s="158">
        <v>16800</v>
      </c>
      <c r="J62" s="158"/>
      <c r="K62" s="94"/>
      <c r="L62" s="95"/>
      <c r="M62" s="5"/>
    </row>
    <row r="63" spans="1:13" s="9" customFormat="1" ht="24" customHeight="1">
      <c r="A63" s="97">
        <v>900</v>
      </c>
      <c r="B63" s="97"/>
      <c r="C63" s="97"/>
      <c r="D63" s="462" t="s">
        <v>137</v>
      </c>
      <c r="E63" s="370"/>
      <c r="F63" s="371"/>
      <c r="G63" s="98"/>
      <c r="H63" s="98"/>
      <c r="I63" s="98">
        <f>I64</f>
        <v>7002</v>
      </c>
      <c r="J63" s="98"/>
      <c r="K63" s="94"/>
      <c r="L63" s="95"/>
      <c r="M63" s="5"/>
    </row>
    <row r="64" spans="1:13" s="9" customFormat="1" ht="36.75" customHeight="1">
      <c r="A64" s="99"/>
      <c r="B64" s="99">
        <v>90019</v>
      </c>
      <c r="C64" s="99"/>
      <c r="D64" s="454" t="s">
        <v>199</v>
      </c>
      <c r="E64" s="372"/>
      <c r="F64" s="373"/>
      <c r="G64" s="100"/>
      <c r="H64" s="100"/>
      <c r="I64" s="100">
        <f>I65</f>
        <v>7002</v>
      </c>
      <c r="J64" s="100"/>
      <c r="K64" s="94"/>
      <c r="L64" s="95"/>
      <c r="M64" s="5"/>
    </row>
    <row r="65" spans="1:13" s="9" customFormat="1" ht="21" customHeight="1">
      <c r="A65" s="101"/>
      <c r="B65" s="101"/>
      <c r="C65" s="129" t="s">
        <v>191</v>
      </c>
      <c r="D65" s="410" t="s">
        <v>190</v>
      </c>
      <c r="E65" s="368"/>
      <c r="F65" s="369"/>
      <c r="G65" s="158"/>
      <c r="H65" s="158"/>
      <c r="I65" s="158">
        <v>7002</v>
      </c>
      <c r="J65" s="158"/>
      <c r="K65" s="94"/>
      <c r="L65" s="95"/>
      <c r="M65" s="5"/>
    </row>
    <row r="66" spans="1:13" s="9" customFormat="1" ht="14.25" customHeight="1">
      <c r="A66" s="97">
        <v>926</v>
      </c>
      <c r="B66" s="97"/>
      <c r="C66" s="97"/>
      <c r="D66" s="414" t="s">
        <v>200</v>
      </c>
      <c r="E66" s="370"/>
      <c r="F66" s="371"/>
      <c r="G66" s="98"/>
      <c r="H66" s="98"/>
      <c r="I66" s="98">
        <f>I67</f>
        <v>18200</v>
      </c>
      <c r="J66" s="98"/>
      <c r="K66" s="94"/>
      <c r="L66" s="95"/>
      <c r="M66" s="5"/>
    </row>
    <row r="67" spans="1:13" s="9" customFormat="1" ht="25.5" customHeight="1">
      <c r="A67" s="99"/>
      <c r="B67" s="99">
        <v>92605</v>
      </c>
      <c r="C67" s="99"/>
      <c r="D67" s="409" t="s">
        <v>201</v>
      </c>
      <c r="E67" s="372"/>
      <c r="F67" s="373"/>
      <c r="G67" s="100"/>
      <c r="H67" s="100"/>
      <c r="I67" s="100">
        <f>I68+I69</f>
        <v>18200</v>
      </c>
      <c r="J67" s="100"/>
      <c r="K67" s="94"/>
      <c r="L67" s="95"/>
      <c r="M67" s="5"/>
    </row>
    <row r="68" spans="1:13" s="9" customFormat="1" ht="22.5" customHeight="1">
      <c r="A68" s="101"/>
      <c r="B68" s="101"/>
      <c r="C68" s="102" t="s">
        <v>153</v>
      </c>
      <c r="D68" s="411" t="s">
        <v>182</v>
      </c>
      <c r="E68" s="295"/>
      <c r="F68" s="296"/>
      <c r="G68" s="103"/>
      <c r="H68" s="103"/>
      <c r="I68" s="103">
        <v>18000</v>
      </c>
      <c r="J68" s="103"/>
      <c r="K68" s="94"/>
      <c r="L68" s="95"/>
      <c r="M68" s="5"/>
    </row>
    <row r="69" spans="1:13" s="9" customFormat="1" ht="12.75" customHeight="1">
      <c r="A69" s="101"/>
      <c r="B69" s="101"/>
      <c r="C69" s="129" t="s">
        <v>149</v>
      </c>
      <c r="D69" s="410" t="s">
        <v>150</v>
      </c>
      <c r="E69" s="368"/>
      <c r="F69" s="369"/>
      <c r="G69" s="130"/>
      <c r="H69" s="130"/>
      <c r="I69" s="130">
        <v>200</v>
      </c>
      <c r="J69" s="130"/>
      <c r="K69" s="94"/>
      <c r="L69" s="95"/>
      <c r="M69" s="5"/>
    </row>
    <row r="70" spans="1:12" ht="13.5" customHeight="1">
      <c r="A70" s="463" t="s">
        <v>75</v>
      </c>
      <c r="B70" s="464"/>
      <c r="C70" s="464"/>
      <c r="D70" s="464"/>
      <c r="E70" s="464"/>
      <c r="F70" s="465"/>
      <c r="G70" s="104">
        <f>G66+G63+G60+G45+G33+G23+G18+G14+G11</f>
        <v>4915397</v>
      </c>
      <c r="H70" s="104"/>
      <c r="I70" s="104">
        <f>I66+I63+I60+I45+I33+I23+I18+I14+I11+I56+I30</f>
        <v>6758258</v>
      </c>
      <c r="J70" s="104"/>
      <c r="K70" s="105"/>
      <c r="L70" s="92"/>
    </row>
    <row r="71" spans="1:12" s="9" customFormat="1" ht="7.5" customHeight="1">
      <c r="A71" s="150"/>
      <c r="B71" s="150"/>
      <c r="C71" s="150"/>
      <c r="D71" s="150"/>
      <c r="E71" s="150"/>
      <c r="F71" s="150"/>
      <c r="G71" s="151"/>
      <c r="H71" s="151"/>
      <c r="I71" s="151"/>
      <c r="J71" s="151"/>
      <c r="K71" s="152"/>
      <c r="L71" s="153"/>
    </row>
    <row r="72" spans="1:12" ht="13.5" customHeight="1">
      <c r="A72" s="466"/>
      <c r="B72" s="466"/>
      <c r="C72" s="466"/>
      <c r="D72" s="466"/>
      <c r="E72" s="466"/>
      <c r="F72" s="466"/>
      <c r="G72" s="466"/>
      <c r="H72" s="466"/>
      <c r="I72" s="466"/>
      <c r="J72" s="466"/>
      <c r="K72" s="466"/>
      <c r="L72" s="466"/>
    </row>
    <row r="73" spans="1:12" s="9" customFormat="1" ht="13.5" customHeight="1">
      <c r="A73" s="186"/>
      <c r="B73" s="186"/>
      <c r="C73" s="186"/>
      <c r="D73" s="186"/>
      <c r="E73" s="186"/>
      <c r="F73" s="186"/>
      <c r="G73" s="186"/>
      <c r="H73" s="186"/>
      <c r="I73" s="186"/>
      <c r="J73" s="186"/>
      <c r="K73" s="186"/>
      <c r="L73" s="186"/>
    </row>
    <row r="74" spans="1:12" s="9" customFormat="1" ht="12" customHeight="1">
      <c r="A74" s="466" t="s">
        <v>96</v>
      </c>
      <c r="B74" s="466"/>
      <c r="C74" s="466"/>
      <c r="D74" s="466"/>
      <c r="E74" s="466"/>
      <c r="F74" s="466"/>
      <c r="G74" s="466"/>
      <c r="H74" s="466"/>
      <c r="I74" s="466"/>
      <c r="J74" s="466"/>
      <c r="K74" s="466"/>
      <c r="L74" s="466"/>
    </row>
    <row r="75" spans="1:12" ht="12.75">
      <c r="A75" s="279" t="s">
        <v>29</v>
      </c>
      <c r="B75" s="304" t="s">
        <v>0</v>
      </c>
      <c r="C75" s="305"/>
      <c r="D75" s="306"/>
      <c r="E75" s="231" t="s">
        <v>175</v>
      </c>
      <c r="F75" s="459" t="s">
        <v>18</v>
      </c>
      <c r="G75" s="460"/>
      <c r="H75" s="460"/>
      <c r="I75" s="461"/>
      <c r="J75" s="231" t="s">
        <v>82</v>
      </c>
      <c r="K75" s="468" t="s">
        <v>30</v>
      </c>
      <c r="L75" s="469"/>
    </row>
    <row r="76" spans="1:12" ht="11.25" customHeight="1">
      <c r="A76" s="467"/>
      <c r="B76" s="307"/>
      <c r="C76" s="308"/>
      <c r="D76" s="309"/>
      <c r="E76" s="316"/>
      <c r="F76" s="459" t="s">
        <v>97</v>
      </c>
      <c r="G76" s="461"/>
      <c r="H76" s="459" t="s">
        <v>98</v>
      </c>
      <c r="I76" s="461"/>
      <c r="J76" s="316"/>
      <c r="K76" s="279" t="s">
        <v>99</v>
      </c>
      <c r="L76" s="279" t="s">
        <v>100</v>
      </c>
    </row>
    <row r="77" spans="1:12" ht="14.25" customHeight="1">
      <c r="A77" s="280"/>
      <c r="B77" s="310"/>
      <c r="C77" s="311"/>
      <c r="D77" s="312"/>
      <c r="E77" s="232"/>
      <c r="F77" s="184" t="s">
        <v>72</v>
      </c>
      <c r="G77" s="16" t="s">
        <v>73</v>
      </c>
      <c r="H77" s="184" t="s">
        <v>72</v>
      </c>
      <c r="I77" s="16" t="s">
        <v>73</v>
      </c>
      <c r="J77" s="232"/>
      <c r="K77" s="280"/>
      <c r="L77" s="280"/>
    </row>
    <row r="78" spans="1:13" ht="15" customHeight="1">
      <c r="A78" s="106" t="s">
        <v>1</v>
      </c>
      <c r="B78" s="270" t="s">
        <v>3</v>
      </c>
      <c r="C78" s="271"/>
      <c r="D78" s="272"/>
      <c r="E78" s="107">
        <v>222415</v>
      </c>
      <c r="F78" s="107"/>
      <c r="G78" s="108"/>
      <c r="H78" s="108"/>
      <c r="I78" s="108"/>
      <c r="J78" s="107">
        <f>E78-F78-G78+H78+I78</f>
        <v>222415</v>
      </c>
      <c r="K78" s="47">
        <f>J78-L78</f>
        <v>222415</v>
      </c>
      <c r="L78" s="47"/>
      <c r="M78" s="6"/>
    </row>
    <row r="79" spans="1:13" s="9" customFormat="1" ht="15" customHeight="1">
      <c r="A79" s="106">
        <v>600</v>
      </c>
      <c r="B79" s="351" t="s">
        <v>9</v>
      </c>
      <c r="C79" s="449"/>
      <c r="D79" s="450"/>
      <c r="E79" s="107">
        <v>23314</v>
      </c>
      <c r="F79" s="107"/>
      <c r="G79" s="107"/>
      <c r="H79" s="107">
        <f>I11</f>
        <v>22</v>
      </c>
      <c r="I79" s="107"/>
      <c r="J79" s="107">
        <f>E79-F79-G79+H79+I79</f>
        <v>23336</v>
      </c>
      <c r="K79" s="47">
        <f>J79</f>
        <v>23336</v>
      </c>
      <c r="L79" s="107"/>
      <c r="M79" s="6"/>
    </row>
    <row r="80" spans="1:13" ht="15" customHeight="1">
      <c r="A80" s="88">
        <v>700</v>
      </c>
      <c r="B80" s="270" t="s">
        <v>101</v>
      </c>
      <c r="C80" s="271"/>
      <c r="D80" s="272"/>
      <c r="E80" s="107">
        <v>14375460</v>
      </c>
      <c r="F80" s="107"/>
      <c r="G80" s="107"/>
      <c r="H80" s="107">
        <f>I14</f>
        <v>460522</v>
      </c>
      <c r="I80" s="107"/>
      <c r="J80" s="107">
        <f aca="true" t="shared" si="0" ref="J80:J93">E80-F80-G80+H80+I80</f>
        <v>14835982</v>
      </c>
      <c r="K80" s="47">
        <f>J80-L80</f>
        <v>1335982</v>
      </c>
      <c r="L80" s="107">
        <v>13500000</v>
      </c>
      <c r="M80" s="6"/>
    </row>
    <row r="81" spans="1:13" ht="15" customHeight="1">
      <c r="A81" s="88">
        <v>720</v>
      </c>
      <c r="B81" s="270" t="s">
        <v>45</v>
      </c>
      <c r="C81" s="271"/>
      <c r="D81" s="272"/>
      <c r="E81" s="107">
        <v>1922155</v>
      </c>
      <c r="F81" s="107"/>
      <c r="G81" s="107"/>
      <c r="H81" s="107"/>
      <c r="I81" s="107"/>
      <c r="J81" s="107">
        <f>E81-F81-G81+H81+I81</f>
        <v>1922155</v>
      </c>
      <c r="K81" s="47">
        <f>J81-L81</f>
        <v>142740</v>
      </c>
      <c r="L81" s="107">
        <v>1779415</v>
      </c>
      <c r="M81" s="6"/>
    </row>
    <row r="82" spans="1:13" ht="15" customHeight="1">
      <c r="A82" s="87">
        <v>750</v>
      </c>
      <c r="B82" s="270" t="s">
        <v>36</v>
      </c>
      <c r="C82" s="271"/>
      <c r="D82" s="272"/>
      <c r="E82" s="47">
        <v>268035</v>
      </c>
      <c r="F82" s="47">
        <f>G18</f>
        <v>36000</v>
      </c>
      <c r="G82" s="47"/>
      <c r="H82" s="47">
        <f>I18</f>
        <v>3000</v>
      </c>
      <c r="I82" s="47"/>
      <c r="J82" s="107">
        <f t="shared" si="0"/>
        <v>235035</v>
      </c>
      <c r="K82" s="47">
        <f aca="true" t="shared" si="1" ref="K82:K88">J82-L82</f>
        <v>235035</v>
      </c>
      <c r="L82" s="47"/>
      <c r="M82" s="6"/>
    </row>
    <row r="83" spans="1:13" ht="53.25" customHeight="1">
      <c r="A83" s="87">
        <v>751</v>
      </c>
      <c r="B83" s="451" t="s">
        <v>28</v>
      </c>
      <c r="C83" s="452"/>
      <c r="D83" s="453"/>
      <c r="E83" s="51">
        <v>2887</v>
      </c>
      <c r="F83" s="51"/>
      <c r="G83" s="109"/>
      <c r="H83" s="110"/>
      <c r="I83" s="47"/>
      <c r="J83" s="107">
        <f t="shared" si="0"/>
        <v>2887</v>
      </c>
      <c r="K83" s="47">
        <f t="shared" si="1"/>
        <v>2887</v>
      </c>
      <c r="L83" s="48"/>
      <c r="M83" s="6"/>
    </row>
    <row r="84" spans="1:13" ht="27.75" customHeight="1">
      <c r="A84" s="87">
        <v>754</v>
      </c>
      <c r="B84" s="351" t="s">
        <v>31</v>
      </c>
      <c r="C84" s="352"/>
      <c r="D84" s="353"/>
      <c r="E84" s="47">
        <v>67500</v>
      </c>
      <c r="F84" s="47"/>
      <c r="G84" s="47"/>
      <c r="H84" s="47"/>
      <c r="I84" s="47"/>
      <c r="J84" s="107">
        <f t="shared" si="0"/>
        <v>67500</v>
      </c>
      <c r="K84" s="47">
        <f t="shared" si="1"/>
        <v>67500</v>
      </c>
      <c r="L84" s="47"/>
      <c r="M84" s="6"/>
    </row>
    <row r="85" spans="1:13" ht="54.75" customHeight="1">
      <c r="A85" s="88">
        <v>756</v>
      </c>
      <c r="B85" s="351" t="s">
        <v>110</v>
      </c>
      <c r="C85" s="352"/>
      <c r="D85" s="353"/>
      <c r="E85" s="107">
        <v>67111885</v>
      </c>
      <c r="F85" s="107"/>
      <c r="G85" s="107"/>
      <c r="H85" s="107">
        <f>I23</f>
        <v>2078824</v>
      </c>
      <c r="I85" s="107"/>
      <c r="J85" s="107">
        <f t="shared" si="0"/>
        <v>69190709</v>
      </c>
      <c r="K85" s="47">
        <f t="shared" si="1"/>
        <v>69190709</v>
      </c>
      <c r="L85" s="111"/>
      <c r="M85" s="6"/>
    </row>
    <row r="86" spans="1:13" ht="15.75" customHeight="1">
      <c r="A86" s="88">
        <v>758</v>
      </c>
      <c r="B86" s="351" t="s">
        <v>11</v>
      </c>
      <c r="C86" s="352"/>
      <c r="D86" s="353"/>
      <c r="E86" s="107">
        <v>17352371</v>
      </c>
      <c r="F86" s="107"/>
      <c r="G86" s="108"/>
      <c r="H86" s="107">
        <f>I30</f>
        <v>38205</v>
      </c>
      <c r="I86" s="107"/>
      <c r="J86" s="107">
        <f t="shared" si="0"/>
        <v>17390576</v>
      </c>
      <c r="K86" s="47">
        <f t="shared" si="1"/>
        <v>17390576</v>
      </c>
      <c r="L86" s="111"/>
      <c r="M86" s="6"/>
    </row>
    <row r="87" spans="1:13" ht="15" customHeight="1">
      <c r="A87" s="88">
        <v>801</v>
      </c>
      <c r="B87" s="351" t="s">
        <v>12</v>
      </c>
      <c r="C87" s="352"/>
      <c r="D87" s="353"/>
      <c r="E87" s="107">
        <v>7676797</v>
      </c>
      <c r="F87" s="107">
        <f>G33</f>
        <v>4879397</v>
      </c>
      <c r="G87" s="107"/>
      <c r="H87" s="107">
        <f>I33</f>
        <v>4029858</v>
      </c>
      <c r="I87" s="107"/>
      <c r="J87" s="107">
        <f t="shared" si="0"/>
        <v>6827258</v>
      </c>
      <c r="K87" s="47">
        <f t="shared" si="1"/>
        <v>6827258</v>
      </c>
      <c r="L87" s="107"/>
      <c r="M87" s="6"/>
    </row>
    <row r="88" spans="1:13" ht="15" customHeight="1">
      <c r="A88" s="88">
        <v>852</v>
      </c>
      <c r="B88" s="351" t="s">
        <v>14</v>
      </c>
      <c r="C88" s="352"/>
      <c r="D88" s="353"/>
      <c r="E88" s="107">
        <v>2594586</v>
      </c>
      <c r="F88" s="107"/>
      <c r="G88" s="108"/>
      <c r="H88" s="108">
        <f>I45</f>
        <v>6480</v>
      </c>
      <c r="I88" s="108"/>
      <c r="J88" s="107">
        <f>E88-F88-G88+H88+I88</f>
        <v>2601066</v>
      </c>
      <c r="K88" s="47">
        <f t="shared" si="1"/>
        <v>2601066</v>
      </c>
      <c r="L88" s="107"/>
      <c r="M88" s="6"/>
    </row>
    <row r="89" spans="1:13" s="9" customFormat="1" ht="26.25" customHeight="1">
      <c r="A89" s="177">
        <v>853</v>
      </c>
      <c r="B89" s="351" t="s">
        <v>236</v>
      </c>
      <c r="C89" s="352"/>
      <c r="D89" s="353"/>
      <c r="E89" s="107"/>
      <c r="F89" s="107"/>
      <c r="G89" s="108"/>
      <c r="H89" s="108">
        <f>I56</f>
        <v>99345</v>
      </c>
      <c r="I89" s="108"/>
      <c r="J89" s="107">
        <f>E89-F89-G89+H89+I89</f>
        <v>99345</v>
      </c>
      <c r="K89" s="47">
        <f>J89-L89</f>
        <v>99345</v>
      </c>
      <c r="L89" s="107"/>
      <c r="M89" s="6"/>
    </row>
    <row r="90" spans="1:13" s="9" customFormat="1" ht="15" customHeight="1">
      <c r="A90" s="132">
        <v>854</v>
      </c>
      <c r="B90" s="351" t="s">
        <v>15</v>
      </c>
      <c r="C90" s="449"/>
      <c r="D90" s="450"/>
      <c r="E90" s="107">
        <v>11762</v>
      </c>
      <c r="F90" s="107"/>
      <c r="G90" s="107"/>
      <c r="H90" s="107">
        <f>I60</f>
        <v>16800</v>
      </c>
      <c r="I90" s="107"/>
      <c r="J90" s="107">
        <f>E90-F90-G90+H90+I90</f>
        <v>28562</v>
      </c>
      <c r="K90" s="47">
        <f>J90</f>
        <v>28562</v>
      </c>
      <c r="L90" s="107"/>
      <c r="M90" s="6"/>
    </row>
    <row r="91" spans="1:13" ht="25.5" customHeight="1">
      <c r="A91" s="88">
        <v>900</v>
      </c>
      <c r="B91" s="479" t="s">
        <v>16</v>
      </c>
      <c r="C91" s="480"/>
      <c r="D91" s="481"/>
      <c r="E91" s="107">
        <v>114500</v>
      </c>
      <c r="F91" s="107"/>
      <c r="G91" s="107"/>
      <c r="H91" s="107">
        <f>I63</f>
        <v>7002</v>
      </c>
      <c r="I91" s="107"/>
      <c r="J91" s="107">
        <f t="shared" si="0"/>
        <v>121502</v>
      </c>
      <c r="K91" s="47">
        <f>J91-L91</f>
        <v>121502</v>
      </c>
      <c r="L91" s="107"/>
      <c r="M91" s="6"/>
    </row>
    <row r="92" spans="1:13" ht="25.5" customHeight="1">
      <c r="A92" s="87">
        <v>921</v>
      </c>
      <c r="B92" s="284" t="s">
        <v>102</v>
      </c>
      <c r="C92" s="285"/>
      <c r="D92" s="286"/>
      <c r="E92" s="47">
        <v>476404</v>
      </c>
      <c r="F92" s="47"/>
      <c r="G92" s="47"/>
      <c r="H92" s="47"/>
      <c r="I92" s="47"/>
      <c r="J92" s="107">
        <f>E92-F92-G92+H92+I92</f>
        <v>476404</v>
      </c>
      <c r="K92" s="47">
        <f>J92-L92</f>
        <v>0</v>
      </c>
      <c r="L92" s="47">
        <f>J92</f>
        <v>476404</v>
      </c>
      <c r="M92" s="6"/>
    </row>
    <row r="93" spans="1:13" ht="15" customHeight="1">
      <c r="A93" s="87">
        <v>926</v>
      </c>
      <c r="B93" s="284" t="s">
        <v>103</v>
      </c>
      <c r="C93" s="285"/>
      <c r="D93" s="286"/>
      <c r="E93" s="47">
        <v>152994</v>
      </c>
      <c r="F93" s="47"/>
      <c r="G93" s="47"/>
      <c r="H93" s="47">
        <f>I66</f>
        <v>18200</v>
      </c>
      <c r="I93" s="47"/>
      <c r="J93" s="107">
        <f t="shared" si="0"/>
        <v>171194</v>
      </c>
      <c r="K93" s="47">
        <f>J93-L93</f>
        <v>171194</v>
      </c>
      <c r="L93" s="47"/>
      <c r="M93" s="6">
        <f>M95-J94</f>
        <v>0</v>
      </c>
    </row>
    <row r="94" spans="1:13" ht="14.25" customHeight="1">
      <c r="A94" s="112" t="s">
        <v>4</v>
      </c>
      <c r="B94" s="482" t="s">
        <v>104</v>
      </c>
      <c r="C94" s="483"/>
      <c r="D94" s="484"/>
      <c r="E94" s="113">
        <f>SUM(E78:E93)</f>
        <v>112373065</v>
      </c>
      <c r="F94" s="136">
        <f>SUM(F78:F93)</f>
        <v>4915397</v>
      </c>
      <c r="G94" s="136">
        <f>SUM(G78:G92)</f>
        <v>0</v>
      </c>
      <c r="H94" s="113">
        <f>SUM(H78:H93)</f>
        <v>6758258</v>
      </c>
      <c r="I94" s="113">
        <f>SUM(I78:I93)</f>
        <v>0</v>
      </c>
      <c r="J94" s="70">
        <f>E94-F94-G94+H94+I94</f>
        <v>114215926</v>
      </c>
      <c r="K94" s="114">
        <f>SUM(K78:K93)</f>
        <v>98460107</v>
      </c>
      <c r="L94" s="114">
        <f>SUM(L78:L93)</f>
        <v>15755819</v>
      </c>
      <c r="M94" s="7">
        <f>SUM(J78:J93)</f>
        <v>114215926</v>
      </c>
    </row>
    <row r="95" spans="1:13" ht="9" customHeight="1">
      <c r="A95" s="115"/>
      <c r="B95" s="115"/>
      <c r="C95" s="115"/>
      <c r="D95" s="115"/>
      <c r="E95" s="116"/>
      <c r="F95" s="116"/>
      <c r="G95" s="116"/>
      <c r="H95" s="116"/>
      <c r="I95" s="116"/>
      <c r="J95" s="75"/>
      <c r="K95" s="117"/>
      <c r="L95" s="117"/>
      <c r="M95" s="8">
        <f>L94+K94</f>
        <v>114215926</v>
      </c>
    </row>
    <row r="96" spans="1:13" ht="12" customHeight="1">
      <c r="A96" s="115"/>
      <c r="B96" s="115"/>
      <c r="C96" s="115"/>
      <c r="D96" s="115"/>
      <c r="E96" s="116"/>
      <c r="F96" s="116"/>
      <c r="G96" s="116"/>
      <c r="H96" s="116"/>
      <c r="I96" s="116"/>
      <c r="J96" s="75"/>
      <c r="K96" s="117"/>
      <c r="L96" s="117"/>
      <c r="M96" s="8"/>
    </row>
    <row r="97" spans="1:13" s="9" customFormat="1" ht="15" customHeight="1">
      <c r="A97" s="115"/>
      <c r="B97" s="115"/>
      <c r="C97" s="115"/>
      <c r="D97" s="115"/>
      <c r="E97" s="116"/>
      <c r="F97" s="116"/>
      <c r="G97" s="116"/>
      <c r="H97" s="116"/>
      <c r="I97" s="116"/>
      <c r="J97" s="75"/>
      <c r="K97" s="117"/>
      <c r="L97" s="117"/>
      <c r="M97" s="8"/>
    </row>
    <row r="98" spans="1:13" s="9" customFormat="1" ht="7.5" customHeight="1">
      <c r="A98" s="115"/>
      <c r="B98" s="115"/>
      <c r="C98" s="115"/>
      <c r="D98" s="115"/>
      <c r="E98" s="116"/>
      <c r="F98" s="116"/>
      <c r="G98" s="116"/>
      <c r="H98" s="116"/>
      <c r="I98" s="116"/>
      <c r="J98" s="75"/>
      <c r="K98" s="117"/>
      <c r="L98" s="117"/>
      <c r="M98" s="8"/>
    </row>
    <row r="99" spans="1:13" s="9" customFormat="1" ht="13.5" customHeight="1">
      <c r="A99" s="115"/>
      <c r="B99" s="115"/>
      <c r="C99" s="115"/>
      <c r="D99" s="115"/>
      <c r="E99" s="116"/>
      <c r="F99" s="116"/>
      <c r="G99" s="116"/>
      <c r="H99" s="116"/>
      <c r="I99" s="116"/>
      <c r="J99" s="75"/>
      <c r="K99" s="117"/>
      <c r="L99" s="117"/>
      <c r="M99" s="8"/>
    </row>
    <row r="100" spans="1:13" ht="13.5" customHeight="1">
      <c r="A100" s="485" t="s">
        <v>105</v>
      </c>
      <c r="B100" s="486"/>
      <c r="C100" s="486"/>
      <c r="D100" s="486"/>
      <c r="E100" s="486"/>
      <c r="F100" s="486"/>
      <c r="G100" s="486"/>
      <c r="H100" s="486"/>
      <c r="I100" s="487"/>
      <c r="J100" s="403">
        <f>SUM(J101:K104)</f>
        <v>7447830</v>
      </c>
      <c r="K100" s="404"/>
      <c r="L100" s="118"/>
      <c r="M100" s="1"/>
    </row>
    <row r="101" spans="1:13" ht="16.5" customHeight="1">
      <c r="A101" s="476" t="s">
        <v>127</v>
      </c>
      <c r="B101" s="477"/>
      <c r="C101" s="477"/>
      <c r="D101" s="477"/>
      <c r="E101" s="477"/>
      <c r="F101" s="477"/>
      <c r="G101" s="477"/>
      <c r="H101" s="477"/>
      <c r="I101" s="478"/>
      <c r="J101" s="455">
        <v>2330609</v>
      </c>
      <c r="K101" s="456"/>
      <c r="L101" s="118"/>
      <c r="M101" s="1"/>
    </row>
    <row r="102" spans="1:13" ht="15.75" customHeight="1">
      <c r="A102" s="443" t="s">
        <v>128</v>
      </c>
      <c r="B102" s="444"/>
      <c r="C102" s="444"/>
      <c r="D102" s="444"/>
      <c r="E102" s="444"/>
      <c r="F102" s="444"/>
      <c r="G102" s="444"/>
      <c r="H102" s="444"/>
      <c r="I102" s="445"/>
      <c r="J102" s="407">
        <v>415967</v>
      </c>
      <c r="K102" s="408"/>
      <c r="L102" s="118"/>
      <c r="M102" s="1"/>
    </row>
    <row r="103" spans="1:13" ht="32.25" customHeight="1">
      <c r="A103" s="443" t="s">
        <v>129</v>
      </c>
      <c r="B103" s="444"/>
      <c r="C103" s="444"/>
      <c r="D103" s="444"/>
      <c r="E103" s="444"/>
      <c r="F103" s="444"/>
      <c r="G103" s="444"/>
      <c r="H103" s="444"/>
      <c r="I103" s="445"/>
      <c r="J103" s="407">
        <v>2430000</v>
      </c>
      <c r="K103" s="408"/>
      <c r="L103" s="118"/>
      <c r="M103" s="1"/>
    </row>
    <row r="104" spans="1:13" ht="18" customHeight="1">
      <c r="A104" s="446" t="s">
        <v>203</v>
      </c>
      <c r="B104" s="447"/>
      <c r="C104" s="447"/>
      <c r="D104" s="447"/>
      <c r="E104" s="447"/>
      <c r="F104" s="447"/>
      <c r="G104" s="447"/>
      <c r="H104" s="447"/>
      <c r="I104" s="448"/>
      <c r="J104" s="405">
        <v>2271254</v>
      </c>
      <c r="K104" s="406"/>
      <c r="L104" s="118"/>
      <c r="M104" s="1"/>
    </row>
    <row r="105" spans="1:13" ht="23.25" customHeight="1">
      <c r="A105" s="119" t="s">
        <v>106</v>
      </c>
      <c r="B105" s="120"/>
      <c r="C105" s="120"/>
      <c r="D105" s="120"/>
      <c r="E105" s="120"/>
      <c r="F105" s="120"/>
      <c r="G105" s="120"/>
      <c r="H105" s="120"/>
      <c r="I105" s="121"/>
      <c r="J105" s="403">
        <v>320000</v>
      </c>
      <c r="K105" s="404"/>
      <c r="L105" s="118"/>
      <c r="M105" s="1"/>
    </row>
    <row r="106" spans="1:13" ht="15" customHeight="1">
      <c r="A106" s="122">
        <v>931</v>
      </c>
      <c r="B106" s="440" t="s">
        <v>116</v>
      </c>
      <c r="C106" s="441"/>
      <c r="D106" s="441"/>
      <c r="E106" s="441"/>
      <c r="F106" s="441"/>
      <c r="G106" s="441"/>
      <c r="H106" s="441"/>
      <c r="I106" s="442"/>
      <c r="J106" s="401">
        <v>11500000</v>
      </c>
      <c r="K106" s="402"/>
      <c r="L106" s="118"/>
      <c r="M106" s="1"/>
    </row>
    <row r="107" spans="1:13" ht="15" customHeight="1">
      <c r="A107" s="122">
        <v>952</v>
      </c>
      <c r="B107" s="440" t="s">
        <v>117</v>
      </c>
      <c r="C107" s="441"/>
      <c r="D107" s="441"/>
      <c r="E107" s="441"/>
      <c r="F107" s="441"/>
      <c r="G107" s="441"/>
      <c r="H107" s="441"/>
      <c r="I107" s="442"/>
      <c r="J107" s="401">
        <v>2100000</v>
      </c>
      <c r="K107" s="402"/>
      <c r="L107" s="118"/>
      <c r="M107" s="1"/>
    </row>
    <row r="108" spans="1:13" ht="50.25" customHeight="1">
      <c r="A108" s="122">
        <v>950</v>
      </c>
      <c r="B108" s="440" t="s">
        <v>125</v>
      </c>
      <c r="C108" s="441"/>
      <c r="D108" s="441"/>
      <c r="E108" s="441"/>
      <c r="F108" s="441"/>
      <c r="G108" s="441"/>
      <c r="H108" s="441"/>
      <c r="I108" s="442"/>
      <c r="J108" s="401">
        <v>427077</v>
      </c>
      <c r="K108" s="402"/>
      <c r="L108" s="118"/>
      <c r="M108" s="1"/>
    </row>
    <row r="109" spans="1:13" ht="15" customHeight="1">
      <c r="A109" s="162" t="s">
        <v>5</v>
      </c>
      <c r="B109" s="473" t="s">
        <v>107</v>
      </c>
      <c r="C109" s="474"/>
      <c r="D109" s="474"/>
      <c r="E109" s="474"/>
      <c r="F109" s="474"/>
      <c r="G109" s="474"/>
      <c r="H109" s="474"/>
      <c r="I109" s="475"/>
      <c r="J109" s="399">
        <f>SUM(J106:K108)</f>
        <v>14027077</v>
      </c>
      <c r="K109" s="400"/>
      <c r="L109" s="118"/>
      <c r="M109" s="1"/>
    </row>
    <row r="110" spans="1:13" ht="15" customHeight="1">
      <c r="A110" s="163" t="s">
        <v>109</v>
      </c>
      <c r="B110" s="470" t="s">
        <v>108</v>
      </c>
      <c r="C110" s="471"/>
      <c r="D110" s="471"/>
      <c r="E110" s="471"/>
      <c r="F110" s="471"/>
      <c r="G110" s="471"/>
      <c r="H110" s="471"/>
      <c r="I110" s="472"/>
      <c r="J110" s="397">
        <f>J109+J94</f>
        <v>128243003</v>
      </c>
      <c r="K110" s="398"/>
      <c r="L110" s="118"/>
      <c r="M110" s="1"/>
    </row>
    <row r="111" spans="1:12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</row>
    <row r="112" spans="1:12" ht="12.75">
      <c r="A112" s="89"/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</row>
    <row r="113" spans="1:12" ht="12.75">
      <c r="A113" s="89"/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</row>
  </sheetData>
  <sheetProtection/>
  <mergeCells count="114">
    <mergeCell ref="A26:C26"/>
    <mergeCell ref="D26:F27"/>
    <mergeCell ref="G26:H26"/>
    <mergeCell ref="I26:J26"/>
    <mergeCell ref="B78:D78"/>
    <mergeCell ref="B92:D92"/>
    <mergeCell ref="B93:D93"/>
    <mergeCell ref="B94:D94"/>
    <mergeCell ref="A100:I100"/>
    <mergeCell ref="D33:F33"/>
    <mergeCell ref="D45:F45"/>
    <mergeCell ref="D46:F46"/>
    <mergeCell ref="D61:F61"/>
    <mergeCell ref="D62:F62"/>
    <mergeCell ref="D44:F44"/>
    <mergeCell ref="D48:F48"/>
    <mergeCell ref="D60:F60"/>
    <mergeCell ref="D56:F56"/>
    <mergeCell ref="D57:F57"/>
    <mergeCell ref="D58:F58"/>
    <mergeCell ref="D59:F59"/>
    <mergeCell ref="A74:L74"/>
    <mergeCell ref="D35:F35"/>
    <mergeCell ref="D42:F42"/>
    <mergeCell ref="B110:I110"/>
    <mergeCell ref="B109:I109"/>
    <mergeCell ref="B80:D80"/>
    <mergeCell ref="B108:I108"/>
    <mergeCell ref="B84:D84"/>
    <mergeCell ref="B85:D85"/>
    <mergeCell ref="B81:D81"/>
    <mergeCell ref="B90:D90"/>
    <mergeCell ref="B88:D88"/>
    <mergeCell ref="B82:D82"/>
    <mergeCell ref="B86:D86"/>
    <mergeCell ref="B87:D87"/>
    <mergeCell ref="B107:I107"/>
    <mergeCell ref="A101:I101"/>
    <mergeCell ref="B91:D91"/>
    <mergeCell ref="G9:H9"/>
    <mergeCell ref="A7:J7"/>
    <mergeCell ref="I9:J9"/>
    <mergeCell ref="A9:C9"/>
    <mergeCell ref="D9:F10"/>
    <mergeCell ref="J75:J77"/>
    <mergeCell ref="F75:I75"/>
    <mergeCell ref="D63:F63"/>
    <mergeCell ref="D37:F37"/>
    <mergeCell ref="D24:F24"/>
    <mergeCell ref="D25:F25"/>
    <mergeCell ref="D47:F47"/>
    <mergeCell ref="D17:F17"/>
    <mergeCell ref="D69:F69"/>
    <mergeCell ref="A70:F70"/>
    <mergeCell ref="A72:L72"/>
    <mergeCell ref="A75:A77"/>
    <mergeCell ref="B75:D77"/>
    <mergeCell ref="E75:E77"/>
    <mergeCell ref="L76:L77"/>
    <mergeCell ref="K75:L75"/>
    <mergeCell ref="F76:G76"/>
    <mergeCell ref="H76:I76"/>
    <mergeCell ref="D20:F20"/>
    <mergeCell ref="D43:F43"/>
    <mergeCell ref="D38:F38"/>
    <mergeCell ref="A54:C54"/>
    <mergeCell ref="D54:F55"/>
    <mergeCell ref="G54:H54"/>
    <mergeCell ref="I54:J54"/>
    <mergeCell ref="B106:I106"/>
    <mergeCell ref="A102:I102"/>
    <mergeCell ref="A103:I103"/>
    <mergeCell ref="A104:I104"/>
    <mergeCell ref="B79:D79"/>
    <mergeCell ref="B83:D83"/>
    <mergeCell ref="B89:D89"/>
    <mergeCell ref="D64:F64"/>
    <mergeCell ref="D65:F65"/>
    <mergeCell ref="D66:F66"/>
    <mergeCell ref="D67:F67"/>
    <mergeCell ref="D68:F68"/>
    <mergeCell ref="J101:K101"/>
    <mergeCell ref="J100:K100"/>
    <mergeCell ref="K76:K77"/>
    <mergeCell ref="D34:F34"/>
    <mergeCell ref="D39:F39"/>
    <mergeCell ref="D40:F40"/>
    <mergeCell ref="D41:F41"/>
    <mergeCell ref="D19:F19"/>
    <mergeCell ref="D18:F18"/>
    <mergeCell ref="D11:F11"/>
    <mergeCell ref="D12:F12"/>
    <mergeCell ref="D13:F13"/>
    <mergeCell ref="D14:F14"/>
    <mergeCell ref="D15:F15"/>
    <mergeCell ref="D16:F16"/>
    <mergeCell ref="D23:F23"/>
    <mergeCell ref="D21:F21"/>
    <mergeCell ref="D22:F22"/>
    <mergeCell ref="D36:F36"/>
    <mergeCell ref="D28:F28"/>
    <mergeCell ref="D29:F29"/>
    <mergeCell ref="D30:F30"/>
    <mergeCell ref="D31:F31"/>
    <mergeCell ref="D32:F32"/>
    <mergeCell ref="J110:K110"/>
    <mergeCell ref="J109:K109"/>
    <mergeCell ref="J108:K108"/>
    <mergeCell ref="J107:K107"/>
    <mergeCell ref="J106:K106"/>
    <mergeCell ref="J105:K105"/>
    <mergeCell ref="J104:K104"/>
    <mergeCell ref="J103:K103"/>
    <mergeCell ref="J102:K10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lesznowola1</cp:lastModifiedBy>
  <cp:lastPrinted>2011-08-24T07:03:18Z</cp:lastPrinted>
  <dcterms:created xsi:type="dcterms:W3CDTF">2004-08-03T08:26:30Z</dcterms:created>
  <dcterms:modified xsi:type="dcterms:W3CDTF">2011-08-26T12:14:49Z</dcterms:modified>
  <cp:category/>
  <cp:version/>
  <cp:contentType/>
  <cp:contentStatus/>
</cp:coreProperties>
</file>