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255" windowHeight="8835"/>
  </bookViews>
  <sheets>
    <sheet name="Wydatki" sheetId="2" r:id="rId1"/>
    <sheet name="Dochody" sheetId="3" r:id="rId2"/>
  </sheets>
  <calcPr calcId="124519"/>
</workbook>
</file>

<file path=xl/calcChain.xml><?xml version="1.0" encoding="utf-8"?>
<calcChain xmlns="http://schemas.openxmlformats.org/spreadsheetml/2006/main">
  <c r="J18" i="2"/>
  <c r="I58"/>
  <c r="I61"/>
  <c r="K58"/>
  <c r="G18" i="3"/>
  <c r="G17" s="1"/>
  <c r="G20" s="1"/>
  <c r="G12"/>
  <c r="G11" s="1"/>
  <c r="L54" i="2"/>
  <c r="I57" l="1"/>
  <c r="F39" i="3"/>
  <c r="F37"/>
  <c r="F43" s="1"/>
  <c r="K54" i="2"/>
  <c r="I15" i="3"/>
  <c r="I14" s="1"/>
  <c r="I20" s="1"/>
  <c r="J60"/>
  <c r="J10" i="2"/>
  <c r="L45"/>
  <c r="L44" s="1"/>
  <c r="I54"/>
  <c r="L10"/>
  <c r="L9" s="1"/>
  <c r="G79" s="1"/>
  <c r="I35"/>
  <c r="K32"/>
  <c r="K29" s="1"/>
  <c r="J64"/>
  <c r="J63" s="1"/>
  <c r="F107" s="1"/>
  <c r="J14"/>
  <c r="L18"/>
  <c r="K15" l="1"/>
  <c r="J50" i="3"/>
  <c r="I178" i="2"/>
  <c r="I177"/>
  <c r="I176"/>
  <c r="I188"/>
  <c r="F82"/>
  <c r="K57"/>
  <c r="G105" s="1"/>
  <c r="J9"/>
  <c r="J72" s="1"/>
  <c r="K70"/>
  <c r="K69" s="1"/>
  <c r="L67"/>
  <c r="L66" s="1"/>
  <c r="K45"/>
  <c r="K27"/>
  <c r="K26" s="1"/>
  <c r="G87" s="1"/>
  <c r="L30"/>
  <c r="L29"/>
  <c r="G89" s="1"/>
  <c r="K22"/>
  <c r="G85" s="1"/>
  <c r="L14"/>
  <c r="K18"/>
  <c r="E110"/>
  <c r="I182" s="1"/>
  <c r="I23"/>
  <c r="I22" s="1"/>
  <c r="F85" s="1"/>
  <c r="H85" s="1"/>
  <c r="I85" s="1"/>
  <c r="H83"/>
  <c r="I83" s="1"/>
  <c r="K83" s="1"/>
  <c r="K110" s="1"/>
  <c r="H117" s="1"/>
  <c r="H115" s="1"/>
  <c r="F109"/>
  <c r="I45"/>
  <c r="I51"/>
  <c r="I34"/>
  <c r="H90"/>
  <c r="I90" s="1"/>
  <c r="H80"/>
  <c r="I80" s="1"/>
  <c r="F89"/>
  <c r="J40" i="3"/>
  <c r="K40" s="1"/>
  <c r="J39"/>
  <c r="K39" s="1"/>
  <c r="H86" i="2"/>
  <c r="P86" s="1"/>
  <c r="H81"/>
  <c r="P81" s="1"/>
  <c r="E43" i="3"/>
  <c r="I186" i="2"/>
  <c r="I187"/>
  <c r="J30" i="3"/>
  <c r="J33"/>
  <c r="K33" s="1"/>
  <c r="J34"/>
  <c r="K34" s="1"/>
  <c r="J35"/>
  <c r="K35" s="1"/>
  <c r="J37"/>
  <c r="K37" s="1"/>
  <c r="H88" i="2"/>
  <c r="I88" s="1"/>
  <c r="L110"/>
  <c r="H118" s="1"/>
  <c r="N110"/>
  <c r="H124" s="1"/>
  <c r="O110"/>
  <c r="H126" s="1"/>
  <c r="J110"/>
  <c r="H113" s="1"/>
  <c r="H119"/>
  <c r="H133"/>
  <c r="H38" i="3"/>
  <c r="H106" i="2"/>
  <c r="I106" s="1"/>
  <c r="F87"/>
  <c r="H107"/>
  <c r="I107" s="1"/>
  <c r="H84"/>
  <c r="I84" s="1"/>
  <c r="F108"/>
  <c r="H104"/>
  <c r="I104" s="1"/>
  <c r="H91" l="1"/>
  <c r="I91" s="1"/>
  <c r="M91" s="1"/>
  <c r="M110" s="1"/>
  <c r="H122" s="1"/>
  <c r="F92"/>
  <c r="H92" s="1"/>
  <c r="I92" s="1"/>
  <c r="K30" i="3"/>
  <c r="I172" i="2"/>
  <c r="J36" i="3"/>
  <c r="K36" s="1"/>
  <c r="K44" i="2"/>
  <c r="L72"/>
  <c r="I44"/>
  <c r="I72" s="1"/>
  <c r="F105"/>
  <c r="H105" s="1"/>
  <c r="I105" s="1"/>
  <c r="K14"/>
  <c r="G82" s="1"/>
  <c r="H82" s="1"/>
  <c r="I82" s="1"/>
  <c r="I110" s="1"/>
  <c r="J42" i="3"/>
  <c r="K42" s="1"/>
  <c r="H43"/>
  <c r="I174" i="2" s="1"/>
  <c r="J31" i="3"/>
  <c r="J38"/>
  <c r="K38" s="1"/>
  <c r="J41"/>
  <c r="J32"/>
  <c r="P110" i="2"/>
  <c r="H87"/>
  <c r="I87" s="1"/>
  <c r="H89"/>
  <c r="I89" s="1"/>
  <c r="G109"/>
  <c r="H109" s="1"/>
  <c r="I109" s="1"/>
  <c r="G108"/>
  <c r="H108" s="1"/>
  <c r="I108" s="1"/>
  <c r="F79"/>
  <c r="Q110" l="1"/>
  <c r="H112"/>
  <c r="M43" i="3"/>
  <c r="J43"/>
  <c r="F103" i="2"/>
  <c r="G103"/>
  <c r="K72"/>
  <c r="L41" i="3"/>
  <c r="K41" s="1"/>
  <c r="L32"/>
  <c r="K31"/>
  <c r="H79" i="2"/>
  <c r="F110"/>
  <c r="I183" s="1"/>
  <c r="L43" i="3" l="1"/>
  <c r="K32"/>
  <c r="K43" s="1"/>
  <c r="M44" s="1"/>
  <c r="H103" i="2"/>
  <c r="I103" s="1"/>
  <c r="G110"/>
  <c r="I184" s="1"/>
  <c r="I185" s="1"/>
  <c r="I189" s="1"/>
  <c r="I173"/>
  <c r="I175" s="1"/>
  <c r="I180" s="1"/>
  <c r="J61" i="3"/>
  <c r="I79" i="2"/>
  <c r="H110"/>
  <c r="H134" s="1"/>
  <c r="I114" l="1"/>
  <c r="H114" l="1"/>
</calcChain>
</file>

<file path=xl/sharedStrings.xml><?xml version="1.0" encoding="utf-8"?>
<sst xmlns="http://schemas.openxmlformats.org/spreadsheetml/2006/main" count="293" uniqueCount="196">
  <si>
    <t>Nazwa działu</t>
  </si>
  <si>
    <t>010</t>
  </si>
  <si>
    <t>020</t>
  </si>
  <si>
    <t>Rolnictwo i łowiectwo</t>
  </si>
  <si>
    <t>I.</t>
  </si>
  <si>
    <t>II.</t>
  </si>
  <si>
    <t>III.</t>
  </si>
  <si>
    <t>IV.</t>
  </si>
  <si>
    <t>Leśnictwo</t>
  </si>
  <si>
    <t>Transport i łączność</t>
  </si>
  <si>
    <t>Obsłuba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</si>
  <si>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</si>
  <si>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</si>
  <si>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</si>
  <si>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</si>
  <si>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</si>
  <si>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</si>
  <si>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Działalność usługowa</t>
  </si>
  <si>
    <t xml:space="preserve"> Zmiany Uchwałą Rady Gminy</t>
  </si>
  <si>
    <t>I</t>
  </si>
  <si>
    <t>II</t>
  </si>
  <si>
    <t>I+II</t>
  </si>
  <si>
    <t>§ 992</t>
  </si>
  <si>
    <t>RAZEM WYDATKI</t>
  </si>
  <si>
    <t>RAZEM ROZCHODY</t>
  </si>
  <si>
    <t xml:space="preserve">Zmniejszenie                       </t>
  </si>
  <si>
    <t xml:space="preserve">Zmniejszenie                        </t>
  </si>
  <si>
    <t xml:space="preserve">Zwiększenie                        </t>
  </si>
  <si>
    <t>Urzędy naczelnych organów władzy państwowej, kontroli i ochrony prawa oraz sądownictwo</t>
  </si>
  <si>
    <t>Dział</t>
  </si>
  <si>
    <t>w tym:</t>
  </si>
  <si>
    <t>Bezpieczeństwo publiczne i ochrona przeciwpożarowa</t>
  </si>
  <si>
    <t>Wydatki bieżące</t>
  </si>
  <si>
    <t>Dotacje</t>
  </si>
  <si>
    <t>Wydatki na obsługę długu</t>
  </si>
  <si>
    <t>Wydatki majątkowe</t>
  </si>
  <si>
    <t>Administracja publiczna</t>
  </si>
  <si>
    <t xml:space="preserve">Dochody po zmianach </t>
  </si>
  <si>
    <t xml:space="preserve">Wydatki po zmianach </t>
  </si>
  <si>
    <t>Turystyka</t>
  </si>
  <si>
    <t xml:space="preserve">Spłata kredytów </t>
  </si>
  <si>
    <t>Spłata  pożyczek</t>
  </si>
  <si>
    <t>z tego:</t>
  </si>
  <si>
    <t>Wynagrodzenia i składki od nich naliczane</t>
  </si>
  <si>
    <t>Świadczenia na rzecz osób fizycznych</t>
  </si>
  <si>
    <t>Wydatki na realizację zadań otrzymanych do realizacji w drodze umów i poroz  między jst</t>
  </si>
  <si>
    <t>Przetwórstwo przemysłowe</t>
  </si>
  <si>
    <t>Informatyka</t>
  </si>
  <si>
    <t>1)</t>
  </si>
  <si>
    <t>a)</t>
  </si>
  <si>
    <t>b)</t>
  </si>
  <si>
    <t>Pozostałe wydatki na realizację zadań statutowych</t>
  </si>
  <si>
    <t>2)</t>
  </si>
  <si>
    <t>Dotacje ogółem</t>
  </si>
  <si>
    <t>3)</t>
  </si>
  <si>
    <t>4)</t>
  </si>
  <si>
    <t>Wydatki na programy finansowane zw środków UE</t>
  </si>
  <si>
    <t>5)</t>
  </si>
  <si>
    <t xml:space="preserve">6) </t>
  </si>
  <si>
    <t>7)</t>
  </si>
  <si>
    <t>8)</t>
  </si>
  <si>
    <t>Wydatki na realizację zadań realizowanych na mocy porozumien  z organami administracji rządowej</t>
  </si>
  <si>
    <t>9)</t>
  </si>
  <si>
    <t>Wydatki na realizację zadań otrzymanych do realizacji w drodze umów i porozumien  między jst</t>
  </si>
  <si>
    <t>10)</t>
  </si>
  <si>
    <t>Wydatki na zakup i objęcie akcji i wniesienie wkładów do spółek prawa handlowego</t>
  </si>
  <si>
    <t>11)</t>
  </si>
  <si>
    <t>Wydatki na realizację zadań ujętych w gminnym programie profilaktyki i rozwiązywania problemów alkoholowych oraz przeciwdziałania narkomanii</t>
  </si>
  <si>
    <t>Wydatki na realizację zadań z zakresu adm. rządowej</t>
  </si>
  <si>
    <t>Wypłaty z tytułu udzielonych  przez Gminę poręczen i gwarancji</t>
  </si>
  <si>
    <t>V.</t>
  </si>
  <si>
    <t>Tabela  Nr 1</t>
  </si>
  <si>
    <t>Rady  Gminy Lesznowola</t>
  </si>
  <si>
    <t>Klasyfikacja budżetowa</t>
  </si>
  <si>
    <t>Rozdz.</t>
  </si>
  <si>
    <t>§</t>
  </si>
  <si>
    <t>bieżące</t>
  </si>
  <si>
    <t>majątkowe</t>
  </si>
  <si>
    <t xml:space="preserve">OŚWIATA I WYCHOWANIE </t>
  </si>
  <si>
    <t>Szkoły podstawowe</t>
  </si>
  <si>
    <t>DOCHODY OGÓŁEM</t>
  </si>
  <si>
    <t>Kultura i ochrona dziedzictwa narod</t>
  </si>
  <si>
    <t>- dotacje majatkowe</t>
  </si>
  <si>
    <t>- dotacje bieżące</t>
  </si>
  <si>
    <t>- wydatki majatkowe</t>
  </si>
  <si>
    <t>- wydatki bieżące</t>
  </si>
  <si>
    <t>Zmniej     szenia             (-)</t>
  </si>
  <si>
    <t xml:space="preserve">Plan po zmianach  </t>
  </si>
  <si>
    <t>Spłata otrzymanych pożyczek długoterminowych</t>
  </si>
  <si>
    <t>Spłata otrzymanych kredytów  długoterminowych</t>
  </si>
  <si>
    <t>RAZEM  WYDATKI I ROZCHODY</t>
  </si>
  <si>
    <t>Zwięk  szenia                    (+)</t>
  </si>
  <si>
    <t xml:space="preserve"> Wydatki bieżące jednostek budżetowych</t>
  </si>
  <si>
    <t>Nazwa działu, rozdziału i paragrafu</t>
  </si>
  <si>
    <t>Zmniejszenia  ( - )</t>
  </si>
  <si>
    <t>Zwiększenia  ( + )</t>
  </si>
  <si>
    <t>ROLNICTWO I ŁOWIECTWO</t>
  </si>
  <si>
    <t>01010</t>
  </si>
  <si>
    <t>Wydatki  inwestycyjne jednostek budżetowych</t>
  </si>
  <si>
    <t xml:space="preserve">TRANSPORT I ŁĄCZNOŚĆ </t>
  </si>
  <si>
    <t xml:space="preserve">Drogi publiczne gminne </t>
  </si>
  <si>
    <t>Zakup usług pozostałych</t>
  </si>
  <si>
    <t>ADMINISTRACJA PUBLICZNA</t>
  </si>
  <si>
    <t>Urzędy gmin</t>
  </si>
  <si>
    <t>Wynagrodzenie bezosobowe</t>
  </si>
  <si>
    <t>OŚWIATA I WYCHOWANIE</t>
  </si>
  <si>
    <t>WYDATKI  OGÓŁEM</t>
  </si>
  <si>
    <t>Przedszkola</t>
  </si>
  <si>
    <t>KULTURA I OCHRONA DZIEDZICTWA NARODOWEGO</t>
  </si>
  <si>
    <t>Domy i ośrodki kultury, świetlice i kluby</t>
  </si>
  <si>
    <t xml:space="preserve">DZIAŁALNOŚĆ USŁUGOWA </t>
  </si>
  <si>
    <t>Oddziały przedszkolne w szkołach podstawowych</t>
  </si>
  <si>
    <t>KULTURA FIZYCZNA I SPORT</t>
  </si>
  <si>
    <t>Zadania w zakresie kultury fizycznej i sportu</t>
  </si>
  <si>
    <t>Gospodarka miesz</t>
  </si>
  <si>
    <t>Kultura fiz  i sport</t>
  </si>
  <si>
    <t>Wydatki na zakupy inwestycyjne jed budżetowych</t>
  </si>
  <si>
    <t>Wydatki na realizację zadań z zakresu administracji rządowej</t>
  </si>
  <si>
    <t>Różne opłaty i składki</t>
  </si>
  <si>
    <t>Plany zagospodarowania przestrzennego</t>
  </si>
  <si>
    <t>Lokalny transport zbiorowy</t>
  </si>
  <si>
    <t>Dotacje celowe przekazane gminie na zadania bieżące realizowane na podstawie porozumień (umów) między jst</t>
  </si>
  <si>
    <t>BEZPIECZEŃSTWO PUBLICZNE I OCHRONA PRZECIWPOŻAROWA</t>
  </si>
  <si>
    <t>Ochotnicze straże pożarne</t>
  </si>
  <si>
    <t>0970</t>
  </si>
  <si>
    <t xml:space="preserve">Wpływy z różnych dochodów </t>
  </si>
  <si>
    <t>PLAN DOCHODÓW PO ZMIANACH</t>
  </si>
  <si>
    <t>Zmniejszenia      (-)</t>
  </si>
  <si>
    <t>Zwiększenia   (+)</t>
  </si>
  <si>
    <t>Bieżące</t>
  </si>
  <si>
    <t>Majątkowe</t>
  </si>
  <si>
    <t>Gospodarka mieszkaniowa</t>
  </si>
  <si>
    <t>Kultura i ochrona dziedzictwa narodowego</t>
  </si>
  <si>
    <t>Kultura fizyczna i sport</t>
  </si>
  <si>
    <t>RAZEM DOCHODY</t>
  </si>
  <si>
    <t>1) Dotacje ogółem, w tym:</t>
  </si>
  <si>
    <t>2) Dochody  z opłat z tytułu zezwoleń na sprzedaż napojów alkoholowych</t>
  </si>
  <si>
    <t xml:space="preserve">RAZEM PRZYCHODY </t>
  </si>
  <si>
    <t xml:space="preserve">OGÓŁEM DOCHODY I PRZYCHODY </t>
  </si>
  <si>
    <t>I + II</t>
  </si>
  <si>
    <t xml:space="preserve">Dochody od osób prawnych,od osób fizycznych i od jednostek nie posiadających osobowości prawnej </t>
  </si>
  <si>
    <t>POMOC SPOŁECZNA</t>
  </si>
  <si>
    <t xml:space="preserve">Dotacja podmiotowa  dla niepublicznej jednostki systemu oświaty </t>
  </si>
  <si>
    <t xml:space="preserve">do Uchwały Nr </t>
  </si>
  <si>
    <t xml:space="preserve">z  dnia </t>
  </si>
  <si>
    <t>Dokonuje się zmian w planie WYDATKÓW  budżetu gminy na 2011 rok</t>
  </si>
  <si>
    <t>Plan na dzień 1.01.2011r.</t>
  </si>
  <si>
    <t>Dokonuje się zmian w planie DOCHODÓW budżetu gminy na 2011 rok</t>
  </si>
  <si>
    <t>Plan na dzień 1.01.2011r</t>
  </si>
  <si>
    <t>§ 982</t>
  </si>
  <si>
    <t>Wykup papierów wartościowych wyemitowanych przez gminę (obligacji)</t>
  </si>
  <si>
    <t xml:space="preserve">RÓŻNE ROZLICZENIA </t>
  </si>
  <si>
    <t xml:space="preserve">Rezerwy - ogólna </t>
  </si>
  <si>
    <t>Rezerwy ogólne</t>
  </si>
  <si>
    <t>Wynagrodzenie osobowe pracowników</t>
  </si>
  <si>
    <t>Podróże służbowe krajowe</t>
  </si>
  <si>
    <t>Podróże służbowe zagraniczne</t>
  </si>
  <si>
    <t>Odpisy na Zakładowy Fundusz Świadczeń Socjalnych</t>
  </si>
  <si>
    <t>Dotacja celowa z budżetu na finansowanie lub dofinansowanie zadań zleconych do realizacji stowarzyszeniom</t>
  </si>
  <si>
    <t>Przychody ze sprzedaży innych papierów wartościowych (obligacji</t>
  </si>
  <si>
    <t>Przychody z zaciągniętych kredytów na rynku krajowym na inwestycje</t>
  </si>
  <si>
    <t>Przychody z zaciągniętych pożyczek na rynku krajowym na inwestycje</t>
  </si>
  <si>
    <t>Świadczenia rodzinne,zaliczka z funduszu alimentacyjnego oraz składki na ubezpieczenia emerytalne  i rentowe z ubezpieczenia społecznego</t>
  </si>
  <si>
    <t>Wydatki   1.01.2011r.</t>
  </si>
  <si>
    <t>Dochody   1.01.2011r.</t>
  </si>
  <si>
    <t>VI.</t>
  </si>
  <si>
    <t>Razem(II+III+IV+V+VI)</t>
  </si>
  <si>
    <t>Infrastruktura wodociagowa i sanitacyjna wsi</t>
  </si>
  <si>
    <t>Zakup usług remontowych</t>
  </si>
  <si>
    <t xml:space="preserve">GOSPODARKA KOMUNALNA I OCHRONA ŚRODOWSKA </t>
  </si>
  <si>
    <t>Oświetlenie ulic, placów i dróg</t>
  </si>
  <si>
    <t>Zarządzanie kryzysowe</t>
  </si>
  <si>
    <t>Rezerwy - celowa na realizację zadań własnych z zakresu zarządzania kryzysowego</t>
  </si>
  <si>
    <r>
      <t xml:space="preserve">Zwiększenie                        </t>
    </r>
    <r>
      <rPr>
        <b/>
        <sz val="10"/>
        <rFont val="Cambria"/>
        <family val="1"/>
        <charset val="238"/>
        <scheme val="major"/>
      </rPr>
      <t xml:space="preserve"> </t>
    </r>
  </si>
  <si>
    <t>Gospodarka komunal   i ochrona środowiska</t>
  </si>
  <si>
    <t>Dochody od osób prawnych,od osób fizycznych i od jed nie posiadających osobowości prawnej oraz wydatki związane z ich poborem</t>
  </si>
  <si>
    <t>Wydatki  inwestycyjne jednostek budżetowych (WPF)</t>
  </si>
  <si>
    <t>Plan na dzień 1.01.2011</t>
  </si>
  <si>
    <t>Tabela  Nr 2</t>
  </si>
  <si>
    <t>- wolnych środków  51.585,-zł</t>
  </si>
  <si>
    <t>1. Spłata pożyczek w wysokości 2.141.585,-zł następuje z:</t>
  </si>
  <si>
    <t>2. Spłata kredytów w wysokości 410.000,-zł następuje z emitowanych papierów wartościowych</t>
  </si>
  <si>
    <t>3. Wykup papierów wartościowych wyemitowanych przez Gminę  w wysokości 2.000.000,-zł następuje z emitowanych papierów wartościowych</t>
  </si>
  <si>
    <t>Usługi opiekuńcze i specjalistyczne usługi opiekuńcze</t>
  </si>
  <si>
    <t>Dotacje celowe otrzymane z budżetu państwa na realizację zadań bieżących z zakresu administracji rządowej oraz innych zadań zleconych gminie ustawami</t>
  </si>
  <si>
    <t xml:space="preserve">POMOC  SPOŁECZNA </t>
  </si>
  <si>
    <t xml:space="preserve">Część oświatowa subwencji ogólnej dla jednostek samorządu terytorialnego </t>
  </si>
  <si>
    <t>Subwencje ogólne z budżetu państwa</t>
  </si>
  <si>
    <t>Wolne środki jako nadwyżka środków pieniężnych na rachunku bieżącym budżetu gminy wynikających z rozliczeń wyemitowanych papierów wartościowych, kredytów i pożyczek z lat ubiegłych</t>
  </si>
  <si>
    <t>- emitowanych papierów wartościowych 2.090.000,-zł</t>
  </si>
  <si>
    <t>-Dotacje na realizację zadań z zakresu administracji rządowej  (§ 2010)</t>
  </si>
  <si>
    <t>-Dotacje na realizację własnych zadań bieżących  (§ 2030)</t>
  </si>
  <si>
    <t>-Dotacje na realizację zadań realizowanych w drodze umów i porozumień między jst                                                            (§ 2310, § 2320)</t>
  </si>
  <si>
    <t>-Dotacje na realizację zadań finansowanych ze środków  UE (§ 6208, §2007 i §2009)</t>
  </si>
  <si>
    <t>Razem (II+III+IV+V)</t>
  </si>
  <si>
    <t>Przychody ze sprzedaży innych papierów wartościowych (obligacji)</t>
  </si>
</sst>
</file>

<file path=xl/styles.xml><?xml version="1.0" encoding="utf-8"?>
<styleSheet xmlns="http://schemas.openxmlformats.org/spreadsheetml/2006/main">
  <fonts count="22">
    <font>
      <sz val="10"/>
      <name val="Arial CE"/>
      <charset val="238"/>
    </font>
    <font>
      <b/>
      <sz val="9"/>
      <name val="Arial CE"/>
      <family val="2"/>
      <charset val="238"/>
    </font>
    <font>
      <sz val="8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sz val="10"/>
      <name val="Cambria"/>
      <family val="1"/>
      <charset val="238"/>
    </font>
    <font>
      <b/>
      <sz val="11"/>
      <name val="Arial CE"/>
      <family val="2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u/>
      <sz val="10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8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b/>
      <sz val="7"/>
      <name val="Cambria"/>
      <family val="1"/>
      <charset val="238"/>
      <scheme val="major"/>
    </font>
    <font>
      <sz val="10"/>
      <color indexed="9"/>
      <name val="Cambria"/>
      <family val="1"/>
      <charset val="238"/>
      <scheme val="major"/>
    </font>
    <font>
      <b/>
      <sz val="10"/>
      <color indexed="9"/>
      <name val="Cambria"/>
      <family val="1"/>
      <charset val="238"/>
      <scheme val="major"/>
    </font>
    <font>
      <sz val="6"/>
      <name val="Cambria"/>
      <family val="1"/>
      <charset val="238"/>
      <scheme val="major"/>
    </font>
    <font>
      <sz val="7"/>
      <name val="Cambria"/>
      <family val="1"/>
      <charset val="238"/>
      <scheme val="major"/>
    </font>
    <font>
      <b/>
      <u/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31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408">
    <xf numFmtId="0" fontId="0" fillId="0" borderId="0" xfId="0"/>
    <xf numFmtId="3" fontId="0" fillId="0" borderId="0" xfId="0" applyNumberFormat="1"/>
    <xf numFmtId="3" fontId="2" fillId="0" borderId="0" xfId="0" applyNumberFormat="1" applyFont="1"/>
    <xf numFmtId="0" fontId="5" fillId="0" borderId="0" xfId="0" applyFont="1"/>
    <xf numFmtId="0" fontId="3" fillId="0" borderId="0" xfId="0" applyFont="1"/>
    <xf numFmtId="0" fontId="2" fillId="0" borderId="0" xfId="0" applyFont="1"/>
    <xf numFmtId="3" fontId="0" fillId="0" borderId="0" xfId="0" applyNumberFormat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0" fontId="0" fillId="0" borderId="0" xfId="0"/>
    <xf numFmtId="0" fontId="7" fillId="0" borderId="0" xfId="0" applyFont="1"/>
    <xf numFmtId="0" fontId="8" fillId="0" borderId="0" xfId="0" applyFont="1" applyAlignment="1">
      <alignment horizontal="left" vertical="center"/>
    </xf>
    <xf numFmtId="3" fontId="8" fillId="5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left" vertical="center"/>
    </xf>
    <xf numFmtId="3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vertical="center"/>
    </xf>
    <xf numFmtId="3" fontId="14" fillId="2" borderId="2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3" fontId="10" fillId="0" borderId="1" xfId="0" applyNumberFormat="1" applyFont="1" applyBorder="1" applyAlignment="1">
      <alignment horizontal="right" vertical="center"/>
    </xf>
    <xf numFmtId="0" fontId="15" fillId="3" borderId="0" xfId="0" applyFont="1" applyFill="1" applyBorder="1"/>
    <xf numFmtId="3" fontId="7" fillId="0" borderId="0" xfId="0" applyNumberFormat="1" applyFont="1"/>
    <xf numFmtId="0" fontId="7" fillId="0" borderId="0" xfId="0" applyFont="1"/>
    <xf numFmtId="0" fontId="8" fillId="0" borderId="0" xfId="0" applyFont="1"/>
    <xf numFmtId="0" fontId="7" fillId="0" borderId="0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5" borderId="11" xfId="0" quotePrefix="1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3" fontId="8" fillId="5" borderId="11" xfId="0" applyNumberFormat="1" applyFont="1" applyFill="1" applyBorder="1" applyAlignment="1">
      <alignment horizontal="right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7" xfId="0" quotePrefix="1" applyFont="1" applyFill="1" applyBorder="1" applyAlignment="1">
      <alignment horizontal="center" vertical="center"/>
    </xf>
    <xf numFmtId="3" fontId="8" fillId="4" borderId="7" xfId="0" applyNumberFormat="1" applyFont="1" applyFill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right" vertical="center"/>
    </xf>
    <xf numFmtId="0" fontId="8" fillId="5" borderId="1" xfId="0" applyFont="1" applyFill="1" applyBorder="1" applyAlignment="1">
      <alignment horizontal="center" vertical="center"/>
    </xf>
    <xf numFmtId="0" fontId="7" fillId="0" borderId="3" xfId="0" quotePrefix="1" applyFont="1" applyBorder="1" applyAlignment="1">
      <alignment horizontal="center" vertical="center"/>
    </xf>
    <xf numFmtId="0" fontId="7" fillId="0" borderId="9" xfId="0" quotePrefix="1" applyFont="1" applyBorder="1" applyAlignment="1">
      <alignment horizontal="center" vertical="center"/>
    </xf>
    <xf numFmtId="0" fontId="7" fillId="0" borderId="4" xfId="0" quotePrefix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right" vertical="center"/>
    </xf>
    <xf numFmtId="3" fontId="7" fillId="3" borderId="10" xfId="0" applyNumberFormat="1" applyFont="1" applyFill="1" applyBorder="1" applyAlignment="1">
      <alignment horizontal="right" vertical="center"/>
    </xf>
    <xf numFmtId="0" fontId="8" fillId="5" borderId="12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  <xf numFmtId="3" fontId="7" fillId="0" borderId="13" xfId="0" applyNumberFormat="1" applyFont="1" applyBorder="1" applyAlignment="1">
      <alignment horizontal="right" vertical="center" wrapText="1"/>
    </xf>
    <xf numFmtId="0" fontId="8" fillId="0" borderId="1" xfId="0" quotePrefix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right" vertical="center"/>
    </xf>
    <xf numFmtId="3" fontId="8" fillId="3" borderId="7" xfId="0" applyNumberFormat="1" applyFont="1" applyFill="1" applyBorder="1" applyAlignment="1">
      <alignment horizontal="right" vertical="center" wrapText="1"/>
    </xf>
    <xf numFmtId="3" fontId="8" fillId="3" borderId="3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center" vertical="center"/>
    </xf>
    <xf numFmtId="0" fontId="8" fillId="3" borderId="14" xfId="0" applyFont="1" applyFill="1" applyBorder="1" applyAlignment="1">
      <alignment horizontal="right" vertical="center"/>
    </xf>
    <xf numFmtId="3" fontId="8" fillId="3" borderId="4" xfId="0" applyNumberFormat="1" applyFont="1" applyFill="1" applyBorder="1" applyAlignment="1">
      <alignment horizontal="right" vertical="center" wrapText="1"/>
    </xf>
    <xf numFmtId="3" fontId="16" fillId="3" borderId="3" xfId="0" applyNumberFormat="1" applyFont="1" applyFill="1" applyBorder="1" applyAlignment="1">
      <alignment horizontal="right" vertical="center" wrapText="1"/>
    </xf>
    <xf numFmtId="0" fontId="8" fillId="3" borderId="13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right" vertical="center" wrapText="1"/>
    </xf>
    <xf numFmtId="3" fontId="8" fillId="3" borderId="6" xfId="0" applyNumberFormat="1" applyFont="1" applyFill="1" applyBorder="1" applyAlignment="1">
      <alignment horizontal="right" vertical="center" wrapText="1"/>
    </xf>
    <xf numFmtId="0" fontId="8" fillId="3" borderId="21" xfId="0" applyFont="1" applyFill="1" applyBorder="1" applyAlignment="1">
      <alignment horizontal="right" vertical="center"/>
    </xf>
    <xf numFmtId="3" fontId="8" fillId="3" borderId="5" xfId="0" applyNumberFormat="1" applyFont="1" applyFill="1" applyBorder="1" applyAlignment="1">
      <alignment horizontal="right" vertical="center" wrapText="1"/>
    </xf>
    <xf numFmtId="0" fontId="8" fillId="3" borderId="16" xfId="0" applyFont="1" applyFill="1" applyBorder="1" applyAlignment="1">
      <alignment horizontal="right" vertical="top"/>
    </xf>
    <xf numFmtId="0" fontId="8" fillId="0" borderId="16" xfId="0" applyFont="1" applyBorder="1" applyAlignment="1">
      <alignment horizontal="left" vertical="center" wrapText="1"/>
    </xf>
    <xf numFmtId="3" fontId="8" fillId="3" borderId="16" xfId="0" applyNumberFormat="1" applyFont="1" applyFill="1" applyBorder="1" applyAlignment="1">
      <alignment horizontal="right" vertical="center" wrapText="1"/>
    </xf>
    <xf numFmtId="3" fontId="8" fillId="3" borderId="0" xfId="0" applyNumberFormat="1" applyFont="1" applyFill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 wrapText="1"/>
    </xf>
    <xf numFmtId="0" fontId="15" fillId="3" borderId="3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right" vertical="center"/>
    </xf>
    <xf numFmtId="0" fontId="16" fillId="3" borderId="3" xfId="0" applyFont="1" applyFill="1" applyBorder="1" applyAlignment="1">
      <alignment horizontal="right" vertical="center" wrapText="1"/>
    </xf>
    <xf numFmtId="0" fontId="8" fillId="8" borderId="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 wrapText="1"/>
    </xf>
    <xf numFmtId="3" fontId="8" fillId="3" borderId="0" xfId="0" applyNumberFormat="1" applyFont="1" applyFill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left"/>
    </xf>
    <xf numFmtId="3" fontId="10" fillId="0" borderId="1" xfId="0" applyNumberFormat="1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10" fillId="5" borderId="1" xfId="0" applyNumberFormat="1" applyFont="1" applyFill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3" fontId="7" fillId="0" borderId="9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vertical="center" wrapText="1"/>
    </xf>
    <xf numFmtId="3" fontId="7" fillId="0" borderId="15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vertical="center" wrapText="1"/>
    </xf>
    <xf numFmtId="3" fontId="7" fillId="0" borderId="16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 wrapText="1"/>
    </xf>
    <xf numFmtId="3" fontId="12" fillId="0" borderId="15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right" vertical="center" wrapText="1"/>
    </xf>
    <xf numFmtId="0" fontId="12" fillId="0" borderId="15" xfId="0" applyFont="1" applyBorder="1" applyAlignment="1">
      <alignment horizontal="left" vertical="center" wrapText="1"/>
    </xf>
    <xf numFmtId="3" fontId="12" fillId="0" borderId="15" xfId="0" applyNumberFormat="1" applyFont="1" applyBorder="1" applyAlignment="1">
      <alignment horizontal="left" vertical="center" wrapText="1"/>
    </xf>
    <xf numFmtId="3" fontId="12" fillId="0" borderId="15" xfId="0" applyNumberFormat="1" applyFont="1" applyBorder="1" applyAlignment="1">
      <alignment vertical="center"/>
    </xf>
    <xf numFmtId="3" fontId="12" fillId="0" borderId="15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3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left" vertical="center" wrapText="1"/>
    </xf>
    <xf numFmtId="3" fontId="12" fillId="0" borderId="0" xfId="0" applyNumberFormat="1" applyFont="1" applyBorder="1" applyAlignment="1">
      <alignment horizontal="left" vertical="center" wrapText="1"/>
    </xf>
    <xf numFmtId="3" fontId="12" fillId="0" borderId="0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horizontal="right" vertical="center"/>
    </xf>
    <xf numFmtId="3" fontId="12" fillId="0" borderId="16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3" fontId="12" fillId="0" borderId="16" xfId="0" applyNumberFormat="1" applyFont="1" applyBorder="1" applyAlignment="1">
      <alignment horizontal="right" vertical="center" wrapText="1"/>
    </xf>
    <xf numFmtId="0" fontId="12" fillId="0" borderId="16" xfId="0" applyFont="1" applyBorder="1" applyAlignment="1">
      <alignment horizontal="left" vertical="center" wrapText="1"/>
    </xf>
    <xf numFmtId="3" fontId="12" fillId="0" borderId="16" xfId="0" applyNumberFormat="1" applyFont="1" applyBorder="1" applyAlignment="1">
      <alignment horizontal="left" vertical="center" wrapText="1"/>
    </xf>
    <xf numFmtId="3" fontId="12" fillId="0" borderId="16" xfId="0" applyNumberFormat="1" applyFont="1" applyBorder="1" applyAlignment="1">
      <alignment vertical="center"/>
    </xf>
    <xf numFmtId="3" fontId="12" fillId="0" borderId="16" xfId="0" applyNumberFormat="1" applyFont="1" applyBorder="1" applyAlignment="1">
      <alignment horizontal="right" vertical="center"/>
    </xf>
    <xf numFmtId="3" fontId="10" fillId="8" borderId="1" xfId="0" applyNumberFormat="1" applyFont="1" applyFill="1" applyBorder="1" applyAlignment="1">
      <alignment horizontal="right" vertical="center"/>
    </xf>
    <xf numFmtId="0" fontId="18" fillId="0" borderId="1" xfId="0" applyFont="1" applyBorder="1" applyAlignment="1">
      <alignment horizontal="center" vertical="center" wrapText="1"/>
    </xf>
    <xf numFmtId="0" fontId="7" fillId="0" borderId="0" xfId="0" quotePrefix="1" applyFont="1"/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0" xfId="0" applyFont="1"/>
    <xf numFmtId="3" fontId="7" fillId="3" borderId="9" xfId="0" applyNumberFormat="1" applyFont="1" applyFill="1" applyBorder="1" applyAlignment="1">
      <alignment horizontal="right" vertical="center"/>
    </xf>
    <xf numFmtId="3" fontId="7" fillId="3" borderId="6" xfId="0" applyNumberFormat="1" applyFont="1" applyFill="1" applyBorder="1" applyAlignment="1">
      <alignment horizontal="right" vertical="center"/>
    </xf>
    <xf numFmtId="0" fontId="4" fillId="12" borderId="7" xfId="0" applyFont="1" applyFill="1" applyBorder="1" applyAlignment="1">
      <alignment horizontal="center" vertical="center"/>
    </xf>
    <xf numFmtId="3" fontId="4" fillId="12" borderId="7" xfId="0" applyNumberFormat="1" applyFont="1" applyFill="1" applyBorder="1" applyAlignment="1">
      <alignment horizontal="right" vertical="center"/>
    </xf>
    <xf numFmtId="3" fontId="7" fillId="12" borderId="7" xfId="0" applyNumberFormat="1" applyFont="1" applyFill="1" applyBorder="1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0" fontId="7" fillId="0" borderId="0" xfId="0" applyFont="1"/>
    <xf numFmtId="0" fontId="19" fillId="0" borderId="0" xfId="0" applyFont="1" applyAlignment="1">
      <alignment vertical="center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0" fillId="6" borderId="1" xfId="0" applyFont="1" applyFill="1" applyBorder="1" applyAlignment="1">
      <alignment horizontal="center" vertical="center"/>
    </xf>
    <xf numFmtId="3" fontId="10" fillId="6" borderId="1" xfId="0" applyNumberFormat="1" applyFont="1" applyFill="1" applyBorder="1" applyAlignment="1">
      <alignment horizontal="right" vertical="center"/>
    </xf>
    <xf numFmtId="0" fontId="10" fillId="7" borderId="7" xfId="0" applyFont="1" applyFill="1" applyBorder="1" applyAlignment="1">
      <alignment horizontal="center" vertical="center"/>
    </xf>
    <xf numFmtId="3" fontId="10" fillId="7" borderId="7" xfId="0" applyNumberFormat="1" applyFont="1" applyFill="1" applyBorder="1" applyAlignment="1">
      <alignment horizontal="right" vertical="center"/>
    </xf>
    <xf numFmtId="0" fontId="11" fillId="0" borderId="9" xfId="0" applyFont="1" applyBorder="1" applyAlignment="1">
      <alignment horizontal="center" vertical="center"/>
    </xf>
    <xf numFmtId="0" fontId="11" fillId="0" borderId="4" xfId="0" quotePrefix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right" vertical="center"/>
    </xf>
    <xf numFmtId="3" fontId="11" fillId="3" borderId="3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3" fontId="8" fillId="6" borderId="1" xfId="0" applyNumberFormat="1" applyFont="1" applyFill="1" applyBorder="1" applyAlignment="1">
      <alignment horizontal="right" vertical="center"/>
    </xf>
    <xf numFmtId="3" fontId="8" fillId="3" borderId="3" xfId="0" applyNumberFormat="1" applyFont="1" applyFill="1" applyBorder="1"/>
    <xf numFmtId="3" fontId="8" fillId="3" borderId="0" xfId="0" applyNumberFormat="1" applyFont="1" applyFill="1" applyBorder="1"/>
    <xf numFmtId="0" fontId="12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8" fillId="0" borderId="11" xfId="0" quotePrefix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0" fontId="10" fillId="3" borderId="7" xfId="0" applyFont="1" applyFill="1" applyBorder="1" applyAlignment="1">
      <alignment horizontal="right" vertical="center" wrapText="1"/>
    </xf>
    <xf numFmtId="3" fontId="10" fillId="3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/>
    </xf>
    <xf numFmtId="0" fontId="20" fillId="2" borderId="1" xfId="0" applyFont="1" applyFill="1" applyBorder="1" applyAlignment="1">
      <alignment horizontal="center"/>
    </xf>
    <xf numFmtId="3" fontId="21" fillId="2" borderId="1" xfId="0" applyNumberFormat="1" applyFont="1" applyFill="1" applyBorder="1"/>
    <xf numFmtId="3" fontId="21" fillId="2" borderId="1" xfId="0" applyNumberFormat="1" applyFont="1" applyFill="1" applyBorder="1" applyAlignment="1">
      <alignment horizontal="right" vertical="center"/>
    </xf>
    <xf numFmtId="0" fontId="20" fillId="3" borderId="0" xfId="0" applyFont="1" applyFill="1" applyBorder="1" applyAlignment="1">
      <alignment horizontal="center"/>
    </xf>
    <xf numFmtId="3" fontId="21" fillId="3" borderId="0" xfId="0" applyNumberFormat="1" applyFont="1" applyFill="1" applyBorder="1"/>
    <xf numFmtId="3" fontId="21" fillId="3" borderId="0" xfId="0" applyNumberFormat="1" applyFont="1" applyFill="1" applyBorder="1" applyAlignment="1">
      <alignment horizontal="right" vertical="center"/>
    </xf>
    <xf numFmtId="0" fontId="20" fillId="3" borderId="16" xfId="0" applyFont="1" applyFill="1" applyBorder="1" applyAlignment="1">
      <alignment horizontal="center"/>
    </xf>
    <xf numFmtId="3" fontId="21" fillId="3" borderId="16" xfId="0" applyNumberFormat="1" applyFont="1" applyFill="1" applyBorder="1"/>
    <xf numFmtId="3" fontId="8" fillId="0" borderId="0" xfId="0" applyNumberFormat="1" applyFont="1" applyBorder="1" applyAlignment="1">
      <alignment horizontal="right"/>
    </xf>
    <xf numFmtId="0" fontId="21" fillId="3" borderId="12" xfId="0" applyFont="1" applyFill="1" applyBorder="1" applyAlignment="1">
      <alignment horizontal="left" vertical="center"/>
    </xf>
    <xf numFmtId="0" fontId="21" fillId="3" borderId="17" xfId="0" applyFont="1" applyFill="1" applyBorder="1" applyAlignment="1">
      <alignment horizontal="left" vertical="center"/>
    </xf>
    <xf numFmtId="0" fontId="21" fillId="3" borderId="18" xfId="0" applyFont="1" applyFill="1" applyBorder="1" applyAlignment="1">
      <alignment horizontal="left" vertical="center"/>
    </xf>
    <xf numFmtId="0" fontId="21" fillId="0" borderId="19" xfId="0" applyFont="1" applyBorder="1" applyAlignment="1">
      <alignment horizontal="center" vertical="center"/>
    </xf>
    <xf numFmtId="0" fontId="20" fillId="9" borderId="1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7" fillId="0" borderId="3" xfId="0" applyNumberFormat="1" applyFont="1" applyBorder="1"/>
    <xf numFmtId="3" fontId="7" fillId="0" borderId="0" xfId="0" applyNumberFormat="1" applyFont="1"/>
    <xf numFmtId="0" fontId="7" fillId="0" borderId="14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1" fillId="12" borderId="8" xfId="0" applyFont="1" applyFill="1" applyBorder="1" applyAlignment="1">
      <alignment horizontal="left" vertical="center" wrapText="1"/>
    </xf>
    <xf numFmtId="0" fontId="0" fillId="12" borderId="23" xfId="0" applyFill="1" applyBorder="1" applyAlignment="1">
      <alignment vertical="center" wrapText="1"/>
    </xf>
    <xf numFmtId="0" fontId="0" fillId="12" borderId="23" xfId="0" applyFill="1" applyBorder="1" applyAlignment="1">
      <alignment vertical="center"/>
    </xf>
    <xf numFmtId="0" fontId="0" fillId="12" borderId="24" xfId="0" applyFill="1" applyBorder="1" applyAlignment="1">
      <alignment vertical="center"/>
    </xf>
    <xf numFmtId="0" fontId="7" fillId="0" borderId="20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5" borderId="12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center" wrapText="1"/>
    </xf>
    <xf numFmtId="0" fontId="8" fillId="4" borderId="24" xfId="0" applyFont="1" applyFill="1" applyBorder="1" applyAlignment="1">
      <alignment horizontal="left" vertical="center" wrapText="1"/>
    </xf>
    <xf numFmtId="0" fontId="8" fillId="5" borderId="12" xfId="0" applyFont="1" applyFill="1" applyBorder="1" applyAlignment="1">
      <alignment horizontal="left" vertical="center" wrapText="1"/>
    </xf>
    <xf numFmtId="0" fontId="8" fillId="5" borderId="17" xfId="0" applyFont="1" applyFill="1" applyBorder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3" borderId="22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7" xfId="0" applyFont="1" applyBorder="1"/>
    <xf numFmtId="0" fontId="7" fillId="0" borderId="18" xfId="0" applyFont="1" applyBorder="1"/>
    <xf numFmtId="0" fontId="8" fillId="0" borderId="19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3" fontId="8" fillId="0" borderId="12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7" fillId="0" borderId="0" xfId="0" applyFont="1"/>
    <xf numFmtId="3" fontId="7" fillId="0" borderId="18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7" fillId="0" borderId="17" xfId="0" applyFont="1" applyBorder="1" applyAlignment="1"/>
    <xf numFmtId="0" fontId="7" fillId="0" borderId="18" xfId="0" applyFont="1" applyBorder="1" applyAlignment="1"/>
    <xf numFmtId="0" fontId="8" fillId="8" borderId="12" xfId="0" applyFont="1" applyFill="1" applyBorder="1" applyAlignment="1">
      <alignment horizontal="left" vertical="center" wrapText="1"/>
    </xf>
    <xf numFmtId="0" fontId="8" fillId="8" borderId="17" xfId="0" applyFont="1" applyFill="1" applyBorder="1" applyAlignment="1">
      <alignment horizontal="left" vertical="center" wrapText="1"/>
    </xf>
    <xf numFmtId="0" fontId="8" fillId="8" borderId="18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3" fontId="7" fillId="0" borderId="0" xfId="0" applyNumberFormat="1" applyFont="1" applyBorder="1" applyAlignment="1">
      <alignment horizontal="center" vertical="center"/>
    </xf>
    <xf numFmtId="0" fontId="8" fillId="3" borderId="23" xfId="0" applyFont="1" applyFill="1" applyBorder="1" applyAlignment="1">
      <alignment horizontal="left" vertical="center"/>
    </xf>
    <xf numFmtId="0" fontId="8" fillId="3" borderId="24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3" borderId="12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8" fillId="3" borderId="18" xfId="0" applyFont="1" applyFill="1" applyBorder="1" applyAlignment="1">
      <alignment horizontal="left" vertical="center" wrapText="1"/>
    </xf>
    <xf numFmtId="0" fontId="8" fillId="3" borderId="22" xfId="0" quotePrefix="1" applyFont="1" applyFill="1" applyBorder="1" applyAlignment="1">
      <alignment horizontal="left" vertical="center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3" fontId="8" fillId="0" borderId="18" xfId="0" applyNumberFormat="1" applyFont="1" applyBorder="1" applyAlignment="1">
      <alignment vertical="center"/>
    </xf>
    <xf numFmtId="0" fontId="8" fillId="10" borderId="33" xfId="0" applyFont="1" applyFill="1" applyBorder="1" applyAlignment="1">
      <alignment horizontal="left" vertical="center" wrapText="1"/>
    </xf>
    <xf numFmtId="0" fontId="7" fillId="11" borderId="34" xfId="0" applyFont="1" applyFill="1" applyBorder="1" applyAlignment="1">
      <alignment horizontal="left" vertical="center" wrapText="1"/>
    </xf>
    <xf numFmtId="0" fontId="7" fillId="11" borderId="35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8" fillId="5" borderId="12" xfId="0" applyFont="1" applyFill="1" applyBorder="1" applyAlignment="1">
      <alignment vertical="center" wrapText="1"/>
    </xf>
    <xf numFmtId="0" fontId="8" fillId="5" borderId="17" xfId="0" applyFont="1" applyFill="1" applyBorder="1" applyAlignment="1">
      <alignment vertical="center" wrapText="1"/>
    </xf>
    <xf numFmtId="0" fontId="8" fillId="5" borderId="18" xfId="0" applyFont="1" applyFill="1" applyBorder="1" applyAlignment="1">
      <alignment vertical="center" wrapText="1"/>
    </xf>
    <xf numFmtId="0" fontId="7" fillId="0" borderId="0" xfId="0" quotePrefix="1" applyFont="1" applyAlignment="1"/>
    <xf numFmtId="0" fontId="7" fillId="0" borderId="0" xfId="0" applyFont="1" applyAlignment="1"/>
    <xf numFmtId="3" fontId="21" fillId="3" borderId="14" xfId="0" applyNumberFormat="1" applyFont="1" applyFill="1" applyBorder="1" applyAlignment="1">
      <alignment horizontal="center" vertical="center"/>
    </xf>
    <xf numFmtId="3" fontId="21" fillId="3" borderId="13" xfId="0" applyNumberFormat="1" applyFont="1" applyFill="1" applyBorder="1" applyAlignment="1">
      <alignment horizontal="center" vertical="center"/>
    </xf>
    <xf numFmtId="3" fontId="21" fillId="3" borderId="8" xfId="0" applyNumberFormat="1" applyFont="1" applyFill="1" applyBorder="1" applyAlignment="1">
      <alignment horizontal="center" vertical="center"/>
    </xf>
    <xf numFmtId="3" fontId="21" fillId="3" borderId="24" xfId="0" applyNumberFormat="1" applyFont="1" applyFill="1" applyBorder="1" applyAlignment="1">
      <alignment horizontal="center" vertical="center"/>
    </xf>
    <xf numFmtId="3" fontId="21" fillId="3" borderId="12" xfId="0" applyNumberFormat="1" applyFont="1" applyFill="1" applyBorder="1" applyAlignment="1">
      <alignment horizontal="center" vertical="center"/>
    </xf>
    <xf numFmtId="3" fontId="21" fillId="3" borderId="18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3" fontId="20" fillId="9" borderId="12" xfId="0" applyNumberFormat="1" applyFont="1" applyFill="1" applyBorder="1" applyAlignment="1">
      <alignment horizontal="center" vertical="center"/>
    </xf>
    <xf numFmtId="3" fontId="20" fillId="9" borderId="18" xfId="0" applyNumberFormat="1" applyFont="1" applyFill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center"/>
    </xf>
    <xf numFmtId="3" fontId="21" fillId="3" borderId="20" xfId="0" applyNumberFormat="1" applyFont="1" applyFill="1" applyBorder="1" applyAlignment="1">
      <alignment horizontal="center" vertical="center"/>
    </xf>
    <xf numFmtId="3" fontId="21" fillId="3" borderId="32" xfId="0" applyNumberFormat="1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left" vertical="center"/>
    </xf>
    <xf numFmtId="0" fontId="10" fillId="6" borderId="17" xfId="0" applyFont="1" applyFill="1" applyBorder="1" applyAlignment="1">
      <alignment horizontal="left" vertical="center"/>
    </xf>
    <xf numFmtId="0" fontId="10" fillId="6" borderId="18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3" fillId="0" borderId="12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10" fillId="6" borderId="12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10" fillId="7" borderId="8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13" fillId="0" borderId="21" xfId="0" applyFont="1" applyBorder="1" applyAlignment="1">
      <alignment vertical="center" wrapText="1"/>
    </xf>
    <xf numFmtId="0" fontId="10" fillId="7" borderId="8" xfId="0" applyFont="1" applyFill="1" applyBorder="1" applyAlignment="1">
      <alignment horizontal="left" vertical="center"/>
    </xf>
    <xf numFmtId="0" fontId="10" fillId="7" borderId="23" xfId="0" applyFont="1" applyFill="1" applyBorder="1" applyAlignment="1">
      <alignment horizontal="left" vertical="center"/>
    </xf>
    <xf numFmtId="0" fontId="10" fillId="7" borderId="24" xfId="0" applyFont="1" applyFill="1" applyBorder="1" applyAlignment="1">
      <alignment horizontal="left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0" fillId="9" borderId="12" xfId="0" applyFont="1" applyFill="1" applyBorder="1" applyAlignment="1">
      <alignment horizontal="left" vertical="center" wrapText="1"/>
    </xf>
    <xf numFmtId="0" fontId="20" fillId="9" borderId="17" xfId="0" applyFont="1" applyFill="1" applyBorder="1" applyAlignment="1">
      <alignment horizontal="left" vertical="center" wrapText="1"/>
    </xf>
    <xf numFmtId="0" fontId="20" fillId="9" borderId="18" xfId="0" applyFont="1" applyFill="1" applyBorder="1" applyAlignment="1">
      <alignment horizontal="left" vertical="center" wrapText="1"/>
    </xf>
    <xf numFmtId="0" fontId="8" fillId="6" borderId="12" xfId="0" applyFont="1" applyFill="1" applyBorder="1" applyAlignment="1">
      <alignment horizontal="left" vertical="center"/>
    </xf>
    <xf numFmtId="0" fontId="8" fillId="6" borderId="17" xfId="0" applyFont="1" applyFill="1" applyBorder="1" applyAlignment="1">
      <alignment horizontal="left" vertical="center"/>
    </xf>
    <xf numFmtId="0" fontId="8" fillId="6" borderId="18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21" fillId="0" borderId="12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21" fillId="3" borderId="14" xfId="0" quotePrefix="1" applyFont="1" applyFill="1" applyBorder="1" applyAlignment="1">
      <alignment horizontal="left" vertical="center" wrapText="1"/>
    </xf>
    <xf numFmtId="0" fontId="21" fillId="3" borderId="22" xfId="0" quotePrefix="1" applyFont="1" applyFill="1" applyBorder="1" applyAlignment="1">
      <alignment horizontal="left" vertical="center" wrapText="1"/>
    </xf>
    <xf numFmtId="0" fontId="21" fillId="3" borderId="13" xfId="0" quotePrefix="1" applyFont="1" applyFill="1" applyBorder="1" applyAlignment="1">
      <alignment horizontal="left" vertical="center" wrapText="1"/>
    </xf>
    <xf numFmtId="0" fontId="21" fillId="3" borderId="20" xfId="0" quotePrefix="1" applyFont="1" applyFill="1" applyBorder="1" applyAlignment="1">
      <alignment horizontal="left" vertical="center" wrapText="1"/>
    </xf>
    <xf numFmtId="0" fontId="21" fillId="3" borderId="31" xfId="0" quotePrefix="1" applyFont="1" applyFill="1" applyBorder="1" applyAlignment="1">
      <alignment horizontal="left" vertical="center" wrapText="1"/>
    </xf>
    <xf numFmtId="0" fontId="21" fillId="3" borderId="32" xfId="0" quotePrefix="1" applyFont="1" applyFill="1" applyBorder="1" applyAlignment="1">
      <alignment horizontal="left" vertical="center" wrapText="1"/>
    </xf>
    <xf numFmtId="0" fontId="7" fillId="0" borderId="23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21" fillId="3" borderId="8" xfId="0" quotePrefix="1" applyFont="1" applyFill="1" applyBorder="1" applyAlignment="1">
      <alignment horizontal="left" vertical="center" wrapText="1"/>
    </xf>
    <xf numFmtId="0" fontId="21" fillId="3" borderId="23" xfId="0" quotePrefix="1" applyFont="1" applyFill="1" applyBorder="1" applyAlignment="1">
      <alignment horizontal="left" vertical="center" wrapText="1"/>
    </xf>
    <xf numFmtId="0" fontId="21" fillId="3" borderId="24" xfId="0" quotePrefix="1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20" fillId="2" borderId="12" xfId="0" applyFont="1" applyFill="1" applyBorder="1" applyAlignment="1">
      <alignment horizontal="center"/>
    </xf>
    <xf numFmtId="0" fontId="20" fillId="2" borderId="17" xfId="0" applyFont="1" applyFill="1" applyBorder="1" applyAlignment="1">
      <alignment horizontal="center"/>
    </xf>
    <xf numFmtId="0" fontId="20" fillId="2" borderId="18" xfId="0" applyFont="1" applyFill="1" applyBorder="1" applyAlignment="1">
      <alignment horizontal="center"/>
    </xf>
    <xf numFmtId="0" fontId="21" fillId="3" borderId="12" xfId="0" applyFont="1" applyFill="1" applyBorder="1" applyAlignment="1">
      <alignment horizontal="left" vertical="center" wrapText="1"/>
    </xf>
    <xf numFmtId="0" fontId="21" fillId="3" borderId="17" xfId="0" applyFont="1" applyFill="1" applyBorder="1" applyAlignment="1">
      <alignment horizontal="left" vertical="center" wrapText="1"/>
    </xf>
    <xf numFmtId="0" fontId="21" fillId="3" borderId="18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vertical="center" wrapText="1"/>
    </xf>
    <xf numFmtId="0" fontId="8" fillId="3" borderId="17" xfId="0" applyFont="1" applyFill="1" applyBorder="1" applyAlignment="1">
      <alignment vertical="center" wrapText="1"/>
    </xf>
    <xf numFmtId="0" fontId="8" fillId="3" borderId="18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  <color rgb="FFFF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8"/>
  <sheetViews>
    <sheetView tabSelected="1" topLeftCell="A175" workbookViewId="0">
      <selection activeCell="H116" sqref="H116"/>
    </sheetView>
  </sheetViews>
  <sheetFormatPr defaultRowHeight="12.75"/>
  <cols>
    <col min="1" max="1" width="5.28515625" customWidth="1"/>
    <col min="2" max="2" width="6.85546875" customWidth="1"/>
    <col min="3" max="3" width="8.140625" customWidth="1"/>
    <col min="4" max="4" width="5.140625" customWidth="1"/>
    <col min="5" max="5" width="10.140625" customWidth="1"/>
    <col min="6" max="6" width="8.7109375" customWidth="1"/>
    <col min="7" max="7" width="7.85546875" customWidth="1"/>
    <col min="8" max="8" width="11.42578125" customWidth="1"/>
    <col min="9" max="9" width="9.7109375" customWidth="1"/>
    <col min="10" max="10" width="9.42578125" customWidth="1"/>
    <col min="11" max="11" width="8.5703125" customWidth="1"/>
    <col min="12" max="12" width="8.7109375" customWidth="1"/>
    <col min="13" max="13" width="7.28515625" customWidth="1"/>
    <col min="14" max="14" width="8.140625" customWidth="1"/>
    <col min="15" max="15" width="7.42578125" customWidth="1"/>
    <col min="16" max="16" width="9.5703125" customWidth="1"/>
    <col min="17" max="17" width="11.140625" bestFit="1" customWidth="1"/>
  </cols>
  <sheetData>
    <row r="1" spans="1:16" s="3" customFormat="1" ht="12" customHeight="1">
      <c r="A1" s="10"/>
      <c r="B1" s="10"/>
      <c r="C1" s="10"/>
      <c r="D1" s="10"/>
      <c r="E1" s="10"/>
      <c r="F1" s="10"/>
      <c r="G1" s="10"/>
      <c r="H1" s="10"/>
      <c r="I1" s="10"/>
      <c r="J1" s="32" t="s">
        <v>178</v>
      </c>
      <c r="K1" s="33"/>
      <c r="L1" s="33"/>
      <c r="M1" s="10"/>
      <c r="N1" s="10"/>
      <c r="O1" s="10"/>
      <c r="P1" s="10"/>
    </row>
    <row r="2" spans="1:16" s="3" customFormat="1" ht="10.5" customHeight="1">
      <c r="A2" s="10"/>
      <c r="B2" s="10"/>
      <c r="C2" s="10"/>
      <c r="D2" s="10"/>
      <c r="E2" s="10"/>
      <c r="F2" s="10"/>
      <c r="G2" s="10"/>
      <c r="H2" s="10"/>
      <c r="I2" s="10"/>
      <c r="J2" s="11" t="s">
        <v>143</v>
      </c>
      <c r="K2" s="11"/>
      <c r="L2" s="11"/>
      <c r="M2" s="10"/>
      <c r="N2" s="10"/>
      <c r="O2" s="10"/>
      <c r="P2" s="10"/>
    </row>
    <row r="3" spans="1:16" s="3" customFormat="1" ht="11.25" customHeight="1">
      <c r="A3" s="10"/>
      <c r="B3" s="10"/>
      <c r="C3" s="10"/>
      <c r="D3" s="10"/>
      <c r="E3" s="10"/>
      <c r="F3" s="10"/>
      <c r="G3" s="10"/>
      <c r="H3" s="10"/>
      <c r="I3" s="10"/>
      <c r="J3" s="11" t="s">
        <v>72</v>
      </c>
      <c r="K3" s="11"/>
      <c r="L3" s="11"/>
      <c r="M3" s="10"/>
      <c r="N3" s="10"/>
      <c r="O3" s="10"/>
      <c r="P3" s="10"/>
    </row>
    <row r="4" spans="1:16" s="3" customFormat="1" ht="9.75" customHeight="1">
      <c r="A4" s="10"/>
      <c r="B4" s="10"/>
      <c r="C4" s="10"/>
      <c r="D4" s="10"/>
      <c r="E4" s="10"/>
      <c r="F4" s="10"/>
      <c r="G4" s="10"/>
      <c r="H4" s="10"/>
      <c r="I4" s="10"/>
      <c r="J4" s="11" t="s">
        <v>144</v>
      </c>
      <c r="K4" s="11"/>
      <c r="L4" s="11"/>
      <c r="M4" s="10"/>
      <c r="N4" s="10"/>
      <c r="O4" s="10"/>
      <c r="P4" s="10"/>
    </row>
    <row r="5" spans="1:16" s="3" customFormat="1" ht="12.75" customHeight="1">
      <c r="A5" s="303" t="s">
        <v>145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10"/>
      <c r="N5" s="10"/>
      <c r="O5" s="10"/>
      <c r="P5" s="10"/>
    </row>
    <row r="6" spans="1:16" ht="2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9.75" customHeight="1">
      <c r="A7" s="218" t="s">
        <v>73</v>
      </c>
      <c r="B7" s="219"/>
      <c r="C7" s="220"/>
      <c r="D7" s="238" t="s">
        <v>93</v>
      </c>
      <c r="E7" s="238"/>
      <c r="F7" s="238"/>
      <c r="G7" s="238"/>
      <c r="H7" s="239"/>
      <c r="I7" s="242" t="s">
        <v>94</v>
      </c>
      <c r="J7" s="242"/>
      <c r="K7" s="242" t="s">
        <v>95</v>
      </c>
      <c r="L7" s="242"/>
      <c r="M7" s="10"/>
      <c r="N7" s="10"/>
      <c r="O7" s="10"/>
      <c r="P7" s="10"/>
    </row>
    <row r="8" spans="1:16" ht="11.25" customHeight="1">
      <c r="A8" s="34" t="s">
        <v>29</v>
      </c>
      <c r="B8" s="34" t="s">
        <v>74</v>
      </c>
      <c r="C8" s="34" t="s">
        <v>75</v>
      </c>
      <c r="D8" s="240"/>
      <c r="E8" s="240"/>
      <c r="F8" s="240"/>
      <c r="G8" s="240"/>
      <c r="H8" s="241"/>
      <c r="I8" s="35" t="s">
        <v>76</v>
      </c>
      <c r="J8" s="35" t="s">
        <v>77</v>
      </c>
      <c r="K8" s="35" t="s">
        <v>76</v>
      </c>
      <c r="L8" s="35" t="s">
        <v>77</v>
      </c>
      <c r="M8" s="10"/>
      <c r="N8" s="10"/>
      <c r="O8" s="10"/>
      <c r="P8" s="10"/>
    </row>
    <row r="9" spans="1:16" ht="14.25" customHeight="1">
      <c r="A9" s="36" t="s">
        <v>1</v>
      </c>
      <c r="B9" s="37"/>
      <c r="C9" s="37"/>
      <c r="D9" s="267" t="s">
        <v>96</v>
      </c>
      <c r="E9" s="268"/>
      <c r="F9" s="268"/>
      <c r="G9" s="268"/>
      <c r="H9" s="269"/>
      <c r="I9" s="38"/>
      <c r="J9" s="38">
        <f>J10</f>
        <v>469656</v>
      </c>
      <c r="K9" s="38"/>
      <c r="L9" s="38">
        <f>L10</f>
        <v>359000</v>
      </c>
      <c r="M9" s="10"/>
      <c r="N9" s="10"/>
      <c r="O9" s="10"/>
      <c r="P9" s="10"/>
    </row>
    <row r="10" spans="1:16" ht="12" customHeight="1">
      <c r="A10" s="39"/>
      <c r="B10" s="40" t="s">
        <v>97</v>
      </c>
      <c r="C10" s="39"/>
      <c r="D10" s="264" t="s">
        <v>167</v>
      </c>
      <c r="E10" s="265"/>
      <c r="F10" s="265"/>
      <c r="G10" s="265"/>
      <c r="H10" s="266"/>
      <c r="I10" s="41"/>
      <c r="J10" s="41">
        <f>J11+J12+J13</f>
        <v>469656</v>
      </c>
      <c r="K10" s="41"/>
      <c r="L10" s="41">
        <f>L13</f>
        <v>359000</v>
      </c>
      <c r="M10" s="10"/>
      <c r="N10" s="10"/>
      <c r="O10" s="10"/>
      <c r="P10" s="10"/>
    </row>
    <row r="11" spans="1:16" ht="12" customHeight="1">
      <c r="A11" s="42"/>
      <c r="B11" s="42"/>
      <c r="C11" s="43">
        <v>6050</v>
      </c>
      <c r="D11" s="245" t="s">
        <v>98</v>
      </c>
      <c r="E11" s="246"/>
      <c r="F11" s="246"/>
      <c r="G11" s="246"/>
      <c r="H11" s="247"/>
      <c r="I11" s="44"/>
      <c r="J11" s="44">
        <v>41851</v>
      </c>
      <c r="K11" s="44"/>
      <c r="L11" s="44"/>
      <c r="M11" s="10"/>
      <c r="N11" s="10"/>
      <c r="O11" s="10"/>
      <c r="P11" s="10"/>
    </row>
    <row r="12" spans="1:16" s="9" customFormat="1" ht="12" customHeight="1">
      <c r="A12" s="42"/>
      <c r="B12" s="42"/>
      <c r="C12" s="43">
        <v>6050</v>
      </c>
      <c r="D12" s="245" t="s">
        <v>176</v>
      </c>
      <c r="E12" s="246"/>
      <c r="F12" s="246"/>
      <c r="G12" s="246"/>
      <c r="H12" s="247"/>
      <c r="I12" s="44"/>
      <c r="J12" s="44">
        <v>359000</v>
      </c>
      <c r="K12" s="44"/>
      <c r="L12" s="44"/>
      <c r="M12" s="29"/>
      <c r="N12" s="29"/>
      <c r="O12" s="29"/>
      <c r="P12" s="29"/>
    </row>
    <row r="13" spans="1:16" s="9" customFormat="1" ht="12" customHeight="1">
      <c r="A13" s="42"/>
      <c r="B13" s="42"/>
      <c r="C13" s="43">
        <v>6059</v>
      </c>
      <c r="D13" s="245" t="s">
        <v>176</v>
      </c>
      <c r="E13" s="246"/>
      <c r="F13" s="246"/>
      <c r="G13" s="246"/>
      <c r="H13" s="247"/>
      <c r="I13" s="50"/>
      <c r="J13" s="50">
        <v>68805</v>
      </c>
      <c r="K13" s="50"/>
      <c r="L13" s="50">
        <v>359000</v>
      </c>
      <c r="M13" s="29"/>
      <c r="N13" s="29"/>
      <c r="O13" s="29"/>
      <c r="P13" s="29"/>
    </row>
    <row r="14" spans="1:16" s="4" customFormat="1" ht="14.25" customHeight="1">
      <c r="A14" s="36">
        <v>600</v>
      </c>
      <c r="B14" s="37"/>
      <c r="C14" s="37"/>
      <c r="D14" s="267" t="s">
        <v>99</v>
      </c>
      <c r="E14" s="268"/>
      <c r="F14" s="268"/>
      <c r="G14" s="268"/>
      <c r="H14" s="269"/>
      <c r="I14" s="38"/>
      <c r="J14" s="38">
        <f>J18</f>
        <v>18425</v>
      </c>
      <c r="K14" s="38">
        <f>K15+K18</f>
        <v>584413</v>
      </c>
      <c r="L14" s="38">
        <f>L18</f>
        <v>55276</v>
      </c>
      <c r="M14" s="10"/>
      <c r="N14" s="10"/>
      <c r="O14" s="10"/>
      <c r="P14" s="10"/>
    </row>
    <row r="15" spans="1:16" s="4" customFormat="1" ht="12" customHeight="1">
      <c r="A15" s="39"/>
      <c r="B15" s="40">
        <v>60004</v>
      </c>
      <c r="C15" s="39"/>
      <c r="D15" s="264" t="s">
        <v>120</v>
      </c>
      <c r="E15" s="265"/>
      <c r="F15" s="265"/>
      <c r="G15" s="265"/>
      <c r="H15" s="266"/>
      <c r="I15" s="41"/>
      <c r="J15" s="41"/>
      <c r="K15" s="41">
        <f>K16+K17</f>
        <v>490741</v>
      </c>
      <c r="L15" s="41"/>
      <c r="M15" s="10"/>
      <c r="N15" s="10"/>
      <c r="O15" s="10"/>
      <c r="P15" s="10"/>
    </row>
    <row r="16" spans="1:16" s="4" customFormat="1" ht="37.5" customHeight="1">
      <c r="A16" s="42"/>
      <c r="B16" s="42"/>
      <c r="C16" s="43">
        <v>2310</v>
      </c>
      <c r="D16" s="245" t="s">
        <v>121</v>
      </c>
      <c r="E16" s="246"/>
      <c r="F16" s="246"/>
      <c r="G16" s="246"/>
      <c r="H16" s="247"/>
      <c r="I16" s="44"/>
      <c r="J16" s="44"/>
      <c r="K16" s="44">
        <v>466153</v>
      </c>
      <c r="L16" s="44"/>
      <c r="M16" s="10"/>
      <c r="N16" s="10"/>
      <c r="O16" s="10"/>
      <c r="P16" s="10"/>
    </row>
    <row r="17" spans="1:16" s="4" customFormat="1" ht="12" customHeight="1">
      <c r="A17" s="42"/>
      <c r="B17" s="42"/>
      <c r="C17" s="45">
        <v>4270</v>
      </c>
      <c r="D17" s="248" t="s">
        <v>168</v>
      </c>
      <c r="E17" s="249"/>
      <c r="F17" s="249"/>
      <c r="G17" s="249"/>
      <c r="H17" s="250"/>
      <c r="I17" s="46"/>
      <c r="J17" s="46"/>
      <c r="K17" s="46">
        <v>24588</v>
      </c>
      <c r="L17" s="46"/>
      <c r="M17" s="10"/>
      <c r="N17" s="10"/>
      <c r="O17" s="10"/>
      <c r="P17" s="10"/>
    </row>
    <row r="18" spans="1:16" s="4" customFormat="1" ht="12" customHeight="1">
      <c r="A18" s="39"/>
      <c r="B18" s="40">
        <v>60016</v>
      </c>
      <c r="C18" s="39"/>
      <c r="D18" s="264" t="s">
        <v>100</v>
      </c>
      <c r="E18" s="265"/>
      <c r="F18" s="265"/>
      <c r="G18" s="265"/>
      <c r="H18" s="266"/>
      <c r="I18" s="41"/>
      <c r="J18" s="41">
        <f>J20+J21</f>
        <v>18425</v>
      </c>
      <c r="K18" s="41">
        <f>K19</f>
        <v>93672</v>
      </c>
      <c r="L18" s="41">
        <f>L21+L20</f>
        <v>55276</v>
      </c>
      <c r="M18" s="10"/>
      <c r="N18" s="10"/>
      <c r="O18" s="10"/>
      <c r="P18" s="10"/>
    </row>
    <row r="19" spans="1:16" s="4" customFormat="1" ht="11.25" customHeight="1">
      <c r="A19" s="42"/>
      <c r="B19" s="42"/>
      <c r="C19" s="43">
        <v>4300</v>
      </c>
      <c r="D19" s="245" t="s">
        <v>101</v>
      </c>
      <c r="E19" s="246"/>
      <c r="F19" s="246"/>
      <c r="G19" s="246"/>
      <c r="H19" s="247"/>
      <c r="I19" s="44"/>
      <c r="J19" s="44"/>
      <c r="K19" s="44">
        <v>93672</v>
      </c>
      <c r="L19" s="44"/>
      <c r="M19" s="10"/>
      <c r="N19" s="10"/>
      <c r="O19" s="10"/>
      <c r="P19" s="10"/>
    </row>
    <row r="20" spans="1:16" s="4" customFormat="1" ht="11.25" customHeight="1">
      <c r="A20" s="42"/>
      <c r="B20" s="42"/>
      <c r="C20" s="43">
        <v>6050</v>
      </c>
      <c r="D20" s="245" t="s">
        <v>98</v>
      </c>
      <c r="E20" s="246"/>
      <c r="F20" s="246"/>
      <c r="G20" s="246"/>
      <c r="H20" s="247"/>
      <c r="I20" s="47"/>
      <c r="J20" s="47">
        <v>17535</v>
      </c>
      <c r="K20" s="47"/>
      <c r="L20" s="47">
        <v>8940</v>
      </c>
      <c r="M20" s="10"/>
      <c r="N20" s="10"/>
      <c r="O20" s="10"/>
      <c r="P20" s="10"/>
    </row>
    <row r="21" spans="1:16" s="4" customFormat="1" ht="12" customHeight="1">
      <c r="A21" s="48"/>
      <c r="B21" s="48"/>
      <c r="C21" s="49">
        <v>6060</v>
      </c>
      <c r="D21" s="248" t="s">
        <v>116</v>
      </c>
      <c r="E21" s="249"/>
      <c r="F21" s="249"/>
      <c r="G21" s="249"/>
      <c r="H21" s="250"/>
      <c r="I21" s="50"/>
      <c r="J21" s="50">
        <v>890</v>
      </c>
      <c r="K21" s="50"/>
      <c r="L21" s="50">
        <v>46336</v>
      </c>
      <c r="M21" s="10"/>
      <c r="N21" s="10"/>
      <c r="O21" s="10"/>
      <c r="P21" s="10"/>
    </row>
    <row r="22" spans="1:16" s="4" customFormat="1" ht="14.25" customHeight="1">
      <c r="A22" s="36">
        <v>710</v>
      </c>
      <c r="B22" s="37"/>
      <c r="C22" s="37"/>
      <c r="D22" s="267" t="s">
        <v>110</v>
      </c>
      <c r="E22" s="268"/>
      <c r="F22" s="268"/>
      <c r="G22" s="268"/>
      <c r="H22" s="269"/>
      <c r="I22" s="38">
        <f>I23</f>
        <v>63960</v>
      </c>
      <c r="J22" s="38"/>
      <c r="K22" s="38">
        <f>K25</f>
        <v>63960</v>
      </c>
      <c r="L22" s="38"/>
      <c r="M22" s="10"/>
      <c r="N22" s="10"/>
      <c r="O22" s="10"/>
      <c r="P22" s="10"/>
    </row>
    <row r="23" spans="1:16" s="4" customFormat="1" ht="12.75" customHeight="1">
      <c r="A23" s="39"/>
      <c r="B23" s="40">
        <v>71004</v>
      </c>
      <c r="C23" s="39"/>
      <c r="D23" s="264" t="s">
        <v>119</v>
      </c>
      <c r="E23" s="265"/>
      <c r="F23" s="265"/>
      <c r="G23" s="265"/>
      <c r="H23" s="266"/>
      <c r="I23" s="41">
        <f>I24</f>
        <v>63960</v>
      </c>
      <c r="J23" s="41"/>
      <c r="K23" s="41"/>
      <c r="L23" s="41"/>
      <c r="M23" s="10"/>
      <c r="N23" s="10"/>
      <c r="O23" s="10"/>
      <c r="P23" s="10"/>
    </row>
    <row r="24" spans="1:16" s="4" customFormat="1" ht="12.75" customHeight="1">
      <c r="A24" s="42"/>
      <c r="B24" s="42"/>
      <c r="C24" s="43">
        <v>4170</v>
      </c>
      <c r="D24" s="245" t="s">
        <v>104</v>
      </c>
      <c r="E24" s="246"/>
      <c r="F24" s="246"/>
      <c r="G24" s="246"/>
      <c r="H24" s="247"/>
      <c r="I24" s="47">
        <v>63960</v>
      </c>
      <c r="J24" s="47"/>
      <c r="K24" s="47"/>
      <c r="L24" s="47"/>
      <c r="M24" s="10"/>
      <c r="N24" s="10"/>
      <c r="O24" s="10"/>
      <c r="P24" s="10"/>
    </row>
    <row r="25" spans="1:16" s="4" customFormat="1" ht="12.75" customHeight="1">
      <c r="A25" s="42"/>
      <c r="B25" s="42"/>
      <c r="C25" s="43">
        <v>4300</v>
      </c>
      <c r="D25" s="245" t="s">
        <v>101</v>
      </c>
      <c r="E25" s="246"/>
      <c r="F25" s="246"/>
      <c r="G25" s="246"/>
      <c r="H25" s="247"/>
      <c r="I25" s="47"/>
      <c r="J25" s="47"/>
      <c r="K25" s="47">
        <v>63960</v>
      </c>
      <c r="L25" s="47"/>
      <c r="M25" s="10"/>
      <c r="N25" s="10"/>
      <c r="O25" s="10"/>
      <c r="P25" s="10"/>
    </row>
    <row r="26" spans="1:16" s="4" customFormat="1" ht="13.5" customHeight="1">
      <c r="A26" s="51">
        <v>750</v>
      </c>
      <c r="B26" s="51"/>
      <c r="C26" s="51"/>
      <c r="D26" s="267" t="s">
        <v>102</v>
      </c>
      <c r="E26" s="268"/>
      <c r="F26" s="268"/>
      <c r="G26" s="268"/>
      <c r="H26" s="269"/>
      <c r="I26" s="12"/>
      <c r="J26" s="12"/>
      <c r="K26" s="12">
        <f>K27</f>
        <v>57167</v>
      </c>
      <c r="L26" s="12"/>
      <c r="M26" s="10"/>
      <c r="N26" s="10"/>
      <c r="O26" s="10"/>
      <c r="P26" s="10"/>
    </row>
    <row r="27" spans="1:16" s="4" customFormat="1" ht="12" customHeight="1">
      <c r="A27" s="39"/>
      <c r="B27" s="39">
        <v>75023</v>
      </c>
      <c r="C27" s="39"/>
      <c r="D27" s="264" t="s">
        <v>103</v>
      </c>
      <c r="E27" s="265"/>
      <c r="F27" s="265"/>
      <c r="G27" s="265"/>
      <c r="H27" s="266"/>
      <c r="I27" s="41"/>
      <c r="J27" s="41"/>
      <c r="K27" s="41">
        <f>K28</f>
        <v>57167</v>
      </c>
      <c r="L27" s="41"/>
      <c r="M27" s="10"/>
      <c r="N27" s="10"/>
      <c r="O27" s="10"/>
      <c r="P27" s="10"/>
    </row>
    <row r="28" spans="1:16" s="4" customFormat="1" ht="12" customHeight="1">
      <c r="A28" s="52"/>
      <c r="B28" s="53"/>
      <c r="C28" s="54">
        <v>4430</v>
      </c>
      <c r="D28" s="318" t="s">
        <v>118</v>
      </c>
      <c r="E28" s="319"/>
      <c r="F28" s="319"/>
      <c r="G28" s="319"/>
      <c r="H28" s="320"/>
      <c r="I28" s="44"/>
      <c r="J28" s="44"/>
      <c r="K28" s="44">
        <v>57167</v>
      </c>
      <c r="L28" s="44"/>
      <c r="M28" s="10"/>
      <c r="N28" s="10"/>
      <c r="O28" s="10"/>
      <c r="P28" s="10"/>
    </row>
    <row r="29" spans="1:16" s="4" customFormat="1" ht="26.25" customHeight="1">
      <c r="A29" s="51">
        <v>754</v>
      </c>
      <c r="B29" s="51"/>
      <c r="C29" s="51"/>
      <c r="D29" s="267" t="s">
        <v>122</v>
      </c>
      <c r="E29" s="268"/>
      <c r="F29" s="268"/>
      <c r="G29" s="268"/>
      <c r="H29" s="269"/>
      <c r="I29" s="12"/>
      <c r="J29" s="12"/>
      <c r="K29" s="12">
        <f>K32</f>
        <v>150000</v>
      </c>
      <c r="L29" s="12">
        <f>L31</f>
        <v>5000</v>
      </c>
      <c r="M29" s="10"/>
      <c r="N29" s="10"/>
      <c r="O29" s="10"/>
      <c r="P29" s="10"/>
    </row>
    <row r="30" spans="1:16" s="4" customFormat="1" ht="12.75" customHeight="1">
      <c r="A30" s="39"/>
      <c r="B30" s="39">
        <v>75412</v>
      </c>
      <c r="C30" s="39"/>
      <c r="D30" s="264" t="s">
        <v>123</v>
      </c>
      <c r="E30" s="265"/>
      <c r="F30" s="265"/>
      <c r="G30" s="265"/>
      <c r="H30" s="266"/>
      <c r="I30" s="41"/>
      <c r="J30" s="41"/>
      <c r="K30" s="41"/>
      <c r="L30" s="41">
        <f>L31</f>
        <v>5000</v>
      </c>
      <c r="M30" s="10"/>
      <c r="N30" s="10"/>
      <c r="O30" s="10"/>
      <c r="P30" s="10"/>
    </row>
    <row r="31" spans="1:16" s="4" customFormat="1" ht="13.5" customHeight="1">
      <c r="A31" s="42"/>
      <c r="B31" s="42"/>
      <c r="C31" s="43">
        <v>6060</v>
      </c>
      <c r="D31" s="248" t="s">
        <v>116</v>
      </c>
      <c r="E31" s="249"/>
      <c r="F31" s="249"/>
      <c r="G31" s="249"/>
      <c r="H31" s="250"/>
      <c r="I31" s="47"/>
      <c r="J31" s="47"/>
      <c r="K31" s="47"/>
      <c r="L31" s="47">
        <v>5000</v>
      </c>
      <c r="M31" s="10"/>
      <c r="N31" s="10"/>
      <c r="O31" s="10"/>
      <c r="P31" s="10"/>
    </row>
    <row r="32" spans="1:16" s="4" customFormat="1" ht="13.5" customHeight="1">
      <c r="A32" s="39"/>
      <c r="B32" s="40">
        <v>75421</v>
      </c>
      <c r="C32" s="39"/>
      <c r="D32" s="264" t="s">
        <v>171</v>
      </c>
      <c r="E32" s="265"/>
      <c r="F32" s="265"/>
      <c r="G32" s="265"/>
      <c r="H32" s="266"/>
      <c r="I32" s="41"/>
      <c r="J32" s="41"/>
      <c r="K32" s="41">
        <f>K33</f>
        <v>150000</v>
      </c>
      <c r="L32" s="41"/>
      <c r="M32" s="10"/>
      <c r="N32" s="10"/>
      <c r="O32" s="10"/>
      <c r="P32" s="10"/>
    </row>
    <row r="33" spans="1:16" s="4" customFormat="1" ht="13.5" customHeight="1">
      <c r="A33" s="42"/>
      <c r="B33" s="42"/>
      <c r="C33" s="45">
        <v>4270</v>
      </c>
      <c r="D33" s="248" t="s">
        <v>168</v>
      </c>
      <c r="E33" s="249"/>
      <c r="F33" s="249"/>
      <c r="G33" s="249"/>
      <c r="H33" s="250"/>
      <c r="I33" s="46"/>
      <c r="J33" s="46"/>
      <c r="K33" s="46">
        <v>150000</v>
      </c>
      <c r="L33" s="46"/>
      <c r="M33" s="10"/>
      <c r="N33" s="10"/>
      <c r="O33" s="10"/>
      <c r="P33" s="10"/>
    </row>
    <row r="34" spans="1:16" s="4" customFormat="1" ht="13.5" customHeight="1">
      <c r="A34" s="51">
        <v>758</v>
      </c>
      <c r="B34" s="51"/>
      <c r="C34" s="51"/>
      <c r="D34" s="315" t="s">
        <v>151</v>
      </c>
      <c r="E34" s="316"/>
      <c r="F34" s="316"/>
      <c r="G34" s="316"/>
      <c r="H34" s="317"/>
      <c r="I34" s="12">
        <f>SUM(I35)</f>
        <v>896000</v>
      </c>
      <c r="J34" s="12"/>
      <c r="K34" s="12"/>
      <c r="L34" s="12"/>
      <c r="M34" s="10"/>
      <c r="N34" s="10"/>
      <c r="O34" s="10"/>
      <c r="P34" s="10"/>
    </row>
    <row r="35" spans="1:16" s="4" customFormat="1" ht="12.75" customHeight="1">
      <c r="A35" s="39"/>
      <c r="B35" s="39">
        <v>75818</v>
      </c>
      <c r="C35" s="39"/>
      <c r="D35" s="264" t="s">
        <v>153</v>
      </c>
      <c r="E35" s="265"/>
      <c r="F35" s="265"/>
      <c r="G35" s="265"/>
      <c r="H35" s="266"/>
      <c r="I35" s="41">
        <f>SUM(I36,I37)</f>
        <v>896000</v>
      </c>
      <c r="J35" s="41"/>
      <c r="K35" s="41"/>
      <c r="L35" s="41"/>
      <c r="M35" s="10"/>
      <c r="N35" s="10"/>
      <c r="O35" s="10"/>
      <c r="P35" s="10"/>
    </row>
    <row r="36" spans="1:16" s="4" customFormat="1" ht="12" customHeight="1">
      <c r="A36" s="55"/>
      <c r="B36" s="55"/>
      <c r="C36" s="43">
        <v>4810</v>
      </c>
      <c r="D36" s="245" t="s">
        <v>152</v>
      </c>
      <c r="E36" s="246"/>
      <c r="F36" s="246"/>
      <c r="G36" s="246"/>
      <c r="H36" s="247"/>
      <c r="I36" s="44">
        <v>746000</v>
      </c>
      <c r="J36" s="44"/>
      <c r="K36" s="44"/>
      <c r="L36" s="44"/>
      <c r="M36" s="10"/>
      <c r="N36" s="10"/>
      <c r="O36" s="10"/>
      <c r="P36" s="10"/>
    </row>
    <row r="37" spans="1:16" s="4" customFormat="1" ht="32.25" customHeight="1">
      <c r="A37" s="42"/>
      <c r="B37" s="42"/>
      <c r="C37" s="55">
        <v>4810</v>
      </c>
      <c r="D37" s="255" t="s">
        <v>172</v>
      </c>
      <c r="E37" s="256"/>
      <c r="F37" s="256"/>
      <c r="G37" s="256"/>
      <c r="H37" s="257"/>
      <c r="I37" s="47">
        <v>150000</v>
      </c>
      <c r="J37" s="47"/>
      <c r="K37" s="47"/>
      <c r="L37" s="47"/>
      <c r="M37" s="10"/>
      <c r="N37" s="10"/>
      <c r="O37" s="10"/>
      <c r="P37" s="10"/>
    </row>
    <row r="38" spans="1:16" s="4" customFormat="1" ht="10.5" customHeight="1">
      <c r="A38" s="105"/>
      <c r="B38" s="105"/>
      <c r="C38" s="105"/>
      <c r="D38" s="115"/>
      <c r="E38" s="115"/>
      <c r="F38" s="115"/>
      <c r="G38" s="115"/>
      <c r="H38" s="115"/>
      <c r="I38" s="116"/>
      <c r="J38" s="116"/>
      <c r="K38" s="116"/>
      <c r="L38" s="116"/>
      <c r="M38" s="103"/>
      <c r="N38" s="103"/>
      <c r="O38" s="103"/>
      <c r="P38" s="103"/>
    </row>
    <row r="39" spans="1:16" s="4" customFormat="1" ht="21" customHeight="1">
      <c r="A39" s="107"/>
      <c r="B39" s="107"/>
      <c r="C39" s="107"/>
      <c r="D39" s="113"/>
      <c r="E39" s="113"/>
      <c r="F39" s="113"/>
      <c r="G39" s="113"/>
      <c r="H39" s="113"/>
      <c r="I39" s="117"/>
      <c r="J39" s="117"/>
      <c r="K39" s="117"/>
      <c r="L39" s="117"/>
      <c r="M39" s="103"/>
      <c r="N39" s="103"/>
      <c r="O39" s="103"/>
      <c r="P39" s="103"/>
    </row>
    <row r="40" spans="1:16" s="4" customFormat="1" ht="13.5" customHeight="1">
      <c r="A40" s="107"/>
      <c r="B40" s="107"/>
      <c r="C40" s="107"/>
      <c r="D40" s="113"/>
      <c r="E40" s="113"/>
      <c r="F40" s="113"/>
      <c r="G40" s="113"/>
      <c r="H40" s="113"/>
      <c r="I40" s="117"/>
      <c r="J40" s="117"/>
      <c r="K40" s="117"/>
      <c r="L40" s="117"/>
      <c r="M40" s="103"/>
      <c r="N40" s="103"/>
      <c r="O40" s="103"/>
      <c r="P40" s="103"/>
    </row>
    <row r="41" spans="1:16" s="4" customFormat="1" ht="8.25" customHeight="1">
      <c r="A41" s="106"/>
      <c r="B41" s="106"/>
      <c r="C41" s="106"/>
      <c r="D41" s="118"/>
      <c r="E41" s="118"/>
      <c r="F41" s="118"/>
      <c r="G41" s="118"/>
      <c r="H41" s="118"/>
      <c r="I41" s="119"/>
      <c r="J41" s="119"/>
      <c r="K41" s="119"/>
      <c r="L41" s="119"/>
      <c r="M41" s="103"/>
      <c r="N41" s="103"/>
      <c r="O41" s="103"/>
      <c r="P41" s="103"/>
    </row>
    <row r="42" spans="1:16" s="4" customFormat="1" ht="12" customHeight="1">
      <c r="A42" s="218" t="s">
        <v>73</v>
      </c>
      <c r="B42" s="219"/>
      <c r="C42" s="220"/>
      <c r="D42" s="238" t="s">
        <v>93</v>
      </c>
      <c r="E42" s="238"/>
      <c r="F42" s="238"/>
      <c r="G42" s="238"/>
      <c r="H42" s="239"/>
      <c r="I42" s="242" t="s">
        <v>94</v>
      </c>
      <c r="J42" s="242"/>
      <c r="K42" s="242" t="s">
        <v>95</v>
      </c>
      <c r="L42" s="242"/>
      <c r="M42" s="103"/>
      <c r="N42" s="103"/>
      <c r="O42" s="103"/>
      <c r="P42" s="103"/>
    </row>
    <row r="43" spans="1:16" s="4" customFormat="1" ht="12" customHeight="1">
      <c r="A43" s="104" t="s">
        <v>29</v>
      </c>
      <c r="B43" s="104" t="s">
        <v>74</v>
      </c>
      <c r="C43" s="104" t="s">
        <v>75</v>
      </c>
      <c r="D43" s="240"/>
      <c r="E43" s="240"/>
      <c r="F43" s="240"/>
      <c r="G43" s="240"/>
      <c r="H43" s="241"/>
      <c r="I43" s="35" t="s">
        <v>76</v>
      </c>
      <c r="J43" s="35" t="s">
        <v>77</v>
      </c>
      <c r="K43" s="35" t="s">
        <v>76</v>
      </c>
      <c r="L43" s="35" t="s">
        <v>77</v>
      </c>
      <c r="M43" s="103"/>
      <c r="N43" s="103"/>
      <c r="O43" s="103"/>
      <c r="P43" s="103"/>
    </row>
    <row r="44" spans="1:16" s="4" customFormat="1" ht="13.5" customHeight="1">
      <c r="A44" s="36">
        <v>801</v>
      </c>
      <c r="B44" s="37"/>
      <c r="C44" s="37"/>
      <c r="D44" s="321" t="s">
        <v>105</v>
      </c>
      <c r="E44" s="322"/>
      <c r="F44" s="322"/>
      <c r="G44" s="322"/>
      <c r="H44" s="323"/>
      <c r="I44" s="38">
        <f>I45+I51+I54</f>
        <v>949777</v>
      </c>
      <c r="J44" s="38"/>
      <c r="K44" s="38">
        <f>K54+K45</f>
        <v>949777</v>
      </c>
      <c r="L44" s="38">
        <f>L45+L54</f>
        <v>76405</v>
      </c>
      <c r="M44" s="10"/>
      <c r="N44" s="10"/>
      <c r="O44" s="10"/>
      <c r="P44" s="10"/>
    </row>
    <row r="45" spans="1:16" s="4" customFormat="1" ht="12" customHeight="1">
      <c r="A45" s="39"/>
      <c r="B45" s="40">
        <v>80101</v>
      </c>
      <c r="C45" s="39"/>
      <c r="D45" s="264" t="s">
        <v>79</v>
      </c>
      <c r="E45" s="265"/>
      <c r="F45" s="265"/>
      <c r="G45" s="265"/>
      <c r="H45" s="266"/>
      <c r="I45" s="41">
        <f>SUM(I46:I49)</f>
        <v>743500</v>
      </c>
      <c r="J45" s="41"/>
      <c r="K45" s="41">
        <f>SUM(K46:K49)</f>
        <v>705000</v>
      </c>
      <c r="L45" s="41">
        <f>L50</f>
        <v>68805</v>
      </c>
      <c r="M45" s="10"/>
      <c r="N45" s="10"/>
      <c r="O45" s="10"/>
      <c r="P45" s="10"/>
    </row>
    <row r="46" spans="1:16" s="4" customFormat="1" ht="24" customHeight="1">
      <c r="A46" s="55"/>
      <c r="B46" s="55"/>
      <c r="C46" s="43">
        <v>2540</v>
      </c>
      <c r="D46" s="245" t="s">
        <v>142</v>
      </c>
      <c r="E46" s="246"/>
      <c r="F46" s="246"/>
      <c r="G46" s="246"/>
      <c r="H46" s="247"/>
      <c r="I46" s="56">
        <v>43500</v>
      </c>
      <c r="J46" s="57"/>
      <c r="K46" s="56"/>
      <c r="L46" s="44"/>
      <c r="M46" s="10"/>
      <c r="N46" s="10"/>
      <c r="O46" s="10"/>
      <c r="P46" s="10"/>
    </row>
    <row r="47" spans="1:16" s="4" customFormat="1" ht="11.25" customHeight="1">
      <c r="A47" s="42"/>
      <c r="B47" s="42"/>
      <c r="C47" s="43">
        <v>4010</v>
      </c>
      <c r="D47" s="245" t="s">
        <v>154</v>
      </c>
      <c r="E47" s="246"/>
      <c r="F47" s="246"/>
      <c r="G47" s="246"/>
      <c r="H47" s="247"/>
      <c r="I47" s="56"/>
      <c r="J47" s="57"/>
      <c r="K47" s="56">
        <v>700000</v>
      </c>
      <c r="L47" s="44"/>
      <c r="M47" s="10"/>
      <c r="N47" s="10"/>
      <c r="O47" s="10"/>
      <c r="P47" s="10"/>
    </row>
    <row r="48" spans="1:16" s="4" customFormat="1" ht="12.75" customHeight="1">
      <c r="A48" s="42"/>
      <c r="B48" s="42"/>
      <c r="C48" s="43">
        <v>4420</v>
      </c>
      <c r="D48" s="245" t="s">
        <v>156</v>
      </c>
      <c r="E48" s="246"/>
      <c r="F48" s="246"/>
      <c r="G48" s="246"/>
      <c r="H48" s="247"/>
      <c r="I48" s="56"/>
      <c r="J48" s="57"/>
      <c r="K48" s="56">
        <v>5000</v>
      </c>
      <c r="L48" s="44"/>
      <c r="M48" s="10"/>
      <c r="N48" s="10"/>
      <c r="O48" s="10"/>
      <c r="P48" s="10"/>
    </row>
    <row r="49" spans="1:16" s="4" customFormat="1" ht="12.75" customHeight="1">
      <c r="A49" s="42"/>
      <c r="B49" s="42"/>
      <c r="C49" s="43">
        <v>4440</v>
      </c>
      <c r="D49" s="245" t="s">
        <v>157</v>
      </c>
      <c r="E49" s="246"/>
      <c r="F49" s="246"/>
      <c r="G49" s="246"/>
      <c r="H49" s="247"/>
      <c r="I49" s="56">
        <v>700000</v>
      </c>
      <c r="J49" s="57"/>
      <c r="K49" s="56"/>
      <c r="L49" s="44"/>
      <c r="M49" s="10"/>
      <c r="N49" s="10"/>
      <c r="O49" s="10"/>
      <c r="P49" s="10"/>
    </row>
    <row r="50" spans="1:16" s="4" customFormat="1" ht="12.75" customHeight="1">
      <c r="A50" s="42"/>
      <c r="B50" s="42"/>
      <c r="C50" s="43">
        <v>6050</v>
      </c>
      <c r="D50" s="245" t="s">
        <v>176</v>
      </c>
      <c r="E50" s="246"/>
      <c r="F50" s="246"/>
      <c r="G50" s="246"/>
      <c r="H50" s="247"/>
      <c r="I50" s="57"/>
      <c r="J50" s="57"/>
      <c r="K50" s="57"/>
      <c r="L50" s="46">
        <v>68805</v>
      </c>
      <c r="M50" s="29"/>
      <c r="N50" s="29"/>
      <c r="O50" s="29"/>
      <c r="P50" s="29"/>
    </row>
    <row r="51" spans="1:16" s="4" customFormat="1" ht="25.5" customHeight="1">
      <c r="A51" s="39"/>
      <c r="B51" s="40">
        <v>80103</v>
      </c>
      <c r="C51" s="39"/>
      <c r="D51" s="264" t="s">
        <v>111</v>
      </c>
      <c r="E51" s="265"/>
      <c r="F51" s="265"/>
      <c r="G51" s="265"/>
      <c r="H51" s="266"/>
      <c r="I51" s="41">
        <f>SUM(I52:I53)</f>
        <v>65000</v>
      </c>
      <c r="J51" s="41"/>
      <c r="K51" s="41"/>
      <c r="L51" s="41"/>
      <c r="M51" s="10"/>
      <c r="N51" s="10"/>
      <c r="O51" s="10"/>
      <c r="P51" s="10"/>
    </row>
    <row r="52" spans="1:16" s="4" customFormat="1" ht="23.25" customHeight="1">
      <c r="A52" s="42"/>
      <c r="B52" s="42"/>
      <c r="C52" s="43">
        <v>2540</v>
      </c>
      <c r="D52" s="245" t="s">
        <v>142</v>
      </c>
      <c r="E52" s="246"/>
      <c r="F52" s="246"/>
      <c r="G52" s="246"/>
      <c r="H52" s="247"/>
      <c r="I52" s="57">
        <v>60000</v>
      </c>
      <c r="J52" s="57"/>
      <c r="K52" s="57"/>
      <c r="L52" s="46"/>
      <c r="M52" s="10"/>
      <c r="N52" s="10"/>
      <c r="O52" s="10"/>
      <c r="P52" s="10"/>
    </row>
    <row r="53" spans="1:16" s="4" customFormat="1" ht="12" customHeight="1">
      <c r="A53" s="42"/>
      <c r="B53" s="42"/>
      <c r="C53" s="43">
        <v>4410</v>
      </c>
      <c r="D53" s="245" t="s">
        <v>155</v>
      </c>
      <c r="E53" s="246"/>
      <c r="F53" s="246"/>
      <c r="G53" s="246"/>
      <c r="H53" s="247"/>
      <c r="I53" s="57">
        <v>5000</v>
      </c>
      <c r="J53" s="57"/>
      <c r="K53" s="57"/>
      <c r="L53" s="46"/>
      <c r="M53" s="10"/>
      <c r="N53" s="10"/>
      <c r="O53" s="10"/>
      <c r="P53" s="10"/>
    </row>
    <row r="54" spans="1:16" s="4" customFormat="1" ht="12" customHeight="1">
      <c r="A54" s="39"/>
      <c r="B54" s="40">
        <v>80104</v>
      </c>
      <c r="C54" s="39"/>
      <c r="D54" s="264" t="s">
        <v>107</v>
      </c>
      <c r="E54" s="265"/>
      <c r="F54" s="265"/>
      <c r="G54" s="265"/>
      <c r="H54" s="266"/>
      <c r="I54" s="41">
        <f>I55</f>
        <v>141277</v>
      </c>
      <c r="J54" s="41"/>
      <c r="K54" s="41">
        <f>K55+K56</f>
        <v>244777</v>
      </c>
      <c r="L54" s="41">
        <f>L56</f>
        <v>7600</v>
      </c>
      <c r="M54" s="10"/>
      <c r="N54" s="10"/>
      <c r="O54" s="10"/>
      <c r="P54" s="10"/>
    </row>
    <row r="55" spans="1:16" s="4" customFormat="1" ht="25.5" customHeight="1">
      <c r="A55" s="42"/>
      <c r="B55" s="42"/>
      <c r="C55" s="43">
        <v>2540</v>
      </c>
      <c r="D55" s="245" t="s">
        <v>142</v>
      </c>
      <c r="E55" s="246"/>
      <c r="F55" s="246"/>
      <c r="G55" s="246"/>
      <c r="H55" s="247"/>
      <c r="I55" s="47">
        <v>141277</v>
      </c>
      <c r="J55" s="47"/>
      <c r="K55" s="47">
        <v>244777</v>
      </c>
      <c r="L55" s="47"/>
      <c r="M55" s="10"/>
      <c r="N55" s="10"/>
      <c r="O55" s="10"/>
      <c r="P55" s="10"/>
    </row>
    <row r="56" spans="1:16" s="4" customFormat="1" ht="13.5" customHeight="1">
      <c r="A56" s="42"/>
      <c r="B56" s="42"/>
      <c r="C56" s="49">
        <v>6060</v>
      </c>
      <c r="D56" s="248" t="s">
        <v>116</v>
      </c>
      <c r="E56" s="249"/>
      <c r="F56" s="249"/>
      <c r="G56" s="249"/>
      <c r="H56" s="250"/>
      <c r="I56" s="114"/>
      <c r="J56" s="114"/>
      <c r="K56" s="114"/>
      <c r="L56" s="114">
        <v>7600</v>
      </c>
      <c r="M56" s="103"/>
      <c r="N56" s="103"/>
      <c r="O56" s="103"/>
      <c r="P56" s="103"/>
    </row>
    <row r="57" spans="1:16" s="4" customFormat="1" ht="14.25" customHeight="1">
      <c r="A57" s="36">
        <v>852</v>
      </c>
      <c r="B57" s="37"/>
      <c r="C57" s="37"/>
      <c r="D57" s="321" t="s">
        <v>141</v>
      </c>
      <c r="E57" s="322"/>
      <c r="F57" s="322"/>
      <c r="G57" s="322"/>
      <c r="H57" s="323"/>
      <c r="I57" s="38">
        <f>I58+I61</f>
        <v>16000</v>
      </c>
      <c r="J57" s="38"/>
      <c r="K57" s="38">
        <f>K58</f>
        <v>7000</v>
      </c>
      <c r="L57" s="38"/>
      <c r="M57" s="10"/>
      <c r="N57" s="10"/>
      <c r="O57" s="10"/>
      <c r="P57" s="10"/>
    </row>
    <row r="58" spans="1:16" s="4" customFormat="1" ht="49.5" customHeight="1">
      <c r="A58" s="39"/>
      <c r="B58" s="40">
        <v>85212</v>
      </c>
      <c r="C58" s="39"/>
      <c r="D58" s="264" t="s">
        <v>162</v>
      </c>
      <c r="E58" s="265"/>
      <c r="F58" s="265"/>
      <c r="G58" s="265"/>
      <c r="H58" s="266"/>
      <c r="I58" s="41">
        <f>I59</f>
        <v>7000</v>
      </c>
      <c r="J58" s="41"/>
      <c r="K58" s="41">
        <f>K61+K60</f>
        <v>7000</v>
      </c>
      <c r="L58" s="41"/>
      <c r="M58" s="10"/>
      <c r="N58" s="10"/>
      <c r="O58" s="10"/>
      <c r="P58" s="10"/>
    </row>
    <row r="59" spans="1:16" s="4" customFormat="1" ht="12" customHeight="1">
      <c r="A59" s="55"/>
      <c r="B59" s="55"/>
      <c r="C59" s="43">
        <v>4010</v>
      </c>
      <c r="D59" s="245" t="s">
        <v>154</v>
      </c>
      <c r="E59" s="246"/>
      <c r="F59" s="246"/>
      <c r="G59" s="246"/>
      <c r="H59" s="247"/>
      <c r="I59" s="56">
        <v>7000</v>
      </c>
      <c r="J59" s="57"/>
      <c r="K59" s="56"/>
      <c r="L59" s="44"/>
      <c r="M59" s="10"/>
      <c r="N59" s="10"/>
      <c r="O59" s="10"/>
      <c r="P59" s="10"/>
    </row>
    <row r="60" spans="1:16" s="4" customFormat="1" ht="12.75" customHeight="1">
      <c r="A60" s="42"/>
      <c r="B60" s="42"/>
      <c r="C60" s="55">
        <v>4170</v>
      </c>
      <c r="D60" s="255" t="s">
        <v>104</v>
      </c>
      <c r="E60" s="256"/>
      <c r="F60" s="256"/>
      <c r="G60" s="256"/>
      <c r="H60" s="257"/>
      <c r="I60" s="150"/>
      <c r="J60" s="149"/>
      <c r="K60" s="150">
        <v>7000</v>
      </c>
      <c r="L60" s="47"/>
      <c r="M60" s="10"/>
      <c r="N60" s="10"/>
      <c r="O60" s="10"/>
      <c r="P60" s="10"/>
    </row>
    <row r="61" spans="1:16" s="4" customFormat="1" ht="24" customHeight="1">
      <c r="A61" s="151"/>
      <c r="B61" s="151">
        <v>85228</v>
      </c>
      <c r="C61" s="151"/>
      <c r="D61" s="251" t="s">
        <v>183</v>
      </c>
      <c r="E61" s="252"/>
      <c r="F61" s="252"/>
      <c r="G61" s="253"/>
      <c r="H61" s="254"/>
      <c r="I61" s="152">
        <f>I62</f>
        <v>9000</v>
      </c>
      <c r="J61" s="152"/>
      <c r="K61" s="153"/>
      <c r="L61" s="153"/>
      <c r="M61" s="111"/>
      <c r="N61" s="111"/>
      <c r="O61" s="111"/>
      <c r="P61" s="111"/>
    </row>
    <row r="62" spans="1:16" s="4" customFormat="1" ht="12.75" customHeight="1">
      <c r="A62" s="42"/>
      <c r="B62" s="42"/>
      <c r="C62" s="55">
        <v>4170</v>
      </c>
      <c r="D62" s="255" t="s">
        <v>104</v>
      </c>
      <c r="E62" s="256"/>
      <c r="F62" s="256"/>
      <c r="G62" s="256"/>
      <c r="H62" s="257"/>
      <c r="I62" s="150">
        <v>9000</v>
      </c>
      <c r="J62" s="149"/>
      <c r="K62" s="150"/>
      <c r="L62" s="114"/>
      <c r="M62" s="111"/>
      <c r="N62" s="111"/>
      <c r="O62" s="111"/>
      <c r="P62" s="111"/>
    </row>
    <row r="63" spans="1:16" s="4" customFormat="1" ht="24.75" customHeight="1">
      <c r="A63" s="51">
        <v>900</v>
      </c>
      <c r="B63" s="51"/>
      <c r="C63" s="58"/>
      <c r="D63" s="267" t="s">
        <v>169</v>
      </c>
      <c r="E63" s="268"/>
      <c r="F63" s="268"/>
      <c r="G63" s="268"/>
      <c r="H63" s="269"/>
      <c r="I63" s="12"/>
      <c r="J63" s="12">
        <f>J64</f>
        <v>25000</v>
      </c>
      <c r="K63" s="12"/>
      <c r="L63" s="12"/>
      <c r="M63" s="10"/>
      <c r="N63" s="10"/>
      <c r="O63" s="10"/>
      <c r="P63" s="10"/>
    </row>
    <row r="64" spans="1:16" s="4" customFormat="1" ht="12.75" customHeight="1">
      <c r="A64" s="39"/>
      <c r="B64" s="39">
        <v>90015</v>
      </c>
      <c r="C64" s="59"/>
      <c r="D64" s="264" t="s">
        <v>170</v>
      </c>
      <c r="E64" s="265"/>
      <c r="F64" s="265"/>
      <c r="G64" s="265"/>
      <c r="H64" s="266"/>
      <c r="I64" s="41"/>
      <c r="J64" s="41">
        <f>J65</f>
        <v>25000</v>
      </c>
      <c r="K64" s="41"/>
      <c r="L64" s="41"/>
      <c r="M64" s="10"/>
      <c r="N64" s="10"/>
      <c r="O64" s="10"/>
      <c r="P64" s="10"/>
    </row>
    <row r="65" spans="1:16" s="4" customFormat="1" ht="12.75" customHeight="1">
      <c r="A65" s="42"/>
      <c r="B65" s="42"/>
      <c r="C65" s="43">
        <v>6050</v>
      </c>
      <c r="D65" s="245" t="s">
        <v>98</v>
      </c>
      <c r="E65" s="246"/>
      <c r="F65" s="246"/>
      <c r="G65" s="246"/>
      <c r="H65" s="247"/>
      <c r="I65" s="60"/>
      <c r="J65" s="44">
        <v>25000</v>
      </c>
      <c r="K65" s="44"/>
      <c r="L65" s="44"/>
      <c r="M65" s="10"/>
      <c r="N65" s="10"/>
      <c r="O65" s="10"/>
      <c r="P65" s="10"/>
    </row>
    <row r="66" spans="1:16" s="4" customFormat="1" ht="25.5" customHeight="1">
      <c r="A66" s="51">
        <v>921</v>
      </c>
      <c r="B66" s="51"/>
      <c r="C66" s="58"/>
      <c r="D66" s="267" t="s">
        <v>108</v>
      </c>
      <c r="E66" s="268"/>
      <c r="F66" s="268"/>
      <c r="G66" s="268"/>
      <c r="H66" s="269"/>
      <c r="I66" s="12"/>
      <c r="J66" s="12"/>
      <c r="K66" s="12"/>
      <c r="L66" s="12">
        <f>L67</f>
        <v>25000</v>
      </c>
      <c r="M66" s="10"/>
      <c r="N66" s="10"/>
      <c r="O66" s="10"/>
      <c r="P66" s="10"/>
    </row>
    <row r="67" spans="1:16" s="4" customFormat="1" ht="12.75" customHeight="1">
      <c r="A67" s="39"/>
      <c r="B67" s="39">
        <v>92109</v>
      </c>
      <c r="C67" s="59"/>
      <c r="D67" s="264" t="s">
        <v>109</v>
      </c>
      <c r="E67" s="265"/>
      <c r="F67" s="265"/>
      <c r="G67" s="265"/>
      <c r="H67" s="266"/>
      <c r="I67" s="41"/>
      <c r="J67" s="41"/>
      <c r="K67" s="41"/>
      <c r="L67" s="41">
        <f>L68</f>
        <v>25000</v>
      </c>
      <c r="M67" s="10"/>
      <c r="N67" s="10"/>
      <c r="O67" s="10"/>
      <c r="P67" s="10"/>
    </row>
    <row r="68" spans="1:16" s="4" customFormat="1" ht="12" customHeight="1">
      <c r="A68" s="42"/>
      <c r="B68" s="42"/>
      <c r="C68" s="43">
        <v>6050</v>
      </c>
      <c r="D68" s="245" t="s">
        <v>98</v>
      </c>
      <c r="E68" s="246"/>
      <c r="F68" s="246"/>
      <c r="G68" s="246"/>
      <c r="H68" s="247"/>
      <c r="I68" s="60"/>
      <c r="J68" s="44"/>
      <c r="K68" s="44"/>
      <c r="L68" s="44">
        <v>25000</v>
      </c>
      <c r="M68" s="10"/>
      <c r="N68" s="10"/>
      <c r="O68" s="10"/>
      <c r="P68" s="10"/>
    </row>
    <row r="69" spans="1:16" s="4" customFormat="1" ht="14.25" customHeight="1">
      <c r="A69" s="51">
        <v>926</v>
      </c>
      <c r="B69" s="51"/>
      <c r="C69" s="51"/>
      <c r="D69" s="267" t="s">
        <v>112</v>
      </c>
      <c r="E69" s="268"/>
      <c r="F69" s="268"/>
      <c r="G69" s="268"/>
      <c r="H69" s="269"/>
      <c r="I69" s="12"/>
      <c r="J69" s="12"/>
      <c r="K69" s="12">
        <f>K70</f>
        <v>60000</v>
      </c>
      <c r="L69" s="12"/>
      <c r="M69" s="10"/>
      <c r="N69" s="10"/>
      <c r="O69" s="10"/>
      <c r="P69" s="10"/>
    </row>
    <row r="70" spans="1:16" s="4" customFormat="1" ht="13.5" customHeight="1">
      <c r="A70" s="39"/>
      <c r="B70" s="39">
        <v>92605</v>
      </c>
      <c r="C70" s="39"/>
      <c r="D70" s="264" t="s">
        <v>113</v>
      </c>
      <c r="E70" s="265"/>
      <c r="F70" s="265"/>
      <c r="G70" s="265"/>
      <c r="H70" s="266"/>
      <c r="I70" s="41"/>
      <c r="J70" s="41"/>
      <c r="K70" s="41">
        <f>K71</f>
        <v>60000</v>
      </c>
      <c r="L70" s="41"/>
      <c r="M70" s="10"/>
      <c r="N70" s="10"/>
      <c r="O70" s="10"/>
      <c r="P70" s="10"/>
    </row>
    <row r="71" spans="1:16" s="4" customFormat="1" ht="39.75" customHeight="1">
      <c r="A71" s="42"/>
      <c r="B71" s="42"/>
      <c r="C71" s="54">
        <v>2820</v>
      </c>
      <c r="D71" s="245" t="s">
        <v>158</v>
      </c>
      <c r="E71" s="246"/>
      <c r="F71" s="246"/>
      <c r="G71" s="246"/>
      <c r="H71" s="247"/>
      <c r="I71" s="44"/>
      <c r="J71" s="44"/>
      <c r="K71" s="44">
        <v>60000</v>
      </c>
      <c r="L71" s="44"/>
      <c r="M71" s="10"/>
      <c r="N71" s="28"/>
      <c r="O71" s="10"/>
      <c r="P71" s="28"/>
    </row>
    <row r="72" spans="1:16" ht="14.25" customHeight="1">
      <c r="A72" s="261" t="s">
        <v>106</v>
      </c>
      <c r="B72" s="262"/>
      <c r="C72" s="262"/>
      <c r="D72" s="262"/>
      <c r="E72" s="262"/>
      <c r="F72" s="262"/>
      <c r="G72" s="262"/>
      <c r="H72" s="263"/>
      <c r="I72" s="12">
        <f>I69+I66+I44+I34+I29+I26+I22+I14+I9+I57+I63</f>
        <v>1925737</v>
      </c>
      <c r="J72" s="12">
        <f>J69+J66+J44+J34+J29+J26+J22+J14+J9+J57+J63</f>
        <v>513081</v>
      </c>
      <c r="K72" s="108">
        <f>K69+K66+K44+K34+K29+K26+K22+K14+K9+K57+K63</f>
        <v>1872317</v>
      </c>
      <c r="L72" s="12">
        <f>L69+L66+L44+L34+L29+L26+L22+L14+L9+L57+L63</f>
        <v>520681</v>
      </c>
      <c r="M72" s="243"/>
      <c r="N72" s="244"/>
      <c r="O72" s="244"/>
      <c r="P72" s="244"/>
    </row>
    <row r="73" spans="1:16" ht="4.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1:16" s="9" customFormat="1" ht="4.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</row>
    <row r="75" spans="1:16" ht="14.25" customHeight="1">
      <c r="A75" s="199" t="s">
        <v>29</v>
      </c>
      <c r="B75" s="202" t="s">
        <v>0</v>
      </c>
      <c r="C75" s="203"/>
      <c r="D75" s="204"/>
      <c r="E75" s="211" t="s">
        <v>148</v>
      </c>
      <c r="F75" s="214" t="s">
        <v>18</v>
      </c>
      <c r="G75" s="215"/>
      <c r="H75" s="211" t="s">
        <v>87</v>
      </c>
      <c r="I75" s="218" t="s">
        <v>30</v>
      </c>
      <c r="J75" s="219"/>
      <c r="K75" s="219"/>
      <c r="L75" s="219"/>
      <c r="M75" s="219"/>
      <c r="N75" s="219"/>
      <c r="O75" s="219"/>
      <c r="P75" s="220"/>
    </row>
    <row r="76" spans="1:16" ht="13.5" customHeight="1">
      <c r="A76" s="199"/>
      <c r="B76" s="205"/>
      <c r="C76" s="206"/>
      <c r="D76" s="207"/>
      <c r="E76" s="212"/>
      <c r="F76" s="216"/>
      <c r="G76" s="217"/>
      <c r="H76" s="212"/>
      <c r="I76" s="221" t="s">
        <v>32</v>
      </c>
      <c r="J76" s="224" t="s">
        <v>42</v>
      </c>
      <c r="K76" s="225"/>
      <c r="L76" s="225"/>
      <c r="M76" s="225"/>
      <c r="N76" s="225"/>
      <c r="O76" s="226"/>
      <c r="P76" s="227" t="s">
        <v>35</v>
      </c>
    </row>
    <row r="77" spans="1:16" ht="12" customHeight="1">
      <c r="A77" s="200"/>
      <c r="B77" s="205"/>
      <c r="C77" s="206"/>
      <c r="D77" s="207"/>
      <c r="E77" s="212"/>
      <c r="F77" s="211" t="s">
        <v>86</v>
      </c>
      <c r="G77" s="211" t="s">
        <v>91</v>
      </c>
      <c r="H77" s="212"/>
      <c r="I77" s="222"/>
      <c r="J77" s="232" t="s">
        <v>43</v>
      </c>
      <c r="K77" s="232" t="s">
        <v>33</v>
      </c>
      <c r="L77" s="232" t="s">
        <v>44</v>
      </c>
      <c r="M77" s="232" t="s">
        <v>34</v>
      </c>
      <c r="N77" s="236" t="s">
        <v>42</v>
      </c>
      <c r="O77" s="237"/>
      <c r="P77" s="228"/>
    </row>
    <row r="78" spans="1:16" ht="56.25" customHeight="1">
      <c r="A78" s="201"/>
      <c r="B78" s="208"/>
      <c r="C78" s="209"/>
      <c r="D78" s="210"/>
      <c r="E78" s="213"/>
      <c r="F78" s="213"/>
      <c r="G78" s="213"/>
      <c r="H78" s="213"/>
      <c r="I78" s="223"/>
      <c r="J78" s="233"/>
      <c r="K78" s="233"/>
      <c r="L78" s="233"/>
      <c r="M78" s="233"/>
      <c r="N78" s="144" t="s">
        <v>117</v>
      </c>
      <c r="O78" s="144" t="s">
        <v>45</v>
      </c>
      <c r="P78" s="229"/>
    </row>
    <row r="79" spans="1:16" ht="17.25" customHeight="1">
      <c r="A79" s="61" t="s">
        <v>1</v>
      </c>
      <c r="B79" s="62" t="s">
        <v>3</v>
      </c>
      <c r="C79" s="62"/>
      <c r="D79" s="62"/>
      <c r="E79" s="26">
        <v>17021658</v>
      </c>
      <c r="F79" s="26">
        <f>I9+J9</f>
        <v>469656</v>
      </c>
      <c r="G79" s="26">
        <f>L9</f>
        <v>359000</v>
      </c>
      <c r="H79" s="26">
        <f t="shared" ref="H79:H84" si="0">E79-F79+G79</f>
        <v>16911002</v>
      </c>
      <c r="I79" s="26">
        <f t="shared" ref="I79:I85" si="1">H79-P79</f>
        <v>50920</v>
      </c>
      <c r="J79" s="96"/>
      <c r="K79" s="96"/>
      <c r="L79" s="26"/>
      <c r="M79" s="96"/>
      <c r="N79" s="26"/>
      <c r="O79" s="97"/>
      <c r="P79" s="13">
        <v>16860082</v>
      </c>
    </row>
    <row r="80" spans="1:16" ht="17.25" customHeight="1">
      <c r="A80" s="61" t="s">
        <v>2</v>
      </c>
      <c r="B80" s="270" t="s">
        <v>8</v>
      </c>
      <c r="C80" s="271"/>
      <c r="D80" s="272"/>
      <c r="E80" s="26">
        <v>177000</v>
      </c>
      <c r="F80" s="26"/>
      <c r="G80" s="26"/>
      <c r="H80" s="26">
        <f t="shared" si="0"/>
        <v>177000</v>
      </c>
      <c r="I80" s="26">
        <f t="shared" si="1"/>
        <v>177000</v>
      </c>
      <c r="J80" s="96"/>
      <c r="K80" s="96"/>
      <c r="L80" s="96"/>
      <c r="M80" s="96"/>
      <c r="N80" s="96"/>
      <c r="O80" s="97"/>
      <c r="P80" s="13"/>
    </row>
    <row r="81" spans="1:17" ht="27" customHeight="1">
      <c r="A81" s="61">
        <v>150</v>
      </c>
      <c r="B81" s="258" t="s">
        <v>46</v>
      </c>
      <c r="C81" s="259"/>
      <c r="D81" s="260"/>
      <c r="E81" s="26">
        <v>20858</v>
      </c>
      <c r="F81" s="26"/>
      <c r="G81" s="26"/>
      <c r="H81" s="26">
        <f t="shared" si="0"/>
        <v>20858</v>
      </c>
      <c r="I81" s="26"/>
      <c r="J81" s="96"/>
      <c r="K81" s="26"/>
      <c r="L81" s="96"/>
      <c r="M81" s="96"/>
      <c r="N81" s="96"/>
      <c r="O81" s="97"/>
      <c r="P81" s="13">
        <f>H81</f>
        <v>20858</v>
      </c>
    </row>
    <row r="82" spans="1:17" ht="18" customHeight="1">
      <c r="A82" s="65">
        <v>600</v>
      </c>
      <c r="B82" s="270" t="s">
        <v>9</v>
      </c>
      <c r="C82" s="271"/>
      <c r="D82" s="272"/>
      <c r="E82" s="26">
        <v>16559056</v>
      </c>
      <c r="F82" s="26">
        <f>I14+J14</f>
        <v>18425</v>
      </c>
      <c r="G82" s="26">
        <f>K14+L14</f>
        <v>639689</v>
      </c>
      <c r="H82" s="26">
        <f t="shared" si="0"/>
        <v>17180320</v>
      </c>
      <c r="I82" s="26">
        <f t="shared" si="1"/>
        <v>5528694</v>
      </c>
      <c r="J82" s="26"/>
      <c r="K82" s="26">
        <v>2268142</v>
      </c>
      <c r="L82" s="26"/>
      <c r="M82" s="96"/>
      <c r="N82" s="96"/>
      <c r="O82" s="97"/>
      <c r="P82" s="13">
        <v>11651626</v>
      </c>
    </row>
    <row r="83" spans="1:17" ht="18.75" customHeight="1">
      <c r="A83" s="65">
        <v>630</v>
      </c>
      <c r="B83" s="270" t="s">
        <v>39</v>
      </c>
      <c r="C83" s="271"/>
      <c r="D83" s="272"/>
      <c r="E83" s="26">
        <v>15000</v>
      </c>
      <c r="F83" s="26"/>
      <c r="G83" s="26"/>
      <c r="H83" s="26">
        <f t="shared" si="0"/>
        <v>15000</v>
      </c>
      <c r="I83" s="26">
        <f t="shared" si="1"/>
        <v>15000</v>
      </c>
      <c r="J83" s="26"/>
      <c r="K83" s="26">
        <f>I83</f>
        <v>15000</v>
      </c>
      <c r="L83" s="26"/>
      <c r="M83" s="96"/>
      <c r="N83" s="96"/>
      <c r="O83" s="97"/>
      <c r="P83" s="26"/>
    </row>
    <row r="84" spans="1:17" ht="18.75" customHeight="1">
      <c r="A84" s="65">
        <v>700</v>
      </c>
      <c r="B84" s="258" t="s">
        <v>114</v>
      </c>
      <c r="C84" s="259"/>
      <c r="D84" s="260"/>
      <c r="E84" s="26">
        <v>3255900</v>
      </c>
      <c r="F84" s="26"/>
      <c r="G84" s="26"/>
      <c r="H84" s="26">
        <f t="shared" si="0"/>
        <v>3255900</v>
      </c>
      <c r="I84" s="26">
        <f t="shared" si="1"/>
        <v>3107900</v>
      </c>
      <c r="J84" s="26">
        <v>41900</v>
      </c>
      <c r="K84" s="26"/>
      <c r="L84" s="96"/>
      <c r="M84" s="96"/>
      <c r="N84" s="96"/>
      <c r="O84" s="98"/>
      <c r="P84" s="26">
        <v>148000</v>
      </c>
    </row>
    <row r="85" spans="1:17" ht="18" customHeight="1">
      <c r="A85" s="65">
        <v>710</v>
      </c>
      <c r="B85" s="270" t="s">
        <v>17</v>
      </c>
      <c r="C85" s="271"/>
      <c r="D85" s="272"/>
      <c r="E85" s="13">
        <v>492000</v>
      </c>
      <c r="F85" s="13">
        <f>I22</f>
        <v>63960</v>
      </c>
      <c r="G85" s="13">
        <f>K22+L22</f>
        <v>63960</v>
      </c>
      <c r="H85" s="13">
        <f>E85-F85+G85</f>
        <v>492000</v>
      </c>
      <c r="I85" s="13">
        <f t="shared" si="1"/>
        <v>492000</v>
      </c>
      <c r="J85" s="13">
        <v>78040</v>
      </c>
      <c r="K85" s="14"/>
      <c r="L85" s="13"/>
      <c r="M85" s="14"/>
      <c r="N85" s="14"/>
      <c r="O85" s="15"/>
      <c r="P85" s="13"/>
    </row>
    <row r="86" spans="1:17" ht="18.75" customHeight="1">
      <c r="A86" s="65">
        <v>720</v>
      </c>
      <c r="B86" s="270" t="s">
        <v>47</v>
      </c>
      <c r="C86" s="271"/>
      <c r="D86" s="272"/>
      <c r="E86" s="13">
        <v>2261359</v>
      </c>
      <c r="F86" s="13"/>
      <c r="G86" s="13"/>
      <c r="H86" s="13">
        <f>E86-F86+G86</f>
        <v>2261359</v>
      </c>
      <c r="I86" s="13"/>
      <c r="J86" s="13"/>
      <c r="K86" s="14"/>
      <c r="L86" s="13"/>
      <c r="M86" s="14"/>
      <c r="N86" s="14"/>
      <c r="O86" s="15"/>
      <c r="P86" s="13">
        <f>H86</f>
        <v>2261359</v>
      </c>
    </row>
    <row r="87" spans="1:17" ht="18" customHeight="1">
      <c r="A87" s="65">
        <v>750</v>
      </c>
      <c r="B87" s="270" t="s">
        <v>36</v>
      </c>
      <c r="C87" s="271"/>
      <c r="D87" s="272"/>
      <c r="E87" s="13">
        <v>8787406</v>
      </c>
      <c r="F87" s="13">
        <f>I26+J26</f>
        <v>0</v>
      </c>
      <c r="G87" s="13">
        <f>K26+L26</f>
        <v>57167</v>
      </c>
      <c r="H87" s="13">
        <f>E87-F87+G87</f>
        <v>8844573</v>
      </c>
      <c r="I87" s="13">
        <f t="shared" ref="I87:I109" si="2">H87-P87</f>
        <v>8777846</v>
      </c>
      <c r="J87" s="13">
        <v>6397800</v>
      </c>
      <c r="K87" s="13">
        <v>180124</v>
      </c>
      <c r="L87" s="13">
        <v>340000</v>
      </c>
      <c r="M87" s="14"/>
      <c r="N87" s="13">
        <v>70171</v>
      </c>
      <c r="O87" s="13">
        <v>36000</v>
      </c>
      <c r="P87" s="13">
        <v>66727</v>
      </c>
      <c r="Q87" s="1"/>
    </row>
    <row r="88" spans="1:17" ht="61.5" customHeight="1">
      <c r="A88" s="65">
        <v>751</v>
      </c>
      <c r="B88" s="308" t="s">
        <v>28</v>
      </c>
      <c r="C88" s="309"/>
      <c r="D88" s="310"/>
      <c r="E88" s="13">
        <v>3087</v>
      </c>
      <c r="F88" s="13"/>
      <c r="G88" s="13"/>
      <c r="H88" s="13">
        <f t="shared" ref="H88:H104" si="3">E88-F88+G88</f>
        <v>3087</v>
      </c>
      <c r="I88" s="13">
        <f t="shared" si="2"/>
        <v>3087</v>
      </c>
      <c r="J88" s="13">
        <v>1294</v>
      </c>
      <c r="K88" s="13"/>
      <c r="L88" s="13"/>
      <c r="M88" s="14"/>
      <c r="N88" s="13">
        <v>2887</v>
      </c>
      <c r="O88" s="15"/>
      <c r="P88" s="13"/>
    </row>
    <row r="89" spans="1:17" ht="39.75" customHeight="1">
      <c r="A89" s="65">
        <v>754</v>
      </c>
      <c r="B89" s="258" t="s">
        <v>31</v>
      </c>
      <c r="C89" s="259"/>
      <c r="D89" s="260"/>
      <c r="E89" s="13">
        <v>599831</v>
      </c>
      <c r="F89" s="13">
        <f>I29</f>
        <v>0</v>
      </c>
      <c r="G89" s="13">
        <f>K29+L29</f>
        <v>155000</v>
      </c>
      <c r="H89" s="13">
        <f t="shared" si="3"/>
        <v>754831</v>
      </c>
      <c r="I89" s="13">
        <f t="shared" si="2"/>
        <v>732331</v>
      </c>
      <c r="J89" s="13"/>
      <c r="K89" s="13">
        <v>25755</v>
      </c>
      <c r="L89" s="13">
        <v>150000</v>
      </c>
      <c r="M89" s="14"/>
      <c r="N89" s="14">
        <v>200</v>
      </c>
      <c r="O89" s="15"/>
      <c r="P89" s="13">
        <v>22500</v>
      </c>
      <c r="Q89" s="1"/>
    </row>
    <row r="90" spans="1:17" ht="94.5" customHeight="1">
      <c r="A90" s="65">
        <v>756</v>
      </c>
      <c r="B90" s="258" t="s">
        <v>175</v>
      </c>
      <c r="C90" s="259"/>
      <c r="D90" s="260"/>
      <c r="E90" s="13">
        <v>180000</v>
      </c>
      <c r="F90" s="13"/>
      <c r="G90" s="13"/>
      <c r="H90" s="13">
        <f t="shared" si="3"/>
        <v>180000</v>
      </c>
      <c r="I90" s="13">
        <f t="shared" si="2"/>
        <v>180000</v>
      </c>
      <c r="J90" s="13">
        <v>120000</v>
      </c>
      <c r="K90" s="14"/>
      <c r="L90" s="14"/>
      <c r="M90" s="14"/>
      <c r="N90" s="14"/>
      <c r="O90" s="15"/>
      <c r="P90" s="13"/>
    </row>
    <row r="91" spans="1:17" ht="26.25" customHeight="1">
      <c r="A91" s="65">
        <v>757</v>
      </c>
      <c r="B91" s="258" t="s">
        <v>10</v>
      </c>
      <c r="C91" s="259"/>
      <c r="D91" s="260"/>
      <c r="E91" s="13">
        <v>2331976</v>
      </c>
      <c r="F91" s="13"/>
      <c r="G91" s="13"/>
      <c r="H91" s="13">
        <f t="shared" si="3"/>
        <v>2331976</v>
      </c>
      <c r="I91" s="13">
        <f t="shared" si="2"/>
        <v>2331976</v>
      </c>
      <c r="J91" s="14"/>
      <c r="K91" s="14"/>
      <c r="L91" s="14"/>
      <c r="M91" s="109">
        <f>I91</f>
        <v>2331976</v>
      </c>
      <c r="N91" s="13"/>
      <c r="O91" s="15"/>
      <c r="P91" s="13"/>
    </row>
    <row r="92" spans="1:17" ht="12.75" customHeight="1">
      <c r="A92" s="65">
        <v>758</v>
      </c>
      <c r="B92" s="258" t="s">
        <v>11</v>
      </c>
      <c r="C92" s="259"/>
      <c r="D92" s="260"/>
      <c r="E92" s="16">
        <v>8208860</v>
      </c>
      <c r="F92" s="16">
        <f>I34</f>
        <v>896000</v>
      </c>
      <c r="G92" s="17"/>
      <c r="H92" s="16">
        <f t="shared" si="3"/>
        <v>7312860</v>
      </c>
      <c r="I92" s="18">
        <f t="shared" si="2"/>
        <v>7312860</v>
      </c>
      <c r="J92" s="19"/>
      <c r="K92" s="19"/>
      <c r="L92" s="19"/>
      <c r="M92" s="20"/>
      <c r="N92" s="20"/>
      <c r="O92" s="21"/>
      <c r="P92" s="13"/>
    </row>
    <row r="93" spans="1:17" s="9" customFormat="1" ht="12.75" customHeight="1">
      <c r="A93" s="99"/>
      <c r="B93" s="120"/>
      <c r="C93" s="120"/>
      <c r="D93" s="120"/>
      <c r="E93" s="121"/>
      <c r="F93" s="121"/>
      <c r="G93" s="122"/>
      <c r="H93" s="121"/>
      <c r="I93" s="123"/>
      <c r="J93" s="124"/>
      <c r="K93" s="124"/>
      <c r="L93" s="124"/>
      <c r="M93" s="125"/>
      <c r="N93" s="125"/>
      <c r="O93" s="126"/>
      <c r="P93" s="127"/>
    </row>
    <row r="94" spans="1:17" s="9" customFormat="1" ht="7.5" customHeight="1">
      <c r="A94" s="100"/>
      <c r="B94" s="128"/>
      <c r="C94" s="128"/>
      <c r="D94" s="128"/>
      <c r="E94" s="129"/>
      <c r="F94" s="129"/>
      <c r="G94" s="130"/>
      <c r="H94" s="129"/>
      <c r="I94" s="131"/>
      <c r="J94" s="132"/>
      <c r="K94" s="132"/>
      <c r="L94" s="132"/>
      <c r="M94" s="133"/>
      <c r="N94" s="133"/>
      <c r="O94" s="134"/>
      <c r="P94" s="135"/>
    </row>
    <row r="95" spans="1:17" s="9" customFormat="1" ht="7.5" customHeight="1">
      <c r="A95" s="112"/>
      <c r="B95" s="128"/>
      <c r="C95" s="128"/>
      <c r="D95" s="128"/>
      <c r="E95" s="129"/>
      <c r="F95" s="129"/>
      <c r="G95" s="130"/>
      <c r="H95" s="129"/>
      <c r="I95" s="131"/>
      <c r="J95" s="132"/>
      <c r="K95" s="132"/>
      <c r="L95" s="132"/>
      <c r="M95" s="133"/>
      <c r="N95" s="133"/>
      <c r="O95" s="134"/>
      <c r="P95" s="135"/>
    </row>
    <row r="96" spans="1:17" s="9" customFormat="1" ht="5.25" customHeight="1">
      <c r="A96" s="100"/>
      <c r="B96" s="128"/>
      <c r="C96" s="128"/>
      <c r="D96" s="128"/>
      <c r="E96" s="129"/>
      <c r="F96" s="129"/>
      <c r="G96" s="130"/>
      <c r="H96" s="129"/>
      <c r="I96" s="131"/>
      <c r="J96" s="132"/>
      <c r="K96" s="132"/>
      <c r="L96" s="132"/>
      <c r="M96" s="133"/>
      <c r="N96" s="133"/>
      <c r="O96" s="134"/>
      <c r="P96" s="135"/>
    </row>
    <row r="97" spans="1:17" s="9" customFormat="1" ht="7.5" customHeight="1">
      <c r="A97" s="100"/>
      <c r="B97" s="128"/>
      <c r="C97" s="128"/>
      <c r="D97" s="128"/>
      <c r="E97" s="129"/>
      <c r="F97" s="129"/>
      <c r="G97" s="130"/>
      <c r="H97" s="129"/>
      <c r="I97" s="131"/>
      <c r="J97" s="132"/>
      <c r="K97" s="132"/>
      <c r="L97" s="132"/>
      <c r="M97" s="133"/>
      <c r="N97" s="133"/>
      <c r="O97" s="134"/>
      <c r="P97" s="135"/>
    </row>
    <row r="98" spans="1:17" s="9" customFormat="1" ht="6" customHeight="1">
      <c r="A98" s="101"/>
      <c r="B98" s="102"/>
      <c r="C98" s="102"/>
      <c r="D98" s="102"/>
      <c r="E98" s="136"/>
      <c r="F98" s="136"/>
      <c r="G98" s="137"/>
      <c r="H98" s="136"/>
      <c r="I98" s="138"/>
      <c r="J98" s="139"/>
      <c r="K98" s="139"/>
      <c r="L98" s="139"/>
      <c r="M98" s="140"/>
      <c r="N98" s="140"/>
      <c r="O98" s="141"/>
      <c r="P98" s="142"/>
    </row>
    <row r="99" spans="1:17" s="9" customFormat="1" ht="12.75" customHeight="1">
      <c r="A99" s="199" t="s">
        <v>29</v>
      </c>
      <c r="B99" s="202" t="s">
        <v>0</v>
      </c>
      <c r="C99" s="203"/>
      <c r="D99" s="204"/>
      <c r="E99" s="211" t="s">
        <v>177</v>
      </c>
      <c r="F99" s="214" t="s">
        <v>18</v>
      </c>
      <c r="G99" s="215"/>
      <c r="H99" s="211" t="s">
        <v>87</v>
      </c>
      <c r="I99" s="218" t="s">
        <v>30</v>
      </c>
      <c r="J99" s="219"/>
      <c r="K99" s="219"/>
      <c r="L99" s="219"/>
      <c r="M99" s="219"/>
      <c r="N99" s="219"/>
      <c r="O99" s="219"/>
      <c r="P99" s="220"/>
    </row>
    <row r="100" spans="1:17" s="9" customFormat="1" ht="12.75" customHeight="1">
      <c r="A100" s="199"/>
      <c r="B100" s="205"/>
      <c r="C100" s="206"/>
      <c r="D100" s="207"/>
      <c r="E100" s="212"/>
      <c r="F100" s="216"/>
      <c r="G100" s="217"/>
      <c r="H100" s="212"/>
      <c r="I100" s="221" t="s">
        <v>32</v>
      </c>
      <c r="J100" s="224" t="s">
        <v>42</v>
      </c>
      <c r="K100" s="225"/>
      <c r="L100" s="225"/>
      <c r="M100" s="225"/>
      <c r="N100" s="225"/>
      <c r="O100" s="226"/>
      <c r="P100" s="227" t="s">
        <v>35</v>
      </c>
    </row>
    <row r="101" spans="1:17" s="9" customFormat="1" ht="12.75" customHeight="1">
      <c r="A101" s="200"/>
      <c r="B101" s="205"/>
      <c r="C101" s="206"/>
      <c r="D101" s="207"/>
      <c r="E101" s="212"/>
      <c r="F101" s="211" t="s">
        <v>86</v>
      </c>
      <c r="G101" s="211" t="s">
        <v>91</v>
      </c>
      <c r="H101" s="212"/>
      <c r="I101" s="222"/>
      <c r="J101" s="230" t="s">
        <v>43</v>
      </c>
      <c r="K101" s="232" t="s">
        <v>33</v>
      </c>
      <c r="L101" s="230" t="s">
        <v>44</v>
      </c>
      <c r="M101" s="234" t="s">
        <v>34</v>
      </c>
      <c r="N101" s="236" t="s">
        <v>42</v>
      </c>
      <c r="O101" s="237"/>
      <c r="P101" s="228"/>
    </row>
    <row r="102" spans="1:17" s="9" customFormat="1" ht="36" customHeight="1">
      <c r="A102" s="201"/>
      <c r="B102" s="208"/>
      <c r="C102" s="209"/>
      <c r="D102" s="210"/>
      <c r="E102" s="213"/>
      <c r="F102" s="213"/>
      <c r="G102" s="213"/>
      <c r="H102" s="213"/>
      <c r="I102" s="223"/>
      <c r="J102" s="231"/>
      <c r="K102" s="233"/>
      <c r="L102" s="231"/>
      <c r="M102" s="235"/>
      <c r="N102" s="154" t="s">
        <v>117</v>
      </c>
      <c r="O102" s="154" t="s">
        <v>45</v>
      </c>
      <c r="P102" s="229"/>
    </row>
    <row r="103" spans="1:17" ht="12.75" customHeight="1">
      <c r="A103" s="65">
        <v>801</v>
      </c>
      <c r="B103" s="258" t="s">
        <v>12</v>
      </c>
      <c r="C103" s="259"/>
      <c r="D103" s="260"/>
      <c r="E103" s="16">
        <v>62285658</v>
      </c>
      <c r="F103" s="16">
        <f>I44+J44</f>
        <v>949777</v>
      </c>
      <c r="G103" s="110">
        <f>K44+L44</f>
        <v>1026182</v>
      </c>
      <c r="H103" s="16">
        <f t="shared" si="3"/>
        <v>62362063</v>
      </c>
      <c r="I103" s="18">
        <f t="shared" si="2"/>
        <v>39825230</v>
      </c>
      <c r="J103" s="16">
        <v>21444311</v>
      </c>
      <c r="K103" s="110">
        <v>11457318</v>
      </c>
      <c r="L103" s="16">
        <v>1255175</v>
      </c>
      <c r="M103" s="19"/>
      <c r="N103" s="19"/>
      <c r="O103" s="21"/>
      <c r="P103" s="13">
        <v>22536833</v>
      </c>
    </row>
    <row r="104" spans="1:17" ht="12" customHeight="1">
      <c r="A104" s="65">
        <v>851</v>
      </c>
      <c r="B104" s="258" t="s">
        <v>13</v>
      </c>
      <c r="C104" s="259"/>
      <c r="D104" s="260"/>
      <c r="E104" s="13">
        <v>330000</v>
      </c>
      <c r="F104" s="13"/>
      <c r="G104" s="13"/>
      <c r="H104" s="13">
        <f t="shared" si="3"/>
        <v>330000</v>
      </c>
      <c r="I104" s="18">
        <f t="shared" si="2"/>
        <v>330000</v>
      </c>
      <c r="J104" s="13">
        <v>95800</v>
      </c>
      <c r="K104" s="13">
        <v>45000</v>
      </c>
      <c r="L104" s="13"/>
      <c r="M104" s="14"/>
      <c r="N104" s="14"/>
      <c r="O104" s="21"/>
      <c r="P104" s="13"/>
    </row>
    <row r="105" spans="1:17" ht="12" customHeight="1">
      <c r="A105" s="65">
        <v>852</v>
      </c>
      <c r="B105" s="258" t="s">
        <v>14</v>
      </c>
      <c r="C105" s="259"/>
      <c r="D105" s="260"/>
      <c r="E105" s="13">
        <v>4704270</v>
      </c>
      <c r="F105" s="13">
        <f>I57+J57</f>
        <v>16000</v>
      </c>
      <c r="G105" s="13">
        <f>K57+L57</f>
        <v>7000</v>
      </c>
      <c r="H105" s="13">
        <f>E105-F105+G105</f>
        <v>4695270</v>
      </c>
      <c r="I105" s="18">
        <f t="shared" si="2"/>
        <v>4205270</v>
      </c>
      <c r="J105" s="13">
        <v>979500</v>
      </c>
      <c r="K105" s="13"/>
      <c r="L105" s="13">
        <v>2879063</v>
      </c>
      <c r="M105" s="14"/>
      <c r="N105" s="109">
        <v>2185000</v>
      </c>
      <c r="O105" s="21"/>
      <c r="P105" s="13">
        <v>490000</v>
      </c>
      <c r="Q105" s="1"/>
    </row>
    <row r="106" spans="1:17" ht="26.25" customHeight="1">
      <c r="A106" s="65">
        <v>854</v>
      </c>
      <c r="B106" s="258" t="s">
        <v>15</v>
      </c>
      <c r="C106" s="259"/>
      <c r="D106" s="260"/>
      <c r="E106" s="13">
        <v>1593929</v>
      </c>
      <c r="F106" s="13"/>
      <c r="G106" s="13"/>
      <c r="H106" s="13">
        <f>E106-F106+G106</f>
        <v>1593929</v>
      </c>
      <c r="I106" s="18">
        <f t="shared" si="2"/>
        <v>1593929</v>
      </c>
      <c r="J106" s="13">
        <v>1283202</v>
      </c>
      <c r="K106" s="13"/>
      <c r="L106" s="13">
        <v>162851</v>
      </c>
      <c r="M106" s="14"/>
      <c r="N106" s="14"/>
      <c r="O106" s="21"/>
      <c r="P106" s="13"/>
      <c r="Q106" s="1"/>
    </row>
    <row r="107" spans="1:17" ht="29.25" customHeight="1">
      <c r="A107" s="65">
        <v>900</v>
      </c>
      <c r="B107" s="258" t="s">
        <v>174</v>
      </c>
      <c r="C107" s="259"/>
      <c r="D107" s="260"/>
      <c r="E107" s="13">
        <v>2923237</v>
      </c>
      <c r="F107" s="13">
        <f>I63+J63</f>
        <v>25000</v>
      </c>
      <c r="G107" s="13"/>
      <c r="H107" s="13">
        <f>E107-F107+G107</f>
        <v>2898237</v>
      </c>
      <c r="I107" s="18">
        <f t="shared" si="2"/>
        <v>2810737</v>
      </c>
      <c r="J107" s="13">
        <v>29000</v>
      </c>
      <c r="K107" s="14"/>
      <c r="L107" s="14"/>
      <c r="M107" s="14"/>
      <c r="N107" s="14"/>
      <c r="O107" s="21"/>
      <c r="P107" s="13">
        <v>87500</v>
      </c>
      <c r="Q107" s="1"/>
    </row>
    <row r="108" spans="1:17" ht="25.5" customHeight="1">
      <c r="A108" s="65">
        <v>921</v>
      </c>
      <c r="B108" s="258" t="s">
        <v>81</v>
      </c>
      <c r="C108" s="259"/>
      <c r="D108" s="260"/>
      <c r="E108" s="13">
        <v>7067390</v>
      </c>
      <c r="F108" s="13">
        <f>J66+I66</f>
        <v>0</v>
      </c>
      <c r="G108" s="13">
        <f>L66</f>
        <v>25000</v>
      </c>
      <c r="H108" s="13">
        <f>E108-F108+G108</f>
        <v>7092390</v>
      </c>
      <c r="I108" s="18">
        <f t="shared" si="2"/>
        <v>2251188</v>
      </c>
      <c r="J108" s="14"/>
      <c r="K108" s="13">
        <v>2251188</v>
      </c>
      <c r="L108" s="13"/>
      <c r="M108" s="14"/>
      <c r="N108" s="14"/>
      <c r="O108" s="21"/>
      <c r="P108" s="13">
        <v>4841202</v>
      </c>
      <c r="Q108" s="1"/>
    </row>
    <row r="109" spans="1:17" ht="12.75" customHeight="1">
      <c r="A109" s="65">
        <v>926</v>
      </c>
      <c r="B109" s="258" t="s">
        <v>115</v>
      </c>
      <c r="C109" s="259"/>
      <c r="D109" s="260"/>
      <c r="E109" s="13">
        <v>1017784</v>
      </c>
      <c r="F109" s="13">
        <f>I69</f>
        <v>0</v>
      </c>
      <c r="G109" s="13">
        <f>K69+L69</f>
        <v>60000</v>
      </c>
      <c r="H109" s="13">
        <f>E109-F109+G109</f>
        <v>1077784</v>
      </c>
      <c r="I109" s="18">
        <f t="shared" si="2"/>
        <v>1077784</v>
      </c>
      <c r="J109" s="13">
        <v>433057</v>
      </c>
      <c r="K109" s="13">
        <v>220500</v>
      </c>
      <c r="L109" s="13">
        <v>600</v>
      </c>
      <c r="M109" s="14"/>
      <c r="N109" s="14"/>
      <c r="O109" s="21"/>
      <c r="P109" s="13"/>
      <c r="Q109" s="1"/>
    </row>
    <row r="110" spans="1:17" ht="18" customHeight="1">
      <c r="A110" s="66" t="s">
        <v>19</v>
      </c>
      <c r="B110" s="288" t="s">
        <v>23</v>
      </c>
      <c r="C110" s="289"/>
      <c r="D110" s="290"/>
      <c r="E110" s="22">
        <f t="shared" ref="E110:O110" si="4">SUM(E79:E86,E87:E109)</f>
        <v>139836259</v>
      </c>
      <c r="F110" s="22">
        <f t="shared" si="4"/>
        <v>2438818</v>
      </c>
      <c r="G110" s="22">
        <f t="shared" si="4"/>
        <v>2392998</v>
      </c>
      <c r="H110" s="22">
        <f t="shared" si="4"/>
        <v>139790439</v>
      </c>
      <c r="I110" s="22">
        <f>SUM(I79:I86,I87:I109)</f>
        <v>80803752</v>
      </c>
      <c r="J110" s="22">
        <f t="shared" si="4"/>
        <v>30903904</v>
      </c>
      <c r="K110" s="22">
        <f t="shared" si="4"/>
        <v>16463027</v>
      </c>
      <c r="L110" s="22">
        <f t="shared" si="4"/>
        <v>4787689</v>
      </c>
      <c r="M110" s="22">
        <f t="shared" si="4"/>
        <v>2331976</v>
      </c>
      <c r="N110" s="22">
        <f t="shared" si="4"/>
        <v>2258258</v>
      </c>
      <c r="O110" s="22">
        <f t="shared" si="4"/>
        <v>36000</v>
      </c>
      <c r="P110" s="22">
        <f>SUM(P79:P109)</f>
        <v>58986687</v>
      </c>
      <c r="Q110" s="2">
        <f>P110+I110</f>
        <v>139790439</v>
      </c>
    </row>
    <row r="111" spans="1:17" ht="5.25" customHeight="1">
      <c r="A111" s="23"/>
      <c r="B111" s="23"/>
      <c r="C111" s="23"/>
      <c r="D111" s="23"/>
      <c r="E111" s="23"/>
      <c r="F111" s="23"/>
      <c r="G111" s="23"/>
      <c r="H111" s="23"/>
      <c r="I111" s="24"/>
      <c r="J111" s="24"/>
      <c r="K111" s="23"/>
      <c r="L111" s="23"/>
      <c r="M111" s="23"/>
      <c r="N111" s="23"/>
      <c r="O111" s="10"/>
      <c r="P111" s="10"/>
    </row>
    <row r="112" spans="1:17" ht="15.75" customHeight="1">
      <c r="A112" s="67" t="s">
        <v>48</v>
      </c>
      <c r="B112" s="305" t="s">
        <v>92</v>
      </c>
      <c r="C112" s="305"/>
      <c r="D112" s="305"/>
      <c r="E112" s="305"/>
      <c r="F112" s="305"/>
      <c r="G112" s="306"/>
      <c r="H112" s="68">
        <f>I110-H117-H118-H121-H122</f>
        <v>57158712</v>
      </c>
      <c r="I112" s="69"/>
      <c r="J112" s="70"/>
      <c r="K112" s="23"/>
      <c r="L112" s="23"/>
      <c r="M112" s="23"/>
      <c r="N112" s="23"/>
      <c r="O112" s="10"/>
      <c r="P112" s="10"/>
    </row>
    <row r="113" spans="1:16" ht="15.75" customHeight="1">
      <c r="A113" s="71" t="s">
        <v>49</v>
      </c>
      <c r="B113" s="273" t="s">
        <v>43</v>
      </c>
      <c r="C113" s="273"/>
      <c r="D113" s="273"/>
      <c r="E113" s="273"/>
      <c r="F113" s="273"/>
      <c r="G113" s="274"/>
      <c r="H113" s="72">
        <f>J110</f>
        <v>30903904</v>
      </c>
      <c r="I113" s="69"/>
      <c r="J113" s="304"/>
      <c r="K113" s="304"/>
      <c r="L113" s="23"/>
      <c r="M113" s="23"/>
      <c r="N113" s="23"/>
      <c r="O113" s="10"/>
      <c r="P113" s="10"/>
    </row>
    <row r="114" spans="1:16" ht="15.75" customHeight="1">
      <c r="A114" s="71" t="s">
        <v>50</v>
      </c>
      <c r="B114" s="273" t="s">
        <v>51</v>
      </c>
      <c r="C114" s="273"/>
      <c r="D114" s="273"/>
      <c r="E114" s="273"/>
      <c r="F114" s="273"/>
      <c r="G114" s="274"/>
      <c r="H114" s="72">
        <f>H112-H113</f>
        <v>26254808</v>
      </c>
      <c r="I114" s="73">
        <f>H112+H115+H118+H122+H124+H125+H126+H128</f>
        <v>84594611</v>
      </c>
      <c r="J114" s="304"/>
      <c r="K114" s="307"/>
      <c r="L114" s="23"/>
      <c r="M114" s="23"/>
      <c r="N114" s="23"/>
      <c r="O114" s="10"/>
      <c r="P114" s="10"/>
    </row>
    <row r="115" spans="1:16" ht="15.75" customHeight="1">
      <c r="A115" s="71" t="s">
        <v>52</v>
      </c>
      <c r="B115" s="273" t="s">
        <v>53</v>
      </c>
      <c r="C115" s="273"/>
      <c r="D115" s="273"/>
      <c r="E115" s="273"/>
      <c r="F115" s="273"/>
      <c r="G115" s="274"/>
      <c r="H115" s="72">
        <f>H116+H117</f>
        <v>17361476</v>
      </c>
      <c r="I115" s="69"/>
      <c r="J115" s="24"/>
      <c r="K115" s="23"/>
      <c r="L115" s="23"/>
      <c r="M115" s="23"/>
      <c r="N115" s="23"/>
      <c r="O115" s="10"/>
      <c r="P115" s="10"/>
    </row>
    <row r="116" spans="1:16" ht="12" customHeight="1">
      <c r="A116" s="71"/>
      <c r="B116" s="311" t="s">
        <v>82</v>
      </c>
      <c r="C116" s="311"/>
      <c r="D116" s="311"/>
      <c r="E116" s="311"/>
      <c r="F116" s="311"/>
      <c r="G116" s="74"/>
      <c r="H116" s="72">
        <v>898449</v>
      </c>
      <c r="I116" s="69"/>
      <c r="J116" s="24"/>
      <c r="K116" s="23"/>
      <c r="L116" s="23"/>
      <c r="M116" s="23"/>
      <c r="N116" s="23"/>
      <c r="O116" s="10"/>
      <c r="P116" s="10"/>
    </row>
    <row r="117" spans="1:16" ht="12" customHeight="1">
      <c r="A117" s="71"/>
      <c r="B117" s="311" t="s">
        <v>83</v>
      </c>
      <c r="C117" s="311"/>
      <c r="D117" s="311"/>
      <c r="E117" s="311"/>
      <c r="F117" s="311"/>
      <c r="G117" s="74"/>
      <c r="H117" s="72">
        <f>K110</f>
        <v>16463027</v>
      </c>
      <c r="I117" s="69"/>
      <c r="J117" s="24"/>
      <c r="K117" s="23"/>
      <c r="L117" s="23"/>
      <c r="M117" s="23"/>
      <c r="N117" s="23"/>
      <c r="O117" s="10"/>
      <c r="P117" s="10"/>
    </row>
    <row r="118" spans="1:16" ht="15.75" customHeight="1">
      <c r="A118" s="71" t="s">
        <v>54</v>
      </c>
      <c r="B118" s="273" t="s">
        <v>44</v>
      </c>
      <c r="C118" s="273"/>
      <c r="D118" s="273"/>
      <c r="E118" s="273"/>
      <c r="F118" s="273"/>
      <c r="G118" s="274"/>
      <c r="H118" s="72">
        <f>L110</f>
        <v>4787689</v>
      </c>
      <c r="I118" s="69"/>
      <c r="J118" s="24"/>
      <c r="K118" s="23"/>
      <c r="L118" s="23"/>
      <c r="M118" s="23"/>
      <c r="N118" s="23"/>
      <c r="O118" s="10"/>
      <c r="P118" s="10"/>
    </row>
    <row r="119" spans="1:16" ht="15.75" customHeight="1">
      <c r="A119" s="75" t="s">
        <v>55</v>
      </c>
      <c r="B119" s="293" t="s">
        <v>56</v>
      </c>
      <c r="C119" s="293"/>
      <c r="D119" s="293"/>
      <c r="E119" s="293"/>
      <c r="F119" s="293"/>
      <c r="G119" s="294"/>
      <c r="H119" s="76">
        <f>H121+H120</f>
        <v>25011435</v>
      </c>
      <c r="I119" s="69"/>
      <c r="J119" s="24"/>
      <c r="K119" s="23"/>
      <c r="L119" s="23"/>
      <c r="M119" s="23"/>
      <c r="N119" s="23"/>
      <c r="O119" s="10"/>
      <c r="P119" s="10"/>
    </row>
    <row r="120" spans="1:16" ht="12" customHeight="1">
      <c r="A120" s="71"/>
      <c r="B120" s="311" t="s">
        <v>84</v>
      </c>
      <c r="C120" s="311"/>
      <c r="D120" s="311"/>
      <c r="E120" s="311"/>
      <c r="F120" s="311"/>
      <c r="G120" s="74"/>
      <c r="H120" s="76">
        <v>24949087</v>
      </c>
      <c r="I120" s="69"/>
      <c r="J120" s="24"/>
      <c r="K120" s="23"/>
      <c r="L120" s="23"/>
      <c r="M120" s="23"/>
      <c r="N120" s="23"/>
      <c r="O120" s="10"/>
      <c r="P120" s="10"/>
    </row>
    <row r="121" spans="1:16" ht="12" customHeight="1">
      <c r="A121" s="71"/>
      <c r="B121" s="311" t="s">
        <v>85</v>
      </c>
      <c r="C121" s="311"/>
      <c r="D121" s="311"/>
      <c r="E121" s="311"/>
      <c r="F121" s="311"/>
      <c r="G121" s="74"/>
      <c r="H121" s="76">
        <v>62348</v>
      </c>
      <c r="I121" s="69"/>
      <c r="J121" s="24"/>
      <c r="K121" s="23"/>
      <c r="L121" s="23"/>
      <c r="M121" s="23"/>
      <c r="N121" s="23"/>
      <c r="O121" s="10"/>
      <c r="P121" s="10"/>
    </row>
    <row r="122" spans="1:16" ht="12" customHeight="1">
      <c r="A122" s="75" t="s">
        <v>57</v>
      </c>
      <c r="B122" s="293" t="s">
        <v>34</v>
      </c>
      <c r="C122" s="293"/>
      <c r="D122" s="293"/>
      <c r="E122" s="293"/>
      <c r="F122" s="293"/>
      <c r="G122" s="294"/>
      <c r="H122" s="76">
        <f>M110</f>
        <v>2331976</v>
      </c>
      <c r="I122" s="69"/>
      <c r="J122" s="25"/>
      <c r="K122" s="10"/>
      <c r="L122" s="10"/>
      <c r="M122" s="10"/>
      <c r="N122" s="10"/>
      <c r="O122" s="10"/>
      <c r="P122" s="10"/>
    </row>
    <row r="123" spans="1:16" ht="27" customHeight="1">
      <c r="A123" s="75" t="s">
        <v>58</v>
      </c>
      <c r="B123" s="293" t="s">
        <v>69</v>
      </c>
      <c r="C123" s="293"/>
      <c r="D123" s="293"/>
      <c r="E123" s="293"/>
      <c r="F123" s="293"/>
      <c r="G123" s="294"/>
      <c r="H123" s="76"/>
      <c r="I123" s="69"/>
      <c r="J123" s="25"/>
      <c r="K123" s="10"/>
      <c r="L123" s="10"/>
      <c r="M123" s="10"/>
      <c r="N123" s="10"/>
      <c r="O123" s="10"/>
      <c r="P123" s="10"/>
    </row>
    <row r="124" spans="1:16" ht="15" customHeight="1">
      <c r="A124" s="75" t="s">
        <v>59</v>
      </c>
      <c r="B124" s="293" t="s">
        <v>68</v>
      </c>
      <c r="C124" s="293"/>
      <c r="D124" s="293"/>
      <c r="E124" s="293"/>
      <c r="F124" s="293"/>
      <c r="G124" s="294"/>
      <c r="H124" s="76">
        <f>N110</f>
        <v>2258258</v>
      </c>
      <c r="I124" s="69"/>
      <c r="J124" s="25"/>
      <c r="K124" s="10"/>
      <c r="L124" s="10"/>
      <c r="M124" s="10"/>
      <c r="N124" s="10"/>
      <c r="O124" s="10"/>
      <c r="P124" s="10"/>
    </row>
    <row r="125" spans="1:16" ht="26.25" customHeight="1">
      <c r="A125" s="75" t="s">
        <v>60</v>
      </c>
      <c r="B125" s="293" t="s">
        <v>61</v>
      </c>
      <c r="C125" s="293"/>
      <c r="D125" s="293"/>
      <c r="E125" s="293"/>
      <c r="F125" s="293"/>
      <c r="G125" s="294"/>
      <c r="H125" s="72">
        <v>340500</v>
      </c>
      <c r="I125" s="69"/>
      <c r="J125" s="25"/>
      <c r="K125" s="10"/>
      <c r="L125" s="10"/>
      <c r="M125" s="10"/>
      <c r="N125" s="10"/>
      <c r="O125" s="10"/>
      <c r="P125" s="10"/>
    </row>
    <row r="126" spans="1:16" ht="27.75" customHeight="1">
      <c r="A126" s="71" t="s">
        <v>62</v>
      </c>
      <c r="B126" s="293" t="s">
        <v>63</v>
      </c>
      <c r="C126" s="293"/>
      <c r="D126" s="293"/>
      <c r="E126" s="293"/>
      <c r="F126" s="293"/>
      <c r="G126" s="294"/>
      <c r="H126" s="72">
        <f>O110</f>
        <v>36000</v>
      </c>
      <c r="I126" s="69"/>
      <c r="J126" s="25"/>
      <c r="K126" s="10"/>
      <c r="L126" s="10"/>
      <c r="M126" s="10"/>
      <c r="N126" s="10"/>
      <c r="O126" s="10"/>
      <c r="P126" s="10"/>
    </row>
    <row r="127" spans="1:16" ht="25.5" customHeight="1">
      <c r="A127" s="71" t="s">
        <v>64</v>
      </c>
      <c r="B127" s="293" t="s">
        <v>65</v>
      </c>
      <c r="C127" s="293"/>
      <c r="D127" s="293"/>
      <c r="E127" s="293"/>
      <c r="F127" s="293"/>
      <c r="G127" s="294"/>
      <c r="H127" s="72"/>
      <c r="I127" s="69"/>
      <c r="J127" s="25"/>
      <c r="K127" s="10"/>
      <c r="L127" s="10"/>
      <c r="M127" s="10"/>
      <c r="N127" s="10"/>
      <c r="O127" s="10"/>
      <c r="P127" s="10"/>
    </row>
    <row r="128" spans="1:16" ht="39.75" customHeight="1">
      <c r="A128" s="77" t="s">
        <v>66</v>
      </c>
      <c r="B128" s="312" t="s">
        <v>67</v>
      </c>
      <c r="C128" s="312"/>
      <c r="D128" s="312"/>
      <c r="E128" s="312"/>
      <c r="F128" s="312"/>
      <c r="G128" s="313"/>
      <c r="H128" s="78">
        <v>320000</v>
      </c>
      <c r="I128" s="69"/>
      <c r="J128" s="25"/>
      <c r="K128" s="10"/>
      <c r="L128" s="10"/>
      <c r="M128" s="10"/>
      <c r="N128" s="10"/>
      <c r="O128" s="10"/>
      <c r="P128" s="10"/>
    </row>
    <row r="129" spans="1:16" ht="8.25" customHeight="1">
      <c r="A129" s="79"/>
      <c r="B129" s="80"/>
      <c r="C129" s="80"/>
      <c r="D129" s="80"/>
      <c r="E129" s="80"/>
      <c r="F129" s="80"/>
      <c r="G129" s="80"/>
      <c r="H129" s="81"/>
      <c r="I129" s="82"/>
      <c r="J129" s="25"/>
      <c r="K129" s="10"/>
      <c r="L129" s="10"/>
      <c r="M129" s="10"/>
      <c r="N129" s="10"/>
      <c r="O129" s="10"/>
      <c r="P129" s="10"/>
    </row>
    <row r="130" spans="1:16" ht="18" customHeight="1">
      <c r="A130" s="83" t="s">
        <v>22</v>
      </c>
      <c r="B130" s="283" t="s">
        <v>88</v>
      </c>
      <c r="C130" s="284"/>
      <c r="D130" s="284"/>
      <c r="E130" s="284"/>
      <c r="F130" s="284"/>
      <c r="G130" s="285"/>
      <c r="H130" s="84">
        <v>2141585</v>
      </c>
      <c r="I130" s="85"/>
      <c r="J130" s="25"/>
      <c r="K130" s="10"/>
      <c r="L130" s="10"/>
      <c r="M130" s="10"/>
      <c r="N130" s="10"/>
      <c r="O130" s="10"/>
      <c r="P130" s="10"/>
    </row>
    <row r="131" spans="1:16" ht="20.25" customHeight="1">
      <c r="A131" s="65" t="s">
        <v>22</v>
      </c>
      <c r="B131" s="258" t="s">
        <v>89</v>
      </c>
      <c r="C131" s="259"/>
      <c r="D131" s="259"/>
      <c r="E131" s="259"/>
      <c r="F131" s="259"/>
      <c r="G131" s="260"/>
      <c r="H131" s="63">
        <v>410000</v>
      </c>
      <c r="I131" s="86"/>
      <c r="J131" s="25"/>
      <c r="K131" s="10"/>
      <c r="L131" s="10"/>
      <c r="M131" s="10"/>
      <c r="N131" s="10"/>
      <c r="O131" s="10"/>
      <c r="P131" s="10"/>
    </row>
    <row r="132" spans="1:16" ht="27.75" customHeight="1">
      <c r="A132" s="65" t="s">
        <v>149</v>
      </c>
      <c r="B132" s="258" t="s">
        <v>150</v>
      </c>
      <c r="C132" s="259"/>
      <c r="D132" s="259"/>
      <c r="E132" s="259"/>
      <c r="F132" s="259"/>
      <c r="G132" s="260"/>
      <c r="H132" s="63">
        <v>2000000</v>
      </c>
      <c r="I132" s="86"/>
      <c r="J132" s="25"/>
      <c r="K132" s="10"/>
      <c r="L132" s="10"/>
      <c r="M132" s="10"/>
      <c r="N132" s="10"/>
      <c r="O132" s="10"/>
      <c r="P132" s="10"/>
    </row>
    <row r="133" spans="1:16" ht="18" customHeight="1">
      <c r="A133" s="87" t="s">
        <v>20</v>
      </c>
      <c r="B133" s="288" t="s">
        <v>24</v>
      </c>
      <c r="C133" s="289"/>
      <c r="D133" s="289"/>
      <c r="E133" s="289"/>
      <c r="F133" s="289"/>
      <c r="G133" s="290"/>
      <c r="H133" s="88">
        <f>H130+H131+H132</f>
        <v>4551585</v>
      </c>
      <c r="I133" s="89"/>
      <c r="J133" s="25"/>
      <c r="K133" s="10"/>
      <c r="L133" s="10"/>
      <c r="M133" s="10"/>
      <c r="N133" s="10"/>
      <c r="O133" s="10"/>
      <c r="P133" s="10"/>
    </row>
    <row r="134" spans="1:16" ht="16.5" customHeight="1">
      <c r="A134" s="90" t="s">
        <v>21</v>
      </c>
      <c r="B134" s="300" t="s">
        <v>90</v>
      </c>
      <c r="C134" s="301"/>
      <c r="D134" s="301"/>
      <c r="E134" s="301"/>
      <c r="F134" s="301"/>
      <c r="G134" s="302"/>
      <c r="H134" s="143">
        <f>H133+H110</f>
        <v>144342024</v>
      </c>
      <c r="I134" s="27"/>
      <c r="J134" s="25"/>
      <c r="K134" s="10"/>
      <c r="L134" s="10"/>
      <c r="M134" s="10"/>
      <c r="N134" s="10"/>
      <c r="O134" s="10"/>
      <c r="P134" s="10"/>
    </row>
    <row r="135" spans="1:16" ht="9.75" customHeight="1">
      <c r="A135" s="91"/>
      <c r="B135" s="92"/>
      <c r="C135" s="92"/>
      <c r="D135" s="92"/>
      <c r="E135" s="92"/>
      <c r="F135" s="92"/>
      <c r="G135" s="92"/>
      <c r="H135" s="93"/>
      <c r="I135" s="27"/>
      <c r="J135" s="25"/>
      <c r="K135" s="10"/>
      <c r="L135" s="10"/>
      <c r="M135" s="10"/>
      <c r="N135" s="10"/>
      <c r="O135" s="10"/>
      <c r="P135" s="10"/>
    </row>
    <row r="136" spans="1:16" s="9" customFormat="1" ht="9.75" customHeight="1">
      <c r="A136" s="91"/>
      <c r="B136" s="92"/>
      <c r="C136" s="92"/>
      <c r="D136" s="92"/>
      <c r="E136" s="92"/>
      <c r="F136" s="92"/>
      <c r="G136" s="92"/>
      <c r="H136" s="93"/>
      <c r="I136" s="27"/>
      <c r="J136" s="25"/>
      <c r="K136" s="155"/>
      <c r="L136" s="155"/>
      <c r="M136" s="155"/>
      <c r="N136" s="155"/>
      <c r="O136" s="155"/>
      <c r="P136" s="155"/>
    </row>
    <row r="137" spans="1:16" s="9" customFormat="1" ht="9.75" customHeight="1">
      <c r="A137" s="91"/>
      <c r="B137" s="92"/>
      <c r="C137" s="92"/>
      <c r="D137" s="92"/>
      <c r="E137" s="92"/>
      <c r="F137" s="92"/>
      <c r="G137" s="92"/>
      <c r="H137" s="93"/>
      <c r="I137" s="27"/>
      <c r="J137" s="25"/>
      <c r="K137" s="155"/>
      <c r="L137" s="155"/>
      <c r="M137" s="155"/>
      <c r="N137" s="155"/>
      <c r="O137" s="155"/>
      <c r="P137" s="155"/>
    </row>
    <row r="138" spans="1:16" s="9" customFormat="1" ht="9.75" customHeight="1">
      <c r="A138" s="91"/>
      <c r="B138" s="92"/>
      <c r="C138" s="92"/>
      <c r="D138" s="92"/>
      <c r="E138" s="92"/>
      <c r="F138" s="92"/>
      <c r="G138" s="92"/>
      <c r="H138" s="93"/>
      <c r="I138" s="27"/>
      <c r="J138" s="25"/>
      <c r="K138" s="155"/>
      <c r="L138" s="155"/>
      <c r="M138" s="155"/>
      <c r="N138" s="155"/>
      <c r="O138" s="155"/>
      <c r="P138" s="155"/>
    </row>
    <row r="139" spans="1:16" s="9" customFormat="1" ht="9.75" customHeight="1">
      <c r="A139" s="91"/>
      <c r="B139" s="92"/>
      <c r="C139" s="92"/>
      <c r="D139" s="92"/>
      <c r="E139" s="92"/>
      <c r="F139" s="92"/>
      <c r="G139" s="92"/>
      <c r="H139" s="93"/>
      <c r="I139" s="27"/>
      <c r="J139" s="25"/>
      <c r="K139" s="155"/>
      <c r="L139" s="155"/>
      <c r="M139" s="155"/>
      <c r="N139" s="155"/>
      <c r="O139" s="155"/>
      <c r="P139" s="155"/>
    </row>
    <row r="140" spans="1:16" s="9" customFormat="1" ht="9.75" customHeight="1">
      <c r="A140" s="91"/>
      <c r="B140" s="92"/>
      <c r="C140" s="92"/>
      <c r="D140" s="92"/>
      <c r="E140" s="92"/>
      <c r="F140" s="92"/>
      <c r="G140" s="92"/>
      <c r="H140" s="93"/>
      <c r="I140" s="27"/>
      <c r="J140" s="25"/>
      <c r="K140" s="155"/>
      <c r="L140" s="155"/>
      <c r="M140" s="155"/>
      <c r="N140" s="155"/>
      <c r="O140" s="155"/>
      <c r="P140" s="155"/>
    </row>
    <row r="141" spans="1:16" s="9" customFormat="1" ht="9.75" customHeight="1">
      <c r="A141" s="91"/>
      <c r="B141" s="92"/>
      <c r="C141" s="92"/>
      <c r="D141" s="92"/>
      <c r="E141" s="92"/>
      <c r="F141" s="92"/>
      <c r="G141" s="92"/>
      <c r="H141" s="93"/>
      <c r="I141" s="27"/>
      <c r="J141" s="25"/>
      <c r="K141" s="155"/>
      <c r="L141" s="155"/>
      <c r="M141" s="155"/>
      <c r="N141" s="155"/>
      <c r="O141" s="155"/>
      <c r="P141" s="155"/>
    </row>
    <row r="142" spans="1:16" s="9" customFormat="1" ht="9.75" customHeight="1">
      <c r="A142" s="91"/>
      <c r="B142" s="92"/>
      <c r="C142" s="92"/>
      <c r="D142" s="92"/>
      <c r="E142" s="92"/>
      <c r="F142" s="92"/>
      <c r="G142" s="92"/>
      <c r="H142" s="93"/>
      <c r="I142" s="27"/>
      <c r="J142" s="25"/>
      <c r="K142" s="155"/>
      <c r="L142" s="155"/>
      <c r="M142" s="155"/>
      <c r="N142" s="155"/>
      <c r="O142" s="155"/>
      <c r="P142" s="155"/>
    </row>
    <row r="143" spans="1:16" s="9" customFormat="1" ht="9.75" customHeight="1">
      <c r="A143" s="91"/>
      <c r="B143" s="92"/>
      <c r="C143" s="92"/>
      <c r="D143" s="92"/>
      <c r="E143" s="92"/>
      <c r="F143" s="92"/>
      <c r="G143" s="92"/>
      <c r="H143" s="93"/>
      <c r="I143" s="27"/>
      <c r="J143" s="25"/>
      <c r="K143" s="155"/>
      <c r="L143" s="155"/>
      <c r="M143" s="155"/>
      <c r="N143" s="155"/>
      <c r="O143" s="155"/>
      <c r="P143" s="155"/>
    </row>
    <row r="144" spans="1:16" s="9" customFormat="1" ht="9.75" customHeight="1">
      <c r="A144" s="91"/>
      <c r="B144" s="92"/>
      <c r="C144" s="92"/>
      <c r="D144" s="92"/>
      <c r="E144" s="92"/>
      <c r="F144" s="92"/>
      <c r="G144" s="92"/>
      <c r="H144" s="93"/>
      <c r="I144" s="27"/>
      <c r="J144" s="25"/>
      <c r="K144" s="155"/>
      <c r="L144" s="155"/>
      <c r="M144" s="155"/>
      <c r="N144" s="155"/>
      <c r="O144" s="155"/>
      <c r="P144" s="155"/>
    </row>
    <row r="145" spans="1:16" s="9" customFormat="1" ht="9.75" customHeight="1">
      <c r="A145" s="91"/>
      <c r="B145" s="92"/>
      <c r="C145" s="92"/>
      <c r="D145" s="92"/>
      <c r="E145" s="92"/>
      <c r="F145" s="92"/>
      <c r="G145" s="92"/>
      <c r="H145" s="93"/>
      <c r="I145" s="27"/>
      <c r="J145" s="25"/>
      <c r="K145" s="155"/>
      <c r="L145" s="155"/>
      <c r="M145" s="155"/>
      <c r="N145" s="155"/>
      <c r="O145" s="155"/>
      <c r="P145" s="155"/>
    </row>
    <row r="146" spans="1:16" s="9" customFormat="1" ht="9.75" customHeight="1">
      <c r="A146" s="91"/>
      <c r="B146" s="92"/>
      <c r="C146" s="92"/>
      <c r="D146" s="92"/>
      <c r="E146" s="92"/>
      <c r="F146" s="92"/>
      <c r="G146" s="92"/>
      <c r="H146" s="93"/>
      <c r="I146" s="27"/>
      <c r="J146" s="25"/>
      <c r="K146" s="155"/>
      <c r="L146" s="155"/>
      <c r="M146" s="155"/>
      <c r="N146" s="155"/>
      <c r="O146" s="155"/>
      <c r="P146" s="155"/>
    </row>
    <row r="147" spans="1:16" s="9" customFormat="1" ht="9.75" customHeight="1">
      <c r="A147" s="91"/>
      <c r="B147" s="92"/>
      <c r="C147" s="92"/>
      <c r="D147" s="92"/>
      <c r="E147" s="92"/>
      <c r="F147" s="92"/>
      <c r="G147" s="92"/>
      <c r="H147" s="93"/>
      <c r="I147" s="27"/>
      <c r="J147" s="25"/>
      <c r="K147" s="155"/>
      <c r="L147" s="155"/>
      <c r="M147" s="155"/>
      <c r="N147" s="155"/>
      <c r="O147" s="155"/>
      <c r="P147" s="155"/>
    </row>
    <row r="148" spans="1:16" s="9" customFormat="1" ht="9.75" customHeight="1">
      <c r="A148" s="91"/>
      <c r="B148" s="92"/>
      <c r="C148" s="92"/>
      <c r="D148" s="92"/>
      <c r="E148" s="92"/>
      <c r="F148" s="92"/>
      <c r="G148" s="92"/>
      <c r="H148" s="93"/>
      <c r="I148" s="27"/>
      <c r="J148" s="25"/>
      <c r="K148" s="155"/>
      <c r="L148" s="155"/>
      <c r="M148" s="155"/>
      <c r="N148" s="155"/>
      <c r="O148" s="155"/>
      <c r="P148" s="155"/>
    </row>
    <row r="149" spans="1:16" s="9" customFormat="1" ht="9.75" customHeight="1">
      <c r="A149" s="91"/>
      <c r="B149" s="92"/>
      <c r="C149" s="92"/>
      <c r="D149" s="92"/>
      <c r="E149" s="92"/>
      <c r="F149" s="92"/>
      <c r="G149" s="92"/>
      <c r="H149" s="93"/>
      <c r="I149" s="27"/>
      <c r="J149" s="25"/>
      <c r="K149" s="155"/>
      <c r="L149" s="155"/>
      <c r="M149" s="155"/>
      <c r="N149" s="155"/>
      <c r="O149" s="155"/>
      <c r="P149" s="155"/>
    </row>
    <row r="150" spans="1:16" s="9" customFormat="1" ht="9.75" customHeight="1">
      <c r="A150" s="91"/>
      <c r="B150" s="92"/>
      <c r="C150" s="92"/>
      <c r="D150" s="92"/>
      <c r="E150" s="92"/>
      <c r="F150" s="92"/>
      <c r="G150" s="92"/>
      <c r="H150" s="93"/>
      <c r="I150" s="27"/>
      <c r="J150" s="25"/>
      <c r="K150" s="155"/>
      <c r="L150" s="155"/>
      <c r="M150" s="155"/>
      <c r="N150" s="155"/>
      <c r="O150" s="155"/>
      <c r="P150" s="155"/>
    </row>
    <row r="151" spans="1:16" s="9" customFormat="1" ht="9.75" customHeight="1">
      <c r="A151" s="91"/>
      <c r="B151" s="92"/>
      <c r="C151" s="92"/>
      <c r="D151" s="92"/>
      <c r="E151" s="92"/>
      <c r="F151" s="92"/>
      <c r="G151" s="92"/>
      <c r="H151" s="93"/>
      <c r="I151" s="27"/>
      <c r="J151" s="25"/>
      <c r="K151" s="155"/>
      <c r="L151" s="155"/>
      <c r="M151" s="155"/>
      <c r="N151" s="155"/>
      <c r="O151" s="155"/>
      <c r="P151" s="155"/>
    </row>
    <row r="152" spans="1:16" s="9" customFormat="1" ht="9.75" customHeight="1">
      <c r="A152" s="91"/>
      <c r="B152" s="92"/>
      <c r="C152" s="92"/>
      <c r="D152" s="92"/>
      <c r="E152" s="92"/>
      <c r="F152" s="92"/>
      <c r="G152" s="92"/>
      <c r="H152" s="93"/>
      <c r="I152" s="27"/>
      <c r="J152" s="25"/>
      <c r="K152" s="155"/>
      <c r="L152" s="155"/>
      <c r="M152" s="155"/>
      <c r="N152" s="155"/>
      <c r="O152" s="155"/>
      <c r="P152" s="155"/>
    </row>
    <row r="153" spans="1:16" s="9" customFormat="1" ht="45.75" customHeight="1">
      <c r="A153" s="91"/>
      <c r="B153" s="92"/>
      <c r="C153" s="92"/>
      <c r="D153" s="92"/>
      <c r="E153" s="92"/>
      <c r="F153" s="92"/>
      <c r="G153" s="92"/>
      <c r="H153" s="93"/>
      <c r="I153" s="27"/>
      <c r="J153" s="25"/>
      <c r="K153" s="155"/>
      <c r="L153" s="155"/>
      <c r="M153" s="155"/>
      <c r="N153" s="155"/>
      <c r="O153" s="155"/>
      <c r="P153" s="155"/>
    </row>
    <row r="154" spans="1:16" s="9" customFormat="1" ht="31.5" customHeight="1">
      <c r="A154" s="91"/>
      <c r="B154" s="92"/>
      <c r="C154" s="92"/>
      <c r="D154" s="92"/>
      <c r="E154" s="92"/>
      <c r="F154" s="92"/>
      <c r="G154" s="92"/>
      <c r="H154" s="93"/>
      <c r="I154" s="27"/>
      <c r="J154" s="25"/>
      <c r="K154" s="155"/>
      <c r="L154" s="155"/>
      <c r="M154" s="155"/>
      <c r="N154" s="155"/>
      <c r="O154" s="155"/>
      <c r="P154" s="155"/>
    </row>
    <row r="155" spans="1:16" s="9" customFormat="1" ht="9.75" customHeight="1">
      <c r="A155" s="91"/>
      <c r="B155" s="92"/>
      <c r="C155" s="92"/>
      <c r="D155" s="92"/>
      <c r="E155" s="92"/>
      <c r="F155" s="92"/>
      <c r="G155" s="92"/>
      <c r="H155" s="93"/>
      <c r="I155" s="27"/>
      <c r="J155" s="25"/>
      <c r="K155" s="155"/>
      <c r="L155" s="155"/>
      <c r="M155" s="155"/>
      <c r="N155" s="155"/>
      <c r="O155" s="155"/>
      <c r="P155" s="155"/>
    </row>
    <row r="156" spans="1:16" s="9" customFormat="1" ht="51" customHeight="1">
      <c r="A156" s="91"/>
      <c r="B156" s="92"/>
      <c r="C156" s="92"/>
      <c r="D156" s="92"/>
      <c r="E156" s="92"/>
      <c r="F156" s="92"/>
      <c r="G156" s="92"/>
      <c r="H156" s="93"/>
      <c r="I156" s="27"/>
      <c r="J156" s="25"/>
      <c r="K156" s="155"/>
      <c r="L156" s="155"/>
      <c r="M156" s="155"/>
      <c r="N156" s="155"/>
      <c r="O156" s="155"/>
      <c r="P156" s="155"/>
    </row>
    <row r="157" spans="1:16" s="9" customFormat="1" ht="9.75" customHeight="1">
      <c r="A157" s="91"/>
      <c r="B157" s="92"/>
      <c r="C157" s="92"/>
      <c r="D157" s="92"/>
      <c r="E157" s="92"/>
      <c r="F157" s="92"/>
      <c r="G157" s="92"/>
      <c r="H157" s="93"/>
      <c r="I157" s="27"/>
      <c r="J157" s="25"/>
      <c r="K157" s="155"/>
      <c r="L157" s="155"/>
      <c r="M157" s="155"/>
      <c r="N157" s="155"/>
      <c r="O157" s="155"/>
      <c r="P157" s="155"/>
    </row>
    <row r="158" spans="1:16" s="9" customFormat="1" ht="9.75" customHeight="1">
      <c r="A158" s="91"/>
      <c r="B158" s="92"/>
      <c r="C158" s="92"/>
      <c r="D158" s="92"/>
      <c r="E158" s="92"/>
      <c r="F158" s="92"/>
      <c r="G158" s="92"/>
      <c r="H158" s="93"/>
      <c r="I158" s="27"/>
      <c r="J158" s="25"/>
      <c r="K158" s="155"/>
      <c r="L158" s="155"/>
      <c r="M158" s="155"/>
      <c r="N158" s="155"/>
      <c r="O158" s="155"/>
      <c r="P158" s="155"/>
    </row>
    <row r="159" spans="1:16" s="9" customFormat="1" ht="9.75" customHeight="1">
      <c r="A159" s="91"/>
      <c r="B159" s="92"/>
      <c r="C159" s="92"/>
      <c r="D159" s="92"/>
      <c r="E159" s="92"/>
      <c r="F159" s="92"/>
      <c r="G159" s="92"/>
      <c r="H159" s="93"/>
      <c r="I159" s="27"/>
      <c r="J159" s="25"/>
      <c r="K159" s="155"/>
      <c r="L159" s="155"/>
      <c r="M159" s="155"/>
      <c r="N159" s="155"/>
      <c r="O159" s="155"/>
      <c r="P159" s="155"/>
    </row>
    <row r="160" spans="1:16" s="9" customFormat="1" ht="9.75" customHeight="1">
      <c r="A160" s="91"/>
      <c r="B160" s="92"/>
      <c r="C160" s="92"/>
      <c r="D160" s="92"/>
      <c r="E160" s="92"/>
      <c r="F160" s="92"/>
      <c r="G160" s="92"/>
      <c r="H160" s="93"/>
      <c r="I160" s="27"/>
      <c r="J160" s="25"/>
      <c r="K160" s="155"/>
      <c r="L160" s="155"/>
      <c r="M160" s="155"/>
      <c r="N160" s="155"/>
      <c r="O160" s="155"/>
      <c r="P160" s="155"/>
    </row>
    <row r="161" spans="1:16" s="9" customFormat="1" ht="9.75" customHeight="1">
      <c r="A161" s="91"/>
      <c r="B161" s="92"/>
      <c r="C161" s="92"/>
      <c r="D161" s="92"/>
      <c r="E161" s="92"/>
      <c r="F161" s="92"/>
      <c r="G161" s="92"/>
      <c r="H161" s="93"/>
      <c r="I161" s="27"/>
      <c r="J161" s="25"/>
      <c r="K161" s="155"/>
      <c r="L161" s="155"/>
      <c r="M161" s="155"/>
      <c r="N161" s="155"/>
      <c r="O161" s="155"/>
      <c r="P161" s="155"/>
    </row>
    <row r="162" spans="1:16" s="9" customFormat="1" ht="9.75" customHeight="1">
      <c r="A162" s="91"/>
      <c r="B162" s="92"/>
      <c r="C162" s="92"/>
      <c r="D162" s="92"/>
      <c r="E162" s="92"/>
      <c r="F162" s="92"/>
      <c r="G162" s="92"/>
      <c r="H162" s="93"/>
      <c r="I162" s="27"/>
      <c r="J162" s="25"/>
      <c r="K162" s="155"/>
      <c r="L162" s="155"/>
      <c r="M162" s="155"/>
      <c r="N162" s="155"/>
      <c r="O162" s="155"/>
      <c r="P162" s="155"/>
    </row>
    <row r="163" spans="1:16" s="9" customFormat="1" ht="9.75" customHeight="1">
      <c r="A163" s="91"/>
      <c r="B163" s="92"/>
      <c r="C163" s="92"/>
      <c r="D163" s="92"/>
      <c r="E163" s="92"/>
      <c r="F163" s="92"/>
      <c r="G163" s="92"/>
      <c r="H163" s="93"/>
      <c r="I163" s="27"/>
      <c r="J163" s="25"/>
      <c r="K163" s="155"/>
      <c r="L163" s="155"/>
      <c r="M163" s="155"/>
      <c r="N163" s="155"/>
      <c r="O163" s="155"/>
      <c r="P163" s="155"/>
    </row>
    <row r="164" spans="1:16" s="9" customFormat="1" ht="9.75" customHeight="1">
      <c r="A164" s="91"/>
      <c r="B164" s="92"/>
      <c r="C164" s="92"/>
      <c r="D164" s="92"/>
      <c r="E164" s="92"/>
      <c r="F164" s="92"/>
      <c r="G164" s="92"/>
      <c r="H164" s="93"/>
      <c r="I164" s="27"/>
      <c r="J164" s="25"/>
      <c r="K164" s="155"/>
      <c r="L164" s="155"/>
      <c r="M164" s="155"/>
      <c r="N164" s="155"/>
      <c r="O164" s="155"/>
      <c r="P164" s="155"/>
    </row>
    <row r="165" spans="1:16" s="9" customFormat="1" ht="9.75" customHeight="1">
      <c r="A165" s="91"/>
      <c r="B165" s="92"/>
      <c r="C165" s="92"/>
      <c r="D165" s="92"/>
      <c r="E165" s="92"/>
      <c r="F165" s="92"/>
      <c r="G165" s="92"/>
      <c r="H165" s="93"/>
      <c r="I165" s="27"/>
      <c r="J165" s="25"/>
      <c r="K165" s="155"/>
      <c r="L165" s="155"/>
      <c r="M165" s="155"/>
      <c r="N165" s="155"/>
      <c r="O165" s="155"/>
      <c r="P165" s="155"/>
    </row>
    <row r="166" spans="1:16" s="9" customFormat="1" ht="9.75" customHeight="1">
      <c r="A166" s="91"/>
      <c r="B166" s="92"/>
      <c r="C166" s="92"/>
      <c r="D166" s="92"/>
      <c r="E166" s="92"/>
      <c r="F166" s="92"/>
      <c r="G166" s="92"/>
      <c r="H166" s="93"/>
      <c r="I166" s="27"/>
      <c r="J166" s="25"/>
      <c r="K166" s="155"/>
      <c r="L166" s="155"/>
      <c r="M166" s="155"/>
      <c r="N166" s="155"/>
      <c r="O166" s="155"/>
      <c r="P166" s="155"/>
    </row>
    <row r="167" spans="1:16" s="9" customFormat="1" ht="9.75" customHeight="1">
      <c r="A167" s="91"/>
      <c r="B167" s="92"/>
      <c r="C167" s="92"/>
      <c r="D167" s="92"/>
      <c r="E167" s="92"/>
      <c r="F167" s="92"/>
      <c r="G167" s="92"/>
      <c r="H167" s="93"/>
      <c r="I167" s="27"/>
      <c r="J167" s="25"/>
      <c r="K167" s="155"/>
      <c r="L167" s="155"/>
      <c r="M167" s="155"/>
      <c r="N167" s="155"/>
      <c r="O167" s="155"/>
      <c r="P167" s="155"/>
    </row>
    <row r="168" spans="1:16" s="9" customFormat="1" ht="9.75" customHeight="1">
      <c r="A168" s="91"/>
      <c r="B168" s="92"/>
      <c r="C168" s="92"/>
      <c r="D168" s="92"/>
      <c r="E168" s="92"/>
      <c r="F168" s="92"/>
      <c r="G168" s="92"/>
      <c r="H168" s="93"/>
      <c r="I168" s="27"/>
      <c r="J168" s="25"/>
      <c r="K168" s="155"/>
      <c r="L168" s="155"/>
      <c r="M168" s="155"/>
      <c r="N168" s="155"/>
      <c r="O168" s="155"/>
      <c r="P168" s="155"/>
    </row>
    <row r="169" spans="1:16" s="9" customFormat="1" ht="9.75" customHeight="1">
      <c r="A169" s="91"/>
      <c r="B169" s="92"/>
      <c r="C169" s="92"/>
      <c r="D169" s="92"/>
      <c r="E169" s="92"/>
      <c r="F169" s="92"/>
      <c r="G169" s="92"/>
      <c r="H169" s="93"/>
      <c r="I169" s="27"/>
      <c r="J169" s="25"/>
      <c r="K169" s="155"/>
      <c r="L169" s="155"/>
      <c r="M169" s="155"/>
      <c r="N169" s="155"/>
      <c r="O169" s="155"/>
      <c r="P169" s="155"/>
    </row>
    <row r="170" spans="1:16" s="9" customFormat="1" ht="9.75" customHeight="1">
      <c r="A170" s="91"/>
      <c r="B170" s="92"/>
      <c r="C170" s="92"/>
      <c r="D170" s="92"/>
      <c r="E170" s="92"/>
      <c r="F170" s="92"/>
      <c r="G170" s="92"/>
      <c r="H170" s="93"/>
      <c r="I170" s="27"/>
      <c r="J170" s="25"/>
      <c r="K170" s="155"/>
      <c r="L170" s="155"/>
      <c r="M170" s="155"/>
      <c r="N170" s="155"/>
      <c r="O170" s="155"/>
      <c r="P170" s="155"/>
    </row>
    <row r="171" spans="1:16" ht="9.75" customHeight="1">
      <c r="A171" s="91"/>
      <c r="B171" s="92"/>
      <c r="C171" s="92"/>
      <c r="D171" s="92"/>
      <c r="E171" s="92"/>
      <c r="F171" s="92"/>
      <c r="G171" s="92"/>
      <c r="H171" s="93"/>
      <c r="I171" s="27"/>
      <c r="J171" s="25"/>
      <c r="K171" s="10"/>
      <c r="L171" s="10"/>
      <c r="M171" s="10"/>
      <c r="N171" s="10"/>
      <c r="O171" s="10"/>
      <c r="P171" s="10"/>
    </row>
    <row r="172" spans="1:16" ht="15.75" customHeight="1">
      <c r="A172" s="64" t="s">
        <v>4</v>
      </c>
      <c r="B172" s="292" t="s">
        <v>164</v>
      </c>
      <c r="C172" s="292"/>
      <c r="D172" s="292"/>
      <c r="E172" s="292"/>
      <c r="F172" s="292"/>
      <c r="G172" s="292"/>
      <c r="H172" s="292"/>
      <c r="I172" s="286">
        <f>Dochody!E43</f>
        <v>123836259</v>
      </c>
      <c r="J172" s="277"/>
      <c r="K172" s="10"/>
      <c r="L172" s="10"/>
      <c r="M172" s="10"/>
      <c r="N172" s="10"/>
      <c r="O172" s="10"/>
      <c r="P172" s="10"/>
    </row>
    <row r="173" spans="1:16" ht="15.75" customHeight="1">
      <c r="A173" s="64"/>
      <c r="B173" s="291" t="s">
        <v>25</v>
      </c>
      <c r="C173" s="291"/>
      <c r="D173" s="291"/>
      <c r="E173" s="291"/>
      <c r="F173" s="291"/>
      <c r="G173" s="291"/>
      <c r="H173" s="291"/>
      <c r="I173" s="287">
        <f>Dochody!F43+Dochody!G43</f>
        <v>53420</v>
      </c>
      <c r="J173" s="280"/>
      <c r="K173" s="10"/>
      <c r="L173" s="10"/>
      <c r="M173" s="10"/>
      <c r="N173" s="10"/>
      <c r="O173" s="10"/>
      <c r="P173" s="10"/>
    </row>
    <row r="174" spans="1:16" ht="15.75" customHeight="1">
      <c r="A174" s="64"/>
      <c r="B174" s="291" t="s">
        <v>173</v>
      </c>
      <c r="C174" s="291"/>
      <c r="D174" s="291"/>
      <c r="E174" s="291"/>
      <c r="F174" s="291"/>
      <c r="G174" s="291"/>
      <c r="H174" s="291"/>
      <c r="I174" s="287">
        <f>Dochody!H43+Dochody!I43</f>
        <v>7600</v>
      </c>
      <c r="J174" s="280"/>
      <c r="K174" s="10"/>
      <c r="L174" s="10"/>
      <c r="M174" s="10"/>
      <c r="N174" s="10"/>
      <c r="O174" s="10"/>
      <c r="P174" s="10"/>
    </row>
    <row r="175" spans="1:16" ht="17.25" customHeight="1">
      <c r="A175" s="64" t="s">
        <v>5</v>
      </c>
      <c r="B175" s="278" t="s">
        <v>37</v>
      </c>
      <c r="C175" s="281"/>
      <c r="D175" s="281"/>
      <c r="E175" s="281"/>
      <c r="F175" s="281"/>
      <c r="G175" s="281"/>
      <c r="H175" s="282"/>
      <c r="I175" s="286">
        <f>I172+I174-I173</f>
        <v>123790439</v>
      </c>
      <c r="J175" s="277"/>
      <c r="K175" s="10"/>
      <c r="L175" s="10"/>
      <c r="M175" s="10"/>
      <c r="N175" s="10"/>
      <c r="O175" s="10"/>
      <c r="P175" s="10"/>
    </row>
    <row r="176" spans="1:16" s="9" customFormat="1" ht="16.5" customHeight="1">
      <c r="A176" s="94" t="s">
        <v>6</v>
      </c>
      <c r="B176" s="297" t="s">
        <v>195</v>
      </c>
      <c r="C176" s="298"/>
      <c r="D176" s="298"/>
      <c r="E176" s="298"/>
      <c r="F176" s="298"/>
      <c r="G176" s="298"/>
      <c r="H176" s="299"/>
      <c r="I176" s="286">
        <f>Dochody!J56</f>
        <v>11500000</v>
      </c>
      <c r="J176" s="277"/>
      <c r="K176" s="10"/>
      <c r="L176" s="10"/>
      <c r="M176" s="10"/>
      <c r="N176" s="10"/>
      <c r="O176" s="10"/>
      <c r="P176" s="10"/>
    </row>
    <row r="177" spans="1:16" s="9" customFormat="1" ht="15.75" customHeight="1">
      <c r="A177" s="94" t="s">
        <v>7</v>
      </c>
      <c r="B177" s="297" t="s">
        <v>161</v>
      </c>
      <c r="C177" s="298"/>
      <c r="D177" s="298"/>
      <c r="E177" s="298"/>
      <c r="F177" s="298"/>
      <c r="G177" s="298"/>
      <c r="H177" s="299"/>
      <c r="I177" s="286">
        <f>Dochody!J57</f>
        <v>3000000</v>
      </c>
      <c r="J177" s="277"/>
      <c r="K177" s="10"/>
      <c r="L177" s="10"/>
      <c r="M177" s="10"/>
      <c r="N177" s="10"/>
      <c r="O177" s="10"/>
      <c r="P177" s="10"/>
    </row>
    <row r="178" spans="1:16" s="9" customFormat="1" ht="17.25" customHeight="1">
      <c r="A178" s="94" t="s">
        <v>70</v>
      </c>
      <c r="B178" s="297" t="s">
        <v>160</v>
      </c>
      <c r="C178" s="298"/>
      <c r="D178" s="298"/>
      <c r="E178" s="298"/>
      <c r="F178" s="298"/>
      <c r="G178" s="298"/>
      <c r="H178" s="299"/>
      <c r="I178" s="286">
        <f>Dochody!J58</f>
        <v>6000000</v>
      </c>
      <c r="J178" s="277"/>
      <c r="K178" s="10"/>
      <c r="L178" s="10"/>
      <c r="M178" s="10"/>
      <c r="N178" s="10"/>
      <c r="O178" s="10"/>
      <c r="P178" s="10"/>
    </row>
    <row r="179" spans="1:16" ht="43.5" customHeight="1">
      <c r="A179" s="94" t="s">
        <v>165</v>
      </c>
      <c r="B179" s="297" t="s">
        <v>188</v>
      </c>
      <c r="C179" s="298"/>
      <c r="D179" s="298"/>
      <c r="E179" s="298"/>
      <c r="F179" s="298"/>
      <c r="G179" s="298"/>
      <c r="H179" s="299"/>
      <c r="I179" s="286">
        <v>51585</v>
      </c>
      <c r="J179" s="314"/>
      <c r="K179" s="10"/>
      <c r="L179" s="10"/>
      <c r="M179" s="10"/>
      <c r="N179" s="10"/>
      <c r="O179" s="10"/>
      <c r="P179" s="10"/>
    </row>
    <row r="180" spans="1:16" ht="22.5" customHeight="1">
      <c r="A180" s="64"/>
      <c r="B180" s="275" t="s">
        <v>166</v>
      </c>
      <c r="C180" s="276"/>
      <c r="D180" s="276"/>
      <c r="E180" s="276"/>
      <c r="F180" s="276"/>
      <c r="G180" s="276"/>
      <c r="H180" s="277"/>
      <c r="I180" s="286">
        <f>I175+I176+I177+I178+I179</f>
        <v>144342024</v>
      </c>
      <c r="J180" s="277"/>
      <c r="K180" s="10"/>
      <c r="L180" s="28"/>
      <c r="M180" s="10"/>
      <c r="N180" s="10"/>
      <c r="O180" s="10"/>
      <c r="P180" s="10"/>
    </row>
    <row r="181" spans="1:16" ht="3.75" customHeight="1">
      <c r="A181" s="64"/>
      <c r="B181" s="278"/>
      <c r="C181" s="279"/>
      <c r="D181" s="279"/>
      <c r="E181" s="279"/>
      <c r="F181" s="279"/>
      <c r="G181" s="279"/>
      <c r="H181" s="280"/>
      <c r="I181" s="278"/>
      <c r="J181" s="280"/>
      <c r="K181" s="10"/>
      <c r="L181" s="10"/>
      <c r="M181" s="10"/>
      <c r="N181" s="10"/>
      <c r="O181" s="10"/>
      <c r="P181" s="10"/>
    </row>
    <row r="182" spans="1:16" ht="15" customHeight="1">
      <c r="A182" s="64" t="s">
        <v>4</v>
      </c>
      <c r="B182" s="275" t="s">
        <v>163</v>
      </c>
      <c r="C182" s="276"/>
      <c r="D182" s="276"/>
      <c r="E182" s="276"/>
      <c r="F182" s="276"/>
      <c r="G182" s="276"/>
      <c r="H182" s="277"/>
      <c r="I182" s="286">
        <f>E110</f>
        <v>139836259</v>
      </c>
      <c r="J182" s="277"/>
      <c r="K182" s="10"/>
      <c r="L182" s="10"/>
      <c r="M182" s="10"/>
      <c r="N182" s="10"/>
      <c r="O182" s="10"/>
      <c r="P182" s="10"/>
    </row>
    <row r="183" spans="1:16" ht="18" customHeight="1">
      <c r="A183" s="64"/>
      <c r="B183" s="278" t="s">
        <v>26</v>
      </c>
      <c r="C183" s="279"/>
      <c r="D183" s="279"/>
      <c r="E183" s="279"/>
      <c r="F183" s="279"/>
      <c r="G183" s="279"/>
      <c r="H183" s="280"/>
      <c r="I183" s="287">
        <f>F110</f>
        <v>2438818</v>
      </c>
      <c r="J183" s="280"/>
      <c r="K183" s="28"/>
      <c r="L183" s="244"/>
      <c r="M183" s="244"/>
      <c r="N183" s="28"/>
      <c r="O183" s="10"/>
      <c r="P183" s="10"/>
    </row>
    <row r="184" spans="1:16" ht="18" customHeight="1">
      <c r="A184" s="64"/>
      <c r="B184" s="278" t="s">
        <v>27</v>
      </c>
      <c r="C184" s="279"/>
      <c r="D184" s="279"/>
      <c r="E184" s="279"/>
      <c r="F184" s="279"/>
      <c r="G184" s="279"/>
      <c r="H184" s="280"/>
      <c r="I184" s="287">
        <f>G110</f>
        <v>2392998</v>
      </c>
      <c r="J184" s="280"/>
      <c r="K184" s="28"/>
      <c r="L184" s="10"/>
      <c r="M184" s="10"/>
      <c r="N184" s="10"/>
      <c r="O184" s="10"/>
      <c r="P184" s="10"/>
    </row>
    <row r="185" spans="1:16" ht="17.25" customHeight="1">
      <c r="A185" s="64" t="s">
        <v>5</v>
      </c>
      <c r="B185" s="278" t="s">
        <v>38</v>
      </c>
      <c r="C185" s="279"/>
      <c r="D185" s="279"/>
      <c r="E185" s="279"/>
      <c r="F185" s="279"/>
      <c r="G185" s="279"/>
      <c r="H185" s="280"/>
      <c r="I185" s="286">
        <f>I182+I184-I183</f>
        <v>139790439</v>
      </c>
      <c r="J185" s="277"/>
      <c r="K185" s="10"/>
      <c r="L185" s="244"/>
      <c r="M185" s="295"/>
      <c r="N185" s="10"/>
      <c r="O185" s="10"/>
      <c r="P185" s="10"/>
    </row>
    <row r="186" spans="1:16">
      <c r="A186" s="64" t="s">
        <v>6</v>
      </c>
      <c r="B186" s="278" t="s">
        <v>41</v>
      </c>
      <c r="C186" s="279"/>
      <c r="D186" s="279"/>
      <c r="E186" s="279"/>
      <c r="F186" s="279"/>
      <c r="G186" s="279"/>
      <c r="H186" s="280"/>
      <c r="I186" s="287">
        <f>H130</f>
        <v>2141585</v>
      </c>
      <c r="J186" s="280"/>
      <c r="K186" s="10"/>
      <c r="L186" s="10"/>
      <c r="M186" s="10"/>
      <c r="N186" s="10"/>
      <c r="O186" s="10"/>
      <c r="P186" s="10"/>
    </row>
    <row r="187" spans="1:16">
      <c r="A187" s="64" t="s">
        <v>7</v>
      </c>
      <c r="B187" s="278" t="s">
        <v>40</v>
      </c>
      <c r="C187" s="279"/>
      <c r="D187" s="279"/>
      <c r="E187" s="279"/>
      <c r="F187" s="279"/>
      <c r="G187" s="279"/>
      <c r="H187" s="280"/>
      <c r="I187" s="287">
        <f>H131</f>
        <v>410000</v>
      </c>
      <c r="J187" s="280"/>
      <c r="K187" s="10"/>
      <c r="L187" s="10"/>
      <c r="M187" s="10"/>
      <c r="N187" s="10"/>
      <c r="O187" s="10"/>
      <c r="P187" s="10"/>
    </row>
    <row r="188" spans="1:16" ht="13.5" customHeight="1">
      <c r="A188" s="64" t="s">
        <v>70</v>
      </c>
      <c r="B188" s="278" t="s">
        <v>150</v>
      </c>
      <c r="C188" s="279"/>
      <c r="D188" s="279"/>
      <c r="E188" s="279"/>
      <c r="F188" s="279"/>
      <c r="G188" s="279"/>
      <c r="H188" s="280"/>
      <c r="I188" s="287">
        <f>H132</f>
        <v>2000000</v>
      </c>
      <c r="J188" s="296"/>
      <c r="K188" s="10"/>
      <c r="L188" s="10"/>
      <c r="M188" s="10"/>
      <c r="N188" s="10"/>
      <c r="O188" s="10"/>
      <c r="P188" s="10"/>
    </row>
    <row r="189" spans="1:16" ht="18" customHeight="1">
      <c r="A189" s="95"/>
      <c r="B189" s="275" t="s">
        <v>194</v>
      </c>
      <c r="C189" s="276"/>
      <c r="D189" s="276"/>
      <c r="E189" s="276"/>
      <c r="F189" s="276"/>
      <c r="G189" s="276"/>
      <c r="H189" s="277"/>
      <c r="I189" s="286">
        <f>I185+I186+I187+I188</f>
        <v>144342024</v>
      </c>
      <c r="J189" s="277"/>
      <c r="K189" s="10"/>
      <c r="L189" s="28"/>
      <c r="M189" s="10"/>
      <c r="N189" s="10"/>
      <c r="O189" s="10"/>
      <c r="P189" s="10"/>
    </row>
    <row r="190" spans="1:16" ht="7.5" customHeight="1">
      <c r="A190" s="30"/>
      <c r="B190" s="10"/>
      <c r="C190" s="10"/>
      <c r="D190" s="10"/>
      <c r="E190" s="31"/>
      <c r="F190" s="25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1:16" ht="15" customHeight="1">
      <c r="A191" s="295" t="s">
        <v>180</v>
      </c>
      <c r="B191" s="295"/>
      <c r="C191" s="295"/>
      <c r="D191" s="295"/>
      <c r="E191" s="295"/>
      <c r="F191" s="295"/>
      <c r="G191" s="295"/>
      <c r="H191" s="295"/>
      <c r="I191" s="295"/>
      <c r="J191" s="295"/>
      <c r="K191" s="10"/>
      <c r="L191" s="10"/>
      <c r="M191" s="10"/>
      <c r="N191" s="10"/>
      <c r="O191" s="10"/>
      <c r="P191" s="10"/>
    </row>
    <row r="192" spans="1:16">
      <c r="A192" s="324" t="s">
        <v>189</v>
      </c>
      <c r="B192" s="325"/>
      <c r="C192" s="325"/>
      <c r="D192" s="325"/>
      <c r="E192" s="325"/>
      <c r="F192" s="325"/>
      <c r="G192" s="325"/>
      <c r="H192" s="325"/>
      <c r="I192" s="325"/>
      <c r="J192" s="325"/>
      <c r="K192" s="10"/>
      <c r="L192" s="10"/>
      <c r="M192" s="10"/>
      <c r="N192" s="10"/>
      <c r="O192" s="10"/>
      <c r="P192" s="10"/>
    </row>
    <row r="193" spans="1:16">
      <c r="A193" s="145" t="s">
        <v>179</v>
      </c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1:16">
      <c r="A194" s="103" t="s">
        <v>181</v>
      </c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1:16">
      <c r="A195" s="103" t="s">
        <v>182</v>
      </c>
      <c r="B195" s="103"/>
      <c r="C195" s="103"/>
      <c r="D195" s="103"/>
      <c r="E195" s="103"/>
      <c r="F195" s="103"/>
      <c r="G195" s="103"/>
      <c r="H195" s="103"/>
      <c r="I195" s="103"/>
      <c r="J195" s="103"/>
      <c r="K195" s="10"/>
      <c r="L195" s="10"/>
      <c r="M195" s="10"/>
      <c r="N195" s="10"/>
      <c r="O195" s="10"/>
      <c r="P195" s="10"/>
    </row>
    <row r="196" spans="1:16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1:16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1:16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</sheetData>
  <mergeCells count="186">
    <mergeCell ref="D12:H12"/>
    <mergeCell ref="D13:H13"/>
    <mergeCell ref="D50:H50"/>
    <mergeCell ref="A192:J192"/>
    <mergeCell ref="D9:H9"/>
    <mergeCell ref="D10:H10"/>
    <mergeCell ref="D11:H11"/>
    <mergeCell ref="D57:H57"/>
    <mergeCell ref="D58:H58"/>
    <mergeCell ref="D59:H59"/>
    <mergeCell ref="D29:H29"/>
    <mergeCell ref="D30:H30"/>
    <mergeCell ref="D14:H14"/>
    <mergeCell ref="D60:H60"/>
    <mergeCell ref="D31:H31"/>
    <mergeCell ref="D47:H47"/>
    <mergeCell ref="D21:H21"/>
    <mergeCell ref="D18:H18"/>
    <mergeCell ref="D25:H25"/>
    <mergeCell ref="D17:H17"/>
    <mergeCell ref="D20:H20"/>
    <mergeCell ref="D63:H63"/>
    <mergeCell ref="D64:H64"/>
    <mergeCell ref="D19:H19"/>
    <mergeCell ref="D34:H34"/>
    <mergeCell ref="D51:H51"/>
    <mergeCell ref="D15:H15"/>
    <mergeCell ref="D16:H16"/>
    <mergeCell ref="D26:H26"/>
    <mergeCell ref="D27:H27"/>
    <mergeCell ref="D24:H24"/>
    <mergeCell ref="D28:H28"/>
    <mergeCell ref="D48:H48"/>
    <mergeCell ref="D49:H49"/>
    <mergeCell ref="D22:H22"/>
    <mergeCell ref="D23:H23"/>
    <mergeCell ref="D35:H35"/>
    <mergeCell ref="D36:H36"/>
    <mergeCell ref="D44:H44"/>
    <mergeCell ref="D45:H45"/>
    <mergeCell ref="D46:H46"/>
    <mergeCell ref="D32:H32"/>
    <mergeCell ref="D33:H33"/>
    <mergeCell ref="D37:H37"/>
    <mergeCell ref="L185:M185"/>
    <mergeCell ref="B120:F120"/>
    <mergeCell ref="B119:G119"/>
    <mergeCell ref="B115:G115"/>
    <mergeCell ref="B116:F116"/>
    <mergeCell ref="B117:F117"/>
    <mergeCell ref="B128:G128"/>
    <mergeCell ref="B126:G126"/>
    <mergeCell ref="B125:G125"/>
    <mergeCell ref="B127:G127"/>
    <mergeCell ref="B122:G122"/>
    <mergeCell ref="B121:F121"/>
    <mergeCell ref="B118:G118"/>
    <mergeCell ref="L183:M183"/>
    <mergeCell ref="I181:J181"/>
    <mergeCell ref="I174:J174"/>
    <mergeCell ref="I173:J173"/>
    <mergeCell ref="I180:J180"/>
    <mergeCell ref="I179:J179"/>
    <mergeCell ref="I175:J175"/>
    <mergeCell ref="I183:J183"/>
    <mergeCell ref="B176:H176"/>
    <mergeCell ref="B177:H177"/>
    <mergeCell ref="B178:H178"/>
    <mergeCell ref="A5:L5"/>
    <mergeCell ref="I7:J7"/>
    <mergeCell ref="K7:L7"/>
    <mergeCell ref="D7:H8"/>
    <mergeCell ref="A7:C7"/>
    <mergeCell ref="B123:G123"/>
    <mergeCell ref="J113:K113"/>
    <mergeCell ref="B112:G112"/>
    <mergeCell ref="B113:G113"/>
    <mergeCell ref="J114:K114"/>
    <mergeCell ref="E75:E78"/>
    <mergeCell ref="B80:D80"/>
    <mergeCell ref="B75:D78"/>
    <mergeCell ref="B90:D90"/>
    <mergeCell ref="B105:D105"/>
    <mergeCell ref="B82:D82"/>
    <mergeCell ref="B88:D88"/>
    <mergeCell ref="B110:D110"/>
    <mergeCell ref="B92:D92"/>
    <mergeCell ref="B91:D91"/>
    <mergeCell ref="B109:D109"/>
    <mergeCell ref="B108:D108"/>
    <mergeCell ref="B107:D107"/>
    <mergeCell ref="B106:D106"/>
    <mergeCell ref="A191:J191"/>
    <mergeCell ref="B189:H189"/>
    <mergeCell ref="B188:H188"/>
    <mergeCell ref="I188:J188"/>
    <mergeCell ref="I182:J182"/>
    <mergeCell ref="B187:H187"/>
    <mergeCell ref="B184:H184"/>
    <mergeCell ref="B131:G131"/>
    <mergeCell ref="I185:J185"/>
    <mergeCell ref="I184:J184"/>
    <mergeCell ref="B174:H174"/>
    <mergeCell ref="B183:H183"/>
    <mergeCell ref="B179:H179"/>
    <mergeCell ref="I172:J172"/>
    <mergeCell ref="B132:G132"/>
    <mergeCell ref="B134:G134"/>
    <mergeCell ref="I176:J176"/>
    <mergeCell ref="I177:J177"/>
    <mergeCell ref="I178:J178"/>
    <mergeCell ref="B114:G114"/>
    <mergeCell ref="B182:H182"/>
    <mergeCell ref="B181:H181"/>
    <mergeCell ref="B180:H180"/>
    <mergeCell ref="B175:H175"/>
    <mergeCell ref="B130:G130"/>
    <mergeCell ref="B186:H186"/>
    <mergeCell ref="B185:H185"/>
    <mergeCell ref="I189:J189"/>
    <mergeCell ref="I187:J187"/>
    <mergeCell ref="I186:J186"/>
    <mergeCell ref="B133:G133"/>
    <mergeCell ref="B173:H173"/>
    <mergeCell ref="B172:H172"/>
    <mergeCell ref="B124:G124"/>
    <mergeCell ref="B104:D104"/>
    <mergeCell ref="B103:D103"/>
    <mergeCell ref="A72:H72"/>
    <mergeCell ref="B89:D89"/>
    <mergeCell ref="D71:H71"/>
    <mergeCell ref="D52:H52"/>
    <mergeCell ref="D54:H54"/>
    <mergeCell ref="D69:H69"/>
    <mergeCell ref="D67:H67"/>
    <mergeCell ref="D68:H68"/>
    <mergeCell ref="B84:D84"/>
    <mergeCell ref="B83:D83"/>
    <mergeCell ref="D66:H66"/>
    <mergeCell ref="D70:H70"/>
    <mergeCell ref="A75:A78"/>
    <mergeCell ref="H75:H78"/>
    <mergeCell ref="B85:D85"/>
    <mergeCell ref="B87:D87"/>
    <mergeCell ref="B86:D86"/>
    <mergeCell ref="B81:D81"/>
    <mergeCell ref="D55:H55"/>
    <mergeCell ref="F75:G76"/>
    <mergeCell ref="G77:G78"/>
    <mergeCell ref="F77:F78"/>
    <mergeCell ref="A42:C42"/>
    <mergeCell ref="D42:H43"/>
    <mergeCell ref="I42:J42"/>
    <mergeCell ref="K42:L42"/>
    <mergeCell ref="M72:N72"/>
    <mergeCell ref="J76:O76"/>
    <mergeCell ref="O72:P72"/>
    <mergeCell ref="L77:L78"/>
    <mergeCell ref="M77:M78"/>
    <mergeCell ref="K77:K78"/>
    <mergeCell ref="J77:J78"/>
    <mergeCell ref="I76:I78"/>
    <mergeCell ref="I75:P75"/>
    <mergeCell ref="P76:P78"/>
    <mergeCell ref="N77:O77"/>
    <mergeCell ref="D65:H65"/>
    <mergeCell ref="D56:H56"/>
    <mergeCell ref="D61:H61"/>
    <mergeCell ref="D62:H62"/>
    <mergeCell ref="D53:H53"/>
    <mergeCell ref="A99:A102"/>
    <mergeCell ref="B99:D102"/>
    <mergeCell ref="E99:E102"/>
    <mergeCell ref="F99:G100"/>
    <mergeCell ref="H99:H102"/>
    <mergeCell ref="I99:P99"/>
    <mergeCell ref="I100:I102"/>
    <mergeCell ref="J100:O100"/>
    <mergeCell ref="P100:P102"/>
    <mergeCell ref="F101:F102"/>
    <mergeCell ref="G101:G102"/>
    <mergeCell ref="J101:J102"/>
    <mergeCell ref="K101:K102"/>
    <mergeCell ref="L101:L102"/>
    <mergeCell ref="M101:M102"/>
    <mergeCell ref="N101:O101"/>
  </mergeCells>
  <phoneticPr fontId="0" type="noConversion"/>
  <pageMargins left="0.75" right="0.75" top="0.39" bottom="0.43" header="0.3" footer="0.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topLeftCell="A42" workbookViewId="0">
      <selection activeCell="L58" sqref="L58"/>
    </sheetView>
  </sheetViews>
  <sheetFormatPr defaultRowHeight="12.75"/>
  <cols>
    <col min="5" max="5" width="13.42578125" customWidth="1"/>
    <col min="7" max="7" width="11.28515625" customWidth="1"/>
    <col min="8" max="8" width="12.42578125" customWidth="1"/>
    <col min="9" max="9" width="11.5703125" customWidth="1"/>
    <col min="10" max="10" width="11.85546875" customWidth="1"/>
    <col min="11" max="11" width="12.140625" customWidth="1"/>
    <col min="12" max="12" width="13.140625" customWidth="1"/>
    <col min="13" max="13" width="13.42578125" customWidth="1"/>
  </cols>
  <sheetData>
    <row r="1" spans="1:13" ht="11.25" customHeight="1">
      <c r="A1" s="148"/>
      <c r="B1" s="148"/>
      <c r="C1" s="148"/>
      <c r="D1" s="148"/>
      <c r="E1" s="148"/>
      <c r="F1" s="148"/>
      <c r="G1" s="148"/>
      <c r="H1" s="156" t="s">
        <v>71</v>
      </c>
      <c r="I1" s="148"/>
      <c r="J1" s="156"/>
      <c r="K1" s="157"/>
      <c r="L1" s="158"/>
      <c r="M1" s="3"/>
    </row>
    <row r="2" spans="1:13" ht="3" customHeight="1">
      <c r="A2" s="148"/>
      <c r="B2" s="148"/>
      <c r="C2" s="148"/>
      <c r="D2" s="148"/>
      <c r="E2" s="148"/>
      <c r="F2" s="148"/>
      <c r="G2" s="148"/>
      <c r="H2" s="159"/>
      <c r="I2" s="148"/>
      <c r="J2" s="159"/>
      <c r="K2" s="157"/>
      <c r="L2" s="158"/>
      <c r="M2" s="3"/>
    </row>
    <row r="3" spans="1:13" ht="10.5" customHeight="1">
      <c r="A3" s="148"/>
      <c r="B3" s="148"/>
      <c r="C3" s="148"/>
      <c r="D3" s="148"/>
      <c r="E3" s="148"/>
      <c r="F3" s="148"/>
      <c r="G3" s="148"/>
      <c r="H3" s="11" t="s">
        <v>143</v>
      </c>
      <c r="I3" s="148"/>
      <c r="J3" s="11"/>
      <c r="K3" s="157"/>
      <c r="L3" s="158"/>
      <c r="M3" s="3"/>
    </row>
    <row r="4" spans="1:13" ht="11.25" customHeight="1">
      <c r="A4" s="148"/>
      <c r="B4" s="148"/>
      <c r="C4" s="148"/>
      <c r="D4" s="148"/>
      <c r="E4" s="148"/>
      <c r="F4" s="148"/>
      <c r="G4" s="148"/>
      <c r="H4" s="11" t="s">
        <v>72</v>
      </c>
      <c r="I4" s="148"/>
      <c r="J4" s="11"/>
      <c r="K4" s="157"/>
      <c r="L4" s="158"/>
      <c r="M4" s="3"/>
    </row>
    <row r="5" spans="1:13" ht="12" customHeight="1">
      <c r="A5" s="148"/>
      <c r="B5" s="148"/>
      <c r="C5" s="148"/>
      <c r="D5" s="148"/>
      <c r="E5" s="148"/>
      <c r="F5" s="148"/>
      <c r="G5" s="148"/>
      <c r="H5" s="11" t="s">
        <v>144</v>
      </c>
      <c r="I5" s="148"/>
      <c r="J5" s="11"/>
      <c r="K5" s="157"/>
      <c r="L5" s="158"/>
      <c r="M5" s="3"/>
    </row>
    <row r="6" spans="1:13" ht="6" customHeight="1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57"/>
      <c r="L6" s="158"/>
      <c r="M6" s="3"/>
    </row>
    <row r="7" spans="1:13" ht="11.25" customHeight="1">
      <c r="A7" s="347" t="s">
        <v>147</v>
      </c>
      <c r="B7" s="348"/>
      <c r="C7" s="348"/>
      <c r="D7" s="348"/>
      <c r="E7" s="348"/>
      <c r="F7" s="348"/>
      <c r="G7" s="348"/>
      <c r="H7" s="348"/>
      <c r="I7" s="348"/>
      <c r="J7" s="348"/>
      <c r="K7" s="157"/>
      <c r="L7" s="158"/>
      <c r="M7" s="3"/>
    </row>
    <row r="8" spans="1:13" ht="6" customHeight="1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57"/>
      <c r="L8" s="158"/>
    </row>
    <row r="9" spans="1:13" ht="10.5" customHeight="1">
      <c r="A9" s="349" t="s">
        <v>73</v>
      </c>
      <c r="B9" s="350"/>
      <c r="C9" s="351"/>
      <c r="D9" s="352" t="s">
        <v>93</v>
      </c>
      <c r="E9" s="353"/>
      <c r="F9" s="354"/>
      <c r="G9" s="346" t="s">
        <v>94</v>
      </c>
      <c r="H9" s="346"/>
      <c r="I9" s="346" t="s">
        <v>95</v>
      </c>
      <c r="J9" s="346"/>
      <c r="K9" s="160"/>
      <c r="L9" s="161"/>
      <c r="M9" s="5"/>
    </row>
    <row r="10" spans="1:13" ht="9.75" customHeight="1">
      <c r="A10" s="162" t="s">
        <v>29</v>
      </c>
      <c r="B10" s="162" t="s">
        <v>74</v>
      </c>
      <c r="C10" s="162" t="s">
        <v>75</v>
      </c>
      <c r="D10" s="355"/>
      <c r="E10" s="356"/>
      <c r="F10" s="357"/>
      <c r="G10" s="163" t="s">
        <v>76</v>
      </c>
      <c r="H10" s="164" t="s">
        <v>77</v>
      </c>
      <c r="I10" s="163" t="s">
        <v>76</v>
      </c>
      <c r="J10" s="164" t="s">
        <v>77</v>
      </c>
      <c r="K10" s="160"/>
      <c r="L10" s="161"/>
      <c r="M10" s="5"/>
    </row>
    <row r="11" spans="1:13" s="9" customFormat="1" ht="15.75" customHeight="1">
      <c r="A11" s="165">
        <v>758</v>
      </c>
      <c r="B11" s="165"/>
      <c r="C11" s="165"/>
      <c r="D11" s="361" t="s">
        <v>151</v>
      </c>
      <c r="E11" s="362"/>
      <c r="F11" s="363"/>
      <c r="G11" s="166">
        <f>G12</f>
        <v>44420</v>
      </c>
      <c r="H11" s="166"/>
      <c r="I11" s="166"/>
      <c r="J11" s="166"/>
      <c r="K11" s="160"/>
      <c r="L11" s="161"/>
      <c r="M11" s="5"/>
    </row>
    <row r="12" spans="1:13" s="9" customFormat="1" ht="37.5" customHeight="1">
      <c r="A12" s="167"/>
      <c r="B12" s="167">
        <v>75801</v>
      </c>
      <c r="C12" s="167"/>
      <c r="D12" s="364" t="s">
        <v>186</v>
      </c>
      <c r="E12" s="365"/>
      <c r="F12" s="366"/>
      <c r="G12" s="168">
        <f>G13</f>
        <v>44420</v>
      </c>
      <c r="H12" s="168"/>
      <c r="I12" s="168"/>
      <c r="J12" s="168"/>
      <c r="K12" s="160"/>
      <c r="L12" s="161"/>
      <c r="M12" s="5"/>
    </row>
    <row r="13" spans="1:13" s="9" customFormat="1" ht="13.5" customHeight="1">
      <c r="A13" s="169"/>
      <c r="B13" s="169"/>
      <c r="C13" s="170">
        <v>2920</v>
      </c>
      <c r="D13" s="367" t="s">
        <v>187</v>
      </c>
      <c r="E13" s="249"/>
      <c r="F13" s="250"/>
      <c r="G13" s="171">
        <v>44420</v>
      </c>
      <c r="H13" s="171"/>
      <c r="I13" s="171"/>
      <c r="J13" s="171"/>
      <c r="K13" s="160"/>
      <c r="L13" s="161"/>
      <c r="M13" s="5"/>
    </row>
    <row r="14" spans="1:13" ht="13.5" customHeight="1">
      <c r="A14" s="165">
        <v>801</v>
      </c>
      <c r="B14" s="165"/>
      <c r="C14" s="165"/>
      <c r="D14" s="343" t="s">
        <v>78</v>
      </c>
      <c r="E14" s="344"/>
      <c r="F14" s="345"/>
      <c r="G14" s="166"/>
      <c r="H14" s="166"/>
      <c r="I14" s="166">
        <f>I15</f>
        <v>7600</v>
      </c>
      <c r="J14" s="166"/>
      <c r="K14" s="172"/>
      <c r="L14" s="173"/>
      <c r="M14" s="4"/>
    </row>
    <row r="15" spans="1:13" ht="11.25" customHeight="1">
      <c r="A15" s="167"/>
      <c r="B15" s="167">
        <v>80104</v>
      </c>
      <c r="C15" s="167"/>
      <c r="D15" s="368" t="s">
        <v>107</v>
      </c>
      <c r="E15" s="369"/>
      <c r="F15" s="370"/>
      <c r="G15" s="168"/>
      <c r="H15" s="168"/>
      <c r="I15" s="168">
        <f>I16</f>
        <v>7600</v>
      </c>
      <c r="J15" s="168"/>
      <c r="K15" s="172"/>
      <c r="L15" s="173"/>
      <c r="M15" s="4"/>
    </row>
    <row r="16" spans="1:13" ht="11.25" customHeight="1">
      <c r="A16" s="169"/>
      <c r="B16" s="169"/>
      <c r="C16" s="170" t="s">
        <v>124</v>
      </c>
      <c r="D16" s="371" t="s">
        <v>125</v>
      </c>
      <c r="E16" s="372"/>
      <c r="F16" s="373"/>
      <c r="G16" s="171"/>
      <c r="H16" s="171"/>
      <c r="I16" s="171">
        <v>7600</v>
      </c>
      <c r="J16" s="171"/>
      <c r="K16" s="172"/>
      <c r="L16" s="173"/>
      <c r="M16" s="4"/>
    </row>
    <row r="17" spans="1:13" s="9" customFormat="1" ht="11.25" customHeight="1">
      <c r="A17" s="165">
        <v>852</v>
      </c>
      <c r="B17" s="165"/>
      <c r="C17" s="165"/>
      <c r="D17" s="343" t="s">
        <v>185</v>
      </c>
      <c r="E17" s="344"/>
      <c r="F17" s="345"/>
      <c r="G17" s="166">
        <f>G18</f>
        <v>9000</v>
      </c>
      <c r="H17" s="166"/>
      <c r="I17" s="166"/>
      <c r="J17" s="166"/>
      <c r="K17" s="172"/>
      <c r="L17" s="173"/>
      <c r="M17" s="4"/>
    </row>
    <row r="18" spans="1:13" s="9" customFormat="1" ht="27.75" customHeight="1">
      <c r="A18" s="167"/>
      <c r="B18" s="167">
        <v>85228</v>
      </c>
      <c r="C18" s="167"/>
      <c r="D18" s="364" t="s">
        <v>183</v>
      </c>
      <c r="E18" s="391"/>
      <c r="F18" s="392"/>
      <c r="G18" s="168">
        <f>G19</f>
        <v>9000</v>
      </c>
      <c r="H18" s="168"/>
      <c r="I18" s="168"/>
      <c r="J18" s="168"/>
      <c r="K18" s="172"/>
      <c r="L18" s="173"/>
      <c r="M18" s="4"/>
    </row>
    <row r="19" spans="1:13" s="9" customFormat="1" ht="51.75" customHeight="1">
      <c r="A19" s="169"/>
      <c r="B19" s="169"/>
      <c r="C19" s="170">
        <v>2010</v>
      </c>
      <c r="D19" s="367" t="s">
        <v>184</v>
      </c>
      <c r="E19" s="249"/>
      <c r="F19" s="250"/>
      <c r="G19" s="171">
        <v>9000</v>
      </c>
      <c r="H19" s="171"/>
      <c r="I19" s="171"/>
      <c r="J19" s="171"/>
      <c r="K19" s="172"/>
      <c r="L19" s="173"/>
      <c r="M19" s="4"/>
    </row>
    <row r="20" spans="1:13">
      <c r="A20" s="377" t="s">
        <v>80</v>
      </c>
      <c r="B20" s="378"/>
      <c r="C20" s="378"/>
      <c r="D20" s="378"/>
      <c r="E20" s="378"/>
      <c r="F20" s="379"/>
      <c r="G20" s="174">
        <f>G17+G11</f>
        <v>53420</v>
      </c>
      <c r="H20" s="174"/>
      <c r="I20" s="174">
        <f>I14</f>
        <v>7600</v>
      </c>
      <c r="J20" s="174"/>
      <c r="K20" s="175"/>
      <c r="L20" s="158"/>
    </row>
    <row r="21" spans="1:13" s="9" customFormat="1" ht="47.25" customHeight="1">
      <c r="A21" s="157"/>
      <c r="B21" s="157"/>
      <c r="C21" s="157"/>
      <c r="D21" s="157"/>
      <c r="E21" s="157"/>
      <c r="F21" s="157"/>
      <c r="G21" s="93"/>
      <c r="H21" s="93"/>
      <c r="I21" s="93"/>
      <c r="J21" s="93"/>
      <c r="K21" s="176"/>
      <c r="L21" s="158"/>
    </row>
    <row r="22" spans="1:13" s="9" customFormat="1" ht="42.75" customHeight="1">
      <c r="A22" s="157"/>
      <c r="B22" s="157"/>
      <c r="C22" s="157"/>
      <c r="D22" s="157"/>
      <c r="E22" s="157"/>
      <c r="F22" s="157"/>
      <c r="G22" s="93"/>
      <c r="H22" s="93"/>
      <c r="I22" s="93"/>
      <c r="J22" s="93"/>
      <c r="K22" s="176"/>
      <c r="L22" s="158"/>
    </row>
    <row r="23" spans="1:13" s="9" customFormat="1" ht="45.75" customHeight="1">
      <c r="A23" s="157"/>
      <c r="B23" s="157"/>
      <c r="C23" s="157"/>
      <c r="D23" s="157"/>
      <c r="E23" s="157"/>
      <c r="F23" s="157"/>
      <c r="G23" s="93"/>
      <c r="H23" s="93"/>
      <c r="I23" s="93"/>
      <c r="J23" s="93"/>
      <c r="K23" s="176"/>
      <c r="L23" s="158"/>
    </row>
    <row r="24" spans="1:13" s="9" customFormat="1" ht="24" customHeight="1">
      <c r="A24" s="157"/>
      <c r="B24" s="157"/>
      <c r="C24" s="157"/>
      <c r="D24" s="157"/>
      <c r="E24" s="157"/>
      <c r="F24" s="157"/>
      <c r="G24" s="93"/>
      <c r="H24" s="93"/>
      <c r="I24" s="93"/>
      <c r="J24" s="93"/>
      <c r="K24" s="176"/>
      <c r="L24" s="158"/>
    </row>
    <row r="25" spans="1:13" s="9" customFormat="1" ht="20.25" customHeight="1">
      <c r="A25" s="157"/>
      <c r="B25" s="157"/>
      <c r="C25" s="157"/>
      <c r="D25" s="157"/>
      <c r="E25" s="157"/>
      <c r="F25" s="157"/>
      <c r="G25" s="93"/>
      <c r="H25" s="93"/>
      <c r="I25" s="93"/>
      <c r="J25" s="93"/>
      <c r="K25" s="176"/>
      <c r="L25" s="158"/>
    </row>
    <row r="26" spans="1:13" ht="10.5" customHeight="1">
      <c r="A26" s="380" t="s">
        <v>126</v>
      </c>
      <c r="B26" s="380"/>
      <c r="C26" s="380"/>
      <c r="D26" s="380"/>
      <c r="E26" s="380"/>
      <c r="F26" s="380"/>
      <c r="G26" s="380"/>
      <c r="H26" s="380"/>
      <c r="I26" s="380"/>
      <c r="J26" s="380"/>
      <c r="K26" s="380"/>
      <c r="L26" s="380"/>
    </row>
    <row r="27" spans="1:13">
      <c r="A27" s="200" t="s">
        <v>29</v>
      </c>
      <c r="B27" s="202" t="s">
        <v>0</v>
      </c>
      <c r="C27" s="203"/>
      <c r="D27" s="204"/>
      <c r="E27" s="211" t="s">
        <v>146</v>
      </c>
      <c r="F27" s="332" t="s">
        <v>18</v>
      </c>
      <c r="G27" s="333"/>
      <c r="H27" s="333"/>
      <c r="I27" s="334"/>
      <c r="J27" s="211" t="s">
        <v>87</v>
      </c>
      <c r="K27" s="335" t="s">
        <v>30</v>
      </c>
      <c r="L27" s="336"/>
    </row>
    <row r="28" spans="1:13">
      <c r="A28" s="381"/>
      <c r="B28" s="205"/>
      <c r="C28" s="206"/>
      <c r="D28" s="207"/>
      <c r="E28" s="212"/>
      <c r="F28" s="332" t="s">
        <v>127</v>
      </c>
      <c r="G28" s="334"/>
      <c r="H28" s="332" t="s">
        <v>128</v>
      </c>
      <c r="I28" s="334"/>
      <c r="J28" s="212"/>
      <c r="K28" s="200" t="s">
        <v>129</v>
      </c>
      <c r="L28" s="200" t="s">
        <v>130</v>
      </c>
    </row>
    <row r="29" spans="1:13" ht="14.25" customHeight="1">
      <c r="A29" s="201"/>
      <c r="B29" s="208"/>
      <c r="C29" s="209"/>
      <c r="D29" s="210"/>
      <c r="E29" s="213"/>
      <c r="F29" s="177" t="s">
        <v>76</v>
      </c>
      <c r="G29" s="178" t="s">
        <v>77</v>
      </c>
      <c r="H29" s="177" t="s">
        <v>76</v>
      </c>
      <c r="I29" s="178" t="s">
        <v>77</v>
      </c>
      <c r="J29" s="213"/>
      <c r="K29" s="201"/>
      <c r="L29" s="201"/>
    </row>
    <row r="30" spans="1:13" ht="12" customHeight="1">
      <c r="A30" s="179" t="s">
        <v>1</v>
      </c>
      <c r="B30" s="275" t="s">
        <v>3</v>
      </c>
      <c r="C30" s="276"/>
      <c r="D30" s="277"/>
      <c r="E30" s="180">
        <v>9277450</v>
      </c>
      <c r="F30" s="180"/>
      <c r="G30" s="181"/>
      <c r="H30" s="181"/>
      <c r="I30" s="181"/>
      <c r="J30" s="180">
        <f>E30-F30-G30+H30+I30</f>
        <v>9277450</v>
      </c>
      <c r="K30" s="63">
        <f>J30-L30</f>
        <v>200960</v>
      </c>
      <c r="L30" s="63">
        <v>9076490</v>
      </c>
      <c r="M30" s="6"/>
    </row>
    <row r="31" spans="1:13" ht="12" customHeight="1">
      <c r="A31" s="147">
        <v>700</v>
      </c>
      <c r="B31" s="275" t="s">
        <v>131</v>
      </c>
      <c r="C31" s="276"/>
      <c r="D31" s="277"/>
      <c r="E31" s="180">
        <v>14375460</v>
      </c>
      <c r="F31" s="180"/>
      <c r="G31" s="180"/>
      <c r="H31" s="180"/>
      <c r="I31" s="180"/>
      <c r="J31" s="180">
        <f t="shared" ref="J31:J42" si="0">E31-F31-G31+H31+I31</f>
        <v>14375460</v>
      </c>
      <c r="K31" s="63">
        <f>J31-L31</f>
        <v>875460</v>
      </c>
      <c r="L31" s="180">
        <v>13500000</v>
      </c>
      <c r="M31" s="6"/>
    </row>
    <row r="32" spans="1:13" ht="12.75" customHeight="1">
      <c r="A32" s="147">
        <v>720</v>
      </c>
      <c r="B32" s="275" t="s">
        <v>47</v>
      </c>
      <c r="C32" s="276"/>
      <c r="D32" s="277"/>
      <c r="E32" s="180">
        <v>1922155</v>
      </c>
      <c r="F32" s="180"/>
      <c r="G32" s="180"/>
      <c r="H32" s="180"/>
      <c r="I32" s="180"/>
      <c r="J32" s="180">
        <f>E32-F32-G32+H32+I32</f>
        <v>1922155</v>
      </c>
      <c r="K32" s="63">
        <f>J32-L32</f>
        <v>0</v>
      </c>
      <c r="L32" s="180">
        <f>J32</f>
        <v>1922155</v>
      </c>
      <c r="M32" s="6"/>
    </row>
    <row r="33" spans="1:13" ht="12" customHeight="1">
      <c r="A33" s="146">
        <v>750</v>
      </c>
      <c r="B33" s="275" t="s">
        <v>36</v>
      </c>
      <c r="C33" s="276"/>
      <c r="D33" s="277"/>
      <c r="E33" s="63">
        <v>235539</v>
      </c>
      <c r="F33" s="63"/>
      <c r="G33" s="63"/>
      <c r="H33" s="63"/>
      <c r="I33" s="63"/>
      <c r="J33" s="180">
        <f t="shared" si="0"/>
        <v>235539</v>
      </c>
      <c r="K33" s="63">
        <f t="shared" ref="K33:K39" si="1">J33-L33</f>
        <v>235539</v>
      </c>
      <c r="L33" s="63"/>
      <c r="M33" s="6"/>
    </row>
    <row r="34" spans="1:13" ht="50.25" customHeight="1">
      <c r="A34" s="146">
        <v>751</v>
      </c>
      <c r="B34" s="405" t="s">
        <v>28</v>
      </c>
      <c r="C34" s="406"/>
      <c r="D34" s="407"/>
      <c r="E34" s="68">
        <v>2887</v>
      </c>
      <c r="F34" s="68"/>
      <c r="G34" s="182"/>
      <c r="H34" s="183"/>
      <c r="I34" s="63"/>
      <c r="J34" s="180">
        <f t="shared" si="0"/>
        <v>2887</v>
      </c>
      <c r="K34" s="63">
        <f t="shared" si="1"/>
        <v>2887</v>
      </c>
      <c r="L34" s="64"/>
      <c r="M34" s="6"/>
    </row>
    <row r="35" spans="1:13" ht="26.25" customHeight="1">
      <c r="A35" s="146">
        <v>754</v>
      </c>
      <c r="B35" s="358" t="s">
        <v>31</v>
      </c>
      <c r="C35" s="359"/>
      <c r="D35" s="360"/>
      <c r="E35" s="63">
        <v>200</v>
      </c>
      <c r="F35" s="63"/>
      <c r="G35" s="63"/>
      <c r="H35" s="63"/>
      <c r="I35" s="63"/>
      <c r="J35" s="180">
        <f t="shared" si="0"/>
        <v>200</v>
      </c>
      <c r="K35" s="63">
        <f t="shared" si="1"/>
        <v>200</v>
      </c>
      <c r="L35" s="63"/>
      <c r="M35" s="6"/>
    </row>
    <row r="36" spans="1:13" ht="66" customHeight="1">
      <c r="A36" s="147">
        <v>756</v>
      </c>
      <c r="B36" s="358" t="s">
        <v>140</v>
      </c>
      <c r="C36" s="359"/>
      <c r="D36" s="360"/>
      <c r="E36" s="180">
        <v>61026885</v>
      </c>
      <c r="F36" s="180"/>
      <c r="G36" s="180"/>
      <c r="H36" s="180"/>
      <c r="I36" s="180"/>
      <c r="J36" s="180">
        <f t="shared" si="0"/>
        <v>61026885</v>
      </c>
      <c r="K36" s="63">
        <f t="shared" si="1"/>
        <v>61026885</v>
      </c>
      <c r="L36" s="184"/>
      <c r="M36" s="6"/>
    </row>
    <row r="37" spans="1:13" ht="12" customHeight="1">
      <c r="A37" s="147">
        <v>758</v>
      </c>
      <c r="B37" s="358" t="s">
        <v>11</v>
      </c>
      <c r="C37" s="359"/>
      <c r="D37" s="360"/>
      <c r="E37" s="180">
        <v>17396791</v>
      </c>
      <c r="F37" s="180">
        <f>G11</f>
        <v>44420</v>
      </c>
      <c r="G37" s="181"/>
      <c r="H37" s="180"/>
      <c r="I37" s="180"/>
      <c r="J37" s="180">
        <f t="shared" si="0"/>
        <v>17352371</v>
      </c>
      <c r="K37" s="63">
        <f t="shared" si="1"/>
        <v>17352371</v>
      </c>
      <c r="L37" s="184"/>
      <c r="M37" s="6"/>
    </row>
    <row r="38" spans="1:13" ht="12" customHeight="1">
      <c r="A38" s="147">
        <v>801</v>
      </c>
      <c r="B38" s="358" t="s">
        <v>12</v>
      </c>
      <c r="C38" s="359"/>
      <c r="D38" s="360"/>
      <c r="E38" s="180">
        <v>12789800</v>
      </c>
      <c r="F38" s="180"/>
      <c r="G38" s="180"/>
      <c r="H38" s="180">
        <f>I14</f>
        <v>7600</v>
      </c>
      <c r="I38" s="180"/>
      <c r="J38" s="180">
        <f t="shared" si="0"/>
        <v>12797400</v>
      </c>
      <c r="K38" s="63">
        <f t="shared" si="1"/>
        <v>2797400</v>
      </c>
      <c r="L38" s="180">
        <v>10000000</v>
      </c>
      <c r="M38" s="6"/>
    </row>
    <row r="39" spans="1:13" ht="12" customHeight="1">
      <c r="A39" s="147">
        <v>852</v>
      </c>
      <c r="B39" s="358" t="s">
        <v>14</v>
      </c>
      <c r="C39" s="359"/>
      <c r="D39" s="360"/>
      <c r="E39" s="180">
        <v>2985800</v>
      </c>
      <c r="F39" s="180">
        <f>G17</f>
        <v>9000</v>
      </c>
      <c r="G39" s="181"/>
      <c r="H39" s="181"/>
      <c r="I39" s="181"/>
      <c r="J39" s="180">
        <f>E39-F39-G39+H39+I39</f>
        <v>2976800</v>
      </c>
      <c r="K39" s="63">
        <f t="shared" si="1"/>
        <v>2551800</v>
      </c>
      <c r="L39" s="180">
        <v>425000</v>
      </c>
      <c r="M39" s="6"/>
    </row>
    <row r="40" spans="1:13" ht="25.5" customHeight="1">
      <c r="A40" s="147">
        <v>900</v>
      </c>
      <c r="B40" s="396" t="s">
        <v>16</v>
      </c>
      <c r="C40" s="397"/>
      <c r="D40" s="398"/>
      <c r="E40" s="180">
        <v>174500</v>
      </c>
      <c r="F40" s="180"/>
      <c r="G40" s="180"/>
      <c r="H40" s="180"/>
      <c r="I40" s="180"/>
      <c r="J40" s="180">
        <f t="shared" si="0"/>
        <v>174500</v>
      </c>
      <c r="K40" s="63">
        <f>J40-L40</f>
        <v>174500</v>
      </c>
      <c r="L40" s="180"/>
      <c r="M40" s="6"/>
    </row>
    <row r="41" spans="1:13" ht="25.5" customHeight="1">
      <c r="A41" s="146">
        <v>921</v>
      </c>
      <c r="B41" s="258" t="s">
        <v>132</v>
      </c>
      <c r="C41" s="259"/>
      <c r="D41" s="260"/>
      <c r="E41" s="63">
        <v>3525442</v>
      </c>
      <c r="F41" s="63"/>
      <c r="G41" s="63"/>
      <c r="H41" s="63"/>
      <c r="I41" s="63"/>
      <c r="J41" s="180">
        <f t="shared" si="0"/>
        <v>3525442</v>
      </c>
      <c r="K41" s="63">
        <f>J41-L41</f>
        <v>0</v>
      </c>
      <c r="L41" s="63">
        <f>J41</f>
        <v>3525442</v>
      </c>
      <c r="M41" s="6"/>
    </row>
    <row r="42" spans="1:13" ht="12" customHeight="1">
      <c r="A42" s="146">
        <v>926</v>
      </c>
      <c r="B42" s="258" t="s">
        <v>133</v>
      </c>
      <c r="C42" s="259"/>
      <c r="D42" s="260"/>
      <c r="E42" s="63">
        <v>123350</v>
      </c>
      <c r="F42" s="63"/>
      <c r="G42" s="63"/>
      <c r="H42" s="63"/>
      <c r="I42" s="63"/>
      <c r="J42" s="180">
        <f t="shared" si="0"/>
        <v>123350</v>
      </c>
      <c r="K42" s="63">
        <f>J42-L42</f>
        <v>123350</v>
      </c>
      <c r="L42" s="63"/>
      <c r="M42" s="6"/>
    </row>
    <row r="43" spans="1:13" ht="14.25" customHeight="1">
      <c r="A43" s="185" t="s">
        <v>4</v>
      </c>
      <c r="B43" s="399" t="s">
        <v>134</v>
      </c>
      <c r="C43" s="400"/>
      <c r="D43" s="401"/>
      <c r="E43" s="186">
        <f>SUM(E30:E42)</f>
        <v>123836259</v>
      </c>
      <c r="F43" s="186">
        <f>SUM(F30:F42)</f>
        <v>53420</v>
      </c>
      <c r="G43" s="186"/>
      <c r="H43" s="186">
        <f>SUM(H30:H42)</f>
        <v>7600</v>
      </c>
      <c r="I43" s="186"/>
      <c r="J43" s="88">
        <f>E43-F43-G43+H43+I43</f>
        <v>123790439</v>
      </c>
      <c r="K43" s="187">
        <f>SUM(K30:K42)</f>
        <v>85341352</v>
      </c>
      <c r="L43" s="187">
        <f>SUM(L30:L42)</f>
        <v>38449087</v>
      </c>
      <c r="M43" s="7">
        <f>SUM(J30:J42)</f>
        <v>123790439</v>
      </c>
    </row>
    <row r="44" spans="1:13" ht="15.75" customHeight="1">
      <c r="A44" s="188"/>
      <c r="B44" s="188"/>
      <c r="C44" s="188"/>
      <c r="D44" s="188"/>
      <c r="E44" s="189"/>
      <c r="F44" s="189"/>
      <c r="G44" s="189"/>
      <c r="H44" s="189"/>
      <c r="I44" s="189"/>
      <c r="J44" s="93"/>
      <c r="K44" s="190"/>
      <c r="L44" s="190"/>
      <c r="M44" s="8">
        <f>L43+K43</f>
        <v>123790439</v>
      </c>
    </row>
    <row r="45" spans="1:13" s="9" customFormat="1" ht="15.75" customHeight="1">
      <c r="A45" s="188"/>
      <c r="B45" s="188"/>
      <c r="C45" s="188"/>
      <c r="D45" s="188"/>
      <c r="E45" s="189"/>
      <c r="F45" s="189"/>
      <c r="G45" s="189"/>
      <c r="H45" s="189"/>
      <c r="I45" s="189"/>
      <c r="J45" s="93"/>
      <c r="K45" s="190"/>
      <c r="L45" s="190"/>
      <c r="M45" s="8"/>
    </row>
    <row r="46" spans="1:13" s="9" customFormat="1" ht="15.75" customHeight="1">
      <c r="A46" s="188"/>
      <c r="B46" s="188"/>
      <c r="C46" s="188"/>
      <c r="D46" s="188"/>
      <c r="E46" s="189"/>
      <c r="F46" s="189"/>
      <c r="G46" s="189"/>
      <c r="H46" s="189"/>
      <c r="I46" s="189"/>
      <c r="J46" s="93"/>
      <c r="K46" s="190"/>
      <c r="L46" s="190"/>
      <c r="M46" s="8"/>
    </row>
    <row r="47" spans="1:13" s="9" customFormat="1" ht="15.75" customHeight="1">
      <c r="A47" s="188"/>
      <c r="B47" s="188"/>
      <c r="C47" s="188"/>
      <c r="D47" s="188"/>
      <c r="E47" s="189"/>
      <c r="F47" s="189"/>
      <c r="G47" s="189"/>
      <c r="H47" s="189"/>
      <c r="I47" s="189"/>
      <c r="J47" s="93"/>
      <c r="K47" s="190"/>
      <c r="L47" s="190"/>
      <c r="M47" s="8"/>
    </row>
    <row r="48" spans="1:13" ht="24" customHeight="1">
      <c r="A48" s="188"/>
      <c r="B48" s="188"/>
      <c r="C48" s="188"/>
      <c r="D48" s="188"/>
      <c r="E48" s="189"/>
      <c r="F48" s="189"/>
      <c r="G48" s="189"/>
      <c r="H48" s="189"/>
      <c r="I48" s="189"/>
      <c r="J48" s="93"/>
      <c r="K48" s="190"/>
      <c r="L48" s="190"/>
      <c r="M48" s="8"/>
    </row>
    <row r="49" spans="1:13" ht="15.75">
      <c r="A49" s="191"/>
      <c r="B49" s="191"/>
      <c r="C49" s="191"/>
      <c r="D49" s="191"/>
      <c r="E49" s="192"/>
      <c r="F49" s="192"/>
      <c r="G49" s="192"/>
      <c r="H49" s="192"/>
      <c r="I49" s="192"/>
      <c r="J49" s="93"/>
      <c r="K49" s="190"/>
      <c r="L49" s="190"/>
      <c r="M49" s="8"/>
    </row>
    <row r="50" spans="1:13" ht="18" customHeight="1">
      <c r="A50" s="402" t="s">
        <v>135</v>
      </c>
      <c r="B50" s="403"/>
      <c r="C50" s="403"/>
      <c r="D50" s="403"/>
      <c r="E50" s="403"/>
      <c r="F50" s="403"/>
      <c r="G50" s="403"/>
      <c r="H50" s="403"/>
      <c r="I50" s="404"/>
      <c r="J50" s="330">
        <f>SUM(J51:K54)</f>
        <v>5138108</v>
      </c>
      <c r="K50" s="331"/>
      <c r="L50" s="193"/>
      <c r="M50" s="1"/>
    </row>
    <row r="51" spans="1:13" ht="18" customHeight="1">
      <c r="A51" s="393" t="s">
        <v>190</v>
      </c>
      <c r="B51" s="394"/>
      <c r="C51" s="394"/>
      <c r="D51" s="394"/>
      <c r="E51" s="394"/>
      <c r="F51" s="394"/>
      <c r="G51" s="394"/>
      <c r="H51" s="394"/>
      <c r="I51" s="395"/>
      <c r="J51" s="328">
        <v>2258258</v>
      </c>
      <c r="K51" s="329"/>
      <c r="L51" s="193"/>
      <c r="M51" s="1"/>
    </row>
    <row r="52" spans="1:13" ht="17.25" customHeight="1">
      <c r="A52" s="385" t="s">
        <v>191</v>
      </c>
      <c r="B52" s="386"/>
      <c r="C52" s="386"/>
      <c r="D52" s="386"/>
      <c r="E52" s="386"/>
      <c r="F52" s="386"/>
      <c r="G52" s="386"/>
      <c r="H52" s="386"/>
      <c r="I52" s="387"/>
      <c r="J52" s="326">
        <v>340500</v>
      </c>
      <c r="K52" s="327"/>
      <c r="L52" s="193"/>
      <c r="M52" s="1"/>
    </row>
    <row r="53" spans="1:13" ht="32.25" customHeight="1">
      <c r="A53" s="385" t="s">
        <v>192</v>
      </c>
      <c r="B53" s="386"/>
      <c r="C53" s="386"/>
      <c r="D53" s="386"/>
      <c r="E53" s="386"/>
      <c r="F53" s="386"/>
      <c r="G53" s="386"/>
      <c r="H53" s="386"/>
      <c r="I53" s="387"/>
      <c r="J53" s="326">
        <v>2466000</v>
      </c>
      <c r="K53" s="327"/>
      <c r="L53" s="193"/>
      <c r="M53" s="1"/>
    </row>
    <row r="54" spans="1:13" ht="18" customHeight="1">
      <c r="A54" s="388" t="s">
        <v>193</v>
      </c>
      <c r="B54" s="389"/>
      <c r="C54" s="389"/>
      <c r="D54" s="389"/>
      <c r="E54" s="389"/>
      <c r="F54" s="389"/>
      <c r="G54" s="389"/>
      <c r="H54" s="389"/>
      <c r="I54" s="390"/>
      <c r="J54" s="341">
        <v>73350</v>
      </c>
      <c r="K54" s="342"/>
      <c r="L54" s="193"/>
      <c r="M54" s="1"/>
    </row>
    <row r="55" spans="1:13" ht="23.25" customHeight="1">
      <c r="A55" s="194" t="s">
        <v>136</v>
      </c>
      <c r="B55" s="195"/>
      <c r="C55" s="195"/>
      <c r="D55" s="195"/>
      <c r="E55" s="195"/>
      <c r="F55" s="195"/>
      <c r="G55" s="195"/>
      <c r="H55" s="195"/>
      <c r="I55" s="196"/>
      <c r="J55" s="330">
        <v>320000</v>
      </c>
      <c r="K55" s="331"/>
      <c r="L55" s="193"/>
      <c r="M55" s="1"/>
    </row>
    <row r="56" spans="1:13" ht="17.25" customHeight="1">
      <c r="A56" s="197">
        <v>931</v>
      </c>
      <c r="B56" s="382" t="s">
        <v>159</v>
      </c>
      <c r="C56" s="383"/>
      <c r="D56" s="383"/>
      <c r="E56" s="383"/>
      <c r="F56" s="383"/>
      <c r="G56" s="383"/>
      <c r="H56" s="383"/>
      <c r="I56" s="384"/>
      <c r="J56" s="339">
        <v>11500000</v>
      </c>
      <c r="K56" s="340"/>
      <c r="L56" s="193"/>
      <c r="M56" s="1"/>
    </row>
    <row r="57" spans="1:13" ht="18" customHeight="1">
      <c r="A57" s="197">
        <v>952</v>
      </c>
      <c r="B57" s="382" t="s">
        <v>161</v>
      </c>
      <c r="C57" s="383"/>
      <c r="D57" s="383"/>
      <c r="E57" s="383"/>
      <c r="F57" s="383"/>
      <c r="G57" s="383"/>
      <c r="H57" s="383"/>
      <c r="I57" s="384"/>
      <c r="J57" s="339">
        <v>3000000</v>
      </c>
      <c r="K57" s="220"/>
      <c r="L57" s="193"/>
      <c r="M57" s="1"/>
    </row>
    <row r="58" spans="1:13" ht="18" customHeight="1">
      <c r="A58" s="197">
        <v>952</v>
      </c>
      <c r="B58" s="382" t="s">
        <v>160</v>
      </c>
      <c r="C58" s="383"/>
      <c r="D58" s="383"/>
      <c r="E58" s="383"/>
      <c r="F58" s="383"/>
      <c r="G58" s="383"/>
      <c r="H58" s="383"/>
      <c r="I58" s="384"/>
      <c r="J58" s="339">
        <v>6000000</v>
      </c>
      <c r="K58" s="220"/>
      <c r="L58" s="193"/>
      <c r="M58" s="1"/>
    </row>
    <row r="59" spans="1:13" ht="50.25" customHeight="1">
      <c r="A59" s="197">
        <v>950</v>
      </c>
      <c r="B59" s="382" t="s">
        <v>188</v>
      </c>
      <c r="C59" s="383"/>
      <c r="D59" s="383"/>
      <c r="E59" s="383"/>
      <c r="F59" s="383"/>
      <c r="G59" s="383"/>
      <c r="H59" s="383"/>
      <c r="I59" s="384"/>
      <c r="J59" s="339">
        <v>51585</v>
      </c>
      <c r="K59" s="340"/>
      <c r="L59" s="193"/>
      <c r="M59" s="1"/>
    </row>
    <row r="60" spans="1:13" ht="18" customHeight="1">
      <c r="A60" s="198" t="s">
        <v>5</v>
      </c>
      <c r="B60" s="374" t="s">
        <v>137</v>
      </c>
      <c r="C60" s="375"/>
      <c r="D60" s="375"/>
      <c r="E60" s="375"/>
      <c r="F60" s="375"/>
      <c r="G60" s="375"/>
      <c r="H60" s="375"/>
      <c r="I60" s="376"/>
      <c r="J60" s="337">
        <f>SUM(J56:K59)</f>
        <v>20551585</v>
      </c>
      <c r="K60" s="338"/>
      <c r="L60" s="193"/>
      <c r="M60" s="1"/>
    </row>
    <row r="61" spans="1:13" ht="18" customHeight="1">
      <c r="A61" s="198" t="s">
        <v>139</v>
      </c>
      <c r="B61" s="374" t="s">
        <v>138</v>
      </c>
      <c r="C61" s="375"/>
      <c r="D61" s="375"/>
      <c r="E61" s="375"/>
      <c r="F61" s="375"/>
      <c r="G61" s="375"/>
      <c r="H61" s="375"/>
      <c r="I61" s="376"/>
      <c r="J61" s="337">
        <f>J60+J43</f>
        <v>144342024</v>
      </c>
      <c r="K61" s="338"/>
      <c r="L61" s="193"/>
      <c r="M61" s="1"/>
    </row>
    <row r="62" spans="1:13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</row>
    <row r="63" spans="1:13">
      <c r="A63" s="148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</row>
    <row r="64" spans="1:13">
      <c r="A64" s="148"/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</row>
  </sheetData>
  <mergeCells count="63">
    <mergeCell ref="D17:F17"/>
    <mergeCell ref="D18:F18"/>
    <mergeCell ref="D19:F19"/>
    <mergeCell ref="B57:I57"/>
    <mergeCell ref="B58:I58"/>
    <mergeCell ref="A51:I51"/>
    <mergeCell ref="B40:D40"/>
    <mergeCell ref="B41:D41"/>
    <mergeCell ref="B42:D42"/>
    <mergeCell ref="B43:D43"/>
    <mergeCell ref="A50:I50"/>
    <mergeCell ref="B33:D33"/>
    <mergeCell ref="B34:D34"/>
    <mergeCell ref="B32:D32"/>
    <mergeCell ref="B37:D37"/>
    <mergeCell ref="B61:I61"/>
    <mergeCell ref="B60:I60"/>
    <mergeCell ref="A20:F20"/>
    <mergeCell ref="A26:L26"/>
    <mergeCell ref="A27:A29"/>
    <mergeCell ref="B27:D29"/>
    <mergeCell ref="E27:E29"/>
    <mergeCell ref="L28:L29"/>
    <mergeCell ref="B30:D30"/>
    <mergeCell ref="B39:D39"/>
    <mergeCell ref="B31:D31"/>
    <mergeCell ref="B59:I59"/>
    <mergeCell ref="A52:I52"/>
    <mergeCell ref="A53:I53"/>
    <mergeCell ref="A54:I54"/>
    <mergeCell ref="B56:I56"/>
    <mergeCell ref="J54:K54"/>
    <mergeCell ref="J53:K53"/>
    <mergeCell ref="D14:F14"/>
    <mergeCell ref="G9:H9"/>
    <mergeCell ref="A7:J7"/>
    <mergeCell ref="I9:J9"/>
    <mergeCell ref="A9:C9"/>
    <mergeCell ref="D9:F10"/>
    <mergeCell ref="B35:D35"/>
    <mergeCell ref="B36:D36"/>
    <mergeCell ref="B38:D38"/>
    <mergeCell ref="D11:F11"/>
    <mergeCell ref="D12:F12"/>
    <mergeCell ref="D13:F13"/>
    <mergeCell ref="D15:F15"/>
    <mergeCell ref="D16:F16"/>
    <mergeCell ref="J61:K61"/>
    <mergeCell ref="J60:K60"/>
    <mergeCell ref="J59:K59"/>
    <mergeCell ref="J56:K56"/>
    <mergeCell ref="J55:K55"/>
    <mergeCell ref="J57:K57"/>
    <mergeCell ref="J58:K58"/>
    <mergeCell ref="J52:K52"/>
    <mergeCell ref="J51:K51"/>
    <mergeCell ref="J50:K50"/>
    <mergeCell ref="F27:I27"/>
    <mergeCell ref="J27:J29"/>
    <mergeCell ref="K27:L27"/>
    <mergeCell ref="F28:G28"/>
    <mergeCell ref="H28:I28"/>
    <mergeCell ref="K28:K29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Wydatki</vt:lpstr>
      <vt:lpstr>Dochody</vt:lpstr>
    </vt:vector>
  </TitlesOfParts>
  <Company>Lesznowola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</dc:creator>
  <cp:lastModifiedBy>UG</cp:lastModifiedBy>
  <cp:lastPrinted>2011-03-09T11:22:08Z</cp:lastPrinted>
  <dcterms:created xsi:type="dcterms:W3CDTF">2004-08-03T08:26:30Z</dcterms:created>
  <dcterms:modified xsi:type="dcterms:W3CDTF">2011-03-09T11:29:00Z</dcterms:modified>
</cp:coreProperties>
</file>