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Dochody" sheetId="1" r:id="rId1"/>
    <sheet name="ZEST_DZIALOW" sheetId="2" r:id="rId2"/>
  </sheets>
  <definedNames>
    <definedName name="_xlnm.Print_Area" localSheetId="0">'Dochody'!$A$1:$H$148</definedName>
  </definedNames>
  <calcPr fullCalcOnLoad="1"/>
</workbook>
</file>

<file path=xl/sharedStrings.xml><?xml version="1.0" encoding="utf-8"?>
<sst xmlns="http://schemas.openxmlformats.org/spreadsheetml/2006/main" count="229" uniqueCount="160">
  <si>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</si>
  <si>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</si>
  <si>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</si>
  <si>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</si>
  <si>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</si>
  <si>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</si>
  <si>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</si>
  <si>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</si>
  <si>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</si>
  <si>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</si>
  <si>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</si>
  <si>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</si>
  <si>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</si>
  <si>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</si>
  <si>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</si>
  <si>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</si>
  <si>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</si>
  <si>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</si>
  <si>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</si>
  <si>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</si>
  <si>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</si>
  <si>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</si>
  <si>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</si>
  <si>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</si>
  <si>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</si>
  <si>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</si>
  <si>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</si>
  <si>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</si>
  <si>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</si>
  <si>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</si>
  <si>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</si>
  <si>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</si>
  <si>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</si>
  <si>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</si>
  <si>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</si>
  <si>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</si>
  <si>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</si>
  <si>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</si>
  <si>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</si>
  <si>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</si>
  <si>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</si>
  <si>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</si>
  <si>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</si>
  <si>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</si>
  <si>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</si>
  <si>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</si>
  <si>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</si>
  <si>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</si>
  <si>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</si>
  <si>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</si>
  <si>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</si>
  <si>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</si>
  <si>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</si>
  <si>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</si>
  <si>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</si>
  <si>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</si>
  <si>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</si>
  <si>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</si>
  <si>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</si>
  <si>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</si>
  <si>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</si>
  <si>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</si>
  <si>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</si>
  <si>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</si>
  <si>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</si>
  <si>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</si>
  <si>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</si>
  <si>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</si>
  <si>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</si>
  <si>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</si>
  <si>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</si>
  <si>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</si>
  <si>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</si>
  <si>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</si>
  <si>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</si>
  <si>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</si>
  <si>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</si>
  <si>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</si>
  <si>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</si>
  <si>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</si>
  <si>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</si>
  <si>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</si>
  <si>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</si>
  <si>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</si>
  <si>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 xml:space="preserve">Wpływy z opłat za zarząd, użytkowanie i użytkowanie wieczyste nieruchomości </t>
  </si>
  <si>
    <t>Wpływy z innych opłat stanowiących dochody j.s.t. na podstawie ustaw</t>
  </si>
  <si>
    <t>0430</t>
  </si>
  <si>
    <t>Wpływy z opłaty targowej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</si>
  <si>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</si>
  <si>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</si>
  <si>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</si>
  <si>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0490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</si>
  <si>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</si>
  <si>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</si>
  <si>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</si>
  <si>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</si>
  <si>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Dochody jst związane z realizacją zadan z zakresu administracji rządowej oraz innych zadań zleconych ustawami- 5% dochodów - dowody osobiste</t>
  </si>
  <si>
    <t>Wpływy z usług - opłaty stałe</t>
  </si>
  <si>
    <t>Kultura fizyczna i sport</t>
  </si>
  <si>
    <t>Urzędy naczelnych organów władzy państwowej, kontroli i ochrona prawa oraz sądownictwo</t>
  </si>
  <si>
    <t xml:space="preserve">KULTURA FIZYCZNA I SPORT 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</si>
  <si>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</si>
  <si>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</si>
  <si>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</si>
  <si>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</si>
  <si>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</si>
  <si>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</si>
  <si>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</si>
  <si>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 xml:space="preserve">Bieżące </t>
  </si>
  <si>
    <t>Majatkowe</t>
  </si>
  <si>
    <t>Rady  Gminy Lesznowola</t>
  </si>
  <si>
    <t>Wpływy z różnych opłat - za zajęcie pasa drogowego</t>
  </si>
  <si>
    <t xml:space="preserve"> do Uchwały Nr </t>
  </si>
  <si>
    <t xml:space="preserve">z  dnia   </t>
  </si>
  <si>
    <t>Wpływy z innych lokalnych opłat pobieranych przez  j.s.t. na podstawie odrębnych ustaw - renta planistyczna</t>
  </si>
  <si>
    <t>0770</t>
  </si>
  <si>
    <t>TRANSPORT I ŁĄCZNOŚĆ</t>
  </si>
  <si>
    <t>Drogi publiczne gminne</t>
  </si>
  <si>
    <t>Transport i łączność</t>
  </si>
  <si>
    <t>Wolne środki jako nadwyżka środków pieniężnych na rachunku bieżącym budżetu gminy wynikających z rozliczeń kredytów i pożyczek z lat ubiegłych</t>
  </si>
  <si>
    <t>Wpływy z tytułu odpłatnego nabycia prawa własności oraz prawa użytkowania wieczystego nieruchomości</t>
  </si>
  <si>
    <t>Budżetu Gminy na 2010 rok</t>
  </si>
  <si>
    <t>01095</t>
  </si>
  <si>
    <t>Dotacje celowe otrzymane z gminy na  zadania bieżące realizowane na podstawie porozumień między jst</t>
  </si>
  <si>
    <t xml:space="preserve">Dowożenie uczniów do szkół </t>
  </si>
  <si>
    <t>Zespoły obsługi ekonom - administracyjnej szkół</t>
  </si>
  <si>
    <t>Środki na dofinansowanie własnych inwestycji  gmin pozyskane z innych źródeł  (UE)</t>
  </si>
  <si>
    <t xml:space="preserve">Plan na 2010 r. </t>
  </si>
  <si>
    <t>Środki na dofinansowanie własnych inwestycji  gmin pozyskane z innych źródeł  (FRKFiS)</t>
  </si>
  <si>
    <t>Dotacje celowe otrzymane z budżetu państwa na realizację własnych zadań bieżących gmin (zasiłki stałe)</t>
  </si>
  <si>
    <t>KULTURA I OCHRONA DZIEDZICTWA NARODOWEGO</t>
  </si>
  <si>
    <t xml:space="preserve">Domy i ośrodki kultury, świetlice i kluby </t>
  </si>
  <si>
    <t>Kultura i ochrona dziedzictwa narodowego</t>
  </si>
  <si>
    <t xml:space="preserve">Wpływy z różnych opłat - reklamy, koszty upomnień </t>
  </si>
  <si>
    <t>Wpływy z różnych dochodów - 3% od podatku</t>
  </si>
  <si>
    <t>Wpływy z usług - zwrot za bilety</t>
  </si>
  <si>
    <t>Dotacje celowe otrzymane z budżetu państwa na realizację własnych zadań bieżących gmin  (zasiłki okresowe)</t>
  </si>
  <si>
    <t>Świadczenia rodzinne, zaliczka alimentacyjna oraz składki na ubezpieczenia emerytalne  i rentowe z ubezpieczenia społecznego</t>
  </si>
  <si>
    <t>Składki na ubezpieczenie zdrowotne opłacane za osoby pobierające niektóre świadczenia z pomocy społecznej oraz niektóre świadczenia rodzinne oraz za osoby uczęszczające w zajęciach w centrum integracji społecznej</t>
  </si>
  <si>
    <t xml:space="preserve"> DOCHODY  OGÓŁEM w tym:</t>
  </si>
  <si>
    <t>1) Dotacje ogółem, w tym:</t>
  </si>
  <si>
    <t>a)</t>
  </si>
  <si>
    <t>b)</t>
  </si>
  <si>
    <t>c)</t>
  </si>
  <si>
    <t>d)</t>
  </si>
  <si>
    <t>2) Dochody  z opłat z tytułu zezwoleń na sprzedaż napojów alkoholowych</t>
  </si>
  <si>
    <t>Papiery wartościowe (obligacje)</t>
  </si>
  <si>
    <t>Planowane dochody na 2010 r.</t>
  </si>
  <si>
    <t>z tego:</t>
  </si>
  <si>
    <t>Otrzymane spadki, zapisy i darowizny w postaci pieniężnej - Stowarzyszenie Miłośników Magdalenki</t>
  </si>
  <si>
    <t>PLANOWANE DOCHODY BUDŻETU  NA 2010 ROK</t>
  </si>
  <si>
    <t>Tabela  Nr 1</t>
  </si>
  <si>
    <t>Oddziały przedszkolne w szkołach podstawowych</t>
  </si>
  <si>
    <t>Dotacje rozwojowe</t>
  </si>
  <si>
    <r>
      <t>Dotacje na realizacje zadań z zakresu administracji rządowej  (</t>
    </r>
    <r>
      <rPr>
        <sz val="10"/>
        <rFont val="Arial"/>
        <family val="0"/>
      </rPr>
      <t>§ 2010)</t>
    </r>
  </si>
  <si>
    <r>
      <t>Dotacje na realizacje zadań realizowanych na mocy porozumień z organami administracji rzadowej (</t>
    </r>
    <r>
      <rPr>
        <sz val="10"/>
        <rFont val="Arial"/>
        <family val="0"/>
      </rPr>
      <t>§ 2030)</t>
    </r>
  </si>
  <si>
    <r>
      <t>Dotacje na realizacje zadań realizowanych w drodze umów i porozumień między jst (</t>
    </r>
    <r>
      <rPr>
        <sz val="10"/>
        <rFont val="Arial"/>
        <family val="0"/>
      </rPr>
      <t>§ 2310, § 2320)</t>
    </r>
  </si>
  <si>
    <r>
      <t>Dotacje na realizacje zadań finansowanych ze środków  UE (</t>
    </r>
    <r>
      <rPr>
        <sz val="10"/>
        <rFont val="Arial"/>
        <family val="0"/>
      </rPr>
      <t>§ 6208)</t>
    </r>
  </si>
  <si>
    <t xml:space="preserve">Środki na dofinansowanie własnych inwestycji  gmin pozyskane z innych źródeł  </t>
  </si>
  <si>
    <t xml:space="preserve">Zasiłki stałe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</si>
</sst>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 quotePrefix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7" fillId="0" borderId="22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7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24" xfId="0" applyFont="1" applyBorder="1" applyAlignment="1" quotePrefix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8" fillId="3" borderId="19" xfId="0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right" vertical="top"/>
    </xf>
    <xf numFmtId="0" fontId="6" fillId="4" borderId="2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 vertical="top"/>
    </xf>
    <xf numFmtId="0" fontId="6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right" vertical="top"/>
    </xf>
    <xf numFmtId="3" fontId="5" fillId="4" borderId="19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6" fillId="4" borderId="16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3" fontId="12" fillId="4" borderId="1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23" xfId="0" applyNumberFormat="1" applyFont="1" applyFill="1" applyBorder="1" applyAlignment="1">
      <alignment vertical="center"/>
    </xf>
    <xf numFmtId="3" fontId="7" fillId="4" borderId="16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3" fontId="5" fillId="4" borderId="9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3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 wrapText="1"/>
    </xf>
    <xf numFmtId="3" fontId="6" fillId="4" borderId="32" xfId="0" applyNumberFormat="1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left" vertical="center" wrapText="1"/>
    </xf>
    <xf numFmtId="3" fontId="6" fillId="4" borderId="23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0" fillId="4" borderId="2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43">
      <selection activeCell="H17" sqref="H17"/>
    </sheetView>
  </sheetViews>
  <sheetFormatPr defaultColWidth="9.00390625" defaultRowHeight="12.75"/>
  <cols>
    <col min="1" max="1" width="4.75390625" style="1" customWidth="1"/>
    <col min="2" max="2" width="7.625" style="1" customWidth="1"/>
    <col min="3" max="3" width="5.375" style="1" customWidth="1"/>
    <col min="4" max="4" width="42.375" style="1" customWidth="1"/>
    <col min="5" max="5" width="9.25390625" style="1" customWidth="1"/>
    <col min="6" max="6" width="8.625" style="1" customWidth="1"/>
    <col min="7" max="7" width="8.75390625" style="1" customWidth="1"/>
    <col min="8" max="8" width="11.125" style="1" bestFit="1" customWidth="1"/>
    <col min="9" max="9" width="10.125" style="1" customWidth="1"/>
    <col min="10" max="10" width="8.375" style="1" customWidth="1"/>
    <col min="11" max="16384" width="9.125" style="1" customWidth="1"/>
  </cols>
  <sheetData>
    <row r="1" spans="4:7" ht="12.75" customHeight="1">
      <c r="D1" s="47"/>
      <c r="E1" s="47" t="s">
        <v>151</v>
      </c>
      <c r="F1" s="46"/>
      <c r="G1" s="46"/>
    </row>
    <row r="2" spans="4:6" ht="3" customHeight="1">
      <c r="D2" s="46"/>
      <c r="E2" s="46"/>
      <c r="F2" s="11"/>
    </row>
    <row r="3" spans="4:7" ht="12.75">
      <c r="D3" s="113"/>
      <c r="E3" s="113" t="s">
        <v>112</v>
      </c>
      <c r="F3" s="113"/>
      <c r="G3" s="113"/>
    </row>
    <row r="4" spans="4:7" ht="12.75">
      <c r="D4" s="113"/>
      <c r="E4" s="113" t="s">
        <v>110</v>
      </c>
      <c r="F4" s="113"/>
      <c r="G4" s="113"/>
    </row>
    <row r="5" spans="4:6" ht="12.75">
      <c r="D5" s="113"/>
      <c r="E5" s="113" t="s">
        <v>113</v>
      </c>
      <c r="F5" s="11"/>
    </row>
    <row r="6" spans="1:7" ht="12.75" customHeight="1">
      <c r="A6" s="199" t="s">
        <v>150</v>
      </c>
      <c r="B6" s="199"/>
      <c r="C6" s="199"/>
      <c r="D6" s="199"/>
      <c r="E6" s="199"/>
      <c r="F6" s="199"/>
      <c r="G6" s="199"/>
    </row>
    <row r="7" spans="1:5" ht="6" customHeight="1">
      <c r="A7" s="25"/>
      <c r="B7" s="25"/>
      <c r="C7" s="25"/>
      <c r="D7" s="25"/>
      <c r="E7" s="25"/>
    </row>
    <row r="8" spans="1:7" ht="12" customHeight="1">
      <c r="A8" s="200" t="s">
        <v>53</v>
      </c>
      <c r="B8" s="201"/>
      <c r="C8" s="202"/>
      <c r="D8" s="196" t="s">
        <v>57</v>
      </c>
      <c r="E8" s="198" t="s">
        <v>147</v>
      </c>
      <c r="F8" s="198"/>
      <c r="G8" s="198"/>
    </row>
    <row r="9" spans="1:7" ht="12" customHeight="1">
      <c r="A9" s="203"/>
      <c r="B9" s="204"/>
      <c r="C9" s="205"/>
      <c r="D9" s="197"/>
      <c r="E9" s="198" t="s">
        <v>102</v>
      </c>
      <c r="F9" s="198" t="s">
        <v>148</v>
      </c>
      <c r="G9" s="198"/>
    </row>
    <row r="10" spans="1:7" ht="16.5" customHeight="1">
      <c r="A10" s="33" t="s">
        <v>54</v>
      </c>
      <c r="B10" s="33" t="s">
        <v>55</v>
      </c>
      <c r="C10" s="33" t="s">
        <v>56</v>
      </c>
      <c r="D10" s="197"/>
      <c r="E10" s="198"/>
      <c r="F10" s="140" t="s">
        <v>104</v>
      </c>
      <c r="G10" s="140" t="s">
        <v>105</v>
      </c>
    </row>
    <row r="11" spans="1:7" ht="9" customHeight="1">
      <c r="A11" s="39">
        <v>1</v>
      </c>
      <c r="B11" s="39">
        <v>2</v>
      </c>
      <c r="C11" s="39">
        <v>3</v>
      </c>
      <c r="D11" s="67">
        <v>4</v>
      </c>
      <c r="E11" s="67">
        <v>5</v>
      </c>
      <c r="F11" s="67">
        <v>6</v>
      </c>
      <c r="G11" s="67">
        <v>7</v>
      </c>
    </row>
    <row r="12" spans="1:9" s="12" customFormat="1" ht="12" customHeight="1">
      <c r="A12" s="64" t="s">
        <v>1</v>
      </c>
      <c r="B12" s="58"/>
      <c r="C12" s="64"/>
      <c r="D12" s="66" t="s">
        <v>4</v>
      </c>
      <c r="E12" s="92">
        <f>E13+E16</f>
        <v>3274828</v>
      </c>
      <c r="F12" s="92">
        <f>F13+F16</f>
        <v>724828</v>
      </c>
      <c r="G12" s="92">
        <f>G13+G16</f>
        <v>2550000</v>
      </c>
      <c r="H12" s="83">
        <f>G12+F12</f>
        <v>3274828</v>
      </c>
      <c r="I12" s="83">
        <f>H12-E12</f>
        <v>0</v>
      </c>
    </row>
    <row r="13" spans="1:9" s="12" customFormat="1" ht="11.25" customHeight="1">
      <c r="A13" s="41"/>
      <c r="B13" s="63" t="s">
        <v>2</v>
      </c>
      <c r="C13" s="63"/>
      <c r="D13" s="40" t="s">
        <v>3</v>
      </c>
      <c r="E13" s="93">
        <f>E14+E15</f>
        <v>3274228</v>
      </c>
      <c r="F13" s="93">
        <f>F14</f>
        <v>724228</v>
      </c>
      <c r="G13" s="93">
        <f>G15</f>
        <v>2550000</v>
      </c>
      <c r="H13" s="83">
        <f aca="true" t="shared" si="0" ref="H13:H76">G13+F13</f>
        <v>3274228</v>
      </c>
      <c r="I13" s="83">
        <f>H13-E13</f>
        <v>0</v>
      </c>
    </row>
    <row r="14" spans="1:9" s="12" customFormat="1" ht="14.25" customHeight="1">
      <c r="A14" s="34"/>
      <c r="B14" s="34"/>
      <c r="C14" s="9" t="s">
        <v>58</v>
      </c>
      <c r="D14" s="6" t="s">
        <v>7</v>
      </c>
      <c r="E14" s="94">
        <v>724228</v>
      </c>
      <c r="F14" s="95">
        <f>E14</f>
        <v>724228</v>
      </c>
      <c r="G14" s="141"/>
      <c r="H14" s="83">
        <f t="shared" si="0"/>
        <v>724228</v>
      </c>
      <c r="I14" s="83">
        <f>H14-E14</f>
        <v>0</v>
      </c>
    </row>
    <row r="15" spans="1:9" s="12" customFormat="1" ht="27" customHeight="1">
      <c r="A15" s="34"/>
      <c r="B15" s="34"/>
      <c r="C15" s="35">
        <v>6298</v>
      </c>
      <c r="D15" s="26" t="s">
        <v>126</v>
      </c>
      <c r="E15" s="101">
        <v>2550000</v>
      </c>
      <c r="F15" s="139"/>
      <c r="G15" s="139">
        <f>E15</f>
        <v>2550000</v>
      </c>
      <c r="H15" s="83"/>
      <c r="I15" s="83"/>
    </row>
    <row r="16" spans="1:9" s="12" customFormat="1" ht="12" customHeight="1">
      <c r="A16" s="69"/>
      <c r="B16" s="130" t="s">
        <v>122</v>
      </c>
      <c r="C16" s="130"/>
      <c r="D16" s="53" t="s">
        <v>6</v>
      </c>
      <c r="E16" s="93">
        <f>E17</f>
        <v>600</v>
      </c>
      <c r="F16" s="93">
        <f>F17</f>
        <v>600</v>
      </c>
      <c r="G16" s="93"/>
      <c r="H16" s="83"/>
      <c r="I16" s="83"/>
    </row>
    <row r="17" spans="1:9" s="12" customFormat="1" ht="21.75" customHeight="1">
      <c r="A17" s="34"/>
      <c r="B17" s="34"/>
      <c r="C17" s="9" t="s">
        <v>59</v>
      </c>
      <c r="D17" s="6" t="s">
        <v>106</v>
      </c>
      <c r="E17" s="94">
        <v>600</v>
      </c>
      <c r="F17" s="95">
        <f>E17</f>
        <v>600</v>
      </c>
      <c r="G17" s="141"/>
      <c r="H17" s="83"/>
      <c r="I17" s="83"/>
    </row>
    <row r="18" spans="1:9" s="12" customFormat="1" ht="15" customHeight="1">
      <c r="A18" s="64">
        <v>600</v>
      </c>
      <c r="B18" s="58"/>
      <c r="C18" s="64"/>
      <c r="D18" s="59" t="s">
        <v>116</v>
      </c>
      <c r="E18" s="92">
        <f>E19</f>
        <v>2420000</v>
      </c>
      <c r="F18" s="92"/>
      <c r="G18" s="92">
        <f>G19</f>
        <v>2420000</v>
      </c>
      <c r="H18" s="138"/>
      <c r="I18" s="83"/>
    </row>
    <row r="19" spans="1:9" s="12" customFormat="1" ht="14.25" customHeight="1">
      <c r="A19" s="41"/>
      <c r="B19" s="63">
        <v>60016</v>
      </c>
      <c r="C19" s="63"/>
      <c r="D19" s="40" t="s">
        <v>117</v>
      </c>
      <c r="E19" s="106">
        <f>E20</f>
        <v>2420000</v>
      </c>
      <c r="F19" s="106"/>
      <c r="G19" s="106">
        <f>G20</f>
        <v>2420000</v>
      </c>
      <c r="H19" s="83"/>
      <c r="I19" s="83"/>
    </row>
    <row r="20" spans="1:9" s="12" customFormat="1" ht="27.75" customHeight="1">
      <c r="A20" s="34"/>
      <c r="B20" s="34"/>
      <c r="C20" s="9">
        <v>6290</v>
      </c>
      <c r="D20" s="26" t="s">
        <v>158</v>
      </c>
      <c r="E20" s="96">
        <v>2420000</v>
      </c>
      <c r="F20" s="97"/>
      <c r="G20" s="97">
        <f>E20</f>
        <v>2420000</v>
      </c>
      <c r="H20" s="83"/>
      <c r="I20" s="83"/>
    </row>
    <row r="21" spans="1:9" s="12" customFormat="1" ht="15" customHeight="1">
      <c r="A21" s="57">
        <v>700</v>
      </c>
      <c r="B21" s="58"/>
      <c r="C21" s="57"/>
      <c r="D21" s="59" t="s">
        <v>9</v>
      </c>
      <c r="E21" s="92">
        <f>E22</f>
        <v>25601081</v>
      </c>
      <c r="F21" s="92">
        <f>F22</f>
        <v>601081</v>
      </c>
      <c r="G21" s="92">
        <f>G22</f>
        <v>25000000</v>
      </c>
      <c r="H21" s="83">
        <f t="shared" si="0"/>
        <v>25601081</v>
      </c>
      <c r="I21" s="83">
        <f>H21-E21</f>
        <v>0</v>
      </c>
    </row>
    <row r="22" spans="1:9" s="12" customFormat="1" ht="14.25" customHeight="1">
      <c r="A22" s="41"/>
      <c r="B22" s="42">
        <v>70005</v>
      </c>
      <c r="C22" s="42"/>
      <c r="D22" s="40" t="s">
        <v>8</v>
      </c>
      <c r="E22" s="93">
        <f>SUM(E23:E27)</f>
        <v>25601081</v>
      </c>
      <c r="F22" s="93">
        <f>SUM(F23:F27)</f>
        <v>601081</v>
      </c>
      <c r="G22" s="93">
        <f>G25</f>
        <v>25000000</v>
      </c>
      <c r="H22" s="83">
        <f t="shared" si="0"/>
        <v>25601081</v>
      </c>
      <c r="I22" s="83">
        <f>H22-E22</f>
        <v>0</v>
      </c>
    </row>
    <row r="23" spans="1:9" ht="20.25" customHeight="1">
      <c r="A23" s="34"/>
      <c r="B23" s="34"/>
      <c r="C23" s="35" t="s">
        <v>61</v>
      </c>
      <c r="D23" s="7" t="s">
        <v>84</v>
      </c>
      <c r="E23" s="101">
        <v>275175</v>
      </c>
      <c r="F23" s="101">
        <f>E23</f>
        <v>275175</v>
      </c>
      <c r="G23" s="142"/>
      <c r="H23" s="83">
        <f t="shared" si="0"/>
        <v>275175</v>
      </c>
      <c r="I23" s="83">
        <f>H23-E23</f>
        <v>0</v>
      </c>
    </row>
    <row r="24" spans="1:9" ht="20.25" customHeight="1">
      <c r="A24" s="34"/>
      <c r="B24" s="34"/>
      <c r="C24" s="9" t="s">
        <v>59</v>
      </c>
      <c r="D24" s="6" t="s">
        <v>106</v>
      </c>
      <c r="E24" s="94">
        <v>249095</v>
      </c>
      <c r="F24" s="101">
        <f>E24</f>
        <v>249095</v>
      </c>
      <c r="G24" s="137"/>
      <c r="H24" s="83">
        <f t="shared" si="0"/>
        <v>249095</v>
      </c>
      <c r="I24" s="83">
        <f>H24-E24</f>
        <v>0</v>
      </c>
    </row>
    <row r="25" spans="1:9" ht="20.25" customHeight="1">
      <c r="A25" s="34"/>
      <c r="B25" s="34"/>
      <c r="C25" s="9" t="s">
        <v>115</v>
      </c>
      <c r="D25" s="6" t="s">
        <v>120</v>
      </c>
      <c r="E25" s="94">
        <v>25000000</v>
      </c>
      <c r="F25" s="101"/>
      <c r="G25" s="94">
        <f>E25</f>
        <v>25000000</v>
      </c>
      <c r="H25" s="83"/>
      <c r="I25" s="83"/>
    </row>
    <row r="26" spans="1:9" ht="13.5" customHeight="1">
      <c r="A26" s="34"/>
      <c r="B26" s="34"/>
      <c r="C26" s="9" t="s">
        <v>62</v>
      </c>
      <c r="D26" s="6" t="s">
        <v>10</v>
      </c>
      <c r="E26" s="94">
        <v>21811</v>
      </c>
      <c r="F26" s="101">
        <f>E26</f>
        <v>21811</v>
      </c>
      <c r="G26" s="137"/>
      <c r="H26" s="83">
        <f t="shared" si="0"/>
        <v>21811</v>
      </c>
      <c r="I26" s="83">
        <f aca="true" t="shared" si="1" ref="I26:I44">H26-E26</f>
        <v>0</v>
      </c>
    </row>
    <row r="27" spans="1:9" ht="13.5" customHeight="1">
      <c r="A27" s="27"/>
      <c r="B27" s="27"/>
      <c r="C27" s="9" t="s">
        <v>77</v>
      </c>
      <c r="D27" s="6" t="s">
        <v>95</v>
      </c>
      <c r="E27" s="94">
        <v>55000</v>
      </c>
      <c r="F27" s="94">
        <f>E27</f>
        <v>55000</v>
      </c>
      <c r="G27" s="137"/>
      <c r="H27" s="83">
        <f t="shared" si="0"/>
        <v>55000</v>
      </c>
      <c r="I27" s="83">
        <f t="shared" si="1"/>
        <v>0</v>
      </c>
    </row>
    <row r="28" spans="1:9" ht="15" customHeight="1">
      <c r="A28" s="57">
        <v>750</v>
      </c>
      <c r="B28" s="58"/>
      <c r="C28" s="57"/>
      <c r="D28" s="59" t="s">
        <v>13</v>
      </c>
      <c r="E28" s="92">
        <f>SUM(E34,E29,E32)</f>
        <v>464417</v>
      </c>
      <c r="F28" s="92">
        <f>SUM(F34,F29,F32)</f>
        <v>464417</v>
      </c>
      <c r="G28" s="92"/>
      <c r="H28" s="83">
        <f t="shared" si="0"/>
        <v>464417</v>
      </c>
      <c r="I28" s="83">
        <f t="shared" si="1"/>
        <v>0</v>
      </c>
    </row>
    <row r="29" spans="1:9" s="11" customFormat="1" ht="14.25" customHeight="1">
      <c r="A29" s="69"/>
      <c r="B29" s="51">
        <v>75011</v>
      </c>
      <c r="C29" s="51"/>
      <c r="D29" s="53" t="s">
        <v>11</v>
      </c>
      <c r="E29" s="93">
        <f>E30+E31</f>
        <v>70221</v>
      </c>
      <c r="F29" s="93">
        <f>F30+F31</f>
        <v>70221</v>
      </c>
      <c r="G29" s="93"/>
      <c r="H29" s="83">
        <f t="shared" si="0"/>
        <v>70221</v>
      </c>
      <c r="I29" s="83">
        <f t="shared" si="1"/>
        <v>0</v>
      </c>
    </row>
    <row r="30" spans="1:9" ht="31.5" customHeight="1">
      <c r="A30" s="34"/>
      <c r="B30" s="34"/>
      <c r="C30" s="35">
        <v>2010</v>
      </c>
      <c r="D30" s="7" t="s">
        <v>14</v>
      </c>
      <c r="E30" s="101">
        <v>70171</v>
      </c>
      <c r="F30" s="101">
        <f>E30</f>
        <v>70171</v>
      </c>
      <c r="G30" s="142"/>
      <c r="H30" s="83">
        <f t="shared" si="0"/>
        <v>70171</v>
      </c>
      <c r="I30" s="83">
        <f t="shared" si="1"/>
        <v>0</v>
      </c>
    </row>
    <row r="31" spans="1:9" ht="31.5" customHeight="1">
      <c r="A31" s="34"/>
      <c r="B31" s="34"/>
      <c r="C31" s="36">
        <v>2360</v>
      </c>
      <c r="D31" s="8" t="s">
        <v>96</v>
      </c>
      <c r="E31" s="89">
        <v>50</v>
      </c>
      <c r="F31" s="101">
        <f>E31</f>
        <v>50</v>
      </c>
      <c r="G31" s="143"/>
      <c r="H31" s="83">
        <f t="shared" si="0"/>
        <v>50</v>
      </c>
      <c r="I31" s="83">
        <f t="shared" si="1"/>
        <v>0</v>
      </c>
    </row>
    <row r="32" spans="1:9" ht="14.25" customHeight="1">
      <c r="A32" s="68"/>
      <c r="B32" s="60">
        <v>75020</v>
      </c>
      <c r="C32" s="60"/>
      <c r="D32" s="61" t="s">
        <v>82</v>
      </c>
      <c r="E32" s="90">
        <f>F32+G32</f>
        <v>36000</v>
      </c>
      <c r="F32" s="90">
        <f>F33</f>
        <v>36000</v>
      </c>
      <c r="G32" s="90"/>
      <c r="H32" s="83">
        <f t="shared" si="0"/>
        <v>36000</v>
      </c>
      <c r="I32" s="83">
        <f t="shared" si="1"/>
        <v>0</v>
      </c>
    </row>
    <row r="33" spans="1:9" ht="33.75" customHeight="1">
      <c r="A33" s="34"/>
      <c r="B33" s="34"/>
      <c r="C33" s="34">
        <v>2320</v>
      </c>
      <c r="D33" s="5" t="s">
        <v>83</v>
      </c>
      <c r="E33" s="100">
        <v>36000</v>
      </c>
      <c r="F33" s="100">
        <f>E33</f>
        <v>36000</v>
      </c>
      <c r="G33" s="144"/>
      <c r="H33" s="83">
        <f t="shared" si="0"/>
        <v>36000</v>
      </c>
      <c r="I33" s="83">
        <f t="shared" si="1"/>
        <v>0</v>
      </c>
    </row>
    <row r="34" spans="1:9" s="11" customFormat="1" ht="14.25" customHeight="1">
      <c r="A34" s="68"/>
      <c r="B34" s="60">
        <v>75023</v>
      </c>
      <c r="C34" s="60"/>
      <c r="D34" s="61" t="s">
        <v>39</v>
      </c>
      <c r="E34" s="90">
        <f>SUM(E35:E38)</f>
        <v>358196</v>
      </c>
      <c r="F34" s="90">
        <f>SUM(F35:F38)</f>
        <v>358196</v>
      </c>
      <c r="G34" s="90"/>
      <c r="H34" s="83">
        <f t="shared" si="0"/>
        <v>358196</v>
      </c>
      <c r="I34" s="83">
        <f t="shared" si="1"/>
        <v>0</v>
      </c>
    </row>
    <row r="35" spans="1:9" ht="13.5" customHeight="1">
      <c r="A35" s="34"/>
      <c r="B35" s="34"/>
      <c r="C35" s="55" t="s">
        <v>60</v>
      </c>
      <c r="D35" s="56" t="s">
        <v>133</v>
      </c>
      <c r="E35" s="91">
        <v>20000</v>
      </c>
      <c r="F35" s="91">
        <f>E35</f>
        <v>20000</v>
      </c>
      <c r="G35" s="131"/>
      <c r="H35" s="83">
        <f t="shared" si="0"/>
        <v>20000</v>
      </c>
      <c r="I35" s="83">
        <f t="shared" si="1"/>
        <v>0</v>
      </c>
    </row>
    <row r="36" spans="1:9" ht="23.25" customHeight="1">
      <c r="A36" s="34"/>
      <c r="B36" s="34"/>
      <c r="C36" s="9" t="s">
        <v>59</v>
      </c>
      <c r="D36" s="6" t="s">
        <v>12</v>
      </c>
      <c r="E36" s="94">
        <v>293196</v>
      </c>
      <c r="F36" s="94">
        <f>E36</f>
        <v>293196</v>
      </c>
      <c r="G36" s="137"/>
      <c r="H36" s="83">
        <f t="shared" si="0"/>
        <v>293196</v>
      </c>
      <c r="I36" s="83">
        <f t="shared" si="1"/>
        <v>0</v>
      </c>
    </row>
    <row r="37" spans="1:9" ht="13.5" customHeight="1">
      <c r="A37" s="27"/>
      <c r="B37" s="27"/>
      <c r="C37" s="9" t="s">
        <v>63</v>
      </c>
      <c r="D37" s="6" t="s">
        <v>78</v>
      </c>
      <c r="E37" s="94">
        <v>30000</v>
      </c>
      <c r="F37" s="94">
        <f>E37</f>
        <v>30000</v>
      </c>
      <c r="G37" s="137"/>
      <c r="H37" s="83">
        <f t="shared" si="0"/>
        <v>30000</v>
      </c>
      <c r="I37" s="83">
        <f t="shared" si="1"/>
        <v>0</v>
      </c>
    </row>
    <row r="38" spans="1:9" ht="13.5" customHeight="1">
      <c r="A38" s="27"/>
      <c r="B38" s="27"/>
      <c r="C38" s="9" t="s">
        <v>77</v>
      </c>
      <c r="D38" s="26" t="s">
        <v>95</v>
      </c>
      <c r="E38" s="96">
        <v>15000</v>
      </c>
      <c r="F38" s="96">
        <f>E38</f>
        <v>15000</v>
      </c>
      <c r="G38" s="133"/>
      <c r="H38" s="83">
        <f t="shared" si="0"/>
        <v>15000</v>
      </c>
      <c r="I38" s="83">
        <f t="shared" si="1"/>
        <v>0</v>
      </c>
    </row>
    <row r="39" spans="1:9" ht="38.25" customHeight="1">
      <c r="A39" s="57">
        <v>751</v>
      </c>
      <c r="B39" s="58"/>
      <c r="C39" s="57"/>
      <c r="D39" s="59" t="s">
        <v>93</v>
      </c>
      <c r="E39" s="92">
        <f>F39+G39</f>
        <v>2757</v>
      </c>
      <c r="F39" s="92">
        <f>F40</f>
        <v>2757</v>
      </c>
      <c r="G39" s="92"/>
      <c r="H39" s="83">
        <f t="shared" si="0"/>
        <v>2757</v>
      </c>
      <c r="I39" s="83">
        <f t="shared" si="1"/>
        <v>0</v>
      </c>
    </row>
    <row r="40" spans="1:9" ht="22.5" customHeight="1">
      <c r="A40" s="41"/>
      <c r="B40" s="42">
        <v>75101</v>
      </c>
      <c r="C40" s="42"/>
      <c r="D40" s="40" t="s">
        <v>94</v>
      </c>
      <c r="E40" s="93">
        <f>F40+G40</f>
        <v>2757</v>
      </c>
      <c r="F40" s="93">
        <f>F41</f>
        <v>2757</v>
      </c>
      <c r="G40" s="93"/>
      <c r="H40" s="83">
        <f t="shared" si="0"/>
        <v>2757</v>
      </c>
      <c r="I40" s="83">
        <f t="shared" si="1"/>
        <v>0</v>
      </c>
    </row>
    <row r="41" spans="1:9" ht="33" customHeight="1">
      <c r="A41" s="37"/>
      <c r="B41" s="37"/>
      <c r="C41" s="38">
        <v>2010</v>
      </c>
      <c r="D41" s="26" t="s">
        <v>14</v>
      </c>
      <c r="E41" s="99">
        <v>2757</v>
      </c>
      <c r="F41" s="99">
        <f>E41</f>
        <v>2757</v>
      </c>
      <c r="G41" s="134"/>
      <c r="H41" s="83">
        <f t="shared" si="0"/>
        <v>2757</v>
      </c>
      <c r="I41" s="83">
        <f t="shared" si="1"/>
        <v>0</v>
      </c>
    </row>
    <row r="42" spans="1:9" ht="24" customHeight="1">
      <c r="A42" s="57">
        <v>754</v>
      </c>
      <c r="B42" s="58"/>
      <c r="C42" s="57"/>
      <c r="D42" s="59" t="s">
        <v>16</v>
      </c>
      <c r="E42" s="92">
        <f>E43</f>
        <v>300</v>
      </c>
      <c r="F42" s="92">
        <f>F43</f>
        <v>300</v>
      </c>
      <c r="G42" s="92"/>
      <c r="H42" s="83">
        <f t="shared" si="0"/>
        <v>300</v>
      </c>
      <c r="I42" s="83">
        <f t="shared" si="1"/>
        <v>0</v>
      </c>
    </row>
    <row r="43" spans="1:9" ht="13.5" customHeight="1">
      <c r="A43" s="69"/>
      <c r="B43" s="51">
        <v>75414</v>
      </c>
      <c r="C43" s="51"/>
      <c r="D43" s="70" t="s">
        <v>15</v>
      </c>
      <c r="E43" s="93">
        <f>F43+G43</f>
        <v>300</v>
      </c>
      <c r="F43" s="98">
        <f>F44</f>
        <v>300</v>
      </c>
      <c r="G43" s="98"/>
      <c r="H43" s="83">
        <f t="shared" si="0"/>
        <v>300</v>
      </c>
      <c r="I43" s="83">
        <f t="shared" si="1"/>
        <v>0</v>
      </c>
    </row>
    <row r="44" spans="1:9" ht="35.25" customHeight="1">
      <c r="A44" s="36"/>
      <c r="B44" s="36"/>
      <c r="C44" s="36">
        <v>2010</v>
      </c>
      <c r="D44" s="8" t="s">
        <v>14</v>
      </c>
      <c r="E44" s="96">
        <v>300</v>
      </c>
      <c r="F44" s="96">
        <f>E44</f>
        <v>300</v>
      </c>
      <c r="G44" s="133"/>
      <c r="H44" s="83">
        <f t="shared" si="0"/>
        <v>300</v>
      </c>
      <c r="I44" s="83">
        <f t="shared" si="1"/>
        <v>0</v>
      </c>
    </row>
    <row r="45" spans="1:9" ht="7.5" customHeight="1">
      <c r="A45" s="80"/>
      <c r="B45" s="80"/>
      <c r="C45" s="80"/>
      <c r="D45" s="81"/>
      <c r="E45" s="119"/>
      <c r="F45" s="119"/>
      <c r="G45" s="120"/>
      <c r="H45" s="83"/>
      <c r="I45" s="83"/>
    </row>
    <row r="46" spans="1:9" ht="7.5" customHeight="1">
      <c r="A46" s="86"/>
      <c r="B46" s="86"/>
      <c r="C46" s="86"/>
      <c r="D46" s="87"/>
      <c r="E46" s="121"/>
      <c r="F46" s="121"/>
      <c r="G46" s="122"/>
      <c r="H46" s="83"/>
      <c r="I46" s="83"/>
    </row>
    <row r="47" spans="1:9" ht="3.75" customHeight="1">
      <c r="A47" s="86"/>
      <c r="B47" s="86"/>
      <c r="C47" s="86"/>
      <c r="D47" s="87"/>
      <c r="E47" s="121"/>
      <c r="F47" s="121"/>
      <c r="G47" s="122"/>
      <c r="H47" s="83"/>
      <c r="I47" s="83"/>
    </row>
    <row r="48" spans="1:9" ht="13.5" customHeight="1">
      <c r="A48" s="190" t="s">
        <v>53</v>
      </c>
      <c r="B48" s="191"/>
      <c r="C48" s="192"/>
      <c r="D48" s="196" t="s">
        <v>57</v>
      </c>
      <c r="E48" s="198" t="s">
        <v>147</v>
      </c>
      <c r="F48" s="198"/>
      <c r="G48" s="198"/>
      <c r="H48" s="83"/>
      <c r="I48" s="83"/>
    </row>
    <row r="49" spans="1:9" ht="10.5" customHeight="1">
      <c r="A49" s="193"/>
      <c r="B49" s="194"/>
      <c r="C49" s="195"/>
      <c r="D49" s="197"/>
      <c r="E49" s="198" t="s">
        <v>102</v>
      </c>
      <c r="F49" s="198" t="s">
        <v>148</v>
      </c>
      <c r="G49" s="198"/>
      <c r="H49" s="83"/>
      <c r="I49" s="83"/>
    </row>
    <row r="50" spans="1:9" ht="13.5" customHeight="1">
      <c r="A50" s="33" t="s">
        <v>54</v>
      </c>
      <c r="B50" s="33" t="s">
        <v>55</v>
      </c>
      <c r="C50" s="33" t="s">
        <v>56</v>
      </c>
      <c r="D50" s="197"/>
      <c r="E50" s="198"/>
      <c r="F50" s="140" t="s">
        <v>104</v>
      </c>
      <c r="G50" s="140" t="s">
        <v>105</v>
      </c>
      <c r="H50" s="83"/>
      <c r="I50" s="83"/>
    </row>
    <row r="51" spans="1:9" ht="9.75" customHeight="1">
      <c r="A51" s="39">
        <v>1</v>
      </c>
      <c r="B51" s="39">
        <v>2</v>
      </c>
      <c r="C51" s="39">
        <v>3</v>
      </c>
      <c r="D51" s="67">
        <v>4</v>
      </c>
      <c r="E51" s="67">
        <v>5</v>
      </c>
      <c r="F51" s="67">
        <v>6</v>
      </c>
      <c r="G51" s="67">
        <v>7</v>
      </c>
      <c r="H51" s="83"/>
      <c r="I51" s="83"/>
    </row>
    <row r="52" spans="1:9" ht="47.25" customHeight="1">
      <c r="A52" s="62">
        <v>756</v>
      </c>
      <c r="B52" s="58"/>
      <c r="C52" s="57"/>
      <c r="D52" s="59" t="s">
        <v>107</v>
      </c>
      <c r="E52" s="103">
        <f>E53+E55+E62+E71+E77</f>
        <v>61294282</v>
      </c>
      <c r="F52" s="104">
        <f>F53+F55+F62+F71+F77</f>
        <v>61294282</v>
      </c>
      <c r="G52" s="104"/>
      <c r="H52" s="83">
        <f t="shared" si="0"/>
        <v>61294282</v>
      </c>
      <c r="I52" s="83">
        <f aca="true" t="shared" si="2" ref="I52:I74">H52-E52</f>
        <v>0</v>
      </c>
    </row>
    <row r="53" spans="1:9" ht="14.25" customHeight="1">
      <c r="A53" s="50"/>
      <c r="B53" s="51">
        <v>75601</v>
      </c>
      <c r="C53" s="51"/>
      <c r="D53" s="53" t="s">
        <v>18</v>
      </c>
      <c r="E53" s="93">
        <f>F53+G53</f>
        <v>80000</v>
      </c>
      <c r="F53" s="93">
        <f>SUM(F54:F54)</f>
        <v>80000</v>
      </c>
      <c r="G53" s="93"/>
      <c r="H53" s="83">
        <f t="shared" si="0"/>
        <v>80000</v>
      </c>
      <c r="I53" s="83">
        <f t="shared" si="2"/>
        <v>0</v>
      </c>
    </row>
    <row r="54" spans="1:9" ht="21.75" customHeight="1">
      <c r="A54" s="44"/>
      <c r="B54" s="34"/>
      <c r="C54" s="9" t="s">
        <v>64</v>
      </c>
      <c r="D54" s="6" t="s">
        <v>17</v>
      </c>
      <c r="E54" s="94">
        <v>80000</v>
      </c>
      <c r="F54" s="94">
        <f>E54</f>
        <v>80000</v>
      </c>
      <c r="G54" s="94"/>
      <c r="H54" s="83">
        <f t="shared" si="0"/>
        <v>80000</v>
      </c>
      <c r="I54" s="83">
        <f t="shared" si="2"/>
        <v>0</v>
      </c>
    </row>
    <row r="55" spans="1:9" s="11" customFormat="1" ht="48" customHeight="1">
      <c r="A55" s="50"/>
      <c r="B55" s="51">
        <v>75615</v>
      </c>
      <c r="C55" s="52"/>
      <c r="D55" s="53" t="s">
        <v>81</v>
      </c>
      <c r="E55" s="93">
        <f>SUM(E56:E61)</f>
        <v>15088800</v>
      </c>
      <c r="F55" s="93">
        <f>SUM(F56:F61)</f>
        <v>15088800</v>
      </c>
      <c r="G55" s="93"/>
      <c r="H55" s="83">
        <f t="shared" si="0"/>
        <v>15088800</v>
      </c>
      <c r="I55" s="83">
        <f t="shared" si="2"/>
        <v>0</v>
      </c>
    </row>
    <row r="56" spans="1:9" ht="11.25" customHeight="1">
      <c r="A56" s="44"/>
      <c r="B56" s="34"/>
      <c r="C56" s="35" t="s">
        <v>66</v>
      </c>
      <c r="D56" s="7" t="s">
        <v>19</v>
      </c>
      <c r="E56" s="101">
        <v>13280000</v>
      </c>
      <c r="F56" s="101">
        <f aca="true" t="shared" si="3" ref="F56:F61">E56</f>
        <v>13280000</v>
      </c>
      <c r="G56" s="142"/>
      <c r="H56" s="83">
        <f t="shared" si="0"/>
        <v>13280000</v>
      </c>
      <c r="I56" s="83">
        <f t="shared" si="2"/>
        <v>0</v>
      </c>
    </row>
    <row r="57" spans="1:9" ht="11.25" customHeight="1">
      <c r="A57" s="44"/>
      <c r="B57" s="34"/>
      <c r="C57" s="9" t="s">
        <v>67</v>
      </c>
      <c r="D57" s="6" t="s">
        <v>20</v>
      </c>
      <c r="E57" s="94">
        <v>7800</v>
      </c>
      <c r="F57" s="101">
        <f t="shared" si="3"/>
        <v>7800</v>
      </c>
      <c r="G57" s="137"/>
      <c r="H57" s="83">
        <f t="shared" si="0"/>
        <v>7800</v>
      </c>
      <c r="I57" s="83">
        <f t="shared" si="2"/>
        <v>0</v>
      </c>
    </row>
    <row r="58" spans="1:9" ht="11.25" customHeight="1">
      <c r="A58" s="44"/>
      <c r="B58" s="34"/>
      <c r="C58" s="9" t="s">
        <v>68</v>
      </c>
      <c r="D58" s="6" t="s">
        <v>21</v>
      </c>
      <c r="E58" s="94">
        <v>11000</v>
      </c>
      <c r="F58" s="101">
        <f t="shared" si="3"/>
        <v>11000</v>
      </c>
      <c r="G58" s="137"/>
      <c r="H58" s="83">
        <f t="shared" si="0"/>
        <v>11000</v>
      </c>
      <c r="I58" s="83">
        <f t="shared" si="2"/>
        <v>0</v>
      </c>
    </row>
    <row r="59" spans="1:9" ht="11.25" customHeight="1">
      <c r="A59" s="44"/>
      <c r="B59" s="34"/>
      <c r="C59" s="9" t="s">
        <v>69</v>
      </c>
      <c r="D59" s="6" t="s">
        <v>22</v>
      </c>
      <c r="E59" s="94">
        <v>1500000</v>
      </c>
      <c r="F59" s="101">
        <f t="shared" si="3"/>
        <v>1500000</v>
      </c>
      <c r="G59" s="137"/>
      <c r="H59" s="83">
        <f t="shared" si="0"/>
        <v>1500000</v>
      </c>
      <c r="I59" s="83">
        <f t="shared" si="2"/>
        <v>0</v>
      </c>
    </row>
    <row r="60" spans="1:9" ht="11.25" customHeight="1">
      <c r="A60" s="44"/>
      <c r="B60" s="34"/>
      <c r="C60" s="9" t="s">
        <v>70</v>
      </c>
      <c r="D60" s="6" t="s">
        <v>23</v>
      </c>
      <c r="E60" s="94">
        <v>200000</v>
      </c>
      <c r="F60" s="101">
        <f t="shared" si="3"/>
        <v>200000</v>
      </c>
      <c r="G60" s="137"/>
      <c r="H60" s="83">
        <f t="shared" si="0"/>
        <v>200000</v>
      </c>
      <c r="I60" s="83">
        <f t="shared" si="2"/>
        <v>0</v>
      </c>
    </row>
    <row r="61" spans="1:9" ht="11.25" customHeight="1">
      <c r="A61" s="45"/>
      <c r="B61" s="27"/>
      <c r="C61" s="36" t="s">
        <v>65</v>
      </c>
      <c r="D61" s="8" t="s">
        <v>24</v>
      </c>
      <c r="E61" s="89">
        <v>90000</v>
      </c>
      <c r="F61" s="101">
        <f t="shared" si="3"/>
        <v>90000</v>
      </c>
      <c r="G61" s="143"/>
      <c r="H61" s="83">
        <f t="shared" si="0"/>
        <v>90000</v>
      </c>
      <c r="I61" s="83">
        <f t="shared" si="2"/>
        <v>0</v>
      </c>
    </row>
    <row r="62" spans="1:9" ht="58.5" customHeight="1">
      <c r="A62" s="69"/>
      <c r="B62" s="51">
        <v>75616</v>
      </c>
      <c r="C62" s="51"/>
      <c r="D62" s="53" t="s">
        <v>80</v>
      </c>
      <c r="E62" s="93">
        <f>SUM(E63:E70)</f>
        <v>8435330</v>
      </c>
      <c r="F62" s="93">
        <f>SUM(F63:F70)</f>
        <v>8435330</v>
      </c>
      <c r="G62" s="93"/>
      <c r="H62" s="83">
        <f t="shared" si="0"/>
        <v>8435330</v>
      </c>
      <c r="I62" s="83">
        <f t="shared" si="2"/>
        <v>0</v>
      </c>
    </row>
    <row r="63" spans="1:9" ht="11.25" customHeight="1">
      <c r="A63" s="44"/>
      <c r="B63" s="34"/>
      <c r="C63" s="35" t="s">
        <v>66</v>
      </c>
      <c r="D63" s="7" t="s">
        <v>19</v>
      </c>
      <c r="E63" s="94">
        <v>4960115</v>
      </c>
      <c r="F63" s="94">
        <f>E63</f>
        <v>4960115</v>
      </c>
      <c r="G63" s="137"/>
      <c r="H63" s="83">
        <f t="shared" si="0"/>
        <v>4960115</v>
      </c>
      <c r="I63" s="83">
        <f t="shared" si="2"/>
        <v>0</v>
      </c>
    </row>
    <row r="64" spans="1:9" ht="11.25" customHeight="1">
      <c r="A64" s="44"/>
      <c r="B64" s="34"/>
      <c r="C64" s="9" t="s">
        <v>67</v>
      </c>
      <c r="D64" s="6" t="s">
        <v>20</v>
      </c>
      <c r="E64" s="94">
        <v>320000</v>
      </c>
      <c r="F64" s="94">
        <f aca="true" t="shared" si="4" ref="F64:F69">E64</f>
        <v>320000</v>
      </c>
      <c r="G64" s="137"/>
      <c r="H64" s="83">
        <f t="shared" si="0"/>
        <v>320000</v>
      </c>
      <c r="I64" s="83">
        <f t="shared" si="2"/>
        <v>0</v>
      </c>
    </row>
    <row r="65" spans="1:9" ht="11.25" customHeight="1">
      <c r="A65" s="44"/>
      <c r="B65" s="34"/>
      <c r="C65" s="9" t="s">
        <v>68</v>
      </c>
      <c r="D65" s="6" t="s">
        <v>21</v>
      </c>
      <c r="E65" s="94">
        <v>5000</v>
      </c>
      <c r="F65" s="94">
        <f t="shared" si="4"/>
        <v>5000</v>
      </c>
      <c r="G65" s="137"/>
      <c r="H65" s="83">
        <f t="shared" si="0"/>
        <v>5000</v>
      </c>
      <c r="I65" s="83">
        <f t="shared" si="2"/>
        <v>0</v>
      </c>
    </row>
    <row r="66" spans="1:9" ht="11.25" customHeight="1">
      <c r="A66" s="44"/>
      <c r="B66" s="34"/>
      <c r="C66" s="9" t="s">
        <v>69</v>
      </c>
      <c r="D66" s="6" t="s">
        <v>22</v>
      </c>
      <c r="E66" s="94">
        <v>530000</v>
      </c>
      <c r="F66" s="94">
        <f t="shared" si="4"/>
        <v>530000</v>
      </c>
      <c r="G66" s="137"/>
      <c r="H66" s="83">
        <f t="shared" si="0"/>
        <v>530000</v>
      </c>
      <c r="I66" s="83">
        <f t="shared" si="2"/>
        <v>0</v>
      </c>
    </row>
    <row r="67" spans="1:9" ht="11.25" customHeight="1">
      <c r="A67" s="44"/>
      <c r="B67" s="34"/>
      <c r="C67" s="9" t="s">
        <v>71</v>
      </c>
      <c r="D67" s="6" t="s">
        <v>25</v>
      </c>
      <c r="E67" s="94">
        <v>100000</v>
      </c>
      <c r="F67" s="94">
        <f t="shared" si="4"/>
        <v>100000</v>
      </c>
      <c r="G67" s="137"/>
      <c r="H67" s="83">
        <f t="shared" si="0"/>
        <v>100000</v>
      </c>
      <c r="I67" s="83">
        <f t="shared" si="2"/>
        <v>0</v>
      </c>
    </row>
    <row r="68" spans="1:9" ht="11.25" customHeight="1">
      <c r="A68" s="44"/>
      <c r="B68" s="34"/>
      <c r="C68" s="9" t="s">
        <v>86</v>
      </c>
      <c r="D68" s="6" t="s">
        <v>87</v>
      </c>
      <c r="E68" s="94">
        <v>300</v>
      </c>
      <c r="F68" s="94">
        <f t="shared" si="4"/>
        <v>300</v>
      </c>
      <c r="G68" s="137"/>
      <c r="H68" s="83">
        <f t="shared" si="0"/>
        <v>300</v>
      </c>
      <c r="I68" s="83">
        <f t="shared" si="2"/>
        <v>0</v>
      </c>
    </row>
    <row r="69" spans="1:9" ht="11.25" customHeight="1">
      <c r="A69" s="44"/>
      <c r="B69" s="34"/>
      <c r="C69" s="9" t="s">
        <v>70</v>
      </c>
      <c r="D69" s="6" t="s">
        <v>23</v>
      </c>
      <c r="E69" s="94">
        <v>2460000</v>
      </c>
      <c r="F69" s="94">
        <f t="shared" si="4"/>
        <v>2460000</v>
      </c>
      <c r="G69" s="137"/>
      <c r="H69" s="83">
        <f t="shared" si="0"/>
        <v>2460000</v>
      </c>
      <c r="I69" s="83">
        <f t="shared" si="2"/>
        <v>0</v>
      </c>
    </row>
    <row r="70" spans="1:9" ht="11.25" customHeight="1">
      <c r="A70" s="45"/>
      <c r="B70" s="27"/>
      <c r="C70" s="36" t="s">
        <v>65</v>
      </c>
      <c r="D70" s="8" t="s">
        <v>24</v>
      </c>
      <c r="E70" s="89">
        <v>59915</v>
      </c>
      <c r="F70" s="94">
        <f>E70</f>
        <v>59915</v>
      </c>
      <c r="G70" s="143"/>
      <c r="H70" s="83">
        <f t="shared" si="0"/>
        <v>59915</v>
      </c>
      <c r="I70" s="83">
        <f t="shared" si="2"/>
        <v>0</v>
      </c>
    </row>
    <row r="71" spans="1:9" s="11" customFormat="1" ht="26.25" customHeight="1">
      <c r="A71" s="69"/>
      <c r="B71" s="51">
        <v>75618</v>
      </c>
      <c r="C71" s="51"/>
      <c r="D71" s="53" t="s">
        <v>85</v>
      </c>
      <c r="E71" s="93">
        <f>SUM(E72:E76)</f>
        <v>600682</v>
      </c>
      <c r="F71" s="93">
        <f>SUM(F72:F76)</f>
        <v>600682</v>
      </c>
      <c r="G71" s="93"/>
      <c r="H71" s="83">
        <f t="shared" si="0"/>
        <v>600682</v>
      </c>
      <c r="I71" s="83">
        <f t="shared" si="2"/>
        <v>0</v>
      </c>
    </row>
    <row r="72" spans="1:9" ht="14.25" customHeight="1">
      <c r="A72" s="44"/>
      <c r="B72" s="34"/>
      <c r="C72" s="9" t="s">
        <v>72</v>
      </c>
      <c r="D72" s="6" t="s">
        <v>26</v>
      </c>
      <c r="E72" s="94">
        <v>100000</v>
      </c>
      <c r="F72" s="94">
        <f>E72</f>
        <v>100000</v>
      </c>
      <c r="G72" s="137"/>
      <c r="H72" s="83">
        <f t="shared" si="0"/>
        <v>100000</v>
      </c>
      <c r="I72" s="83">
        <f t="shared" si="2"/>
        <v>0</v>
      </c>
    </row>
    <row r="73" spans="1:9" ht="14.25" customHeight="1">
      <c r="A73" s="44"/>
      <c r="B73" s="34"/>
      <c r="C73" s="9" t="s">
        <v>73</v>
      </c>
      <c r="D73" s="6" t="s">
        <v>27</v>
      </c>
      <c r="E73" s="94">
        <v>320000</v>
      </c>
      <c r="F73" s="94">
        <f>E73</f>
        <v>320000</v>
      </c>
      <c r="G73" s="137"/>
      <c r="H73" s="83">
        <f t="shared" si="0"/>
        <v>320000</v>
      </c>
      <c r="I73" s="83">
        <f t="shared" si="2"/>
        <v>0</v>
      </c>
    </row>
    <row r="74" spans="1:9" ht="21.75" customHeight="1">
      <c r="A74" s="44"/>
      <c r="B74" s="34"/>
      <c r="C74" s="9" t="s">
        <v>91</v>
      </c>
      <c r="D74" s="6" t="s">
        <v>114</v>
      </c>
      <c r="E74" s="94">
        <v>111682</v>
      </c>
      <c r="F74" s="94">
        <f>E74</f>
        <v>111682</v>
      </c>
      <c r="G74" s="137"/>
      <c r="H74" s="83">
        <f t="shared" si="0"/>
        <v>111682</v>
      </c>
      <c r="I74" s="83">
        <f t="shared" si="2"/>
        <v>0</v>
      </c>
    </row>
    <row r="75" spans="1:9" ht="13.5" customHeight="1">
      <c r="A75" s="44"/>
      <c r="B75" s="34"/>
      <c r="C75" s="9" t="s">
        <v>60</v>
      </c>
      <c r="D75" s="6" t="s">
        <v>111</v>
      </c>
      <c r="E75" s="94">
        <v>50000</v>
      </c>
      <c r="F75" s="94">
        <f>E75</f>
        <v>50000</v>
      </c>
      <c r="G75" s="137"/>
      <c r="H75" s="83"/>
      <c r="I75" s="83"/>
    </row>
    <row r="76" spans="1:9" ht="12.75" customHeight="1">
      <c r="A76" s="44"/>
      <c r="B76" s="34"/>
      <c r="C76" s="36" t="s">
        <v>65</v>
      </c>
      <c r="D76" s="8" t="s">
        <v>24</v>
      </c>
      <c r="E76" s="94">
        <v>19000</v>
      </c>
      <c r="F76" s="94">
        <f>E76</f>
        <v>19000</v>
      </c>
      <c r="G76" s="137"/>
      <c r="H76" s="83">
        <f t="shared" si="0"/>
        <v>19000</v>
      </c>
      <c r="I76" s="83">
        <f aca="true" t="shared" si="5" ref="I76:I86">H76-E76</f>
        <v>0</v>
      </c>
    </row>
    <row r="77" spans="1:9" s="11" customFormat="1" ht="24" customHeight="1">
      <c r="A77" s="69"/>
      <c r="B77" s="51">
        <v>75621</v>
      </c>
      <c r="C77" s="51"/>
      <c r="D77" s="53" t="s">
        <v>28</v>
      </c>
      <c r="E77" s="93">
        <f>SUM(E79,E78)</f>
        <v>37089470</v>
      </c>
      <c r="F77" s="93">
        <f>SUM(F79,F78)</f>
        <v>37089470</v>
      </c>
      <c r="G77" s="93"/>
      <c r="H77" s="83">
        <f aca="true" t="shared" si="6" ref="H77:H86">G77+F77</f>
        <v>37089470</v>
      </c>
      <c r="I77" s="83">
        <f t="shared" si="5"/>
        <v>0</v>
      </c>
    </row>
    <row r="78" spans="1:9" ht="12.75" customHeight="1">
      <c r="A78" s="44"/>
      <c r="B78" s="34"/>
      <c r="C78" s="9" t="s">
        <v>74</v>
      </c>
      <c r="D78" s="6" t="s">
        <v>29</v>
      </c>
      <c r="E78" s="94">
        <v>34089470</v>
      </c>
      <c r="F78" s="94">
        <f>E78</f>
        <v>34089470</v>
      </c>
      <c r="G78" s="137"/>
      <c r="H78" s="83">
        <f t="shared" si="6"/>
        <v>34089470</v>
      </c>
      <c r="I78" s="83">
        <f t="shared" si="5"/>
        <v>0</v>
      </c>
    </row>
    <row r="79" spans="1:9" ht="12.75" customHeight="1">
      <c r="A79" s="45"/>
      <c r="B79" s="27"/>
      <c r="C79" s="38" t="s">
        <v>75</v>
      </c>
      <c r="D79" s="26" t="s">
        <v>30</v>
      </c>
      <c r="E79" s="96">
        <v>3000000</v>
      </c>
      <c r="F79" s="96">
        <f>E79</f>
        <v>3000000</v>
      </c>
      <c r="G79" s="133"/>
      <c r="H79" s="83">
        <f t="shared" si="6"/>
        <v>3000000</v>
      </c>
      <c r="I79" s="83">
        <f t="shared" si="5"/>
        <v>0</v>
      </c>
    </row>
    <row r="80" spans="1:9" ht="14.25" customHeight="1">
      <c r="A80" s="62">
        <v>758</v>
      </c>
      <c r="B80" s="58"/>
      <c r="C80" s="57"/>
      <c r="D80" s="71" t="s">
        <v>31</v>
      </c>
      <c r="E80" s="92">
        <f>E81</f>
        <v>15434283</v>
      </c>
      <c r="F80" s="104">
        <f>F81</f>
        <v>15434283</v>
      </c>
      <c r="G80" s="104"/>
      <c r="H80" s="83">
        <f t="shared" si="6"/>
        <v>15434283</v>
      </c>
      <c r="I80" s="83">
        <f t="shared" si="5"/>
        <v>0</v>
      </c>
    </row>
    <row r="81" spans="1:9" ht="27.75" customHeight="1">
      <c r="A81" s="50"/>
      <c r="B81" s="51">
        <v>75801</v>
      </c>
      <c r="C81" s="51"/>
      <c r="D81" s="75" t="s">
        <v>34</v>
      </c>
      <c r="E81" s="93">
        <f>E82</f>
        <v>15434283</v>
      </c>
      <c r="F81" s="105">
        <f>F82</f>
        <v>15434283</v>
      </c>
      <c r="G81" s="105"/>
      <c r="H81" s="83">
        <f t="shared" si="6"/>
        <v>15434283</v>
      </c>
      <c r="I81" s="83">
        <f t="shared" si="5"/>
        <v>0</v>
      </c>
    </row>
    <row r="82" spans="1:9" ht="12.75" customHeight="1">
      <c r="A82" s="48"/>
      <c r="B82" s="36"/>
      <c r="C82" s="36" t="s">
        <v>76</v>
      </c>
      <c r="D82" s="76" t="s">
        <v>32</v>
      </c>
      <c r="E82" s="89">
        <v>15434283</v>
      </c>
      <c r="F82" s="89">
        <f>E82</f>
        <v>15434283</v>
      </c>
      <c r="G82" s="143"/>
      <c r="H82" s="83">
        <f t="shared" si="6"/>
        <v>15434283</v>
      </c>
      <c r="I82" s="83">
        <f t="shared" si="5"/>
        <v>0</v>
      </c>
    </row>
    <row r="83" spans="1:9" s="11" customFormat="1" ht="17.25" customHeight="1">
      <c r="A83" s="57">
        <v>801</v>
      </c>
      <c r="B83" s="58"/>
      <c r="C83" s="57"/>
      <c r="D83" s="71" t="s">
        <v>35</v>
      </c>
      <c r="E83" s="92">
        <f>E84+E99+E104+E106+E89</f>
        <v>6950000</v>
      </c>
      <c r="F83" s="92">
        <f>F84+F99+F104+F106+F89</f>
        <v>1450000</v>
      </c>
      <c r="G83" s="92">
        <f>G84+G99+G104+G106</f>
        <v>5500000</v>
      </c>
      <c r="H83" s="83">
        <f t="shared" si="6"/>
        <v>6950000</v>
      </c>
      <c r="I83" s="83">
        <f t="shared" si="5"/>
        <v>0</v>
      </c>
    </row>
    <row r="84" spans="1:9" s="12" customFormat="1" ht="12.75" customHeight="1">
      <c r="A84" s="43"/>
      <c r="B84" s="42">
        <v>80101</v>
      </c>
      <c r="C84" s="42"/>
      <c r="D84" s="75" t="s">
        <v>36</v>
      </c>
      <c r="E84" s="93">
        <f>SUM(E85:E88)</f>
        <v>5505000</v>
      </c>
      <c r="F84" s="93">
        <f>SUM(F85:F88)</f>
        <v>5000</v>
      </c>
      <c r="G84" s="93">
        <f>SUM(G85:G88)</f>
        <v>5500000</v>
      </c>
      <c r="H84" s="83">
        <f t="shared" si="6"/>
        <v>5505000</v>
      </c>
      <c r="I84" s="83">
        <f t="shared" si="5"/>
        <v>0</v>
      </c>
    </row>
    <row r="85" spans="1:9" ht="12.75" customHeight="1">
      <c r="A85" s="44"/>
      <c r="B85" s="34"/>
      <c r="C85" s="35" t="s">
        <v>63</v>
      </c>
      <c r="D85" s="74" t="s">
        <v>78</v>
      </c>
      <c r="E85" s="94">
        <v>2500</v>
      </c>
      <c r="F85" s="94">
        <f>E85</f>
        <v>2500</v>
      </c>
      <c r="G85" s="137"/>
      <c r="H85" s="83">
        <f t="shared" si="6"/>
        <v>2500</v>
      </c>
      <c r="I85" s="83">
        <f t="shared" si="5"/>
        <v>0</v>
      </c>
    </row>
    <row r="86" spans="1:9" ht="12.75" customHeight="1">
      <c r="A86" s="44"/>
      <c r="B86" s="34"/>
      <c r="C86" s="35" t="s">
        <v>77</v>
      </c>
      <c r="D86" s="74" t="s">
        <v>134</v>
      </c>
      <c r="E86" s="94">
        <v>2500</v>
      </c>
      <c r="F86" s="94">
        <f>E86</f>
        <v>2500</v>
      </c>
      <c r="G86" s="137"/>
      <c r="H86" s="83">
        <f t="shared" si="6"/>
        <v>2500</v>
      </c>
      <c r="I86" s="83">
        <f t="shared" si="5"/>
        <v>0</v>
      </c>
    </row>
    <row r="87" spans="1:9" ht="22.5">
      <c r="A87" s="44"/>
      <c r="B87" s="34"/>
      <c r="C87" s="9">
        <v>6290</v>
      </c>
      <c r="D87" s="6" t="s">
        <v>128</v>
      </c>
      <c r="E87" s="94">
        <v>500000</v>
      </c>
      <c r="F87" s="94"/>
      <c r="G87" s="94">
        <f>E87</f>
        <v>500000</v>
      </c>
      <c r="H87" s="83"/>
      <c r="I87" s="83"/>
    </row>
    <row r="88" spans="1:9" ht="22.5">
      <c r="A88" s="44"/>
      <c r="B88" s="34"/>
      <c r="C88" s="38">
        <v>6298</v>
      </c>
      <c r="D88" s="26" t="s">
        <v>126</v>
      </c>
      <c r="E88" s="96">
        <v>5000000</v>
      </c>
      <c r="F88" s="96"/>
      <c r="G88" s="96">
        <f>E88</f>
        <v>5000000</v>
      </c>
      <c r="H88" s="83"/>
      <c r="I88" s="83"/>
    </row>
    <row r="89" spans="1:9" ht="14.25" customHeight="1">
      <c r="A89" s="50"/>
      <c r="B89" s="51">
        <v>80103</v>
      </c>
      <c r="C89" s="51"/>
      <c r="D89" s="53" t="s">
        <v>152</v>
      </c>
      <c r="E89" s="93">
        <f>E90</f>
        <v>102000</v>
      </c>
      <c r="F89" s="93">
        <f>F90</f>
        <v>102000</v>
      </c>
      <c r="G89" s="93"/>
      <c r="H89" s="83"/>
      <c r="I89" s="83"/>
    </row>
    <row r="90" spans="1:9" ht="22.5">
      <c r="A90" s="44"/>
      <c r="B90" s="34"/>
      <c r="C90" s="34">
        <v>2310</v>
      </c>
      <c r="D90" s="5" t="s">
        <v>123</v>
      </c>
      <c r="E90" s="89">
        <v>102000</v>
      </c>
      <c r="F90" s="100">
        <f>E90</f>
        <v>102000</v>
      </c>
      <c r="G90" s="144"/>
      <c r="H90" s="83"/>
      <c r="I90" s="83"/>
    </row>
    <row r="91" spans="1:9" ht="12.75">
      <c r="A91" s="80"/>
      <c r="B91" s="80"/>
      <c r="C91" s="80"/>
      <c r="D91" s="81"/>
      <c r="E91" s="119"/>
      <c r="F91" s="119"/>
      <c r="G91" s="120"/>
      <c r="H91" s="83"/>
      <c r="I91" s="83"/>
    </row>
    <row r="92" spans="1:9" ht="12.75">
      <c r="A92" s="86"/>
      <c r="B92" s="86"/>
      <c r="C92" s="86"/>
      <c r="D92" s="87"/>
      <c r="E92" s="121"/>
      <c r="F92" s="121"/>
      <c r="G92" s="122"/>
      <c r="H92" s="83"/>
      <c r="I92" s="83"/>
    </row>
    <row r="93" spans="1:9" ht="12.75">
      <c r="A93" s="86"/>
      <c r="B93" s="86"/>
      <c r="C93" s="86"/>
      <c r="D93" s="87"/>
      <c r="E93" s="121"/>
      <c r="F93" s="121"/>
      <c r="G93" s="122"/>
      <c r="H93" s="83"/>
      <c r="I93" s="83"/>
    </row>
    <row r="94" spans="1:9" ht="12.75">
      <c r="A94" s="86"/>
      <c r="B94" s="86"/>
      <c r="C94" s="86"/>
      <c r="D94" s="87"/>
      <c r="E94" s="121"/>
      <c r="F94" s="121"/>
      <c r="G94" s="122"/>
      <c r="H94" s="83"/>
      <c r="I94" s="83"/>
    </row>
    <row r="95" spans="1:9" ht="12.75">
      <c r="A95" s="190" t="s">
        <v>53</v>
      </c>
      <c r="B95" s="191"/>
      <c r="C95" s="192"/>
      <c r="D95" s="196" t="s">
        <v>57</v>
      </c>
      <c r="E95" s="198" t="s">
        <v>147</v>
      </c>
      <c r="F95" s="198"/>
      <c r="G95" s="198"/>
      <c r="H95" s="83"/>
      <c r="I95" s="83"/>
    </row>
    <row r="96" spans="1:9" ht="12.75">
      <c r="A96" s="193"/>
      <c r="B96" s="194"/>
      <c r="C96" s="195"/>
      <c r="D96" s="197"/>
      <c r="E96" s="198" t="s">
        <v>102</v>
      </c>
      <c r="F96" s="198" t="s">
        <v>148</v>
      </c>
      <c r="G96" s="198"/>
      <c r="H96" s="83"/>
      <c r="I96" s="83"/>
    </row>
    <row r="97" spans="1:9" ht="12.75">
      <c r="A97" s="33" t="s">
        <v>54</v>
      </c>
      <c r="B97" s="33" t="s">
        <v>55</v>
      </c>
      <c r="C97" s="33" t="s">
        <v>56</v>
      </c>
      <c r="D97" s="197"/>
      <c r="E97" s="198"/>
      <c r="F97" s="140" t="s">
        <v>104</v>
      </c>
      <c r="G97" s="140" t="s">
        <v>105</v>
      </c>
      <c r="H97" s="83"/>
      <c r="I97" s="83"/>
    </row>
    <row r="98" spans="1:9" ht="9" customHeight="1">
      <c r="A98" s="39">
        <v>1</v>
      </c>
      <c r="B98" s="39">
        <v>2</v>
      </c>
      <c r="C98" s="39">
        <v>3</v>
      </c>
      <c r="D98" s="67">
        <v>4</v>
      </c>
      <c r="E98" s="67">
        <v>5</v>
      </c>
      <c r="F98" s="67">
        <v>6</v>
      </c>
      <c r="G98" s="67">
        <v>7</v>
      </c>
      <c r="H98" s="83"/>
      <c r="I98" s="83"/>
    </row>
    <row r="99" spans="1:9" ht="14.25" customHeight="1">
      <c r="A99" s="50"/>
      <c r="B99" s="51">
        <v>80104</v>
      </c>
      <c r="C99" s="51"/>
      <c r="D99" s="75" t="s">
        <v>88</v>
      </c>
      <c r="E99" s="93">
        <f>SUM(E100:E103)</f>
        <v>1319000</v>
      </c>
      <c r="F99" s="93">
        <f>SUM(F100:F103)</f>
        <v>1319000</v>
      </c>
      <c r="G99" s="93"/>
      <c r="H99" s="83">
        <f>G99+F99</f>
        <v>1319000</v>
      </c>
      <c r="I99" s="83">
        <f>H99-E99</f>
        <v>0</v>
      </c>
    </row>
    <row r="100" spans="1:9" ht="12" customHeight="1">
      <c r="A100" s="44"/>
      <c r="B100" s="34"/>
      <c r="C100" s="9" t="s">
        <v>62</v>
      </c>
      <c r="D100" s="74" t="s">
        <v>97</v>
      </c>
      <c r="E100" s="94">
        <v>320000</v>
      </c>
      <c r="F100" s="101">
        <f>E100</f>
        <v>320000</v>
      </c>
      <c r="G100" s="142"/>
      <c r="H100" s="83">
        <f>G100+F100</f>
        <v>320000</v>
      </c>
      <c r="I100" s="83">
        <f>H100-E100</f>
        <v>0</v>
      </c>
    </row>
    <row r="101" spans="1:9" ht="12" customHeight="1">
      <c r="A101" s="44"/>
      <c r="B101" s="34"/>
      <c r="C101" s="35" t="s">
        <v>63</v>
      </c>
      <c r="D101" s="74" t="s">
        <v>78</v>
      </c>
      <c r="E101" s="94">
        <v>800</v>
      </c>
      <c r="F101" s="94">
        <f>E101</f>
        <v>800</v>
      </c>
      <c r="G101" s="137"/>
      <c r="H101" s="83"/>
      <c r="I101" s="83"/>
    </row>
    <row r="102" spans="1:9" ht="21.75" customHeight="1">
      <c r="A102" s="44"/>
      <c r="B102" s="34"/>
      <c r="C102" s="35">
        <v>2310</v>
      </c>
      <c r="D102" s="5" t="s">
        <v>123</v>
      </c>
      <c r="E102" s="94">
        <v>998000</v>
      </c>
      <c r="F102" s="94">
        <f>E102</f>
        <v>998000</v>
      </c>
      <c r="G102" s="137"/>
      <c r="H102" s="83"/>
      <c r="I102" s="83"/>
    </row>
    <row r="103" spans="1:9" ht="12.75" customHeight="1">
      <c r="A103" s="44"/>
      <c r="B103" s="34"/>
      <c r="C103" s="35" t="s">
        <v>77</v>
      </c>
      <c r="D103" s="74" t="s">
        <v>33</v>
      </c>
      <c r="E103" s="94">
        <v>200</v>
      </c>
      <c r="F103" s="96">
        <f>E103</f>
        <v>200</v>
      </c>
      <c r="G103" s="133"/>
      <c r="H103" s="83">
        <f>G103+F103</f>
        <v>200</v>
      </c>
      <c r="I103" s="83">
        <f>H103-E103</f>
        <v>0</v>
      </c>
    </row>
    <row r="104" spans="1:9" ht="12.75" customHeight="1">
      <c r="A104" s="50"/>
      <c r="B104" s="51">
        <v>80113</v>
      </c>
      <c r="C104" s="51"/>
      <c r="D104" s="53" t="s">
        <v>124</v>
      </c>
      <c r="E104" s="93">
        <f>E105</f>
        <v>21300</v>
      </c>
      <c r="F104" s="93">
        <f>F105</f>
        <v>21300</v>
      </c>
      <c r="G104" s="136"/>
      <c r="H104" s="83"/>
      <c r="I104" s="83"/>
    </row>
    <row r="105" spans="1:9" ht="12.75" customHeight="1">
      <c r="A105" s="88"/>
      <c r="B105" s="38"/>
      <c r="C105" s="38" t="s">
        <v>62</v>
      </c>
      <c r="D105" s="82" t="s">
        <v>135</v>
      </c>
      <c r="E105" s="96">
        <v>21300</v>
      </c>
      <c r="F105" s="96">
        <f>E105</f>
        <v>21300</v>
      </c>
      <c r="G105" s="133"/>
      <c r="H105" s="83"/>
      <c r="I105" s="83"/>
    </row>
    <row r="106" spans="1:9" ht="12.75" customHeight="1">
      <c r="A106" s="50"/>
      <c r="B106" s="51">
        <v>80114</v>
      </c>
      <c r="C106" s="51"/>
      <c r="D106" s="53" t="s">
        <v>125</v>
      </c>
      <c r="E106" s="93">
        <f>SUM(E107:E108)</f>
        <v>2700</v>
      </c>
      <c r="F106" s="93">
        <f>SUM(F107:F108)</f>
        <v>2700</v>
      </c>
      <c r="G106" s="93"/>
      <c r="H106" s="83"/>
      <c r="I106" s="83"/>
    </row>
    <row r="107" spans="1:9" ht="12.75" customHeight="1">
      <c r="A107" s="44"/>
      <c r="B107" s="34"/>
      <c r="C107" s="35" t="s">
        <v>63</v>
      </c>
      <c r="D107" s="74" t="s">
        <v>78</v>
      </c>
      <c r="E107" s="94">
        <v>2500</v>
      </c>
      <c r="F107" s="94">
        <f>E107</f>
        <v>2500</v>
      </c>
      <c r="G107" s="137"/>
      <c r="H107" s="83"/>
      <c r="I107" s="83"/>
    </row>
    <row r="108" spans="1:9" ht="12" customHeight="1">
      <c r="A108" s="79"/>
      <c r="B108" s="37"/>
      <c r="C108" s="37" t="s">
        <v>77</v>
      </c>
      <c r="D108" s="82" t="s">
        <v>33</v>
      </c>
      <c r="E108" s="96">
        <v>200</v>
      </c>
      <c r="F108" s="96">
        <f>E108</f>
        <v>200</v>
      </c>
      <c r="G108" s="133"/>
      <c r="H108" s="83"/>
      <c r="I108" s="83"/>
    </row>
    <row r="109" spans="1:9" ht="12.75" customHeight="1">
      <c r="A109" s="62">
        <v>852</v>
      </c>
      <c r="B109" s="58"/>
      <c r="C109" s="57"/>
      <c r="D109" s="71" t="s">
        <v>50</v>
      </c>
      <c r="E109" s="92">
        <f>E110+E113+E116+E120+E118</f>
        <v>2421100</v>
      </c>
      <c r="F109" s="92">
        <f>F110+F113+F116+F120+F118</f>
        <v>2421100</v>
      </c>
      <c r="G109" s="92"/>
      <c r="H109" s="83">
        <f aca="true" t="shared" si="7" ref="H109:H114">G109+F109</f>
        <v>2421100</v>
      </c>
      <c r="I109" s="83">
        <f aca="true" t="shared" si="8" ref="I109:I114">H109-E109</f>
        <v>0</v>
      </c>
    </row>
    <row r="110" spans="1:9" ht="33" customHeight="1">
      <c r="A110" s="43"/>
      <c r="B110" s="42">
        <v>85212</v>
      </c>
      <c r="C110" s="42"/>
      <c r="D110" s="53" t="s">
        <v>137</v>
      </c>
      <c r="E110" s="135">
        <f>E111+E112</f>
        <v>2156000</v>
      </c>
      <c r="F110" s="135">
        <f>F111+F112</f>
        <v>2156000</v>
      </c>
      <c r="G110" s="135"/>
      <c r="H110" s="83">
        <f t="shared" si="7"/>
        <v>2156000</v>
      </c>
      <c r="I110" s="83">
        <f t="shared" si="8"/>
        <v>0</v>
      </c>
    </row>
    <row r="111" spans="1:9" ht="34.5" customHeight="1">
      <c r="A111" s="44"/>
      <c r="B111" s="34"/>
      <c r="C111" s="9">
        <v>2010</v>
      </c>
      <c r="D111" s="74" t="s">
        <v>51</v>
      </c>
      <c r="E111" s="94">
        <v>2154000</v>
      </c>
      <c r="F111" s="94">
        <f>E111</f>
        <v>2154000</v>
      </c>
      <c r="G111" s="137"/>
      <c r="H111" s="83">
        <f t="shared" si="7"/>
        <v>2154000</v>
      </c>
      <c r="I111" s="83">
        <f t="shared" si="8"/>
        <v>0</v>
      </c>
    </row>
    <row r="112" spans="1:9" ht="22.5" customHeight="1">
      <c r="A112" s="79"/>
      <c r="B112" s="37"/>
      <c r="C112" s="38">
        <v>2360</v>
      </c>
      <c r="D112" s="82" t="s">
        <v>92</v>
      </c>
      <c r="E112" s="96">
        <v>2000</v>
      </c>
      <c r="F112" s="96">
        <f>E112</f>
        <v>2000</v>
      </c>
      <c r="G112" s="133"/>
      <c r="H112" s="83">
        <f t="shared" si="7"/>
        <v>2000</v>
      </c>
      <c r="I112" s="83">
        <f t="shared" si="8"/>
        <v>0</v>
      </c>
    </row>
    <row r="113" spans="1:9" ht="67.5" customHeight="1">
      <c r="A113" s="69"/>
      <c r="B113" s="51">
        <v>85213</v>
      </c>
      <c r="C113" s="51"/>
      <c r="D113" s="75" t="s">
        <v>138</v>
      </c>
      <c r="E113" s="93">
        <f>E114+E115</f>
        <v>12900</v>
      </c>
      <c r="F113" s="93">
        <f>F114+F115</f>
        <v>12900</v>
      </c>
      <c r="G113" s="93"/>
      <c r="H113" s="83">
        <f t="shared" si="7"/>
        <v>12900</v>
      </c>
      <c r="I113" s="83">
        <f t="shared" si="8"/>
        <v>0</v>
      </c>
    </row>
    <row r="114" spans="1:9" ht="30.75" customHeight="1">
      <c r="A114" s="44"/>
      <c r="B114" s="34"/>
      <c r="C114" s="35">
        <v>2010</v>
      </c>
      <c r="D114" s="78" t="s">
        <v>51</v>
      </c>
      <c r="E114" s="101">
        <v>4400</v>
      </c>
      <c r="F114" s="101">
        <f>E114</f>
        <v>4400</v>
      </c>
      <c r="G114" s="142"/>
      <c r="H114" s="83">
        <f t="shared" si="7"/>
        <v>4400</v>
      </c>
      <c r="I114" s="83">
        <f t="shared" si="8"/>
        <v>0</v>
      </c>
    </row>
    <row r="115" spans="1:9" ht="30.75" customHeight="1">
      <c r="A115" s="44"/>
      <c r="B115" s="34"/>
      <c r="C115" s="38">
        <v>2030</v>
      </c>
      <c r="D115" s="82" t="s">
        <v>90</v>
      </c>
      <c r="E115" s="96">
        <v>8500</v>
      </c>
      <c r="F115" s="132">
        <f>E115</f>
        <v>8500</v>
      </c>
      <c r="G115" s="133"/>
      <c r="H115" s="83"/>
      <c r="I115" s="83"/>
    </row>
    <row r="116" spans="1:9" s="11" customFormat="1" ht="26.25" customHeight="1">
      <c r="A116" s="50"/>
      <c r="B116" s="51">
        <v>85214</v>
      </c>
      <c r="C116" s="52"/>
      <c r="D116" s="75" t="s">
        <v>89</v>
      </c>
      <c r="E116" s="93">
        <f>E117</f>
        <v>82000</v>
      </c>
      <c r="F116" s="93">
        <f>F117</f>
        <v>82000</v>
      </c>
      <c r="G116" s="93"/>
      <c r="H116" s="83">
        <f aca="true" t="shared" si="9" ref="H116:H123">G116+F116</f>
        <v>82000</v>
      </c>
      <c r="I116" s="83">
        <f aca="true" t="shared" si="10" ref="I116:I123">H116-E116</f>
        <v>0</v>
      </c>
    </row>
    <row r="117" spans="1:9" s="11" customFormat="1" ht="22.5" customHeight="1">
      <c r="A117" s="44"/>
      <c r="B117" s="34"/>
      <c r="C117" s="36">
        <v>2030</v>
      </c>
      <c r="D117" s="73" t="s">
        <v>136</v>
      </c>
      <c r="E117" s="101">
        <v>82000</v>
      </c>
      <c r="F117" s="107">
        <f>E117</f>
        <v>82000</v>
      </c>
      <c r="G117" s="145"/>
      <c r="H117" s="83">
        <f t="shared" si="9"/>
        <v>82000</v>
      </c>
      <c r="I117" s="83">
        <f t="shared" si="10"/>
        <v>0</v>
      </c>
    </row>
    <row r="118" spans="1:9" s="11" customFormat="1" ht="22.5" customHeight="1">
      <c r="A118" s="50"/>
      <c r="B118" s="51">
        <v>85216</v>
      </c>
      <c r="C118" s="52"/>
      <c r="D118" s="75" t="s">
        <v>159</v>
      </c>
      <c r="E118" s="93">
        <f>E119</f>
        <v>102000</v>
      </c>
      <c r="F118" s="93">
        <f>F119</f>
        <v>102000</v>
      </c>
      <c r="G118" s="93"/>
      <c r="H118" s="83"/>
      <c r="I118" s="83"/>
    </row>
    <row r="119" spans="1:9" ht="25.5" customHeight="1">
      <c r="A119" s="44"/>
      <c r="B119" s="34"/>
      <c r="C119" s="36">
        <v>2030</v>
      </c>
      <c r="D119" s="73" t="s">
        <v>129</v>
      </c>
      <c r="E119" s="89">
        <v>102000</v>
      </c>
      <c r="F119" s="107">
        <f>E119</f>
        <v>102000</v>
      </c>
      <c r="G119" s="143"/>
      <c r="H119" s="83">
        <f t="shared" si="9"/>
        <v>102000</v>
      </c>
      <c r="I119" s="83">
        <f t="shared" si="10"/>
        <v>0</v>
      </c>
    </row>
    <row r="120" spans="1:9" s="11" customFormat="1" ht="12.75" customHeight="1">
      <c r="A120" s="50"/>
      <c r="B120" s="51">
        <v>85219</v>
      </c>
      <c r="C120" s="52"/>
      <c r="D120" s="75" t="s">
        <v>37</v>
      </c>
      <c r="E120" s="93">
        <f>SUM(E121:E123)</f>
        <v>68200</v>
      </c>
      <c r="F120" s="93">
        <f>SUM(F121:F123)</f>
        <v>68200</v>
      </c>
      <c r="G120" s="93"/>
      <c r="H120" s="83">
        <f t="shared" si="9"/>
        <v>68200</v>
      </c>
      <c r="I120" s="83">
        <f t="shared" si="10"/>
        <v>0</v>
      </c>
    </row>
    <row r="121" spans="1:9" s="11" customFormat="1" ht="12.75">
      <c r="A121" s="44"/>
      <c r="B121" s="34"/>
      <c r="C121" s="35" t="s">
        <v>63</v>
      </c>
      <c r="D121" s="78" t="s">
        <v>78</v>
      </c>
      <c r="E121" s="101">
        <v>2000</v>
      </c>
      <c r="F121" s="107">
        <f>E121</f>
        <v>2000</v>
      </c>
      <c r="G121" s="146"/>
      <c r="H121" s="83">
        <f t="shared" si="9"/>
        <v>2000</v>
      </c>
      <c r="I121" s="83">
        <f t="shared" si="10"/>
        <v>0</v>
      </c>
    </row>
    <row r="122" spans="1:9" s="11" customFormat="1" ht="12.75">
      <c r="A122" s="44"/>
      <c r="B122" s="34"/>
      <c r="C122" s="35" t="s">
        <v>77</v>
      </c>
      <c r="D122" s="74" t="s">
        <v>33</v>
      </c>
      <c r="E122" s="94">
        <v>200</v>
      </c>
      <c r="F122" s="107">
        <f>E122</f>
        <v>200</v>
      </c>
      <c r="G122" s="146"/>
      <c r="H122" s="83">
        <f t="shared" si="9"/>
        <v>200</v>
      </c>
      <c r="I122" s="83">
        <f t="shared" si="10"/>
        <v>0</v>
      </c>
    </row>
    <row r="123" spans="1:9" ht="21.75" customHeight="1">
      <c r="A123" s="44"/>
      <c r="B123" s="34"/>
      <c r="C123" s="34">
        <v>2030</v>
      </c>
      <c r="D123" s="73" t="s">
        <v>90</v>
      </c>
      <c r="E123" s="89">
        <v>66000</v>
      </c>
      <c r="F123" s="89">
        <f>E123</f>
        <v>66000</v>
      </c>
      <c r="G123" s="133"/>
      <c r="H123" s="83">
        <f t="shared" si="9"/>
        <v>66000</v>
      </c>
      <c r="I123" s="83">
        <f t="shared" si="10"/>
        <v>0</v>
      </c>
    </row>
    <row r="124" spans="1:9" ht="15" customHeight="1">
      <c r="A124" s="62">
        <v>921</v>
      </c>
      <c r="B124" s="58"/>
      <c r="C124" s="57"/>
      <c r="D124" s="59" t="s">
        <v>130</v>
      </c>
      <c r="E124" s="92">
        <f>E125</f>
        <v>3849199</v>
      </c>
      <c r="F124" s="92">
        <f>F125</f>
        <v>53000</v>
      </c>
      <c r="G124" s="92">
        <f>G125</f>
        <v>3796199</v>
      </c>
      <c r="H124" s="83"/>
      <c r="I124" s="83"/>
    </row>
    <row r="125" spans="1:9" ht="12.75">
      <c r="A125" s="50"/>
      <c r="B125" s="51">
        <v>92109</v>
      </c>
      <c r="C125" s="51"/>
      <c r="D125" s="40" t="s">
        <v>131</v>
      </c>
      <c r="E125" s="93">
        <f>SUM(E126:E128)</f>
        <v>3849199</v>
      </c>
      <c r="F125" s="93">
        <f>SUM(F126:F128)</f>
        <v>53000</v>
      </c>
      <c r="G125" s="93">
        <f>SUM(G126:G128)</f>
        <v>3796199</v>
      </c>
      <c r="H125" s="83"/>
      <c r="I125" s="83"/>
    </row>
    <row r="126" spans="1:9" ht="24.75" customHeight="1">
      <c r="A126" s="36"/>
      <c r="B126" s="36"/>
      <c r="C126" s="9" t="s">
        <v>58</v>
      </c>
      <c r="D126" s="6" t="s">
        <v>149</v>
      </c>
      <c r="E126" s="94">
        <v>53000</v>
      </c>
      <c r="F126" s="95">
        <f>E126</f>
        <v>53000</v>
      </c>
      <c r="G126" s="141"/>
      <c r="H126" s="83"/>
      <c r="I126" s="83"/>
    </row>
    <row r="127" spans="1:9" ht="12.75" customHeight="1">
      <c r="A127" s="44"/>
      <c r="B127" s="34"/>
      <c r="C127" s="9">
        <v>6208</v>
      </c>
      <c r="D127" s="6" t="s">
        <v>153</v>
      </c>
      <c r="E127" s="94">
        <v>296199</v>
      </c>
      <c r="F127" s="94"/>
      <c r="G127" s="94">
        <f>E127</f>
        <v>296199</v>
      </c>
      <c r="H127" s="83"/>
      <c r="I127" s="83"/>
    </row>
    <row r="128" spans="1:9" ht="22.5">
      <c r="A128" s="79"/>
      <c r="B128" s="37"/>
      <c r="C128" s="38">
        <v>6298</v>
      </c>
      <c r="D128" s="26" t="s">
        <v>126</v>
      </c>
      <c r="E128" s="96">
        <v>3500000</v>
      </c>
      <c r="F128" s="96"/>
      <c r="G128" s="96">
        <f>E128</f>
        <v>3500000</v>
      </c>
      <c r="H128" s="83"/>
      <c r="I128" s="83"/>
    </row>
    <row r="129" spans="1:9" ht="14.25" customHeight="1">
      <c r="A129" s="62">
        <v>926</v>
      </c>
      <c r="B129" s="58"/>
      <c r="C129" s="57"/>
      <c r="D129" s="71" t="s">
        <v>100</v>
      </c>
      <c r="E129" s="92">
        <f>SUM(E130)</f>
        <v>50000</v>
      </c>
      <c r="F129" s="92">
        <f>SUM(F130)</f>
        <v>50000</v>
      </c>
      <c r="G129" s="92"/>
      <c r="H129" s="83">
        <f>G129+F129</f>
        <v>50000</v>
      </c>
      <c r="I129" s="83">
        <f>H129-E129</f>
        <v>0</v>
      </c>
    </row>
    <row r="130" spans="1:9" ht="14.25" customHeight="1">
      <c r="A130" s="43"/>
      <c r="B130" s="42">
        <v>92605</v>
      </c>
      <c r="C130" s="42"/>
      <c r="D130" s="72" t="s">
        <v>101</v>
      </c>
      <c r="E130" s="106">
        <f>E131</f>
        <v>50000</v>
      </c>
      <c r="F130" s="108">
        <f>F131</f>
        <v>50000</v>
      </c>
      <c r="G130" s="102"/>
      <c r="H130" s="83">
        <f>G130+F130</f>
        <v>50000</v>
      </c>
      <c r="I130" s="83">
        <f>H130-E130</f>
        <v>0</v>
      </c>
    </row>
    <row r="131" spans="1:9" ht="24" customHeight="1">
      <c r="A131" s="88"/>
      <c r="B131" s="38"/>
      <c r="C131" s="38" t="s">
        <v>59</v>
      </c>
      <c r="D131" s="82" t="s">
        <v>12</v>
      </c>
      <c r="E131" s="96">
        <v>50000</v>
      </c>
      <c r="F131" s="96">
        <f>E131</f>
        <v>50000</v>
      </c>
      <c r="G131" s="134"/>
      <c r="H131" s="83">
        <f>G131+F131</f>
        <v>50000</v>
      </c>
      <c r="I131" s="83">
        <f>H131-E131</f>
        <v>0</v>
      </c>
    </row>
    <row r="132" spans="1:10" s="12" customFormat="1" ht="17.25" customHeight="1">
      <c r="A132" s="208" t="s">
        <v>139</v>
      </c>
      <c r="B132" s="209"/>
      <c r="C132" s="209"/>
      <c r="D132" s="210"/>
      <c r="E132" s="92">
        <f>E129+E109+E83+E80+E52+E42+E39+E28+E21+E12+E18+E124</f>
        <v>121762247</v>
      </c>
      <c r="F132" s="92">
        <f>F129+F109+F83+F80+F52+F42+F39+F28+F21+F12+F18+F124</f>
        <v>82496048</v>
      </c>
      <c r="G132" s="92">
        <f>G129+G109+G83+G80+G52+G42+G39+G28+G21+G12+G18+G124</f>
        <v>39266199</v>
      </c>
      <c r="H132" s="83">
        <f>G132+F132</f>
        <v>121762247</v>
      </c>
      <c r="I132" s="206">
        <f>H132-E132</f>
        <v>0</v>
      </c>
      <c r="J132" s="206"/>
    </row>
    <row r="133" spans="1:10" s="12" customFormat="1" ht="17.25" customHeight="1">
      <c r="A133" s="187"/>
      <c r="B133" s="187"/>
      <c r="C133" s="187"/>
      <c r="D133" s="187"/>
      <c r="E133" s="188"/>
      <c r="F133" s="188"/>
      <c r="G133" s="188"/>
      <c r="H133" s="83"/>
      <c r="I133" s="83"/>
      <c r="J133" s="83"/>
    </row>
    <row r="134" spans="1:10" s="12" customFormat="1" ht="17.25" customHeight="1">
      <c r="A134" s="189"/>
      <c r="B134" s="189"/>
      <c r="C134" s="189"/>
      <c r="D134" s="189"/>
      <c r="E134" s="159"/>
      <c r="F134" s="159"/>
      <c r="G134" s="159"/>
      <c r="H134" s="83"/>
      <c r="I134" s="83"/>
      <c r="J134" s="83"/>
    </row>
    <row r="135" spans="1:10" s="12" customFormat="1" ht="17.25" customHeight="1">
      <c r="A135" s="189"/>
      <c r="B135" s="189"/>
      <c r="C135" s="189"/>
      <c r="D135" s="189"/>
      <c r="E135" s="159"/>
      <c r="F135" s="159"/>
      <c r="G135" s="159"/>
      <c r="H135" s="83"/>
      <c r="I135" s="83"/>
      <c r="J135" s="83"/>
    </row>
    <row r="136" spans="1:10" s="12" customFormat="1" ht="17.25" customHeight="1">
      <c r="A136" s="189"/>
      <c r="B136" s="189"/>
      <c r="C136" s="189"/>
      <c r="D136" s="189"/>
      <c r="E136" s="159"/>
      <c r="F136" s="159"/>
      <c r="G136" s="159"/>
      <c r="H136" s="83"/>
      <c r="I136" s="83"/>
      <c r="J136" s="83"/>
    </row>
    <row r="137" spans="1:10" s="12" customFormat="1" ht="17.25" customHeight="1">
      <c r="A137" s="189"/>
      <c r="B137" s="189"/>
      <c r="C137" s="189"/>
      <c r="D137" s="189"/>
      <c r="E137" s="159"/>
      <c r="F137" s="159"/>
      <c r="G137" s="159"/>
      <c r="H137" s="83"/>
      <c r="I137" s="83"/>
      <c r="J137" s="83"/>
    </row>
    <row r="138" spans="1:10" s="12" customFormat="1" ht="11.25" customHeight="1">
      <c r="A138" s="185"/>
      <c r="B138" s="185"/>
      <c r="C138" s="185"/>
      <c r="D138" s="185"/>
      <c r="E138" s="186"/>
      <c r="F138" s="159"/>
      <c r="G138" s="159"/>
      <c r="H138" s="83"/>
      <c r="I138" s="83"/>
      <c r="J138" s="83"/>
    </row>
    <row r="139" spans="1:10" s="12" customFormat="1" ht="15.75" customHeight="1">
      <c r="A139" s="211" t="s">
        <v>140</v>
      </c>
      <c r="B139" s="212"/>
      <c r="C139" s="212"/>
      <c r="D139" s="213"/>
      <c r="E139" s="177">
        <f>E30+E41+E44+E111+E114+E115+E117+E119++E123+E102+E33+E90+E127</f>
        <v>3922327</v>
      </c>
      <c r="F139" s="158"/>
      <c r="G139" s="159"/>
      <c r="H139" s="83"/>
      <c r="I139" s="83"/>
      <c r="J139" s="83"/>
    </row>
    <row r="140" spans="1:10" s="12" customFormat="1" ht="21.75" customHeight="1">
      <c r="A140" s="149"/>
      <c r="B140" s="150" t="s">
        <v>141</v>
      </c>
      <c r="C140" s="214" t="s">
        <v>154</v>
      </c>
      <c r="D140" s="215"/>
      <c r="E140" s="155">
        <f>E30+E41+E44+E111+E114</f>
        <v>2231628</v>
      </c>
      <c r="F140" s="158"/>
      <c r="G140" s="159"/>
      <c r="H140" s="83"/>
      <c r="I140" s="83"/>
      <c r="J140" s="83"/>
    </row>
    <row r="141" spans="1:10" s="12" customFormat="1" ht="26.25" customHeight="1">
      <c r="A141" s="151"/>
      <c r="B141" s="152" t="s">
        <v>142</v>
      </c>
      <c r="C141" s="180" t="s">
        <v>155</v>
      </c>
      <c r="D141" s="181"/>
      <c r="E141" s="156">
        <f>E123+E119+E117+E115</f>
        <v>258500</v>
      </c>
      <c r="F141" s="160"/>
      <c r="G141" s="159"/>
      <c r="H141" s="83"/>
      <c r="I141" s="83"/>
      <c r="J141" s="83"/>
    </row>
    <row r="142" spans="1:10" s="12" customFormat="1" ht="25.5" customHeight="1">
      <c r="A142" s="151"/>
      <c r="B142" s="152" t="s">
        <v>143</v>
      </c>
      <c r="C142" s="180" t="s">
        <v>156</v>
      </c>
      <c r="D142" s="181"/>
      <c r="E142" s="156">
        <f>E102+E33+E90</f>
        <v>1136000</v>
      </c>
      <c r="F142" s="158"/>
      <c r="G142" s="159"/>
      <c r="H142" s="83"/>
      <c r="I142" s="83"/>
      <c r="J142" s="83"/>
    </row>
    <row r="143" spans="1:10" s="12" customFormat="1" ht="24.75" customHeight="1">
      <c r="A143" s="153"/>
      <c r="B143" s="154" t="s">
        <v>144</v>
      </c>
      <c r="C143" s="207" t="s">
        <v>157</v>
      </c>
      <c r="D143" s="179"/>
      <c r="E143" s="178">
        <f>G127</f>
        <v>296199</v>
      </c>
      <c r="F143" s="158"/>
      <c r="G143" s="159"/>
      <c r="H143" s="83"/>
      <c r="I143" s="83"/>
      <c r="J143" s="83"/>
    </row>
    <row r="144" spans="1:10" s="12" customFormat="1" ht="15.75" customHeight="1">
      <c r="A144" s="182" t="s">
        <v>145</v>
      </c>
      <c r="B144" s="183"/>
      <c r="C144" s="183"/>
      <c r="D144" s="184"/>
      <c r="E144" s="157">
        <f>E73</f>
        <v>320000</v>
      </c>
      <c r="F144" s="161"/>
      <c r="G144" s="162"/>
      <c r="H144" s="83"/>
      <c r="I144" s="83"/>
      <c r="J144" s="83"/>
    </row>
    <row r="145" spans="1:10" s="12" customFormat="1" ht="15.75" customHeight="1">
      <c r="A145" s="125"/>
      <c r="B145" s="126"/>
      <c r="C145" s="127">
        <v>931</v>
      </c>
      <c r="D145" s="54" t="s">
        <v>146</v>
      </c>
      <c r="E145" s="109">
        <v>9000000</v>
      </c>
      <c r="F145" s="163"/>
      <c r="G145" s="121"/>
      <c r="H145" s="83"/>
      <c r="I145" s="83"/>
      <c r="J145" s="83"/>
    </row>
    <row r="146" spans="1:9" ht="38.25" customHeight="1">
      <c r="A146" s="125"/>
      <c r="B146" s="126"/>
      <c r="C146" s="127">
        <v>955</v>
      </c>
      <c r="D146" s="54" t="s">
        <v>119</v>
      </c>
      <c r="E146" s="109">
        <v>890085</v>
      </c>
      <c r="F146" s="174"/>
      <c r="G146" s="175"/>
      <c r="H146" s="83"/>
      <c r="I146" s="83"/>
    </row>
    <row r="147" spans="1:10" ht="14.25" customHeight="1">
      <c r="A147" s="13"/>
      <c r="B147" s="15"/>
      <c r="C147" s="14"/>
      <c r="D147" s="77" t="s">
        <v>42</v>
      </c>
      <c r="E147" s="92">
        <f>E146+E145</f>
        <v>9890085</v>
      </c>
      <c r="F147" s="158"/>
      <c r="G147" s="159"/>
      <c r="H147" s="83">
        <f>G147+F147</f>
        <v>0</v>
      </c>
      <c r="I147" s="206"/>
      <c r="J147" s="206"/>
    </row>
    <row r="148" spans="1:10" s="12" customFormat="1" ht="19.5" customHeight="1">
      <c r="A148" s="13"/>
      <c r="B148" s="15"/>
      <c r="C148" s="14"/>
      <c r="D148" s="77" t="s">
        <v>38</v>
      </c>
      <c r="E148" s="92">
        <f>E132+E147</f>
        <v>131652332</v>
      </c>
      <c r="F148" s="158"/>
      <c r="G148" s="159"/>
      <c r="H148" s="83">
        <f>G148+F148</f>
        <v>0</v>
      </c>
      <c r="I148" s="206"/>
      <c r="J148" s="206"/>
    </row>
    <row r="149" spans="5:7" ht="12.75">
      <c r="E149" s="28"/>
      <c r="F149" s="176"/>
      <c r="G149" s="176"/>
    </row>
    <row r="150" ht="12.75">
      <c r="E150" s="28"/>
    </row>
    <row r="151" ht="12.75">
      <c r="E151" s="28"/>
    </row>
    <row r="152" ht="12.75">
      <c r="E152" s="28"/>
    </row>
    <row r="153" ht="12.75">
      <c r="E153" s="28"/>
    </row>
    <row r="154" ht="12.75">
      <c r="E154" s="28"/>
    </row>
  </sheetData>
  <mergeCells count="26">
    <mergeCell ref="I132:J132"/>
    <mergeCell ref="I147:J147"/>
    <mergeCell ref="I148:J148"/>
    <mergeCell ref="C143:D143"/>
    <mergeCell ref="C142:D142"/>
    <mergeCell ref="A144:D144"/>
    <mergeCell ref="A132:D132"/>
    <mergeCell ref="A139:D139"/>
    <mergeCell ref="C140:D140"/>
    <mergeCell ref="C141:D141"/>
    <mergeCell ref="A6:G6"/>
    <mergeCell ref="D8:D10"/>
    <mergeCell ref="E8:G8"/>
    <mergeCell ref="E9:E10"/>
    <mergeCell ref="F9:G9"/>
    <mergeCell ref="A8:C9"/>
    <mergeCell ref="A48:C49"/>
    <mergeCell ref="D48:D50"/>
    <mergeCell ref="E48:G48"/>
    <mergeCell ref="E49:E50"/>
    <mergeCell ref="F49:G49"/>
    <mergeCell ref="A95:C96"/>
    <mergeCell ref="D95:D97"/>
    <mergeCell ref="E95:G95"/>
    <mergeCell ref="E96:E97"/>
    <mergeCell ref="F96:G96"/>
  </mergeCells>
  <printOptions horizontalCentered="1"/>
  <pageMargins left="0.4330708661417323" right="0.4724409448818898" top="0.3937007874015748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5">
      <selection activeCell="J24" sqref="J24"/>
    </sheetView>
  </sheetViews>
  <sheetFormatPr defaultColWidth="9.00390625" defaultRowHeight="12.75"/>
  <cols>
    <col min="1" max="1" width="6.875" style="1" customWidth="1"/>
    <col min="2" max="2" width="37.875" style="1" customWidth="1"/>
    <col min="3" max="3" width="14.75390625" style="1" customWidth="1"/>
    <col min="4" max="5" width="9.875" style="1" customWidth="1"/>
    <col min="6" max="6" width="12.00390625" style="1" customWidth="1"/>
    <col min="7" max="7" width="11.875" style="1" customWidth="1"/>
    <col min="8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5" ht="29.25" customHeight="1">
      <c r="A5" s="218" t="s">
        <v>48</v>
      </c>
      <c r="B5" s="218"/>
      <c r="C5" s="218"/>
      <c r="D5" s="218"/>
      <c r="E5" s="218"/>
    </row>
    <row r="6" spans="1:5" ht="20.25">
      <c r="A6" s="216" t="s">
        <v>49</v>
      </c>
      <c r="B6" s="216"/>
      <c r="C6" s="216"/>
      <c r="D6" s="216"/>
      <c r="E6" s="216"/>
    </row>
    <row r="7" spans="1:5" ht="12.75">
      <c r="A7" s="217" t="s">
        <v>121</v>
      </c>
      <c r="B7" s="217"/>
      <c r="C7" s="217"/>
      <c r="D7" s="217"/>
      <c r="E7" s="217"/>
    </row>
    <row r="8" spans="1:5" ht="12.75">
      <c r="A8" s="4"/>
      <c r="B8" s="4"/>
      <c r="C8" s="4"/>
      <c r="D8" s="4"/>
      <c r="E8" s="4"/>
    </row>
    <row r="9" spans="1:5" ht="12.75">
      <c r="A9" s="219" t="s">
        <v>0</v>
      </c>
      <c r="B9" s="219" t="s">
        <v>40</v>
      </c>
      <c r="C9" s="219" t="s">
        <v>127</v>
      </c>
      <c r="D9" s="198" t="s">
        <v>103</v>
      </c>
      <c r="E9" s="198"/>
    </row>
    <row r="10" spans="1:5" ht="26.25" customHeight="1">
      <c r="A10" s="219"/>
      <c r="B10" s="219"/>
      <c r="C10" s="219"/>
      <c r="D10" s="114" t="s">
        <v>108</v>
      </c>
      <c r="E10" s="114" t="s">
        <v>109</v>
      </c>
    </row>
    <row r="11" spans="1:5" ht="10.5" customHeight="1" thickBot="1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7" ht="21" customHeight="1" thickTop="1">
      <c r="A12" s="16" t="s">
        <v>1</v>
      </c>
      <c r="B12" s="17" t="s">
        <v>5</v>
      </c>
      <c r="C12" s="115">
        <f>Dochody!E12</f>
        <v>3274828</v>
      </c>
      <c r="D12" s="110">
        <f>Dochody!F12</f>
        <v>724828</v>
      </c>
      <c r="E12" s="110">
        <f>Dochody!G12</f>
        <v>2550000</v>
      </c>
      <c r="F12" s="28">
        <f>D12+E12</f>
        <v>3274828</v>
      </c>
      <c r="G12" s="28">
        <f>F12-C12</f>
        <v>0</v>
      </c>
    </row>
    <row r="13" spans="1:7" ht="21" customHeight="1">
      <c r="A13" s="35">
        <v>600</v>
      </c>
      <c r="B13" s="123" t="s">
        <v>118</v>
      </c>
      <c r="C13" s="115">
        <f>Dochody!E18</f>
        <v>2420000</v>
      </c>
      <c r="D13" s="110"/>
      <c r="E13" s="110">
        <f>Dochody!G18</f>
        <v>2420000</v>
      </c>
      <c r="F13" s="28"/>
      <c r="G13" s="28"/>
    </row>
    <row r="14" spans="1:7" ht="21" customHeight="1">
      <c r="A14" s="9">
        <v>700</v>
      </c>
      <c r="B14" s="10" t="s">
        <v>43</v>
      </c>
      <c r="C14" s="29">
        <f>Dochody!E21</f>
        <v>25601081</v>
      </c>
      <c r="D14" s="116">
        <f>Dochody!F21</f>
        <v>601081</v>
      </c>
      <c r="E14" s="116">
        <f>Dochody!G21</f>
        <v>25000000</v>
      </c>
      <c r="F14" s="28">
        <f aca="true" t="shared" si="0" ref="F14:F28">D14+E14</f>
        <v>25601081</v>
      </c>
      <c r="G14" s="28">
        <f aca="true" t="shared" si="1" ref="G14:G24">F14-C14</f>
        <v>0</v>
      </c>
    </row>
    <row r="15" spans="1:7" ht="21.75" customHeight="1">
      <c r="A15" s="36">
        <v>750</v>
      </c>
      <c r="B15" s="49" t="s">
        <v>44</v>
      </c>
      <c r="C15" s="29">
        <f>Dochody!E28</f>
        <v>464417</v>
      </c>
      <c r="D15" s="116">
        <f>Dochody!F28</f>
        <v>464417</v>
      </c>
      <c r="E15" s="116"/>
      <c r="F15" s="28">
        <f t="shared" si="0"/>
        <v>464417</v>
      </c>
      <c r="G15" s="28">
        <f t="shared" si="1"/>
        <v>0</v>
      </c>
    </row>
    <row r="16" spans="1:7" ht="26.25" customHeight="1">
      <c r="A16" s="36">
        <v>751</v>
      </c>
      <c r="B16" s="65" t="s">
        <v>99</v>
      </c>
      <c r="C16" s="29">
        <f>Dochody!E39</f>
        <v>2757</v>
      </c>
      <c r="D16" s="116">
        <f>Dochody!F39</f>
        <v>2757</v>
      </c>
      <c r="E16" s="111"/>
      <c r="F16" s="28">
        <f t="shared" si="0"/>
        <v>2757</v>
      </c>
      <c r="G16" s="28">
        <f t="shared" si="1"/>
        <v>0</v>
      </c>
    </row>
    <row r="17" spans="1:7" ht="21.75" customHeight="1">
      <c r="A17" s="9">
        <v>754</v>
      </c>
      <c r="B17" s="10" t="s">
        <v>45</v>
      </c>
      <c r="C17" s="29">
        <f>Dochody!E42</f>
        <v>300</v>
      </c>
      <c r="D17" s="116">
        <f>Dochody!F42</f>
        <v>300</v>
      </c>
      <c r="E17" s="111"/>
      <c r="F17" s="28">
        <f t="shared" si="0"/>
        <v>300</v>
      </c>
      <c r="G17" s="28">
        <f t="shared" si="1"/>
        <v>0</v>
      </c>
    </row>
    <row r="18" spans="1:7" ht="39" customHeight="1">
      <c r="A18" s="9">
        <v>756</v>
      </c>
      <c r="B18" s="10" t="s">
        <v>79</v>
      </c>
      <c r="C18" s="29">
        <f>Dochody!E52</f>
        <v>61294282</v>
      </c>
      <c r="D18" s="116">
        <f>Dochody!F52</f>
        <v>61294282</v>
      </c>
      <c r="E18" s="111"/>
      <c r="F18" s="28">
        <f t="shared" si="0"/>
        <v>61294282</v>
      </c>
      <c r="G18" s="28">
        <f t="shared" si="1"/>
        <v>0</v>
      </c>
    </row>
    <row r="19" spans="1:7" ht="21" customHeight="1">
      <c r="A19" s="9">
        <v>758</v>
      </c>
      <c r="B19" s="10" t="s">
        <v>46</v>
      </c>
      <c r="C19" s="29">
        <f>Dochody!E80</f>
        <v>15434283</v>
      </c>
      <c r="D19" s="116">
        <f>Dochody!F80</f>
        <v>15434283</v>
      </c>
      <c r="E19" s="111"/>
      <c r="F19" s="28">
        <f t="shared" si="0"/>
        <v>15434283</v>
      </c>
      <c r="G19" s="28">
        <f t="shared" si="1"/>
        <v>0</v>
      </c>
    </row>
    <row r="20" spans="1:7" ht="21" customHeight="1">
      <c r="A20" s="9">
        <v>801</v>
      </c>
      <c r="B20" s="10" t="s">
        <v>47</v>
      </c>
      <c r="C20" s="29">
        <f>Dochody!E83</f>
        <v>6950000</v>
      </c>
      <c r="D20" s="116">
        <f>Dochody!F83</f>
        <v>1450000</v>
      </c>
      <c r="E20" s="116">
        <f>Dochody!G83</f>
        <v>5500000</v>
      </c>
      <c r="F20" s="28">
        <f t="shared" si="0"/>
        <v>6950000</v>
      </c>
      <c r="G20" s="28">
        <f t="shared" si="1"/>
        <v>0</v>
      </c>
    </row>
    <row r="21" spans="1:7" ht="21" customHeight="1">
      <c r="A21" s="9">
        <v>852</v>
      </c>
      <c r="B21" s="10" t="s">
        <v>52</v>
      </c>
      <c r="C21" s="29">
        <f>Dochody!E109</f>
        <v>2421100</v>
      </c>
      <c r="D21" s="116">
        <f>Dochody!F109</f>
        <v>2421100</v>
      </c>
      <c r="E21" s="111"/>
      <c r="F21" s="28">
        <f t="shared" si="0"/>
        <v>2421100</v>
      </c>
      <c r="G21" s="28">
        <f t="shared" si="1"/>
        <v>0</v>
      </c>
    </row>
    <row r="22" spans="1:7" ht="21" customHeight="1">
      <c r="A22" s="36">
        <v>921</v>
      </c>
      <c r="B22" s="49" t="s">
        <v>132</v>
      </c>
      <c r="C22" s="147">
        <f>Dochody!E124</f>
        <v>3849199</v>
      </c>
      <c r="D22" s="148">
        <f>Dochody!F124</f>
        <v>53000</v>
      </c>
      <c r="E22" s="148">
        <f>Dochody!G124</f>
        <v>3796199</v>
      </c>
      <c r="F22" s="28"/>
      <c r="G22" s="28"/>
    </row>
    <row r="23" spans="1:7" ht="21.75" customHeight="1">
      <c r="A23" s="38">
        <v>926</v>
      </c>
      <c r="B23" s="84" t="s">
        <v>98</v>
      </c>
      <c r="C23" s="85">
        <f>Dochody!E129</f>
        <v>50000</v>
      </c>
      <c r="D23" s="117">
        <f>Dochody!F129</f>
        <v>50000</v>
      </c>
      <c r="E23" s="112"/>
      <c r="F23" s="28">
        <f t="shared" si="0"/>
        <v>50000</v>
      </c>
      <c r="G23" s="28">
        <f t="shared" si="1"/>
        <v>0</v>
      </c>
    </row>
    <row r="24" spans="1:8" s="12" customFormat="1" ht="26.25" customHeight="1">
      <c r="A24" s="20"/>
      <c r="B24" s="21" t="s">
        <v>41</v>
      </c>
      <c r="C24" s="30">
        <f>SUM(C12:C23)</f>
        <v>121762247</v>
      </c>
      <c r="D24" s="118">
        <f>SUM(D12:D23)</f>
        <v>82496048</v>
      </c>
      <c r="E24" s="118">
        <f>SUM(E12:E23)</f>
        <v>39266199</v>
      </c>
      <c r="F24" s="28">
        <f t="shared" si="0"/>
        <v>121762247</v>
      </c>
      <c r="G24" s="28">
        <f t="shared" si="1"/>
        <v>0</v>
      </c>
      <c r="H24" s="83">
        <f>C24-Dochody!E132</f>
        <v>0</v>
      </c>
    </row>
    <row r="25" spans="1:8" s="12" customFormat="1" ht="26.25" customHeight="1">
      <c r="A25" s="164">
        <v>931</v>
      </c>
      <c r="B25" s="165" t="str">
        <f>Dochody!D145</f>
        <v>Papiery wartościowe (obligacje)</v>
      </c>
      <c r="C25" s="166">
        <f>Dochody!E145</f>
        <v>9000000</v>
      </c>
      <c r="D25" s="167"/>
      <c r="E25" s="168"/>
      <c r="F25" s="28"/>
      <c r="G25" s="28"/>
      <c r="H25" s="83"/>
    </row>
    <row r="26" spans="1:7" s="12" customFormat="1" ht="50.25" customHeight="1">
      <c r="A26" s="124">
        <f>Dochody!C146</f>
        <v>955</v>
      </c>
      <c r="B26" s="128" t="str">
        <f>Dochody!D146</f>
        <v>Wolne środki jako nadwyżka środków pieniężnych na rachunku bieżącym budżetu gminy wynikających z rozliczeń kredytów i pożyczek z lat ubiegłych</v>
      </c>
      <c r="C26" s="129">
        <f>Dochody!E146</f>
        <v>890085</v>
      </c>
      <c r="D26" s="169"/>
      <c r="E26" s="170"/>
      <c r="F26" s="28"/>
      <c r="G26" s="28"/>
    </row>
    <row r="27" spans="1:7" s="12" customFormat="1" ht="26.25" customHeight="1" thickBot="1">
      <c r="A27" s="22"/>
      <c r="B27" s="23" t="s">
        <v>42</v>
      </c>
      <c r="C27" s="31">
        <f>Dochody!E147</f>
        <v>9890085</v>
      </c>
      <c r="D27" s="171"/>
      <c r="E27" s="172"/>
      <c r="F27" s="28">
        <f t="shared" si="0"/>
        <v>0</v>
      </c>
      <c r="G27" s="28"/>
    </row>
    <row r="28" spans="1:8" s="12" customFormat="1" ht="26.25" customHeight="1" thickTop="1">
      <c r="A28" s="18"/>
      <c r="B28" s="19" t="s">
        <v>38</v>
      </c>
      <c r="C28" s="32">
        <f>C27+C24</f>
        <v>131652332</v>
      </c>
      <c r="D28" s="171"/>
      <c r="E28" s="173"/>
      <c r="F28" s="28">
        <f t="shared" si="0"/>
        <v>0</v>
      </c>
      <c r="G28" s="28">
        <f>C28-Dochody!E148</f>
        <v>0</v>
      </c>
      <c r="H28" s="83">
        <f>C28-Dochody!E148</f>
        <v>0</v>
      </c>
    </row>
  </sheetData>
  <mergeCells count="7">
    <mergeCell ref="A6:E6"/>
    <mergeCell ref="A7:E7"/>
    <mergeCell ref="A5:E5"/>
    <mergeCell ref="D9:E9"/>
    <mergeCell ref="C9:C10"/>
    <mergeCell ref="B9:B10"/>
    <mergeCell ref="A9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2009-12-11T09:03:48Z</cp:lastPrinted>
  <dcterms:created xsi:type="dcterms:W3CDTF">2002-11-06T08:41:21Z</dcterms:created>
  <dcterms:modified xsi:type="dcterms:W3CDTF">2009-12-11T09:03:50Z</dcterms:modified>
  <cp:category/>
  <cp:version/>
  <cp:contentType/>
  <cp:contentStatus/>
</cp:coreProperties>
</file>