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ochody" sheetId="1" r:id="rId1"/>
    <sheet name="ZEST_DZIALOW" sheetId="2" r:id="rId2"/>
  </sheets>
  <definedNames>
    <definedName name="_xlnm.Print_Area" localSheetId="0">'Dochody'!$A$1:$H$124</definedName>
    <definedName name="_xlnm.Print_Titles" localSheetId="0">'Dochody'!$9:$12</definedName>
  </definedNames>
  <calcPr fullCalcOnLoad="1"/>
</workbook>
</file>

<file path=xl/sharedStrings.xml><?xml version="1.0" encoding="utf-8"?>
<sst xmlns="http://schemas.openxmlformats.org/spreadsheetml/2006/main" count="205" uniqueCount="150">
  <si>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</si>
  <si>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</si>
  <si>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</si>
  <si>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</si>
  <si>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</si>
  <si>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</si>
  <si>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</si>
  <si>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Gospodarka gruntami i nieruchomościami </t>
  </si>
  <si>
    <t xml:space="preserve">GOSPODARKA MIESZKANIOWA </t>
  </si>
  <si>
    <t xml:space="preserve">Urzędy wojewódzkie </t>
  </si>
  <si>
    <t xml:space="preserve">ADMINISTRACJA PUBLICZNA </t>
  </si>
  <si>
    <t xml:space="preserve">Dotacje celowe otrzymane z budżetu państwa na realizację zadań bieżących z zakresu administracji rządowej oraz innych zadań zleconych gminie ustawami </t>
  </si>
  <si>
    <t xml:space="preserve">Wpływy z podatku dochodowego od osób fizycznych </t>
  </si>
  <si>
    <t xml:space="preserve">Wpływy z opłaty skarbowej </t>
  </si>
  <si>
    <t xml:space="preserve">Wpływy z opłat za zezwolenie na sprzedaż alkoholu </t>
  </si>
  <si>
    <t xml:space="preserve">Udziały gmin w podatkach stanowiących dochód budżetu państwa </t>
  </si>
  <si>
    <t xml:space="preserve">RÓŻNE ROZLICZENIA </t>
  </si>
  <si>
    <t>Subwencje ogólne z budżetu państwa</t>
  </si>
  <si>
    <t xml:space="preserve">Wpływy z różnych dochodów </t>
  </si>
  <si>
    <t xml:space="preserve">Część oświatowa subwencji ogólnej dla jednostek samorządu terytorialnego </t>
  </si>
  <si>
    <t xml:space="preserve">OŚWIATA I WYCHOWANIE </t>
  </si>
  <si>
    <t xml:space="preserve">Szkoły podstawowe </t>
  </si>
  <si>
    <t xml:space="preserve">Ośrodki pomocy społecznej </t>
  </si>
  <si>
    <t xml:space="preserve">Urzędy gmin </t>
  </si>
  <si>
    <t xml:space="preserve">Nazwa działu </t>
  </si>
  <si>
    <t>Gospodarka mieszkaniowa</t>
  </si>
  <si>
    <t>Administracja publiczna</t>
  </si>
  <si>
    <t xml:space="preserve">Różne rozliczenia </t>
  </si>
  <si>
    <t xml:space="preserve">Oświata i wychowanie </t>
  </si>
  <si>
    <t>P L A N   D O C H O D Ó W</t>
  </si>
  <si>
    <t xml:space="preserve">POMOC  SPOŁECZNA </t>
  </si>
  <si>
    <t>Dotacje celowe otrzymane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</si>
  <si>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</si>
  <si>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</si>
  <si>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Dział</t>
  </si>
  <si>
    <t>Rozdział</t>
  </si>
  <si>
    <t xml:space="preserve"> §</t>
  </si>
  <si>
    <t>Nazwa działu, rozdziału i paragrafu</t>
  </si>
  <si>
    <t>0750</t>
  </si>
  <si>
    <t>0690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</si>
  <si>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</si>
  <si>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</si>
  <si>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</si>
  <si>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</si>
  <si>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</si>
  <si>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</si>
  <si>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</si>
  <si>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</si>
  <si>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</si>
  <si>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</si>
  <si>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0410</t>
  </si>
  <si>
    <t>0480</t>
  </si>
  <si>
    <t>0010</t>
  </si>
  <si>
    <t>0020</t>
  </si>
  <si>
    <t>2920</t>
  </si>
  <si>
    <t>0970</t>
  </si>
  <si>
    <t>Dochody od osób prawnych, od osób fizycznych i od jednostek nie posiadających osobowości prawnej oraz wydatki związane z ich poborem</t>
  </si>
  <si>
    <t>Wpływy z podatku rolnego, podatku leśnego,podatku od spadków i darowizn , podatku od czynności cywilnoprawnych oraz podatków i opłat lokalnych od osób fizycznych</t>
  </si>
  <si>
    <t>Wpływy z podatku rolnego, podatku leśnego, podatku od czynności cywilnoprawnych , podatków i opłat lokalnych od osób prawnych i innych jednostek organizacyjnych</t>
  </si>
  <si>
    <t>Wpływy z innych opłat stanowiących dochody j.s.t. na podstawie ustaw</t>
  </si>
  <si>
    <t>Przedszkola</t>
  </si>
  <si>
    <t>Zasiłki i pomoc w naturze oraz składki na ubezpieczenie emerytalne i rentowe</t>
  </si>
  <si>
    <t>Dotacje celowe otrzymane z budżetu państwa na realizację własnych zadań bieżących gmin</t>
  </si>
  <si>
    <t>Dochody jst związane z realizacją zadan z zakresu administracji rządowej oraz innych zadań zleconych ustawami</t>
  </si>
  <si>
    <t>Wpływy z różnych dochodów - zwrot za tel. energię</t>
  </si>
  <si>
    <t>Kultura fizyczna i sport</t>
  </si>
  <si>
    <t>Zadania z zakresu kultury fizycznej i sportu</t>
  </si>
  <si>
    <t>Ogółem</t>
  </si>
  <si>
    <t>w tym:</t>
  </si>
  <si>
    <t>bieżące</t>
  </si>
  <si>
    <t>majątkowe</t>
  </si>
  <si>
    <t>DOCHODY OD OSÓB PRAWNYCH, OSÓB FIZYCZNYCH I OD INNYCH JEDNOSTEK NIEPOSIADAJĄCYCH OSOBOWOŚCI PRAWNEJ ORAZ WYDATKI ZWIĄZANE Z ICH POBOREM</t>
  </si>
  <si>
    <t>Wpływy z różnych opłat - reklamy</t>
  </si>
  <si>
    <t>0770</t>
  </si>
  <si>
    <t>01095</t>
  </si>
  <si>
    <t>Zespoły obsługi ekonom - administracyjnej szkół</t>
  </si>
  <si>
    <t>GOSPODARKA KOMUNALNA I OCHRONA ŚRODOWISKA</t>
  </si>
  <si>
    <t>Oddziały przedszkolne w szkołach podstawowych</t>
  </si>
  <si>
    <t>Zasiłki stałe</t>
  </si>
  <si>
    <t>Gospodarka komunalna i ochrona środowiska</t>
  </si>
  <si>
    <t xml:space="preserve">bieżące </t>
  </si>
  <si>
    <t>majatkowe</t>
  </si>
  <si>
    <t>Wpływy i wydatki związane z gromadzeniem środków z opłat i kar za korzystanie ze środowiska</t>
  </si>
  <si>
    <t xml:space="preserve">Wpływy z różnych opłat </t>
  </si>
  <si>
    <t>1) Dotacje ogółem, w tym:</t>
  </si>
  <si>
    <t>2) Dochody  z opłat z tytułu zezwoleń na sprzedaż napojów alkoholowych</t>
  </si>
  <si>
    <t>Składki na ubezpieczenie zdrowotne opłacane za osoby pobierające niektóre świadczenia z pomocy społecznej, niektóre świadcz rodzinne oraz za osoby uczęszczające w zajęciach w centrum integracji społecznej</t>
  </si>
  <si>
    <t>Tabela Nr 1</t>
  </si>
  <si>
    <t>0490</t>
  </si>
  <si>
    <t>Dotacje celowe w ramach programów finansowanych z udziałem środków europejskich oraz środków, o których mowa w art. 5 ust. 1 pkt 3 oraz ust. 3pkt 5 i 6 ustawy, lub płatności w ramach budżetu środków europejskich</t>
  </si>
  <si>
    <r>
      <t>ZESTAWIENIE DZIAŁÓW</t>
    </r>
    <r>
      <rPr>
        <b/>
        <sz val="10"/>
        <rFont val="Cambria"/>
        <family val="1"/>
      </rPr>
      <t xml:space="preserve"> </t>
    </r>
  </si>
  <si>
    <t>Wpływy z innych lolalnych opłat pobierane przez jst na podstawie odrębnych ustaw- za zajęcie pasa drogowego</t>
  </si>
  <si>
    <t xml:space="preserve">KULTURA FIZYCZNA </t>
  </si>
  <si>
    <t>w tym dotacje, środki z U. E          i budżetu państwa</t>
  </si>
  <si>
    <t xml:space="preserve">    </t>
  </si>
  <si>
    <t>Inne formy wychowania przedszkolnego</t>
  </si>
  <si>
    <t>Wpływy z innych lokalnych opłat pobieranych przez jst na podstawie odrębnych ustaw- opłaty pobierane za odpady komunalne</t>
  </si>
  <si>
    <t>b) Dotacje na realizację własnych zadań bieżących  (§ 2030)</t>
  </si>
  <si>
    <t>Rady Gminy Lesznowola</t>
  </si>
  <si>
    <t>DOCHODY OGÓŁEM w tym:</t>
  </si>
  <si>
    <t xml:space="preserve"> </t>
  </si>
  <si>
    <t>Środki na dofinansowanie własnych inwestycji  gmin pozyskane z innych źródeł -Społeczne Komitety</t>
  </si>
  <si>
    <t>Wpływy z różnych dochodów - zwrot za energię, gaz</t>
  </si>
  <si>
    <t>Dochody jst związane z realizacją zadan z zakresu administracji rządowej oraz innych zadań zleconych ustawami- 5% dochodów - za udostępnienie danych</t>
  </si>
  <si>
    <t>URZĘDY NACZELNYCH ORGANÓW WŁADZY PAŃSTWOWEJ, KONTROLI I OCHRONY PRAWA I SĄDOWNICTWA</t>
  </si>
  <si>
    <t>Urzędy naczelnych organów władzy państwowej, kontroli i ochrona prawa</t>
  </si>
  <si>
    <t>Wpływy z usług - ksero</t>
  </si>
  <si>
    <t>Pozostała działalność - projekt pn. "Stworzenie warunków dla sprawnego wdrażania instrumentu Zintegrowanych Inwestycji Terytorialnych dla Warszawskiego Obszaru Funkcjonalnego""</t>
  </si>
  <si>
    <t>Gospodarka odpadami</t>
  </si>
  <si>
    <t>Wpływy z opłat za korzystanie z wychowania przedszkolnego</t>
  </si>
  <si>
    <t>0660</t>
  </si>
  <si>
    <t>Wpływy z pozostałych odsetek</t>
  </si>
  <si>
    <t>Wpływy z najmu i dzierżawy składników majątkowych Skarbu Państwa, jednostek samorządu terytorialnego lub innych jednostek zaliczanych do sektora finansów publicznych oraz innych umów o podobnym charakterze</t>
  </si>
  <si>
    <t>Wpłaty z tytułu odpłatnego nabycia prawa własności oraz prawa użytkowania wieczystego nieruchomości</t>
  </si>
  <si>
    <t>0550</t>
  </si>
  <si>
    <t>Wpływy z opłat z tytułu użytkowania wieczystego nieruchomości</t>
  </si>
  <si>
    <t xml:space="preserve">Wpływy z podatku od działalności gospodarczej osób fizycznych, opłacanych w formie karty podatkowej </t>
  </si>
  <si>
    <t xml:space="preserve">Wpływy z odsetek od nieterminowych wpłat </t>
  </si>
  <si>
    <t xml:space="preserve">Wpływy z podatku od nieruchomości </t>
  </si>
  <si>
    <t xml:space="preserve">Wpływy z podatku rolnego </t>
  </si>
  <si>
    <t>Wpływy z podatku leśnego</t>
  </si>
  <si>
    <t xml:space="preserve">Wpływy z podatku od środków transportowych </t>
  </si>
  <si>
    <t xml:space="preserve">Wpływy z podatku od czynności cywilnoprawnych </t>
  </si>
  <si>
    <t xml:space="preserve">Wpływy z odsetek od nieterminowych wpłat z tytułu podatków i opłat </t>
  </si>
  <si>
    <t>Wpływy z podatków od spadków i darowizn</t>
  </si>
  <si>
    <t>Wpływy z podatku dochodowego od osób prawnych</t>
  </si>
  <si>
    <t>e) Dotacje na realizację zadań finansowanych ze środków  UE- budżet państwa  ( § 2009 )</t>
  </si>
  <si>
    <t>DOCHODY BUDŻETU GMINY NA 2017 ROK</t>
  </si>
  <si>
    <t>Pomoc w zakresie dożywiania</t>
  </si>
  <si>
    <t>RODZINA</t>
  </si>
  <si>
    <t>Świadczenia wychowawcze</t>
  </si>
  <si>
    <t>Świadczenia rodzinne,świadczenia  z funduszu alimentacyjnego oraz składki na ubezpieczenia emerytalne  i rentowe z ubezpieczenia społecznego</t>
  </si>
  <si>
    <t>Dotacje celowe otrzymane z budżetu państwa na  zadania bieżące  z zakresu administracji rządowej  zlecone gminom, związane z realizacją świadczenia wychowawczego stanowiącego pomoc państwa w wychowaniu dzieci</t>
  </si>
  <si>
    <t>Przedszkola - Projekt unijny pn. "Zwiększenie liczby oddziałów w publicznym przedszkolu w Mysiadle"</t>
  </si>
  <si>
    <t>Dotacje celowe w ramach programów finansowanych z udziałem środków europejskich oraz środków, o których mowa w art. 5  ust. 3 pkt 5 lit. a i b ustawy, lub płatności w ramach budżetu środków europejskich, realizowanych przez jst</t>
  </si>
  <si>
    <t>Pozostała działalność - projekt unijny pn. " Klub Integracji Społecznej w Gminie Lesznowola"</t>
  </si>
  <si>
    <t>Dotacje celowe w ramach programów finansowanych z udziałem środków europejskich oraz środków, o których mowa w art. 5 ust. 1 pkt 3 oraz ust. 3 pkt 5 i 6 ustawy, lub płatności w ramach budżetu środków europejskich</t>
  </si>
  <si>
    <t>OBRONA NARODOWA</t>
  </si>
  <si>
    <t>Pozostałe wydatki obronne</t>
  </si>
  <si>
    <r>
      <t xml:space="preserve">a) Dotacje na realizację zadań z zakresu administracji rządowej  </t>
    </r>
    <r>
      <rPr>
        <sz val="8"/>
        <rFont val="Cambria"/>
        <family val="1"/>
      </rPr>
      <t xml:space="preserve">(§ 2010, </t>
    </r>
    <r>
      <rPr>
        <sz val="8"/>
        <rFont val="Calibri"/>
        <family val="2"/>
      </rPr>
      <t>§</t>
    </r>
    <r>
      <rPr>
        <sz val="8"/>
        <rFont val="Cambria"/>
        <family val="1"/>
      </rPr>
      <t xml:space="preserve"> 2060)</t>
    </r>
  </si>
  <si>
    <t>Dotacje celowe otrzymane z gminy na zadania bieżące realizowane na podstawie porozumień między jst</t>
  </si>
  <si>
    <t xml:space="preserve">Wpływy z usług </t>
  </si>
  <si>
    <t>Obrona narodowa</t>
  </si>
  <si>
    <t>Rodzina</t>
  </si>
  <si>
    <t>Plan na 2017 r.</t>
  </si>
  <si>
    <t xml:space="preserve">Plan na 2017r. </t>
  </si>
  <si>
    <t>Budżetu Gminy na 2017 rok</t>
  </si>
  <si>
    <r>
      <t>d) Dotacje na realizację zadań finansowanych ze środków  UE                                                                                  (</t>
    </r>
    <r>
      <rPr>
        <sz val="9"/>
        <rFont val="Calibri"/>
        <family val="2"/>
      </rPr>
      <t>§</t>
    </r>
    <r>
      <rPr>
        <sz val="9"/>
        <rFont val="Cambria"/>
        <family val="1"/>
      </rPr>
      <t xml:space="preserve"> 2007,  </t>
    </r>
    <r>
      <rPr>
        <sz val="9"/>
        <rFont val="Calibri"/>
        <family val="2"/>
      </rPr>
      <t>§</t>
    </r>
    <r>
      <rPr>
        <sz val="9"/>
        <rFont val="Cambria"/>
        <family val="1"/>
      </rPr>
      <t xml:space="preserve"> 2057, § 2008 )</t>
    </r>
  </si>
  <si>
    <t>do Uchwały Nr 378/XXV/2016</t>
  </si>
  <si>
    <t>z  dnia 20 grudnia 2016r.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</si>
</sst>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</font>
    <font>
      <sz val="8"/>
      <name val="Cambria"/>
      <family val="1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16"/>
      <name val="Cambria"/>
      <family val="1"/>
    </font>
    <font>
      <b/>
      <u val="single"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0" fontId="5" fillId="0" borderId="14" xfId="0" applyFont="1" applyBorder="1" applyAlignment="1" quotePrefix="1">
      <alignment horizontal="center" vertical="center"/>
    </xf>
    <xf numFmtId="0" fontId="7" fillId="0" borderId="15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 quotePrefix="1">
      <alignment horizontal="center" vertical="center"/>
    </xf>
    <xf numFmtId="0" fontId="7" fillId="0" borderId="16" xfId="0" applyFont="1" applyBorder="1" applyAlignment="1">
      <alignment vertical="center" wrapText="1"/>
    </xf>
    <xf numFmtId="3" fontId="7" fillId="0" borderId="16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5" fillId="0" borderId="15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5" fillId="0" borderId="17" xfId="0" applyFont="1" applyBorder="1" applyAlignment="1" quotePrefix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5" fillId="0" borderId="21" xfId="0" applyFont="1" applyBorder="1" applyAlignment="1" quotePrefix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32" fillId="0" borderId="13" xfId="0" applyFont="1" applyBorder="1" applyAlignment="1">
      <alignment horizontal="right" vertical="center"/>
    </xf>
    <xf numFmtId="3" fontId="32" fillId="33" borderId="0" xfId="0" applyNumberFormat="1" applyFont="1" applyFill="1" applyBorder="1" applyAlignment="1">
      <alignment horizontal="right" vertical="center"/>
    </xf>
    <xf numFmtId="0" fontId="33" fillId="33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5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right" vertical="center"/>
    </xf>
    <xf numFmtId="0" fontId="32" fillId="0" borderId="16" xfId="0" applyFont="1" applyBorder="1" applyAlignment="1">
      <alignment horizontal="right" vertical="center"/>
    </xf>
    <xf numFmtId="3" fontId="32" fillId="0" borderId="13" xfId="0" applyNumberFormat="1" applyFont="1" applyFill="1" applyBorder="1" applyAlignment="1">
      <alignment vertical="center"/>
    </xf>
    <xf numFmtId="3" fontId="32" fillId="0" borderId="16" xfId="0" applyNumberFormat="1" applyFont="1" applyFill="1" applyBorder="1" applyAlignment="1">
      <alignment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7" fillId="0" borderId="26" xfId="0" applyFont="1" applyBorder="1" applyAlignment="1">
      <alignment vertical="center" wrapText="1"/>
    </xf>
    <xf numFmtId="3" fontId="7" fillId="0" borderId="25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33" fillId="34" borderId="11" xfId="0" applyFont="1" applyFill="1" applyBorder="1" applyAlignment="1">
      <alignment horizontal="left" vertical="center" wrapText="1"/>
    </xf>
    <xf numFmtId="0" fontId="34" fillId="35" borderId="11" xfId="0" applyFont="1" applyFill="1" applyBorder="1" applyAlignment="1" quotePrefix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0" fontId="33" fillId="35" borderId="17" xfId="0" applyFont="1" applyFill="1" applyBorder="1" applyAlignment="1">
      <alignment horizontal="left" vertical="center" wrapText="1"/>
    </xf>
    <xf numFmtId="3" fontId="32" fillId="35" borderId="11" xfId="0" applyNumberFormat="1" applyFont="1" applyFill="1" applyBorder="1" applyAlignment="1">
      <alignment horizontal="right" vertical="center"/>
    </xf>
    <xf numFmtId="3" fontId="32" fillId="35" borderId="10" xfId="0" applyNumberFormat="1" applyFont="1" applyFill="1" applyBorder="1" applyAlignment="1">
      <alignment horizontal="right" vertical="center"/>
    </xf>
    <xf numFmtId="0" fontId="34" fillId="35" borderId="11" xfId="0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horizontal="left" vertical="center" wrapText="1"/>
    </xf>
    <xf numFmtId="3" fontId="1" fillId="35" borderId="10" xfId="0" applyNumberFormat="1" applyFont="1" applyFill="1" applyBorder="1" applyAlignment="1">
      <alignment vertical="center"/>
    </xf>
    <xf numFmtId="0" fontId="34" fillId="35" borderId="27" xfId="0" applyFont="1" applyFill="1" applyBorder="1" applyAlignment="1">
      <alignment horizontal="center" vertical="center"/>
    </xf>
    <xf numFmtId="0" fontId="33" fillId="35" borderId="27" xfId="0" applyFont="1" applyFill="1" applyBorder="1" applyAlignment="1">
      <alignment horizontal="left" vertical="center" wrapText="1"/>
    </xf>
    <xf numFmtId="3" fontId="35" fillId="35" borderId="11" xfId="0" applyNumberFormat="1" applyFont="1" applyFill="1" applyBorder="1" applyAlignment="1">
      <alignment horizontal="right" vertical="center"/>
    </xf>
    <xf numFmtId="3" fontId="32" fillId="35" borderId="17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3" fontId="1" fillId="0" borderId="17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0" fontId="33" fillId="35" borderId="27" xfId="0" applyFont="1" applyFill="1" applyBorder="1" applyAlignment="1">
      <alignment horizontal="left" vertical="center" wrapText="1"/>
    </xf>
    <xf numFmtId="3" fontId="1" fillId="35" borderId="11" xfId="0" applyNumberFormat="1" applyFont="1" applyFill="1" applyBorder="1" applyAlignment="1">
      <alignment vertical="center"/>
    </xf>
    <xf numFmtId="3" fontId="3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3" fontId="36" fillId="0" borderId="1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3" fontId="36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3" fontId="36" fillId="0" borderId="1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36" fillId="0" borderId="1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33" fillId="34" borderId="11" xfId="0" applyFont="1" applyFill="1" applyBorder="1" applyAlignment="1">
      <alignment horizontal="center" vertical="center"/>
    </xf>
    <xf numFmtId="3" fontId="37" fillId="34" borderId="11" xfId="0" applyNumberFormat="1" applyFont="1" applyFill="1" applyBorder="1" applyAlignment="1">
      <alignment vertical="center"/>
    </xf>
    <xf numFmtId="0" fontId="32" fillId="4" borderId="27" xfId="0" applyFont="1" applyFill="1" applyBorder="1" applyAlignment="1">
      <alignment horizontal="left" vertical="center" wrapText="1"/>
    </xf>
    <xf numFmtId="0" fontId="32" fillId="4" borderId="14" xfId="0" applyFont="1" applyFill="1" applyBorder="1" applyAlignment="1">
      <alignment horizontal="center" vertical="center"/>
    </xf>
    <xf numFmtId="0" fontId="33" fillId="4" borderId="14" xfId="0" applyFont="1" applyFill="1" applyBorder="1" applyAlignment="1" quotePrefix="1">
      <alignment horizontal="center" vertical="center"/>
    </xf>
    <xf numFmtId="3" fontId="32" fillId="4" borderId="14" xfId="0" applyNumberFormat="1" applyFont="1" applyFill="1" applyBorder="1" applyAlignment="1">
      <alignment horizontal="right" vertical="center"/>
    </xf>
    <xf numFmtId="3" fontId="32" fillId="4" borderId="25" xfId="0" applyNumberFormat="1" applyFont="1" applyFill="1" applyBorder="1" applyAlignment="1">
      <alignment horizontal="right" vertical="center"/>
    </xf>
    <xf numFmtId="0" fontId="32" fillId="4" borderId="25" xfId="0" applyFont="1" applyFill="1" applyBorder="1" applyAlignment="1">
      <alignment horizontal="center" vertical="center"/>
    </xf>
    <xf numFmtId="0" fontId="33" fillId="4" borderId="25" xfId="0" applyFont="1" applyFill="1" applyBorder="1" applyAlignment="1" quotePrefix="1">
      <alignment horizontal="center" vertical="center"/>
    </xf>
    <xf numFmtId="0" fontId="33" fillId="4" borderId="14" xfId="0" applyFont="1" applyFill="1" applyBorder="1" applyAlignment="1">
      <alignment horizontal="left" vertical="center" wrapText="1"/>
    </xf>
    <xf numFmtId="0" fontId="33" fillId="4" borderId="25" xfId="0" applyFont="1" applyFill="1" applyBorder="1" applyAlignment="1">
      <alignment horizontal="left" vertical="center" wrapText="1"/>
    </xf>
    <xf numFmtId="3" fontId="1" fillId="4" borderId="25" xfId="0" applyNumberFormat="1" applyFont="1" applyFill="1" applyBorder="1" applyAlignment="1">
      <alignment vertical="center"/>
    </xf>
    <xf numFmtId="0" fontId="33" fillId="4" borderId="14" xfId="0" applyFont="1" applyFill="1" applyBorder="1" applyAlignment="1">
      <alignment horizontal="center" vertical="center"/>
    </xf>
    <xf numFmtId="0" fontId="33" fillId="4" borderId="25" xfId="0" applyFont="1" applyFill="1" applyBorder="1" applyAlignment="1">
      <alignment horizontal="center" vertical="center"/>
    </xf>
    <xf numFmtId="3" fontId="32" fillId="4" borderId="25" xfId="0" applyNumberFormat="1" applyFont="1" applyFill="1" applyBorder="1" applyAlignment="1">
      <alignment vertical="center"/>
    </xf>
    <xf numFmtId="0" fontId="32" fillId="4" borderId="27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left" vertical="center" wrapText="1"/>
    </xf>
    <xf numFmtId="3" fontId="32" fillId="4" borderId="11" xfId="0" applyNumberFormat="1" applyFont="1" applyFill="1" applyBorder="1" applyAlignment="1">
      <alignment horizontal="right" vertical="center"/>
    </xf>
    <xf numFmtId="0" fontId="32" fillId="4" borderId="26" xfId="0" applyFont="1" applyFill="1" applyBorder="1" applyAlignment="1">
      <alignment horizontal="center" vertical="center"/>
    </xf>
    <xf numFmtId="0" fontId="33" fillId="4" borderId="28" xfId="0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left" vertical="center" wrapText="1"/>
    </xf>
    <xf numFmtId="0" fontId="32" fillId="4" borderId="23" xfId="0" applyFont="1" applyFill="1" applyBorder="1" applyAlignment="1">
      <alignment horizontal="center" vertical="center"/>
    </xf>
    <xf numFmtId="0" fontId="33" fillId="4" borderId="23" xfId="0" applyFont="1" applyFill="1" applyBorder="1" applyAlignment="1">
      <alignment horizontal="left" vertical="center" wrapText="1"/>
    </xf>
    <xf numFmtId="3" fontId="32" fillId="4" borderId="12" xfId="0" applyNumberFormat="1" applyFont="1" applyFill="1" applyBorder="1" applyAlignment="1">
      <alignment horizontal="right" vertical="center"/>
    </xf>
    <xf numFmtId="0" fontId="5" fillId="4" borderId="11" xfId="0" applyFont="1" applyFill="1" applyBorder="1" applyAlignment="1" quotePrefix="1">
      <alignment horizontal="center" vertical="center"/>
    </xf>
    <xf numFmtId="0" fontId="33" fillId="4" borderId="11" xfId="0" applyFont="1" applyFill="1" applyBorder="1" applyAlignment="1" quotePrefix="1">
      <alignment horizontal="center" vertical="center"/>
    </xf>
    <xf numFmtId="0" fontId="7" fillId="4" borderId="11" xfId="0" applyFont="1" applyFill="1" applyBorder="1" applyAlignment="1">
      <alignment horizontal="right" vertical="center"/>
    </xf>
    <xf numFmtId="3" fontId="1" fillId="4" borderId="11" xfId="0" applyNumberFormat="1" applyFont="1" applyFill="1" applyBorder="1" applyAlignment="1">
      <alignment vertical="center"/>
    </xf>
    <xf numFmtId="0" fontId="32" fillId="4" borderId="11" xfId="0" applyFont="1" applyFill="1" applyBorder="1" applyAlignment="1">
      <alignment horizontal="center" vertical="center"/>
    </xf>
    <xf numFmtId="3" fontId="32" fillId="4" borderId="11" xfId="0" applyNumberFormat="1" applyFont="1" applyFill="1" applyBorder="1" applyAlignment="1">
      <alignment vertical="center"/>
    </xf>
    <xf numFmtId="3" fontId="32" fillId="0" borderId="15" xfId="0" applyNumberFormat="1" applyFont="1" applyFill="1" applyBorder="1" applyAlignment="1">
      <alignment vertical="center"/>
    </xf>
    <xf numFmtId="0" fontId="33" fillId="35" borderId="27" xfId="0" applyFont="1" applyFill="1" applyBorder="1" applyAlignment="1">
      <alignment horizontal="left" vertical="center" wrapText="1"/>
    </xf>
    <xf numFmtId="3" fontId="32" fillId="35" borderId="11" xfId="0" applyNumberFormat="1" applyFont="1" applyFill="1" applyBorder="1" applyAlignment="1">
      <alignment vertical="center"/>
    </xf>
    <xf numFmtId="3" fontId="28" fillId="0" borderId="0" xfId="0" applyNumberFormat="1" applyFont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36" borderId="13" xfId="0" applyFont="1" applyFill="1" applyBorder="1" applyAlignment="1">
      <alignment horizontal="left" vertical="center" wrapText="1"/>
    </xf>
    <xf numFmtId="0" fontId="33" fillId="35" borderId="27" xfId="0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vertical="center"/>
    </xf>
    <xf numFmtId="0" fontId="33" fillId="35" borderId="27" xfId="0" applyFont="1" applyFill="1" applyBorder="1" applyAlignment="1">
      <alignment horizontal="left" vertical="center" wrapText="1"/>
    </xf>
    <xf numFmtId="0" fontId="5" fillId="0" borderId="29" xfId="0" applyFont="1" applyBorder="1" applyAlignment="1" quotePrefix="1">
      <alignment horizontal="center" vertical="center"/>
    </xf>
    <xf numFmtId="0" fontId="7" fillId="0" borderId="29" xfId="0" applyFont="1" applyBorder="1" applyAlignment="1">
      <alignment vertical="center" wrapText="1"/>
    </xf>
    <xf numFmtId="3" fontId="7" fillId="0" borderId="29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3" fontId="7" fillId="0" borderId="29" xfId="0" applyNumberFormat="1" applyFont="1" applyFill="1" applyBorder="1" applyAlignment="1">
      <alignment vertical="center"/>
    </xf>
    <xf numFmtId="0" fontId="32" fillId="0" borderId="15" xfId="0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33" fillId="35" borderId="27" xfId="0" applyFont="1" applyFill="1" applyBorder="1" applyAlignment="1">
      <alignment horizontal="left" vertical="center" wrapText="1"/>
    </xf>
    <xf numFmtId="0" fontId="33" fillId="35" borderId="30" xfId="0" applyFont="1" applyFill="1" applyBorder="1" applyAlignment="1">
      <alignment horizontal="left" vertical="center" wrapText="1"/>
    </xf>
    <xf numFmtId="0" fontId="33" fillId="35" borderId="3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33" fillId="33" borderId="27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35" borderId="11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124" zoomScaleNormal="124" workbookViewId="0" topLeftCell="A1">
      <selection activeCell="J19" sqref="J19"/>
    </sheetView>
  </sheetViews>
  <sheetFormatPr defaultColWidth="9.00390625" defaultRowHeight="12.75"/>
  <cols>
    <col min="1" max="1" width="5.625" style="1" customWidth="1"/>
    <col min="2" max="2" width="7.625" style="1" customWidth="1"/>
    <col min="3" max="3" width="5.375" style="1" customWidth="1"/>
    <col min="4" max="4" width="37.00390625" style="1" customWidth="1"/>
    <col min="5" max="5" width="10.25390625" style="1" customWidth="1"/>
    <col min="6" max="7" width="9.875" style="1" customWidth="1"/>
    <col min="8" max="8" width="10.00390625" style="1" customWidth="1"/>
    <col min="9" max="9" width="10.125" style="1" customWidth="1"/>
    <col min="10" max="10" width="13.125" style="1" customWidth="1"/>
    <col min="11" max="16384" width="9.125" style="1" customWidth="1"/>
  </cols>
  <sheetData>
    <row r="1" spans="1:7" ht="12.75" customHeight="1">
      <c r="A1" s="9"/>
      <c r="B1" s="9"/>
      <c r="C1" s="9"/>
      <c r="D1" s="10"/>
      <c r="E1" s="10" t="s">
        <v>87</v>
      </c>
      <c r="F1" s="11"/>
      <c r="G1" s="11"/>
    </row>
    <row r="2" spans="1:7" ht="3" customHeight="1">
      <c r="A2" s="9"/>
      <c r="B2" s="9"/>
      <c r="C2" s="9"/>
      <c r="D2" s="11"/>
      <c r="E2" s="11"/>
      <c r="F2" s="12"/>
      <c r="G2" s="9"/>
    </row>
    <row r="3" spans="1:7" ht="12.75">
      <c r="A3" s="9"/>
      <c r="B3" s="9"/>
      <c r="C3" s="9"/>
      <c r="D3" s="13"/>
      <c r="E3" s="13" t="s">
        <v>148</v>
      </c>
      <c r="F3" s="13"/>
      <c r="G3" s="13"/>
    </row>
    <row r="4" spans="1:7" ht="16.5" customHeight="1">
      <c r="A4" s="9"/>
      <c r="B4" s="9"/>
      <c r="C4" s="9"/>
      <c r="D4" s="13"/>
      <c r="E4" s="13" t="s">
        <v>98</v>
      </c>
      <c r="F4" s="13"/>
      <c r="G4" s="13"/>
    </row>
    <row r="5" spans="1:7" ht="13.5" customHeight="1">
      <c r="A5" s="9"/>
      <c r="B5" s="9"/>
      <c r="C5" s="9"/>
      <c r="D5" s="13"/>
      <c r="E5" s="13" t="s">
        <v>149</v>
      </c>
      <c r="F5" s="12"/>
      <c r="G5" s="9"/>
    </row>
    <row r="6" spans="1:7" ht="9" customHeight="1">
      <c r="A6" s="9"/>
      <c r="B6" s="9"/>
      <c r="C6" s="9"/>
      <c r="D6" s="13"/>
      <c r="E6" s="13"/>
      <c r="F6" s="12"/>
      <c r="G6" s="9"/>
    </row>
    <row r="7" spans="1:7" ht="14.25" customHeight="1">
      <c r="A7" s="164" t="s">
        <v>127</v>
      </c>
      <c r="B7" s="164"/>
      <c r="C7" s="164"/>
      <c r="D7" s="164"/>
      <c r="E7" s="164"/>
      <c r="F7" s="164"/>
      <c r="G7" s="164"/>
    </row>
    <row r="8" spans="1:7" ht="6" customHeight="1">
      <c r="A8" s="49"/>
      <c r="B8" s="49"/>
      <c r="C8" s="49"/>
      <c r="D8" s="49"/>
      <c r="E8" s="49"/>
      <c r="F8" s="9"/>
      <c r="G8" s="9"/>
    </row>
    <row r="9" spans="1:8" ht="10.5" customHeight="1">
      <c r="A9" s="167" t="s">
        <v>33</v>
      </c>
      <c r="B9" s="167"/>
      <c r="C9" s="167"/>
      <c r="D9" s="165" t="s">
        <v>37</v>
      </c>
      <c r="E9" s="161" t="s">
        <v>144</v>
      </c>
      <c r="F9" s="162"/>
      <c r="G9" s="163"/>
      <c r="H9" s="158" t="s">
        <v>93</v>
      </c>
    </row>
    <row r="10" spans="1:8" ht="9.75" customHeight="1">
      <c r="A10" s="165" t="s">
        <v>34</v>
      </c>
      <c r="B10" s="165" t="s">
        <v>35</v>
      </c>
      <c r="C10" s="165" t="s">
        <v>36</v>
      </c>
      <c r="D10" s="168"/>
      <c r="E10" s="167" t="s">
        <v>67</v>
      </c>
      <c r="F10" s="167" t="s">
        <v>68</v>
      </c>
      <c r="G10" s="167"/>
      <c r="H10" s="159"/>
    </row>
    <row r="11" spans="1:8" ht="26.25" customHeight="1">
      <c r="A11" s="166"/>
      <c r="B11" s="166"/>
      <c r="C11" s="166"/>
      <c r="D11" s="168"/>
      <c r="E11" s="167"/>
      <c r="F11" s="58" t="s">
        <v>69</v>
      </c>
      <c r="G11" s="58" t="s">
        <v>70</v>
      </c>
      <c r="H11" s="160"/>
    </row>
    <row r="12" spans="1:8" ht="9" customHeight="1">
      <c r="A12" s="14">
        <v>1</v>
      </c>
      <c r="B12" s="14">
        <v>2</v>
      </c>
      <c r="C12" s="14">
        <v>3</v>
      </c>
      <c r="D12" s="15">
        <v>4</v>
      </c>
      <c r="E12" s="15">
        <v>5</v>
      </c>
      <c r="F12" s="15">
        <v>6</v>
      </c>
      <c r="G12" s="14">
        <v>7</v>
      </c>
      <c r="H12" s="15">
        <v>8</v>
      </c>
    </row>
    <row r="13" spans="1:9" s="4" customFormat="1" ht="15.75" customHeight="1">
      <c r="A13" s="74" t="s">
        <v>1</v>
      </c>
      <c r="B13" s="75"/>
      <c r="C13" s="74"/>
      <c r="D13" s="76" t="s">
        <v>4</v>
      </c>
      <c r="E13" s="77">
        <f>SUM(E14,E16)</f>
        <v>201000</v>
      </c>
      <c r="F13" s="77">
        <f>SUM(F14,F16)</f>
        <v>1000</v>
      </c>
      <c r="G13" s="78">
        <f>SUM(G14,G16)</f>
        <v>200000</v>
      </c>
      <c r="H13" s="78"/>
      <c r="I13" s="6"/>
    </row>
    <row r="14" spans="1:9" s="4" customFormat="1" ht="11.25" customHeight="1">
      <c r="A14" s="111"/>
      <c r="B14" s="112" t="s">
        <v>2</v>
      </c>
      <c r="C14" s="112"/>
      <c r="D14" s="117" t="s">
        <v>3</v>
      </c>
      <c r="E14" s="113">
        <f>SUM(E15:E15)</f>
        <v>200000</v>
      </c>
      <c r="F14" s="113"/>
      <c r="G14" s="114">
        <f>SUM(G15:G15)</f>
        <v>200000</v>
      </c>
      <c r="H14" s="114"/>
      <c r="I14" s="6"/>
    </row>
    <row r="15" spans="1:9" s="4" customFormat="1" ht="24.75" customHeight="1">
      <c r="A15" s="16"/>
      <c r="B15" s="16"/>
      <c r="C15" s="21">
        <v>6290</v>
      </c>
      <c r="D15" s="22" t="s">
        <v>101</v>
      </c>
      <c r="E15" s="23">
        <v>200000</v>
      </c>
      <c r="F15" s="24"/>
      <c r="G15" s="63">
        <f>E15</f>
        <v>200000</v>
      </c>
      <c r="H15" s="88"/>
      <c r="I15" s="6"/>
    </row>
    <row r="16" spans="1:11" s="4" customFormat="1" ht="12" customHeight="1">
      <c r="A16" s="115"/>
      <c r="B16" s="116" t="s">
        <v>74</v>
      </c>
      <c r="C16" s="116"/>
      <c r="D16" s="118" t="s">
        <v>6</v>
      </c>
      <c r="E16" s="114">
        <f>SUM(E17)</f>
        <v>1000</v>
      </c>
      <c r="F16" s="114">
        <f>SUM(F17)</f>
        <v>1000</v>
      </c>
      <c r="G16" s="114"/>
      <c r="H16" s="119"/>
      <c r="I16" s="6"/>
      <c r="K16" s="4" t="s">
        <v>94</v>
      </c>
    </row>
    <row r="17" spans="1:9" s="4" customFormat="1" ht="46.5" customHeight="1">
      <c r="A17" s="16"/>
      <c r="B17" s="16"/>
      <c r="C17" s="17" t="s">
        <v>38</v>
      </c>
      <c r="D17" s="18" t="s">
        <v>112</v>
      </c>
      <c r="E17" s="19">
        <v>1000</v>
      </c>
      <c r="F17" s="20">
        <f>E17</f>
        <v>1000</v>
      </c>
      <c r="G17" s="61"/>
      <c r="H17" s="62"/>
      <c r="I17" s="6"/>
    </row>
    <row r="18" spans="1:9" s="4" customFormat="1" ht="15" customHeight="1">
      <c r="A18" s="79">
        <v>700</v>
      </c>
      <c r="B18" s="75"/>
      <c r="C18" s="79"/>
      <c r="D18" s="80" t="s">
        <v>8</v>
      </c>
      <c r="E18" s="77">
        <f>SUM(E19)</f>
        <v>7166067</v>
      </c>
      <c r="F18" s="77">
        <f>SUM(F19)</f>
        <v>2166067</v>
      </c>
      <c r="G18" s="77">
        <f>G19</f>
        <v>5000000</v>
      </c>
      <c r="H18" s="77"/>
      <c r="I18" s="6"/>
    </row>
    <row r="19" spans="1:9" s="4" customFormat="1" ht="14.25" customHeight="1">
      <c r="A19" s="111"/>
      <c r="B19" s="120">
        <v>70005</v>
      </c>
      <c r="C19" s="120"/>
      <c r="D19" s="117" t="s">
        <v>7</v>
      </c>
      <c r="E19" s="114">
        <f>SUM(E20:E24)</f>
        <v>7166067</v>
      </c>
      <c r="F19" s="114">
        <f>SUM(F20:F24)</f>
        <v>2166067</v>
      </c>
      <c r="G19" s="114">
        <f>G22</f>
        <v>5000000</v>
      </c>
      <c r="H19" s="122"/>
      <c r="I19" s="6"/>
    </row>
    <row r="20" spans="1:9" ht="21.75" customHeight="1">
      <c r="A20" s="16"/>
      <c r="B20" s="16"/>
      <c r="C20" s="21" t="s">
        <v>114</v>
      </c>
      <c r="D20" s="25" t="s">
        <v>115</v>
      </c>
      <c r="E20" s="23">
        <v>353817</v>
      </c>
      <c r="F20" s="23">
        <f>E20</f>
        <v>353817</v>
      </c>
      <c r="G20" s="26"/>
      <c r="H20" s="59"/>
      <c r="I20" s="6"/>
    </row>
    <row r="21" spans="1:11" ht="44.25" customHeight="1">
      <c r="A21" s="16"/>
      <c r="B21" s="16"/>
      <c r="C21" s="17" t="s">
        <v>38</v>
      </c>
      <c r="D21" s="18" t="s">
        <v>112</v>
      </c>
      <c r="E21" s="19">
        <v>1115850</v>
      </c>
      <c r="F21" s="23">
        <f>E21</f>
        <v>1115850</v>
      </c>
      <c r="G21" s="26"/>
      <c r="H21" s="59"/>
      <c r="I21" s="6"/>
      <c r="K21" s="5"/>
    </row>
    <row r="22" spans="1:9" ht="23.25" customHeight="1">
      <c r="A22" s="16"/>
      <c r="B22" s="16"/>
      <c r="C22" s="17" t="s">
        <v>73</v>
      </c>
      <c r="D22" s="18" t="s">
        <v>113</v>
      </c>
      <c r="E22" s="19">
        <v>5000000</v>
      </c>
      <c r="F22" s="23"/>
      <c r="G22" s="19">
        <f>E22</f>
        <v>5000000</v>
      </c>
      <c r="H22" s="65"/>
      <c r="I22" s="6"/>
    </row>
    <row r="23" spans="1:9" ht="12" customHeight="1">
      <c r="A23" s="16"/>
      <c r="B23" s="16"/>
      <c r="C23" s="17" t="s">
        <v>41</v>
      </c>
      <c r="D23" s="44" t="s">
        <v>111</v>
      </c>
      <c r="E23" s="19">
        <v>5000</v>
      </c>
      <c r="F23" s="23">
        <f>E23</f>
        <v>5000</v>
      </c>
      <c r="G23" s="26"/>
      <c r="H23" s="59"/>
      <c r="I23" s="6"/>
    </row>
    <row r="24" spans="1:9" ht="12" customHeight="1">
      <c r="A24" s="27"/>
      <c r="B24" s="27"/>
      <c r="C24" s="29" t="s">
        <v>55</v>
      </c>
      <c r="D24" s="30" t="s">
        <v>102</v>
      </c>
      <c r="E24" s="31">
        <v>691400</v>
      </c>
      <c r="F24" s="31">
        <f>E24</f>
        <v>691400</v>
      </c>
      <c r="G24" s="33"/>
      <c r="H24" s="62"/>
      <c r="I24" s="6"/>
    </row>
    <row r="25" spans="1:9" ht="17.25" customHeight="1">
      <c r="A25" s="79">
        <v>750</v>
      </c>
      <c r="B25" s="75"/>
      <c r="C25" s="79"/>
      <c r="D25" s="80" t="s">
        <v>10</v>
      </c>
      <c r="E25" s="77">
        <f>SUM(E26,E30,E35)</f>
        <v>332215</v>
      </c>
      <c r="F25" s="77">
        <f>SUM(F26,F30,F35)</f>
        <v>332215</v>
      </c>
      <c r="G25" s="77"/>
      <c r="H25" s="77">
        <f>SUM(H26,H30,H35)</f>
        <v>10800</v>
      </c>
      <c r="I25" s="6"/>
    </row>
    <row r="26" spans="1:9" s="3" customFormat="1" ht="14.25" customHeight="1">
      <c r="A26" s="115"/>
      <c r="B26" s="121">
        <v>75011</v>
      </c>
      <c r="C26" s="121"/>
      <c r="D26" s="118" t="s">
        <v>9</v>
      </c>
      <c r="E26" s="114">
        <f>SUM(E27:E28)</f>
        <v>140916</v>
      </c>
      <c r="F26" s="114">
        <f>SUM(F27:F28)</f>
        <v>140916</v>
      </c>
      <c r="G26" s="114"/>
      <c r="H26" s="119"/>
      <c r="I26" s="6"/>
    </row>
    <row r="27" spans="1:9" ht="33.75" customHeight="1">
      <c r="A27" s="16"/>
      <c r="B27" s="16"/>
      <c r="C27" s="21">
        <v>2010</v>
      </c>
      <c r="D27" s="25" t="s">
        <v>11</v>
      </c>
      <c r="E27" s="23">
        <v>140866</v>
      </c>
      <c r="F27" s="23">
        <f>E27</f>
        <v>140866</v>
      </c>
      <c r="G27" s="26"/>
      <c r="H27" s="59"/>
      <c r="I27" s="6"/>
    </row>
    <row r="28" spans="1:9" ht="35.25" customHeight="1">
      <c r="A28" s="16"/>
      <c r="B28" s="16"/>
      <c r="C28" s="29">
        <v>2360</v>
      </c>
      <c r="D28" s="30" t="s">
        <v>103</v>
      </c>
      <c r="E28" s="31">
        <v>50</v>
      </c>
      <c r="F28" s="32">
        <f>E28</f>
        <v>50</v>
      </c>
      <c r="G28" s="35"/>
      <c r="H28" s="60"/>
      <c r="I28" s="6"/>
    </row>
    <row r="29" spans="1:9" ht="0.75" customHeight="1" hidden="1">
      <c r="A29" s="54"/>
      <c r="B29" s="54"/>
      <c r="C29" s="54"/>
      <c r="D29" s="55"/>
      <c r="E29" s="56"/>
      <c r="F29" s="56"/>
      <c r="G29" s="57"/>
      <c r="H29" s="6"/>
      <c r="I29" s="6"/>
    </row>
    <row r="30" spans="1:9" s="3" customFormat="1" ht="16.5" customHeight="1">
      <c r="A30" s="115"/>
      <c r="B30" s="121">
        <v>75023</v>
      </c>
      <c r="C30" s="121"/>
      <c r="D30" s="118" t="s">
        <v>23</v>
      </c>
      <c r="E30" s="114">
        <f>SUM(E31:E34)</f>
        <v>180499</v>
      </c>
      <c r="F30" s="114">
        <f>SUM(F31:F34)</f>
        <v>180499</v>
      </c>
      <c r="G30" s="114"/>
      <c r="H30" s="119"/>
      <c r="I30" s="6"/>
    </row>
    <row r="31" spans="1:9" ht="13.5" customHeight="1">
      <c r="A31" s="16"/>
      <c r="B31" s="16"/>
      <c r="C31" s="21" t="s">
        <v>39</v>
      </c>
      <c r="D31" s="25" t="s">
        <v>72</v>
      </c>
      <c r="E31" s="23">
        <v>50000</v>
      </c>
      <c r="F31" s="23">
        <f>E31</f>
        <v>50000</v>
      </c>
      <c r="G31" s="26"/>
      <c r="H31" s="59"/>
      <c r="I31" s="6"/>
    </row>
    <row r="32" spans="1:9" ht="13.5" customHeight="1">
      <c r="A32" s="16"/>
      <c r="B32" s="16"/>
      <c r="C32" s="21" t="s">
        <v>40</v>
      </c>
      <c r="D32" s="25" t="s">
        <v>106</v>
      </c>
      <c r="E32" s="23">
        <v>499</v>
      </c>
      <c r="F32" s="23">
        <f>E32</f>
        <v>499</v>
      </c>
      <c r="G32" s="26"/>
      <c r="H32" s="59"/>
      <c r="I32" s="6"/>
    </row>
    <row r="33" spans="1:9" ht="12" customHeight="1">
      <c r="A33" s="27"/>
      <c r="B33" s="27"/>
      <c r="C33" s="17" t="s">
        <v>41</v>
      </c>
      <c r="D33" s="44" t="s">
        <v>111</v>
      </c>
      <c r="E33" s="19">
        <v>50000</v>
      </c>
      <c r="F33" s="19">
        <f>E33</f>
        <v>50000</v>
      </c>
      <c r="G33" s="26"/>
      <c r="H33" s="59"/>
      <c r="I33" s="6"/>
    </row>
    <row r="34" spans="1:9" ht="12" customHeight="1">
      <c r="A34" s="27"/>
      <c r="B34" s="27"/>
      <c r="C34" s="17" t="s">
        <v>55</v>
      </c>
      <c r="D34" s="18" t="s">
        <v>64</v>
      </c>
      <c r="E34" s="19">
        <v>80000</v>
      </c>
      <c r="F34" s="19">
        <f>E34</f>
        <v>80000</v>
      </c>
      <c r="G34" s="26"/>
      <c r="H34" s="59"/>
      <c r="I34" s="6"/>
    </row>
    <row r="35" spans="1:9" ht="60.75" customHeight="1">
      <c r="A35" s="115"/>
      <c r="B35" s="121">
        <v>75095</v>
      </c>
      <c r="C35" s="121"/>
      <c r="D35" s="118" t="s">
        <v>107</v>
      </c>
      <c r="E35" s="114">
        <f>SUM(E36:E37)</f>
        <v>10800</v>
      </c>
      <c r="F35" s="114">
        <f>SUM(F36:F37)</f>
        <v>10800</v>
      </c>
      <c r="G35" s="114"/>
      <c r="H35" s="114">
        <f>SUM(H36:H37)</f>
        <v>10800</v>
      </c>
      <c r="I35" s="6"/>
    </row>
    <row r="36" spans="1:9" ht="44.25" customHeight="1">
      <c r="A36" s="29"/>
      <c r="B36" s="29"/>
      <c r="C36" s="17">
        <v>2008</v>
      </c>
      <c r="D36" s="18" t="s">
        <v>136</v>
      </c>
      <c r="E36" s="19">
        <v>9180</v>
      </c>
      <c r="F36" s="19">
        <f>E36</f>
        <v>9180</v>
      </c>
      <c r="G36" s="26"/>
      <c r="H36" s="89">
        <f>F36</f>
        <v>9180</v>
      </c>
      <c r="I36" s="6"/>
    </row>
    <row r="37" spans="1:9" ht="45" customHeight="1">
      <c r="A37" s="36"/>
      <c r="B37" s="36"/>
      <c r="C37" s="34">
        <v>2009</v>
      </c>
      <c r="D37" s="22" t="s">
        <v>89</v>
      </c>
      <c r="E37" s="28">
        <v>1620</v>
      </c>
      <c r="F37" s="28">
        <f>E37</f>
        <v>1620</v>
      </c>
      <c r="G37" s="35"/>
      <c r="H37" s="146">
        <f>F37</f>
        <v>1620</v>
      </c>
      <c r="I37" s="6"/>
    </row>
    <row r="38" spans="1:9" ht="45" customHeight="1">
      <c r="A38" s="148"/>
      <c r="B38" s="148"/>
      <c r="C38" s="148"/>
      <c r="D38" s="149"/>
      <c r="E38" s="150"/>
      <c r="F38" s="150"/>
      <c r="G38" s="151"/>
      <c r="H38" s="152"/>
      <c r="I38" s="6"/>
    </row>
    <row r="39" spans="1:9" ht="39" customHeight="1">
      <c r="A39" s="79">
        <v>751</v>
      </c>
      <c r="B39" s="75"/>
      <c r="C39" s="79"/>
      <c r="D39" s="80" t="s">
        <v>104</v>
      </c>
      <c r="E39" s="77">
        <f>E40</f>
        <v>4258</v>
      </c>
      <c r="F39" s="77">
        <f>F40</f>
        <v>4258</v>
      </c>
      <c r="G39" s="77"/>
      <c r="H39" s="141"/>
      <c r="I39" s="6"/>
    </row>
    <row r="40" spans="1:9" ht="27" customHeight="1">
      <c r="A40" s="111"/>
      <c r="B40" s="120">
        <v>75101</v>
      </c>
      <c r="C40" s="120"/>
      <c r="D40" s="117" t="s">
        <v>105</v>
      </c>
      <c r="E40" s="114">
        <f>SUM(E41)</f>
        <v>4258</v>
      </c>
      <c r="F40" s="114">
        <f>SUM(F41)</f>
        <v>4258</v>
      </c>
      <c r="G40" s="114"/>
      <c r="H40" s="122"/>
      <c r="I40" s="6"/>
    </row>
    <row r="41" spans="1:9" ht="31.5" customHeight="1">
      <c r="A41" s="36"/>
      <c r="B41" s="36"/>
      <c r="C41" s="34">
        <v>2010</v>
      </c>
      <c r="D41" s="22" t="s">
        <v>11</v>
      </c>
      <c r="E41" s="37">
        <v>4258</v>
      </c>
      <c r="F41" s="37">
        <f>E41</f>
        <v>4258</v>
      </c>
      <c r="G41" s="33"/>
      <c r="H41" s="88"/>
      <c r="I41" s="6"/>
    </row>
    <row r="42" spans="1:9" ht="15.75" customHeight="1">
      <c r="A42" s="79">
        <v>752</v>
      </c>
      <c r="B42" s="75"/>
      <c r="C42" s="79"/>
      <c r="D42" s="80" t="s">
        <v>137</v>
      </c>
      <c r="E42" s="77">
        <f>E43</f>
        <v>200</v>
      </c>
      <c r="F42" s="77">
        <f>F43</f>
        <v>200</v>
      </c>
      <c r="G42" s="77"/>
      <c r="H42" s="141"/>
      <c r="I42" s="6"/>
    </row>
    <row r="43" spans="1:9" ht="16.5" customHeight="1">
      <c r="A43" s="111"/>
      <c r="B43" s="120">
        <v>75212</v>
      </c>
      <c r="C43" s="120"/>
      <c r="D43" s="117" t="s">
        <v>138</v>
      </c>
      <c r="E43" s="114">
        <f>SUM(E44)</f>
        <v>200</v>
      </c>
      <c r="F43" s="114">
        <f>SUM(F44)</f>
        <v>200</v>
      </c>
      <c r="G43" s="114"/>
      <c r="H43" s="122"/>
      <c r="I43" s="6"/>
    </row>
    <row r="44" spans="1:9" ht="36.75" customHeight="1">
      <c r="A44" s="36"/>
      <c r="B44" s="36"/>
      <c r="C44" s="34">
        <v>2010</v>
      </c>
      <c r="D44" s="22" t="s">
        <v>11</v>
      </c>
      <c r="E44" s="37">
        <v>200</v>
      </c>
      <c r="F44" s="37">
        <f>E44</f>
        <v>200</v>
      </c>
      <c r="G44" s="33"/>
      <c r="H44" s="88"/>
      <c r="I44" s="6"/>
    </row>
    <row r="45" spans="1:9" ht="50.25" customHeight="1">
      <c r="A45" s="82">
        <v>756</v>
      </c>
      <c r="B45" s="75"/>
      <c r="C45" s="79"/>
      <c r="D45" s="80" t="s">
        <v>71</v>
      </c>
      <c r="E45" s="85">
        <f>SUM(E46+E49+E56+E64+E68)</f>
        <v>101445898</v>
      </c>
      <c r="F45" s="85">
        <f>SUM(F46+F49+F56+F64+F68)</f>
        <v>101445898</v>
      </c>
      <c r="G45" s="78"/>
      <c r="H45" s="81"/>
      <c r="I45" s="6"/>
    </row>
    <row r="46" spans="1:9" ht="25.5" customHeight="1">
      <c r="A46" s="123"/>
      <c r="B46" s="124">
        <v>75601</v>
      </c>
      <c r="C46" s="124"/>
      <c r="D46" s="125" t="s">
        <v>12</v>
      </c>
      <c r="E46" s="126">
        <f>SUM(E47:E48)</f>
        <v>81000</v>
      </c>
      <c r="F46" s="126">
        <f>SUM(F47:F48)</f>
        <v>81000</v>
      </c>
      <c r="G46" s="114"/>
      <c r="H46" s="119"/>
      <c r="I46" s="6"/>
    </row>
    <row r="47" spans="1:9" ht="24.75" customHeight="1">
      <c r="A47" s="38"/>
      <c r="B47" s="16"/>
      <c r="C47" s="21" t="s">
        <v>42</v>
      </c>
      <c r="D47" s="25" t="s">
        <v>116</v>
      </c>
      <c r="E47" s="23">
        <v>80000</v>
      </c>
      <c r="F47" s="23">
        <f>E47</f>
        <v>80000</v>
      </c>
      <c r="G47" s="19"/>
      <c r="H47" s="59"/>
      <c r="I47" s="6"/>
    </row>
    <row r="48" spans="1:9" ht="11.25" customHeight="1">
      <c r="A48" s="52"/>
      <c r="B48" s="51"/>
      <c r="C48" s="34" t="s">
        <v>43</v>
      </c>
      <c r="D48" s="22" t="s">
        <v>117</v>
      </c>
      <c r="E48" s="28">
        <v>1000</v>
      </c>
      <c r="F48" s="28">
        <f>E48</f>
        <v>1000</v>
      </c>
      <c r="G48" s="28"/>
      <c r="H48" s="60"/>
      <c r="I48" s="6"/>
    </row>
    <row r="49" spans="1:9" s="3" customFormat="1" ht="63.75" customHeight="1">
      <c r="A49" s="127"/>
      <c r="B49" s="121">
        <v>75615</v>
      </c>
      <c r="C49" s="128"/>
      <c r="D49" s="118" t="s">
        <v>58</v>
      </c>
      <c r="E49" s="114">
        <f>SUM(E50:E55)</f>
        <v>23300000</v>
      </c>
      <c r="F49" s="114">
        <f>SUM(F50:F55)</f>
        <v>23300000</v>
      </c>
      <c r="G49" s="114"/>
      <c r="H49" s="119"/>
      <c r="I49" s="6"/>
    </row>
    <row r="50" spans="1:9" ht="11.25" customHeight="1">
      <c r="A50" s="38"/>
      <c r="B50" s="16"/>
      <c r="C50" s="21" t="s">
        <v>44</v>
      </c>
      <c r="D50" s="25" t="s">
        <v>118</v>
      </c>
      <c r="E50" s="23">
        <v>22000000</v>
      </c>
      <c r="F50" s="23">
        <f aca="true" t="shared" si="0" ref="F50:F55">E50</f>
        <v>22000000</v>
      </c>
      <c r="G50" s="26"/>
      <c r="H50" s="59"/>
      <c r="I50" s="6"/>
    </row>
    <row r="51" spans="1:9" ht="11.25" customHeight="1">
      <c r="A51" s="38"/>
      <c r="B51" s="16"/>
      <c r="C51" s="17" t="s">
        <v>45</v>
      </c>
      <c r="D51" s="18" t="s">
        <v>119</v>
      </c>
      <c r="E51" s="19">
        <v>14000</v>
      </c>
      <c r="F51" s="23">
        <f t="shared" si="0"/>
        <v>14000</v>
      </c>
      <c r="G51" s="26"/>
      <c r="H51" s="59"/>
      <c r="I51" s="6"/>
    </row>
    <row r="52" spans="1:9" ht="11.25" customHeight="1">
      <c r="A52" s="38"/>
      <c r="B52" s="16"/>
      <c r="C52" s="17" t="s">
        <v>46</v>
      </c>
      <c r="D52" s="18" t="s">
        <v>120</v>
      </c>
      <c r="E52" s="19">
        <v>26000</v>
      </c>
      <c r="F52" s="23">
        <f t="shared" si="0"/>
        <v>26000</v>
      </c>
      <c r="G52" s="26"/>
      <c r="H52" s="59"/>
      <c r="I52" s="6"/>
    </row>
    <row r="53" spans="1:9" ht="11.25" customHeight="1">
      <c r="A53" s="38"/>
      <c r="B53" s="16"/>
      <c r="C53" s="17" t="s">
        <v>47</v>
      </c>
      <c r="D53" s="18" t="s">
        <v>121</v>
      </c>
      <c r="E53" s="19">
        <v>1100000</v>
      </c>
      <c r="F53" s="23">
        <f t="shared" si="0"/>
        <v>1100000</v>
      </c>
      <c r="G53" s="26"/>
      <c r="H53" s="59"/>
      <c r="I53" s="6"/>
    </row>
    <row r="54" spans="1:9" ht="12" customHeight="1">
      <c r="A54" s="38"/>
      <c r="B54" s="16"/>
      <c r="C54" s="17" t="s">
        <v>48</v>
      </c>
      <c r="D54" s="18" t="s">
        <v>122</v>
      </c>
      <c r="E54" s="19">
        <v>130000</v>
      </c>
      <c r="F54" s="23">
        <f t="shared" si="0"/>
        <v>130000</v>
      </c>
      <c r="G54" s="26"/>
      <c r="H54" s="59"/>
      <c r="I54" s="6"/>
    </row>
    <row r="55" spans="1:9" ht="22.5" customHeight="1">
      <c r="A55" s="52"/>
      <c r="B55" s="51"/>
      <c r="C55" s="34" t="s">
        <v>43</v>
      </c>
      <c r="D55" s="22" t="s">
        <v>123</v>
      </c>
      <c r="E55" s="28">
        <v>30000</v>
      </c>
      <c r="F55" s="37">
        <f t="shared" si="0"/>
        <v>30000</v>
      </c>
      <c r="G55" s="35"/>
      <c r="H55" s="60"/>
      <c r="I55" s="6"/>
    </row>
    <row r="56" spans="1:9" ht="63" customHeight="1">
      <c r="A56" s="115"/>
      <c r="B56" s="121">
        <v>75616</v>
      </c>
      <c r="C56" s="121"/>
      <c r="D56" s="118" t="s">
        <v>57</v>
      </c>
      <c r="E56" s="114">
        <f>SUM(E57:E63)</f>
        <v>14808000</v>
      </c>
      <c r="F56" s="114">
        <f>SUM(F57:F63)</f>
        <v>14808000</v>
      </c>
      <c r="G56" s="114"/>
      <c r="H56" s="119"/>
      <c r="I56" s="6"/>
    </row>
    <row r="57" spans="1:9" ht="13.5" customHeight="1">
      <c r="A57" s="38"/>
      <c r="B57" s="16"/>
      <c r="C57" s="21" t="s">
        <v>44</v>
      </c>
      <c r="D57" s="25" t="s">
        <v>118</v>
      </c>
      <c r="E57" s="19">
        <v>10000000</v>
      </c>
      <c r="F57" s="19">
        <f aca="true" t="shared" si="1" ref="F57:F63">E57</f>
        <v>10000000</v>
      </c>
      <c r="G57" s="26"/>
      <c r="H57" s="59"/>
      <c r="I57" s="6"/>
    </row>
    <row r="58" spans="1:9" ht="12" customHeight="1">
      <c r="A58" s="38"/>
      <c r="B58" s="16"/>
      <c r="C58" s="17" t="s">
        <v>45</v>
      </c>
      <c r="D58" s="18" t="s">
        <v>119</v>
      </c>
      <c r="E58" s="19">
        <v>300000</v>
      </c>
      <c r="F58" s="19">
        <f t="shared" si="1"/>
        <v>300000</v>
      </c>
      <c r="G58" s="26"/>
      <c r="H58" s="59"/>
      <c r="I58" s="6"/>
    </row>
    <row r="59" spans="1:9" ht="13.5" customHeight="1">
      <c r="A59" s="38"/>
      <c r="B59" s="16"/>
      <c r="C59" s="17" t="s">
        <v>46</v>
      </c>
      <c r="D59" s="18" t="s">
        <v>120</v>
      </c>
      <c r="E59" s="19">
        <v>8000</v>
      </c>
      <c r="F59" s="19">
        <f t="shared" si="1"/>
        <v>8000</v>
      </c>
      <c r="G59" s="26"/>
      <c r="H59" s="59"/>
      <c r="I59" s="6"/>
    </row>
    <row r="60" spans="1:9" ht="12" customHeight="1">
      <c r="A60" s="38"/>
      <c r="B60" s="16"/>
      <c r="C60" s="17" t="s">
        <v>47</v>
      </c>
      <c r="D60" s="18" t="s">
        <v>121</v>
      </c>
      <c r="E60" s="19">
        <v>350000</v>
      </c>
      <c r="F60" s="19">
        <f t="shared" si="1"/>
        <v>350000</v>
      </c>
      <c r="G60" s="26"/>
      <c r="H60" s="59"/>
      <c r="I60" s="6"/>
    </row>
    <row r="61" spans="1:9" ht="14.25" customHeight="1">
      <c r="A61" s="38"/>
      <c r="B61" s="16"/>
      <c r="C61" s="17" t="s">
        <v>49</v>
      </c>
      <c r="D61" s="18" t="s">
        <v>124</v>
      </c>
      <c r="E61" s="19">
        <v>100000</v>
      </c>
      <c r="F61" s="19">
        <f t="shared" si="1"/>
        <v>100000</v>
      </c>
      <c r="G61" s="26"/>
      <c r="H61" s="59"/>
      <c r="I61" s="6"/>
    </row>
    <row r="62" spans="1:9" ht="12.75" customHeight="1">
      <c r="A62" s="38"/>
      <c r="B62" s="16"/>
      <c r="C62" s="17" t="s">
        <v>48</v>
      </c>
      <c r="D62" s="18" t="s">
        <v>122</v>
      </c>
      <c r="E62" s="19">
        <v>4000000</v>
      </c>
      <c r="F62" s="19">
        <f t="shared" si="1"/>
        <v>4000000</v>
      </c>
      <c r="G62" s="26"/>
      <c r="H62" s="59"/>
      <c r="I62" s="6"/>
    </row>
    <row r="63" spans="1:9" ht="23.25" customHeight="1">
      <c r="A63" s="52"/>
      <c r="B63" s="51"/>
      <c r="C63" s="34" t="s">
        <v>43</v>
      </c>
      <c r="D63" s="22" t="s">
        <v>123</v>
      </c>
      <c r="E63" s="28">
        <v>50000</v>
      </c>
      <c r="F63" s="28">
        <f t="shared" si="1"/>
        <v>50000</v>
      </c>
      <c r="G63" s="35"/>
      <c r="H63" s="60"/>
      <c r="I63" s="6"/>
    </row>
    <row r="64" spans="1:9" s="3" customFormat="1" ht="25.5" customHeight="1">
      <c r="A64" s="115"/>
      <c r="B64" s="121">
        <v>75618</v>
      </c>
      <c r="C64" s="121"/>
      <c r="D64" s="118" t="s">
        <v>59</v>
      </c>
      <c r="E64" s="114">
        <f>SUM(E65:E67)</f>
        <v>960000</v>
      </c>
      <c r="F64" s="114">
        <f>SUM(F65:F67)</f>
        <v>960000</v>
      </c>
      <c r="G64" s="114"/>
      <c r="H64" s="119"/>
      <c r="I64" s="6"/>
    </row>
    <row r="65" spans="1:9" ht="11.25" customHeight="1">
      <c r="A65" s="38"/>
      <c r="B65" s="16"/>
      <c r="C65" s="17" t="s">
        <v>50</v>
      </c>
      <c r="D65" s="18" t="s">
        <v>13</v>
      </c>
      <c r="E65" s="19">
        <v>150000</v>
      </c>
      <c r="F65" s="19">
        <f>E65</f>
        <v>150000</v>
      </c>
      <c r="G65" s="26"/>
      <c r="H65" s="59"/>
      <c r="I65" s="6"/>
    </row>
    <row r="66" spans="1:9" ht="11.25" customHeight="1">
      <c r="A66" s="38"/>
      <c r="B66" s="16"/>
      <c r="C66" s="17" t="s">
        <v>51</v>
      </c>
      <c r="D66" s="18" t="s">
        <v>14</v>
      </c>
      <c r="E66" s="19">
        <v>450000</v>
      </c>
      <c r="F66" s="19">
        <f>E66</f>
        <v>450000</v>
      </c>
      <c r="G66" s="26"/>
      <c r="H66" s="59"/>
      <c r="I66" s="6"/>
    </row>
    <row r="67" spans="1:9" ht="22.5" customHeight="1">
      <c r="A67" s="38"/>
      <c r="B67" s="16"/>
      <c r="C67" s="29" t="s">
        <v>88</v>
      </c>
      <c r="D67" s="30" t="s">
        <v>91</v>
      </c>
      <c r="E67" s="19">
        <v>360000</v>
      </c>
      <c r="F67" s="19">
        <f>E67</f>
        <v>360000</v>
      </c>
      <c r="G67" s="33"/>
      <c r="H67" s="62"/>
      <c r="I67" s="6"/>
    </row>
    <row r="68" spans="1:9" s="3" customFormat="1" ht="24">
      <c r="A68" s="115"/>
      <c r="B68" s="121">
        <v>75621</v>
      </c>
      <c r="C68" s="121"/>
      <c r="D68" s="118" t="s">
        <v>15</v>
      </c>
      <c r="E68" s="114">
        <f>SUM(E70,E69)</f>
        <v>62296898</v>
      </c>
      <c r="F68" s="114">
        <f>SUM(F70,F69)</f>
        <v>62296898</v>
      </c>
      <c r="G68" s="114"/>
      <c r="H68" s="119"/>
      <c r="I68" s="6"/>
    </row>
    <row r="69" spans="1:9" ht="12.75" customHeight="1">
      <c r="A69" s="39"/>
      <c r="B69" s="29"/>
      <c r="C69" s="17" t="s">
        <v>52</v>
      </c>
      <c r="D69" s="18" t="s">
        <v>12</v>
      </c>
      <c r="E69" s="19">
        <v>59796898</v>
      </c>
      <c r="F69" s="19">
        <f>E69</f>
        <v>59796898</v>
      </c>
      <c r="G69" s="26"/>
      <c r="H69" s="59"/>
      <c r="I69" s="6"/>
    </row>
    <row r="70" spans="1:9" ht="13.5" customHeight="1">
      <c r="A70" s="52"/>
      <c r="B70" s="51"/>
      <c r="C70" s="34" t="s">
        <v>53</v>
      </c>
      <c r="D70" s="22" t="s">
        <v>125</v>
      </c>
      <c r="E70" s="28">
        <v>2500000</v>
      </c>
      <c r="F70" s="28">
        <f>E70</f>
        <v>2500000</v>
      </c>
      <c r="G70" s="35"/>
      <c r="H70" s="60"/>
      <c r="I70" s="6"/>
    </row>
    <row r="71" spans="1:9" ht="14.25" customHeight="1">
      <c r="A71" s="82">
        <v>758</v>
      </c>
      <c r="B71" s="75"/>
      <c r="C71" s="79"/>
      <c r="D71" s="145" t="s">
        <v>16</v>
      </c>
      <c r="E71" s="77">
        <f>E72</f>
        <v>38312084</v>
      </c>
      <c r="F71" s="77">
        <f>F72</f>
        <v>38312084</v>
      </c>
      <c r="G71" s="77"/>
      <c r="H71" s="92"/>
      <c r="I71" s="6"/>
    </row>
    <row r="72" spans="1:9" ht="26.25" customHeight="1">
      <c r="A72" s="127"/>
      <c r="B72" s="121">
        <v>75801</v>
      </c>
      <c r="C72" s="121"/>
      <c r="D72" s="129" t="s">
        <v>19</v>
      </c>
      <c r="E72" s="114">
        <f>E73</f>
        <v>38312084</v>
      </c>
      <c r="F72" s="114">
        <f>F73</f>
        <v>38312084</v>
      </c>
      <c r="G72" s="114"/>
      <c r="H72" s="119" t="s">
        <v>100</v>
      </c>
      <c r="I72" s="6"/>
    </row>
    <row r="73" spans="1:9" ht="13.5" customHeight="1">
      <c r="A73" s="39"/>
      <c r="B73" s="29"/>
      <c r="C73" s="29" t="s">
        <v>54</v>
      </c>
      <c r="D73" s="40" t="s">
        <v>17</v>
      </c>
      <c r="E73" s="31">
        <v>38312084</v>
      </c>
      <c r="F73" s="31">
        <f>E73</f>
        <v>38312084</v>
      </c>
      <c r="G73" s="33"/>
      <c r="H73" s="62"/>
      <c r="I73" s="6"/>
    </row>
    <row r="74" spans="1:9" s="3" customFormat="1" ht="14.25" customHeight="1">
      <c r="A74" s="79">
        <v>801</v>
      </c>
      <c r="B74" s="75"/>
      <c r="C74" s="79"/>
      <c r="D74" s="83" t="s">
        <v>20</v>
      </c>
      <c r="E74" s="77">
        <f>SUM(E75+E77+E81+E88+E90+E86)</f>
        <v>3807800</v>
      </c>
      <c r="F74" s="77">
        <f>SUM(F75+F77+F81+F88+F90+F86)</f>
        <v>3807800</v>
      </c>
      <c r="G74" s="77"/>
      <c r="H74" s="77">
        <f>SUM(H75+H77+H81+H88+H90+H86)</f>
        <v>160800</v>
      </c>
      <c r="I74" s="6"/>
    </row>
    <row r="75" spans="1:9" s="4" customFormat="1" ht="14.25" customHeight="1">
      <c r="A75" s="130"/>
      <c r="B75" s="120">
        <v>80101</v>
      </c>
      <c r="C75" s="120"/>
      <c r="D75" s="131" t="s">
        <v>21</v>
      </c>
      <c r="E75" s="132">
        <f>SUM(E76:E76)</f>
        <v>1500</v>
      </c>
      <c r="F75" s="132">
        <f>SUM(F76:F76)</f>
        <v>1500</v>
      </c>
      <c r="G75" s="114"/>
      <c r="H75" s="114"/>
      <c r="I75" s="6"/>
    </row>
    <row r="76" spans="1:9" ht="11.25" customHeight="1">
      <c r="A76" s="38"/>
      <c r="B76" s="16"/>
      <c r="C76" s="21" t="s">
        <v>41</v>
      </c>
      <c r="D76" s="44" t="s">
        <v>111</v>
      </c>
      <c r="E76" s="19">
        <v>1500</v>
      </c>
      <c r="F76" s="19">
        <f>E76</f>
        <v>1500</v>
      </c>
      <c r="G76" s="26"/>
      <c r="H76" s="59"/>
      <c r="I76" s="6"/>
    </row>
    <row r="77" spans="1:9" ht="29.25" customHeight="1">
      <c r="A77" s="127"/>
      <c r="B77" s="121">
        <v>80103</v>
      </c>
      <c r="C77" s="121"/>
      <c r="D77" s="129" t="s">
        <v>77</v>
      </c>
      <c r="E77" s="114">
        <f>SUM(E78:E80)</f>
        <v>180000</v>
      </c>
      <c r="F77" s="114">
        <f>SUM(F78:F80)</f>
        <v>180000</v>
      </c>
      <c r="G77" s="114"/>
      <c r="H77" s="119"/>
      <c r="I77" s="6"/>
    </row>
    <row r="78" spans="1:9" ht="24.75" customHeight="1">
      <c r="A78" s="38"/>
      <c r="B78" s="16"/>
      <c r="C78" s="17" t="s">
        <v>110</v>
      </c>
      <c r="D78" s="41" t="s">
        <v>109</v>
      </c>
      <c r="E78" s="19">
        <v>100000</v>
      </c>
      <c r="F78" s="19">
        <f>E78</f>
        <v>100000</v>
      </c>
      <c r="G78" s="26"/>
      <c r="H78" s="59"/>
      <c r="I78" s="6"/>
    </row>
    <row r="79" spans="1:9" ht="15" customHeight="1">
      <c r="A79" s="38"/>
      <c r="B79" s="16"/>
      <c r="C79" s="17" t="s">
        <v>40</v>
      </c>
      <c r="D79" s="18" t="s">
        <v>141</v>
      </c>
      <c r="E79" s="19">
        <v>40000</v>
      </c>
      <c r="F79" s="19">
        <f>E79</f>
        <v>40000</v>
      </c>
      <c r="G79" s="26"/>
      <c r="H79" s="59"/>
      <c r="I79" s="6"/>
    </row>
    <row r="80" spans="1:9" ht="27.75" customHeight="1">
      <c r="A80" s="38"/>
      <c r="B80" s="16"/>
      <c r="C80" s="34">
        <v>2310</v>
      </c>
      <c r="D80" s="43" t="s">
        <v>140</v>
      </c>
      <c r="E80" s="28">
        <v>40000</v>
      </c>
      <c r="F80" s="19">
        <f>E80</f>
        <v>40000</v>
      </c>
      <c r="G80" s="35"/>
      <c r="H80" s="60"/>
      <c r="I80" s="6"/>
    </row>
    <row r="81" spans="1:9" ht="14.25" customHeight="1">
      <c r="A81" s="127"/>
      <c r="B81" s="121">
        <v>80104</v>
      </c>
      <c r="C81" s="121"/>
      <c r="D81" s="129" t="s">
        <v>60</v>
      </c>
      <c r="E81" s="114">
        <f>SUM(E82:E85)</f>
        <v>3360500</v>
      </c>
      <c r="F81" s="114">
        <f>SUM(F82:F85)</f>
        <v>3360500</v>
      </c>
      <c r="G81" s="114"/>
      <c r="H81" s="119"/>
      <c r="I81" s="6"/>
    </row>
    <row r="82" spans="1:9" ht="24.75" customHeight="1">
      <c r="A82" s="39"/>
      <c r="B82" s="29"/>
      <c r="C82" s="17" t="s">
        <v>110</v>
      </c>
      <c r="D82" s="41" t="s">
        <v>109</v>
      </c>
      <c r="E82" s="19">
        <v>210000</v>
      </c>
      <c r="F82" s="19">
        <f>E82</f>
        <v>210000</v>
      </c>
      <c r="G82" s="33"/>
      <c r="H82" s="62"/>
      <c r="I82" s="6"/>
    </row>
    <row r="83" spans="1:9" ht="15" customHeight="1">
      <c r="A83" s="38"/>
      <c r="B83" s="16"/>
      <c r="C83" s="17" t="s">
        <v>40</v>
      </c>
      <c r="D83" s="18" t="s">
        <v>141</v>
      </c>
      <c r="E83" s="23">
        <v>150000</v>
      </c>
      <c r="F83" s="23">
        <f>E83</f>
        <v>150000</v>
      </c>
      <c r="G83" s="33"/>
      <c r="H83" s="62"/>
      <c r="I83" s="6"/>
    </row>
    <row r="84" spans="1:9" ht="14.25" customHeight="1">
      <c r="A84" s="38"/>
      <c r="B84" s="16"/>
      <c r="C84" s="21" t="s">
        <v>41</v>
      </c>
      <c r="D84" s="44" t="s">
        <v>111</v>
      </c>
      <c r="E84" s="23">
        <v>500</v>
      </c>
      <c r="F84" s="23">
        <f>E84</f>
        <v>500</v>
      </c>
      <c r="G84" s="26"/>
      <c r="H84" s="59"/>
      <c r="I84" s="6"/>
    </row>
    <row r="85" spans="1:9" ht="24.75" customHeight="1">
      <c r="A85" s="38"/>
      <c r="B85" s="16"/>
      <c r="C85" s="34">
        <v>2310</v>
      </c>
      <c r="D85" s="43" t="s">
        <v>140</v>
      </c>
      <c r="E85" s="19">
        <v>3000000</v>
      </c>
      <c r="F85" s="19">
        <f>E85</f>
        <v>3000000</v>
      </c>
      <c r="G85" s="26"/>
      <c r="H85" s="59"/>
      <c r="I85" s="6"/>
    </row>
    <row r="86" spans="1:9" ht="45.75" customHeight="1">
      <c r="A86" s="115"/>
      <c r="B86" s="121">
        <v>80104</v>
      </c>
      <c r="C86" s="121"/>
      <c r="D86" s="118" t="s">
        <v>133</v>
      </c>
      <c r="E86" s="114">
        <f>SUM(E87:E88)</f>
        <v>210800</v>
      </c>
      <c r="F86" s="114">
        <f>SUM(F87:F88)</f>
        <v>210800</v>
      </c>
      <c r="G86" s="114"/>
      <c r="H86" s="114">
        <f>SUM(H87:H88)</f>
        <v>160800</v>
      </c>
      <c r="I86" s="6"/>
    </row>
    <row r="87" spans="1:9" ht="59.25" customHeight="1">
      <c r="A87" s="29"/>
      <c r="B87" s="29"/>
      <c r="C87" s="17">
        <v>2057</v>
      </c>
      <c r="D87" s="18" t="s">
        <v>134</v>
      </c>
      <c r="E87" s="19">
        <v>160800</v>
      </c>
      <c r="F87" s="19">
        <f>E87</f>
        <v>160800</v>
      </c>
      <c r="G87" s="26"/>
      <c r="H87" s="89">
        <f>F87</f>
        <v>160800</v>
      </c>
      <c r="I87" s="6"/>
    </row>
    <row r="88" spans="1:9" ht="16.5" customHeight="1">
      <c r="A88" s="133"/>
      <c r="B88" s="134">
        <v>80106</v>
      </c>
      <c r="C88" s="133"/>
      <c r="D88" s="125" t="s">
        <v>95</v>
      </c>
      <c r="E88" s="126">
        <f>E89</f>
        <v>50000</v>
      </c>
      <c r="F88" s="126">
        <f>F89</f>
        <v>50000</v>
      </c>
      <c r="G88" s="135"/>
      <c r="H88" s="136"/>
      <c r="I88" s="6"/>
    </row>
    <row r="89" spans="1:9" ht="28.5" customHeight="1">
      <c r="A89" s="36"/>
      <c r="B89" s="36"/>
      <c r="C89" s="34">
        <v>2310</v>
      </c>
      <c r="D89" s="43" t="s">
        <v>140</v>
      </c>
      <c r="E89" s="37">
        <v>50000</v>
      </c>
      <c r="F89" s="37">
        <f>E89</f>
        <v>50000</v>
      </c>
      <c r="G89" s="86"/>
      <c r="H89" s="87"/>
      <c r="I89" s="6"/>
    </row>
    <row r="90" spans="1:9" ht="24">
      <c r="A90" s="127"/>
      <c r="B90" s="121">
        <v>80114</v>
      </c>
      <c r="C90" s="121"/>
      <c r="D90" s="118" t="s">
        <v>75</v>
      </c>
      <c r="E90" s="114">
        <f>SUM(E91:E91)</f>
        <v>5000</v>
      </c>
      <c r="F90" s="114">
        <f>SUM(F91:F91)</f>
        <v>5000</v>
      </c>
      <c r="G90" s="114"/>
      <c r="H90" s="119"/>
      <c r="I90" s="6"/>
    </row>
    <row r="91" spans="1:9" ht="12.75" customHeight="1">
      <c r="A91" s="38"/>
      <c r="B91" s="16"/>
      <c r="C91" s="16" t="s">
        <v>41</v>
      </c>
      <c r="D91" s="44" t="s">
        <v>111</v>
      </c>
      <c r="E91" s="31">
        <v>5000</v>
      </c>
      <c r="F91" s="31">
        <f>E91</f>
        <v>5000</v>
      </c>
      <c r="G91" s="33"/>
      <c r="H91" s="62"/>
      <c r="I91" s="6"/>
    </row>
    <row r="92" spans="1:9" ht="24" customHeight="1">
      <c r="A92" s="82">
        <v>852</v>
      </c>
      <c r="B92" s="75"/>
      <c r="C92" s="79"/>
      <c r="D92" s="140" t="s">
        <v>30</v>
      </c>
      <c r="E92" s="77">
        <f>SUM(E93+E96+E98+E100+E106+E104)</f>
        <v>440578</v>
      </c>
      <c r="F92" s="77">
        <f>SUM(F93+F96+F98+F100+F106+F104)</f>
        <v>440578</v>
      </c>
      <c r="G92" s="77"/>
      <c r="H92" s="77">
        <f>SUM(H93+H96+H98+H100+H106+H104)</f>
        <v>75978</v>
      </c>
      <c r="I92" s="6"/>
    </row>
    <row r="93" spans="1:9" ht="54" customHeight="1">
      <c r="A93" s="137"/>
      <c r="B93" s="124">
        <v>85213</v>
      </c>
      <c r="C93" s="124"/>
      <c r="D93" s="110" t="s">
        <v>86</v>
      </c>
      <c r="E93" s="126">
        <f>SUM(E94:E95)</f>
        <v>44200</v>
      </c>
      <c r="F93" s="126">
        <f>SUM(F94:F95)</f>
        <v>44200</v>
      </c>
      <c r="G93" s="126"/>
      <c r="H93" s="138"/>
      <c r="I93" s="6"/>
    </row>
    <row r="94" spans="1:9" ht="31.5" customHeight="1">
      <c r="A94" s="67"/>
      <c r="B94" s="68"/>
      <c r="C94" s="69">
        <v>2010</v>
      </c>
      <c r="D94" s="70" t="s">
        <v>31</v>
      </c>
      <c r="E94" s="71">
        <v>27500</v>
      </c>
      <c r="F94" s="71">
        <f>E94</f>
        <v>27500</v>
      </c>
      <c r="G94" s="72"/>
      <c r="H94" s="90"/>
      <c r="I94" s="6"/>
    </row>
    <row r="95" spans="1:9" ht="25.5" customHeight="1">
      <c r="A95" s="38"/>
      <c r="B95" s="16"/>
      <c r="C95" s="29">
        <v>2030</v>
      </c>
      <c r="D95" s="40" t="s">
        <v>62</v>
      </c>
      <c r="E95" s="31">
        <v>16700</v>
      </c>
      <c r="F95" s="31">
        <f>E95</f>
        <v>16700</v>
      </c>
      <c r="G95" s="26"/>
      <c r="H95" s="89"/>
      <c r="I95" s="6"/>
    </row>
    <row r="96" spans="1:9" s="3" customFormat="1" ht="24.75" customHeight="1">
      <c r="A96" s="127"/>
      <c r="B96" s="121">
        <v>85214</v>
      </c>
      <c r="C96" s="128"/>
      <c r="D96" s="129" t="s">
        <v>61</v>
      </c>
      <c r="E96" s="114">
        <f>SUM(E97)</f>
        <v>60100</v>
      </c>
      <c r="F96" s="114">
        <f>SUM(F97)</f>
        <v>60100</v>
      </c>
      <c r="G96" s="114"/>
      <c r="H96" s="119"/>
      <c r="I96" s="6"/>
    </row>
    <row r="97" spans="1:9" s="3" customFormat="1" ht="27" customHeight="1">
      <c r="A97" s="38"/>
      <c r="B97" s="16"/>
      <c r="C97" s="29">
        <v>2030</v>
      </c>
      <c r="D97" s="45" t="s">
        <v>62</v>
      </c>
      <c r="E97" s="32">
        <v>60100</v>
      </c>
      <c r="F97" s="32">
        <f>E97</f>
        <v>60100</v>
      </c>
      <c r="G97" s="64"/>
      <c r="H97" s="62"/>
      <c r="I97" s="6"/>
    </row>
    <row r="98" spans="1:9" s="3" customFormat="1" ht="16.5" customHeight="1">
      <c r="A98" s="127"/>
      <c r="B98" s="121">
        <v>85216</v>
      </c>
      <c r="C98" s="128"/>
      <c r="D98" s="129" t="s">
        <v>78</v>
      </c>
      <c r="E98" s="114">
        <f>E99</f>
        <v>101600</v>
      </c>
      <c r="F98" s="114">
        <f>F99</f>
        <v>101600</v>
      </c>
      <c r="G98" s="114"/>
      <c r="H98" s="122"/>
      <c r="I98" s="6"/>
    </row>
    <row r="99" spans="1:9" s="3" customFormat="1" ht="22.5" customHeight="1">
      <c r="A99" s="42"/>
      <c r="B99" s="36"/>
      <c r="C99" s="34">
        <v>2030</v>
      </c>
      <c r="D99" s="53" t="s">
        <v>62</v>
      </c>
      <c r="E99" s="37">
        <v>101600</v>
      </c>
      <c r="F99" s="37">
        <f>E99</f>
        <v>101600</v>
      </c>
      <c r="G99" s="153"/>
      <c r="H99" s="146"/>
      <c r="I99" s="6"/>
    </row>
    <row r="100" spans="1:9" s="3" customFormat="1" ht="18" customHeight="1">
      <c r="A100" s="127"/>
      <c r="B100" s="121">
        <v>85219</v>
      </c>
      <c r="C100" s="128"/>
      <c r="D100" s="129" t="s">
        <v>22</v>
      </c>
      <c r="E100" s="114">
        <f>SUM(E101:E103)</f>
        <v>68700</v>
      </c>
      <c r="F100" s="114">
        <f>SUM(F101:F103)</f>
        <v>68700</v>
      </c>
      <c r="G100" s="114"/>
      <c r="H100" s="122"/>
      <c r="I100" s="6"/>
    </row>
    <row r="101" spans="1:9" s="3" customFormat="1" ht="12.75" customHeight="1">
      <c r="A101" s="38"/>
      <c r="B101" s="16"/>
      <c r="C101" s="21" t="s">
        <v>41</v>
      </c>
      <c r="D101" s="44" t="s">
        <v>111</v>
      </c>
      <c r="E101" s="23">
        <v>6000</v>
      </c>
      <c r="F101" s="23">
        <f>E101</f>
        <v>6000</v>
      </c>
      <c r="G101" s="46"/>
      <c r="H101" s="65"/>
      <c r="I101" s="6"/>
    </row>
    <row r="102" spans="1:9" s="3" customFormat="1" ht="17.25" customHeight="1">
      <c r="A102" s="38"/>
      <c r="B102" s="16"/>
      <c r="C102" s="21" t="s">
        <v>55</v>
      </c>
      <c r="D102" s="41" t="s">
        <v>18</v>
      </c>
      <c r="E102" s="19">
        <v>300</v>
      </c>
      <c r="F102" s="23">
        <f>E102</f>
        <v>300</v>
      </c>
      <c r="G102" s="46"/>
      <c r="H102" s="65"/>
      <c r="I102" s="6"/>
    </row>
    <row r="103" spans="1:9" ht="24" customHeight="1">
      <c r="A103" s="42"/>
      <c r="B103" s="36"/>
      <c r="C103" s="34">
        <v>2030</v>
      </c>
      <c r="D103" s="53" t="s">
        <v>62</v>
      </c>
      <c r="E103" s="28">
        <v>62400</v>
      </c>
      <c r="F103" s="28">
        <f>E103</f>
        <v>62400</v>
      </c>
      <c r="G103" s="35"/>
      <c r="H103" s="139"/>
      <c r="I103" s="6"/>
    </row>
    <row r="104" spans="1:9" ht="17.25" customHeight="1">
      <c r="A104" s="127"/>
      <c r="B104" s="121">
        <v>85230</v>
      </c>
      <c r="C104" s="128"/>
      <c r="D104" s="129" t="s">
        <v>128</v>
      </c>
      <c r="E104" s="114">
        <f>E105</f>
        <v>90000</v>
      </c>
      <c r="F104" s="114">
        <f>F105</f>
        <v>90000</v>
      </c>
      <c r="G104" s="114"/>
      <c r="H104" s="122"/>
      <c r="I104" s="6"/>
    </row>
    <row r="105" spans="1:9" ht="24" customHeight="1">
      <c r="A105" s="38"/>
      <c r="B105" s="16"/>
      <c r="C105" s="29">
        <v>2030</v>
      </c>
      <c r="D105" s="45" t="s">
        <v>62</v>
      </c>
      <c r="E105" s="32">
        <v>90000</v>
      </c>
      <c r="F105" s="32">
        <f>E105</f>
        <v>90000</v>
      </c>
      <c r="G105" s="64"/>
      <c r="H105" s="88"/>
      <c r="I105" s="6"/>
    </row>
    <row r="106" spans="1:9" ht="36.75" customHeight="1">
      <c r="A106" s="127"/>
      <c r="B106" s="121">
        <v>85295</v>
      </c>
      <c r="C106" s="128"/>
      <c r="D106" s="129" t="s">
        <v>135</v>
      </c>
      <c r="E106" s="114">
        <f>E107+E108</f>
        <v>75978</v>
      </c>
      <c r="F106" s="114">
        <f>F107+F108</f>
        <v>75978</v>
      </c>
      <c r="G106" s="114"/>
      <c r="H106" s="122">
        <f>H107+H108</f>
        <v>75978</v>
      </c>
      <c r="I106" s="6"/>
    </row>
    <row r="107" spans="1:9" ht="47.25" customHeight="1">
      <c r="A107" s="38"/>
      <c r="B107" s="16"/>
      <c r="C107" s="17">
        <v>2007</v>
      </c>
      <c r="D107" s="18" t="s">
        <v>136</v>
      </c>
      <c r="E107" s="31">
        <v>38727</v>
      </c>
      <c r="F107" s="31">
        <f>E107</f>
        <v>38727</v>
      </c>
      <c r="G107" s="33"/>
      <c r="H107" s="66">
        <f>F107</f>
        <v>38727</v>
      </c>
      <c r="I107" s="6"/>
    </row>
    <row r="108" spans="1:9" ht="52.5">
      <c r="A108" s="38"/>
      <c r="B108" s="16"/>
      <c r="C108" s="17">
        <v>2057</v>
      </c>
      <c r="D108" s="18" t="s">
        <v>134</v>
      </c>
      <c r="E108" s="31">
        <v>37251</v>
      </c>
      <c r="F108" s="31">
        <f>E108</f>
        <v>37251</v>
      </c>
      <c r="G108" s="33"/>
      <c r="H108" s="66">
        <f>F108</f>
        <v>37251</v>
      </c>
      <c r="I108" s="6"/>
    </row>
    <row r="109" spans="1:9" ht="14.25">
      <c r="A109" s="82">
        <v>855</v>
      </c>
      <c r="B109" s="75"/>
      <c r="C109" s="79"/>
      <c r="D109" s="147" t="s">
        <v>129</v>
      </c>
      <c r="E109" s="77">
        <f>E110+E112</f>
        <v>20792000</v>
      </c>
      <c r="F109" s="77">
        <f>F110+F112</f>
        <v>20792000</v>
      </c>
      <c r="G109" s="77"/>
      <c r="H109" s="77"/>
      <c r="I109" s="6"/>
    </row>
    <row r="110" spans="1:9" ht="12.75">
      <c r="A110" s="127"/>
      <c r="B110" s="121">
        <v>85501</v>
      </c>
      <c r="C110" s="121"/>
      <c r="D110" s="118" t="s">
        <v>130</v>
      </c>
      <c r="E110" s="114">
        <f>SUM(E111:E111)</f>
        <v>17340000</v>
      </c>
      <c r="F110" s="114">
        <f>SUM(F111:F111)</f>
        <v>17340000</v>
      </c>
      <c r="G110" s="114"/>
      <c r="H110" s="122"/>
      <c r="I110" s="6"/>
    </row>
    <row r="111" spans="1:9" ht="52.5">
      <c r="A111" s="39"/>
      <c r="B111" s="29"/>
      <c r="C111" s="17">
        <v>2060</v>
      </c>
      <c r="D111" s="41" t="s">
        <v>132</v>
      </c>
      <c r="E111" s="19">
        <v>17340000</v>
      </c>
      <c r="F111" s="19">
        <f>E111</f>
        <v>17340000</v>
      </c>
      <c r="G111" s="26"/>
      <c r="H111" s="89"/>
      <c r="I111" s="6"/>
    </row>
    <row r="112" spans="1:9" ht="48">
      <c r="A112" s="127"/>
      <c r="B112" s="121">
        <v>85502</v>
      </c>
      <c r="C112" s="121"/>
      <c r="D112" s="118" t="s">
        <v>131</v>
      </c>
      <c r="E112" s="114">
        <f>SUM(E113:E114)</f>
        <v>3452000</v>
      </c>
      <c r="F112" s="114">
        <f>SUM(F113:F114)</f>
        <v>3452000</v>
      </c>
      <c r="G112" s="114"/>
      <c r="H112" s="122"/>
      <c r="I112" s="6"/>
    </row>
    <row r="113" spans="1:9" ht="42">
      <c r="A113" s="39"/>
      <c r="B113" s="29"/>
      <c r="C113" s="17">
        <v>2010</v>
      </c>
      <c r="D113" s="41" t="s">
        <v>31</v>
      </c>
      <c r="E113" s="19">
        <v>3447000</v>
      </c>
      <c r="F113" s="19">
        <f>E113</f>
        <v>3447000</v>
      </c>
      <c r="G113" s="26"/>
      <c r="H113" s="89"/>
      <c r="I113" s="6"/>
    </row>
    <row r="114" spans="1:9" ht="31.5">
      <c r="A114" s="38"/>
      <c r="B114" s="16"/>
      <c r="C114" s="34">
        <v>2360</v>
      </c>
      <c r="D114" s="43" t="s">
        <v>63</v>
      </c>
      <c r="E114" s="28">
        <v>5000</v>
      </c>
      <c r="F114" s="28">
        <f>E114</f>
        <v>5000</v>
      </c>
      <c r="G114" s="35"/>
      <c r="H114" s="139"/>
      <c r="I114" s="6"/>
    </row>
    <row r="115" spans="1:9" ht="26.25" customHeight="1">
      <c r="A115" s="82">
        <v>900</v>
      </c>
      <c r="B115" s="75"/>
      <c r="C115" s="79"/>
      <c r="D115" s="91" t="s">
        <v>76</v>
      </c>
      <c r="E115" s="77">
        <f>E116+E118</f>
        <v>5370000</v>
      </c>
      <c r="F115" s="77">
        <f>F116+F118</f>
        <v>5370000</v>
      </c>
      <c r="G115" s="77"/>
      <c r="H115" s="77"/>
      <c r="I115" s="6"/>
    </row>
    <row r="116" spans="1:9" ht="17.25" customHeight="1">
      <c r="A116" s="137"/>
      <c r="B116" s="124">
        <v>90002</v>
      </c>
      <c r="C116" s="124"/>
      <c r="D116" s="110" t="s">
        <v>108</v>
      </c>
      <c r="E116" s="126">
        <f>SUM(E117:E117)</f>
        <v>5300000</v>
      </c>
      <c r="F116" s="126">
        <f>SUM(F117:F117)</f>
        <v>5300000</v>
      </c>
      <c r="G116" s="126"/>
      <c r="H116" s="138"/>
      <c r="I116" s="6"/>
    </row>
    <row r="117" spans="1:9" ht="33" customHeight="1">
      <c r="A117" s="67"/>
      <c r="B117" s="68"/>
      <c r="C117" s="17" t="s">
        <v>88</v>
      </c>
      <c r="D117" s="18" t="s">
        <v>96</v>
      </c>
      <c r="E117" s="71">
        <v>5300000</v>
      </c>
      <c r="F117" s="71">
        <f>E117</f>
        <v>5300000</v>
      </c>
      <c r="G117" s="72"/>
      <c r="H117" s="90"/>
      <c r="I117" s="6"/>
    </row>
    <row r="118" spans="1:9" ht="36">
      <c r="A118" s="127"/>
      <c r="B118" s="121">
        <v>90019</v>
      </c>
      <c r="C118" s="121"/>
      <c r="D118" s="129" t="s">
        <v>82</v>
      </c>
      <c r="E118" s="114">
        <f>SUM(E119:E119)</f>
        <v>70000</v>
      </c>
      <c r="F118" s="114">
        <f>SUM(F119:F119)</f>
        <v>70000</v>
      </c>
      <c r="G118" s="114"/>
      <c r="H118" s="119"/>
      <c r="I118" s="6"/>
    </row>
    <row r="119" spans="1:9" ht="12.75">
      <c r="A119" s="38"/>
      <c r="B119" s="16"/>
      <c r="C119" s="29" t="s">
        <v>39</v>
      </c>
      <c r="D119" s="30" t="s">
        <v>83</v>
      </c>
      <c r="E119" s="31">
        <v>70000</v>
      </c>
      <c r="F119" s="31">
        <f>E119</f>
        <v>70000</v>
      </c>
      <c r="G119" s="33"/>
      <c r="H119" s="62"/>
      <c r="I119" s="6"/>
    </row>
    <row r="120" spans="1:9" ht="15" customHeight="1">
      <c r="A120" s="82">
        <v>926</v>
      </c>
      <c r="B120" s="75"/>
      <c r="C120" s="79"/>
      <c r="D120" s="140" t="s">
        <v>92</v>
      </c>
      <c r="E120" s="77">
        <f>SUM(E121)</f>
        <v>110200</v>
      </c>
      <c r="F120" s="77">
        <f>SUM(F121)</f>
        <v>110200</v>
      </c>
      <c r="G120" s="77"/>
      <c r="H120" s="92"/>
      <c r="I120" s="6"/>
    </row>
    <row r="121" spans="1:9" ht="16.5" customHeight="1">
      <c r="A121" s="127"/>
      <c r="B121" s="121">
        <v>92605</v>
      </c>
      <c r="C121" s="121"/>
      <c r="D121" s="131" t="s">
        <v>66</v>
      </c>
      <c r="E121" s="113">
        <f>SUM(E122:E123)</f>
        <v>110200</v>
      </c>
      <c r="F121" s="113">
        <f>SUM(F122:F123)</f>
        <v>110200</v>
      </c>
      <c r="G121" s="114"/>
      <c r="H121" s="119"/>
      <c r="I121" s="6"/>
    </row>
    <row r="122" spans="1:13" ht="45" customHeight="1">
      <c r="A122" s="39"/>
      <c r="B122" s="29"/>
      <c r="C122" s="17" t="s">
        <v>38</v>
      </c>
      <c r="D122" s="18" t="s">
        <v>112</v>
      </c>
      <c r="E122" s="19">
        <v>110000</v>
      </c>
      <c r="F122" s="19">
        <f>E122</f>
        <v>110000</v>
      </c>
      <c r="G122" s="33"/>
      <c r="H122" s="62"/>
      <c r="I122" s="6"/>
      <c r="M122" s="5"/>
    </row>
    <row r="123" spans="1:13" ht="15" customHeight="1">
      <c r="A123" s="38"/>
      <c r="B123" s="16"/>
      <c r="C123" s="21" t="s">
        <v>41</v>
      </c>
      <c r="D123" s="44" t="s">
        <v>111</v>
      </c>
      <c r="E123" s="23">
        <v>200</v>
      </c>
      <c r="F123" s="23">
        <f>E123</f>
        <v>200</v>
      </c>
      <c r="G123" s="46"/>
      <c r="H123" s="65"/>
      <c r="I123" s="6"/>
      <c r="M123" s="5"/>
    </row>
    <row r="124" spans="1:10" ht="18.75" customHeight="1">
      <c r="A124" s="155" t="s">
        <v>99</v>
      </c>
      <c r="B124" s="156"/>
      <c r="C124" s="156"/>
      <c r="D124" s="157"/>
      <c r="E124" s="84">
        <f>SUM(E120,E115,E92,E74,E71,E45,E39,E25,E18,E109,E13,E42)</f>
        <v>177982300</v>
      </c>
      <c r="F124" s="84">
        <f>SUM(F120,F115,F92,F74,F71,F45,F39,F25,F18,F109,F13,F42)</f>
        <v>172782300</v>
      </c>
      <c r="G124" s="84">
        <f>SUM(G120,G115,G92,G74,G71,G45,G39,G25,G18,G109,G13,G42)</f>
        <v>5200000</v>
      </c>
      <c r="H124" s="84">
        <f>SUM(H120,H115,H92,H74,H71,H45,H39,H25,H18,H109,H13)</f>
        <v>247578</v>
      </c>
      <c r="I124" s="6"/>
      <c r="J124" s="5">
        <f>G124+F124</f>
        <v>177982300</v>
      </c>
    </row>
    <row r="125" spans="1:10" s="4" customFormat="1" ht="22.5" customHeight="1">
      <c r="A125" s="48"/>
      <c r="B125" s="48"/>
      <c r="C125" s="48"/>
      <c r="D125" s="48"/>
      <c r="E125" s="47"/>
      <c r="F125" s="47"/>
      <c r="G125" s="47"/>
      <c r="H125" s="6"/>
      <c r="I125" s="6"/>
      <c r="J125" s="6"/>
    </row>
    <row r="126" spans="1:10" s="4" customFormat="1" ht="22.5" customHeight="1">
      <c r="A126" s="7"/>
      <c r="B126" s="7"/>
      <c r="C126" s="7"/>
      <c r="D126" s="7"/>
      <c r="E126" s="8"/>
      <c r="F126" s="8"/>
      <c r="G126" s="8"/>
      <c r="H126" s="6"/>
      <c r="I126" s="6"/>
      <c r="J126" s="6"/>
    </row>
    <row r="127" spans="1:10" s="4" customFormat="1" ht="22.5" customHeight="1">
      <c r="A127" s="7"/>
      <c r="B127" s="7"/>
      <c r="C127" s="7"/>
      <c r="D127" s="7"/>
      <c r="E127" s="8"/>
      <c r="F127" s="8"/>
      <c r="G127" s="8"/>
      <c r="H127" s="6"/>
      <c r="I127" s="6"/>
      <c r="J127" s="6"/>
    </row>
    <row r="128" spans="1:10" s="4" customFormat="1" ht="22.5" customHeight="1">
      <c r="A128" s="7"/>
      <c r="B128" s="7"/>
      <c r="C128" s="7"/>
      <c r="D128" s="7"/>
      <c r="E128" s="8"/>
      <c r="F128" s="8"/>
      <c r="G128" s="8"/>
      <c r="H128" s="6"/>
      <c r="I128" s="6"/>
      <c r="J128" s="6"/>
    </row>
    <row r="129" spans="1:10" s="4" customFormat="1" ht="22.5" customHeight="1">
      <c r="A129" s="7"/>
      <c r="B129" s="7"/>
      <c r="C129" s="7"/>
      <c r="D129" s="7"/>
      <c r="E129" s="8"/>
      <c r="F129" s="8"/>
      <c r="G129" s="8"/>
      <c r="H129" s="6"/>
      <c r="I129" s="6"/>
      <c r="J129" s="6"/>
    </row>
    <row r="130" spans="1:10" s="4" customFormat="1" ht="22.5" customHeight="1">
      <c r="A130" s="7"/>
      <c r="B130" s="7"/>
      <c r="C130" s="7"/>
      <c r="D130" s="7"/>
      <c r="E130" s="8"/>
      <c r="F130" s="8"/>
      <c r="G130" s="8"/>
      <c r="H130" s="6"/>
      <c r="I130" s="6"/>
      <c r="J130" s="6"/>
    </row>
    <row r="131" spans="1:10" s="4" customFormat="1" ht="22.5" customHeight="1">
      <c r="A131" s="7"/>
      <c r="B131" s="7"/>
      <c r="C131" s="7"/>
      <c r="D131" s="7"/>
      <c r="E131" s="8"/>
      <c r="F131" s="8"/>
      <c r="G131" s="8"/>
      <c r="H131" s="6"/>
      <c r="I131" s="6"/>
      <c r="J131" s="6"/>
    </row>
    <row r="132" spans="1:10" s="4" customFormat="1" ht="22.5" customHeight="1">
      <c r="A132" s="7"/>
      <c r="B132" s="7"/>
      <c r="C132" s="7"/>
      <c r="D132" s="7"/>
      <c r="E132" s="8"/>
      <c r="F132" s="8"/>
      <c r="G132" s="8"/>
      <c r="H132" s="6"/>
      <c r="I132" s="6"/>
      <c r="J132" s="6"/>
    </row>
    <row r="133" spans="1:10" s="4" customFormat="1" ht="22.5" customHeight="1">
      <c r="A133" s="7"/>
      <c r="B133" s="7"/>
      <c r="C133" s="7"/>
      <c r="D133" s="7"/>
      <c r="E133" s="8"/>
      <c r="F133" s="8"/>
      <c r="G133" s="8"/>
      <c r="H133" s="6"/>
      <c r="I133" s="6"/>
      <c r="J133" s="6"/>
    </row>
    <row r="134" ht="12.75">
      <c r="E134" s="5"/>
    </row>
    <row r="135" spans="5:6" ht="12.75">
      <c r="E135" s="154"/>
      <c r="F135" s="154"/>
    </row>
  </sheetData>
  <sheetProtection/>
  <mergeCells count="12">
    <mergeCell ref="E10:E11"/>
    <mergeCell ref="F10:G10"/>
    <mergeCell ref="E135:F135"/>
    <mergeCell ref="A124:D124"/>
    <mergeCell ref="H9:H11"/>
    <mergeCell ref="E9:G9"/>
    <mergeCell ref="A7:G7"/>
    <mergeCell ref="A10:A11"/>
    <mergeCell ref="B10:B11"/>
    <mergeCell ref="C10:C11"/>
    <mergeCell ref="A9:C9"/>
    <mergeCell ref="D9:D11"/>
  </mergeCells>
  <printOptions horizontalCentered="1"/>
  <pageMargins left="0.4330708661417323" right="0.4724409448818898" top="0.6692913385826772" bottom="0.6692913385826772" header="0.35433070866141736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9">
      <selection activeCell="C26" sqref="C26"/>
    </sheetView>
  </sheetViews>
  <sheetFormatPr defaultColWidth="9.00390625" defaultRowHeight="12.75"/>
  <cols>
    <col min="1" max="1" width="5.75390625" style="1" customWidth="1"/>
    <col min="2" max="2" width="37.875" style="1" customWidth="1"/>
    <col min="3" max="3" width="11.00390625" style="1" customWidth="1"/>
    <col min="4" max="6" width="10.75390625" style="1" customWidth="1"/>
    <col min="7" max="7" width="11.875" style="1" customWidth="1"/>
    <col min="8" max="16384" width="9.125" style="1" customWidth="1"/>
  </cols>
  <sheetData>
    <row r="1" ht="8.25" customHeight="1">
      <c r="C1" s="2"/>
    </row>
    <row r="2" spans="1:5" ht="26.25" customHeight="1">
      <c r="A2" s="182" t="s">
        <v>90</v>
      </c>
      <c r="B2" s="182"/>
      <c r="C2" s="182"/>
      <c r="D2" s="182"/>
      <c r="E2" s="182"/>
    </row>
    <row r="3" spans="1:5" ht="20.25">
      <c r="A3" s="180" t="s">
        <v>29</v>
      </c>
      <c r="B3" s="180"/>
      <c r="C3" s="180"/>
      <c r="D3" s="180"/>
      <c r="E3" s="180"/>
    </row>
    <row r="4" spans="1:5" ht="12.75">
      <c r="A4" s="181" t="s">
        <v>146</v>
      </c>
      <c r="B4" s="181"/>
      <c r="C4" s="181"/>
      <c r="D4" s="181"/>
      <c r="E4" s="181"/>
    </row>
    <row r="5" spans="1:5" ht="7.5" customHeight="1">
      <c r="A5" s="50"/>
      <c r="B5" s="50"/>
      <c r="C5" s="50"/>
      <c r="D5" s="50"/>
      <c r="E5" s="50"/>
    </row>
    <row r="6" spans="1:5" ht="9" customHeight="1">
      <c r="A6" s="50"/>
      <c r="B6" s="50"/>
      <c r="C6" s="50"/>
      <c r="D6" s="50"/>
      <c r="E6" s="50"/>
    </row>
    <row r="7" spans="1:6" ht="12.75">
      <c r="A7" s="183" t="s">
        <v>0</v>
      </c>
      <c r="B7" s="183" t="s">
        <v>24</v>
      </c>
      <c r="C7" s="184" t="s">
        <v>145</v>
      </c>
      <c r="D7" s="183" t="s">
        <v>68</v>
      </c>
      <c r="E7" s="183"/>
      <c r="F7" s="177" t="str">
        <f>Dochody!H9</f>
        <v>w tym dotacje, środki z U. E          i budżetu państwa</v>
      </c>
    </row>
    <row r="8" spans="1:6" ht="34.5" customHeight="1">
      <c r="A8" s="183"/>
      <c r="B8" s="183"/>
      <c r="C8" s="184"/>
      <c r="D8" s="95" t="s">
        <v>80</v>
      </c>
      <c r="E8" s="95" t="s">
        <v>81</v>
      </c>
      <c r="F8" s="177"/>
    </row>
    <row r="9" spans="1:6" ht="10.5" customHeight="1">
      <c r="A9" s="96">
        <v>1</v>
      </c>
      <c r="B9" s="96">
        <v>2</v>
      </c>
      <c r="C9" s="96">
        <v>3</v>
      </c>
      <c r="D9" s="96">
        <v>4</v>
      </c>
      <c r="E9" s="96">
        <v>5</v>
      </c>
      <c r="F9" s="96">
        <v>6</v>
      </c>
    </row>
    <row r="10" spans="1:7" ht="19.5" customHeight="1">
      <c r="A10" s="21" t="s">
        <v>1</v>
      </c>
      <c r="B10" s="97" t="s">
        <v>5</v>
      </c>
      <c r="C10" s="98">
        <f>Dochody!E13</f>
        <v>201000</v>
      </c>
      <c r="D10" s="98">
        <f>Dochody!F13</f>
        <v>1000</v>
      </c>
      <c r="E10" s="98">
        <f>Dochody!G13</f>
        <v>200000</v>
      </c>
      <c r="F10" s="99"/>
      <c r="G10" s="5"/>
    </row>
    <row r="11" spans="1:7" ht="20.25" customHeight="1">
      <c r="A11" s="17">
        <v>700</v>
      </c>
      <c r="B11" s="100" t="s">
        <v>25</v>
      </c>
      <c r="C11" s="101">
        <f>Dochody!E18</f>
        <v>7166067</v>
      </c>
      <c r="D11" s="101">
        <f>Dochody!F18</f>
        <v>2166067</v>
      </c>
      <c r="E11" s="101">
        <f>Dochody!G18</f>
        <v>5000000</v>
      </c>
      <c r="F11" s="102"/>
      <c r="G11" s="5"/>
    </row>
    <row r="12" spans="1:7" ht="19.5" customHeight="1">
      <c r="A12" s="29">
        <v>750</v>
      </c>
      <c r="B12" s="103" t="s">
        <v>26</v>
      </c>
      <c r="C12" s="104">
        <f>Dochody!E25</f>
        <v>332215</v>
      </c>
      <c r="D12" s="104">
        <f>Dochody!F25</f>
        <v>332215</v>
      </c>
      <c r="E12" s="104"/>
      <c r="F12" s="143">
        <f>Dochody!H25</f>
        <v>10800</v>
      </c>
      <c r="G12" s="5"/>
    </row>
    <row r="13" spans="1:7" ht="29.25" customHeight="1">
      <c r="A13" s="17">
        <v>751</v>
      </c>
      <c r="B13" s="144" t="s">
        <v>105</v>
      </c>
      <c r="C13" s="101">
        <f>Dochody!E39</f>
        <v>4258</v>
      </c>
      <c r="D13" s="101">
        <f>C13</f>
        <v>4258</v>
      </c>
      <c r="E13" s="101"/>
      <c r="F13" s="102"/>
      <c r="G13" s="5"/>
    </row>
    <row r="14" spans="1:7" ht="15.75" customHeight="1">
      <c r="A14" s="17">
        <v>752</v>
      </c>
      <c r="B14" s="144" t="s">
        <v>142</v>
      </c>
      <c r="C14" s="101">
        <f>Dochody!E42</f>
        <v>200</v>
      </c>
      <c r="D14" s="101">
        <f>C14</f>
        <v>200</v>
      </c>
      <c r="E14" s="101"/>
      <c r="F14" s="102"/>
      <c r="G14" s="5"/>
    </row>
    <row r="15" spans="1:7" ht="46.5" customHeight="1">
      <c r="A15" s="17">
        <v>756</v>
      </c>
      <c r="B15" s="100" t="s">
        <v>56</v>
      </c>
      <c r="C15" s="101">
        <f>Dochody!E45</f>
        <v>101445898</v>
      </c>
      <c r="D15" s="101">
        <f>Dochody!F45</f>
        <v>101445898</v>
      </c>
      <c r="E15" s="101"/>
      <c r="F15" s="102"/>
      <c r="G15" s="5"/>
    </row>
    <row r="16" spans="1:7" ht="19.5" customHeight="1">
      <c r="A16" s="17">
        <v>758</v>
      </c>
      <c r="B16" s="100" t="s">
        <v>27</v>
      </c>
      <c r="C16" s="101">
        <f>Dochody!E71</f>
        <v>38312084</v>
      </c>
      <c r="D16" s="101">
        <f>Dochody!F71</f>
        <v>38312084</v>
      </c>
      <c r="E16" s="101"/>
      <c r="F16" s="102"/>
      <c r="G16" s="5"/>
    </row>
    <row r="17" spans="1:7" ht="19.5" customHeight="1">
      <c r="A17" s="17">
        <v>801</v>
      </c>
      <c r="B17" s="100" t="s">
        <v>28</v>
      </c>
      <c r="C17" s="101">
        <f>Dochody!E74</f>
        <v>3807800</v>
      </c>
      <c r="D17" s="102">
        <f>Dochody!F74</f>
        <v>3807800</v>
      </c>
      <c r="E17" s="102"/>
      <c r="F17" s="102">
        <f>Dochody!H74</f>
        <v>160800</v>
      </c>
      <c r="G17" s="5"/>
    </row>
    <row r="18" spans="1:10" ht="21" customHeight="1">
      <c r="A18" s="17">
        <v>852</v>
      </c>
      <c r="B18" s="100" t="s">
        <v>32</v>
      </c>
      <c r="C18" s="101">
        <f>Dochody!E92</f>
        <v>440578</v>
      </c>
      <c r="D18" s="101">
        <f>Dochody!F92</f>
        <v>440578</v>
      </c>
      <c r="E18" s="101"/>
      <c r="F18" s="102">
        <f>Dochody!H92</f>
        <v>75978</v>
      </c>
      <c r="G18" s="5"/>
      <c r="J18" s="1" t="s">
        <v>100</v>
      </c>
    </row>
    <row r="19" spans="1:7" ht="21" customHeight="1">
      <c r="A19" s="29">
        <v>855</v>
      </c>
      <c r="B19" s="103" t="s">
        <v>143</v>
      </c>
      <c r="C19" s="104">
        <f>Dochody!E109</f>
        <v>20792000</v>
      </c>
      <c r="D19" s="104">
        <f>Dochody!F109</f>
        <v>20792000</v>
      </c>
      <c r="E19" s="104"/>
      <c r="F19" s="102"/>
      <c r="G19" s="5"/>
    </row>
    <row r="20" spans="1:7" ht="19.5" customHeight="1">
      <c r="A20" s="29">
        <v>900</v>
      </c>
      <c r="B20" s="103" t="s">
        <v>79</v>
      </c>
      <c r="C20" s="104">
        <f>Dochody!E115</f>
        <v>5370000</v>
      </c>
      <c r="D20" s="104">
        <f>Dochody!F115</f>
        <v>5370000</v>
      </c>
      <c r="E20" s="104"/>
      <c r="F20" s="102"/>
      <c r="G20" s="5"/>
    </row>
    <row r="21" spans="1:8" s="4" customFormat="1" ht="19.5" customHeight="1">
      <c r="A21" s="34">
        <v>926</v>
      </c>
      <c r="B21" s="105" t="s">
        <v>65</v>
      </c>
      <c r="C21" s="106">
        <f>Dochody!E120</f>
        <v>110200</v>
      </c>
      <c r="D21" s="106">
        <f>Dochody!F120</f>
        <v>110200</v>
      </c>
      <c r="E21" s="106"/>
      <c r="F21" s="107"/>
      <c r="G21" s="5"/>
      <c r="H21" s="6"/>
    </row>
    <row r="22" spans="1:10" ht="21.75" customHeight="1">
      <c r="A22" s="108"/>
      <c r="B22" s="73" t="s">
        <v>99</v>
      </c>
      <c r="C22" s="109">
        <f>SUM(C10:C21)</f>
        <v>177982300</v>
      </c>
      <c r="D22" s="109">
        <f>SUM(D10:D21)</f>
        <v>172782300</v>
      </c>
      <c r="E22" s="109">
        <f>SUM(E10:E21)</f>
        <v>5200000</v>
      </c>
      <c r="F22" s="109">
        <f>SUM(F10:F21)</f>
        <v>247578</v>
      </c>
      <c r="H22" s="5">
        <f>C22-Dochody!E124</f>
        <v>0</v>
      </c>
      <c r="I22" s="5">
        <f>D22-Dochody!F124</f>
        <v>0</v>
      </c>
      <c r="J22" s="5">
        <f>E22-Dochody!G124</f>
        <v>0</v>
      </c>
    </row>
    <row r="23" spans="1:6" ht="13.5" customHeight="1">
      <c r="A23" s="9"/>
      <c r="B23" s="9"/>
      <c r="C23" s="142"/>
      <c r="D23" s="142"/>
      <c r="E23" s="142"/>
      <c r="F23" s="142"/>
    </row>
    <row r="24" spans="1:6" ht="20.25" customHeight="1">
      <c r="A24" s="178" t="s">
        <v>84</v>
      </c>
      <c r="B24" s="179"/>
      <c r="C24" s="93">
        <f>SUM(C25:C28)</f>
        <v>21538202</v>
      </c>
      <c r="D24" s="93">
        <f>SUM(D25:D28)</f>
        <v>21538202</v>
      </c>
      <c r="E24" s="93"/>
      <c r="F24" s="93">
        <f>SUM(F25:F28)</f>
        <v>247578</v>
      </c>
    </row>
    <row r="25" spans="1:6" ht="30" customHeight="1">
      <c r="A25" s="169" t="s">
        <v>139</v>
      </c>
      <c r="B25" s="170"/>
      <c r="C25" s="99">
        <f>Dochody!E27+Dochody!E41+Dochody!E44+Dochody!E94+Dochody!E111+Dochody!E113</f>
        <v>20959824</v>
      </c>
      <c r="D25" s="99">
        <f>C25</f>
        <v>20959824</v>
      </c>
      <c r="E25" s="99"/>
      <c r="F25" s="99"/>
    </row>
    <row r="26" spans="1:6" ht="30" customHeight="1">
      <c r="A26" s="171" t="s">
        <v>97</v>
      </c>
      <c r="B26" s="172"/>
      <c r="C26" s="102">
        <f>Dochody!E105+Dochody!E103+Dochody!E99+Dochody!E97+Dochody!E95</f>
        <v>330800</v>
      </c>
      <c r="D26" s="102">
        <f>C26</f>
        <v>330800</v>
      </c>
      <c r="E26" s="102"/>
      <c r="F26" s="102"/>
    </row>
    <row r="27" spans="1:6" ht="37.5" customHeight="1">
      <c r="A27" s="171" t="s">
        <v>147</v>
      </c>
      <c r="B27" s="172"/>
      <c r="C27" s="102">
        <f>Dochody!E108+Dochody!E107+Dochody!E87+Dochody!E36</f>
        <v>245958</v>
      </c>
      <c r="D27" s="102">
        <f>C27</f>
        <v>245958</v>
      </c>
      <c r="E27" s="102"/>
      <c r="F27" s="102">
        <f>D27</f>
        <v>245958</v>
      </c>
    </row>
    <row r="28" spans="1:6" ht="31.5" customHeight="1">
      <c r="A28" s="173" t="s">
        <v>126</v>
      </c>
      <c r="B28" s="174"/>
      <c r="C28" s="107">
        <f>Dochody!E37</f>
        <v>1620</v>
      </c>
      <c r="D28" s="107">
        <f>C28</f>
        <v>1620</v>
      </c>
      <c r="E28" s="107"/>
      <c r="F28" s="107">
        <f>D28</f>
        <v>1620</v>
      </c>
    </row>
    <row r="29" spans="1:6" ht="30.75" customHeight="1">
      <c r="A29" s="175" t="s">
        <v>85</v>
      </c>
      <c r="B29" s="176"/>
      <c r="C29" s="93">
        <f>Dochody!E66</f>
        <v>450000</v>
      </c>
      <c r="D29" s="93">
        <f>C29</f>
        <v>450000</v>
      </c>
      <c r="E29" s="94"/>
      <c r="F29" s="94"/>
    </row>
  </sheetData>
  <sheetProtection/>
  <mergeCells count="14">
    <mergeCell ref="A3:E3"/>
    <mergeCell ref="A4:E4"/>
    <mergeCell ref="A2:E2"/>
    <mergeCell ref="D7:E7"/>
    <mergeCell ref="C7:C8"/>
    <mergeCell ref="B7:B8"/>
    <mergeCell ref="A7:A8"/>
    <mergeCell ref="A25:B25"/>
    <mergeCell ref="A26:B26"/>
    <mergeCell ref="A27:B27"/>
    <mergeCell ref="A28:B28"/>
    <mergeCell ref="A29:B29"/>
    <mergeCell ref="F7:F8"/>
    <mergeCell ref="A24:B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2016-12-14T13:31:13Z</cp:lastPrinted>
  <dcterms:created xsi:type="dcterms:W3CDTF">2002-11-06T08:41:21Z</dcterms:created>
  <dcterms:modified xsi:type="dcterms:W3CDTF">2016-12-20T14:54:12Z</dcterms:modified>
  <cp:category/>
  <cp:version/>
  <cp:contentType/>
  <cp:contentStatus/>
</cp:coreProperties>
</file>