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Dochody" sheetId="1" r:id="rId1"/>
    <sheet name="ZEST_DZIALOW" sheetId="2" r:id="rId2"/>
  </sheets>
  <definedNames>
    <definedName name="_xlnm.Print_Area" localSheetId="0">'Dochody'!$A$1:$H$149</definedName>
    <definedName name="_xlnm.Print_Titles" localSheetId="0">'Dochody'!$9:$12</definedName>
  </definedNames>
  <calcPr fullCalcOnLoad="1"/>
</workbook>
</file>

<file path=xl/sharedStrings.xml><?xml version="1.0" encoding="utf-8"?>
<sst xmlns="http://schemas.openxmlformats.org/spreadsheetml/2006/main" count="238" uniqueCount="163">
  <si>
    <t xml:space="preserve">Dział </t>
  </si>
  <si>
    <t>010</t>
  </si>
  <si>
    <t>01010</t>
  </si>
  <si>
    <t xml:space="preserve">Infrastruktura wodociągowa i sanitacyjna wsi </t>
  </si>
  <si>
    <t xml:space="preserve">ROLNICTWO I ŁOWIECTWO </t>
  </si>
  <si>
    <t xml:space="preserve">Rolnictwo i łowiectwo </t>
  </si>
  <si>
    <t>Pozostała działalność</t>
  </si>
  <si>
    <t xml:space="preserve">Gospodarka gruntami i nieruchomościami </t>
  </si>
  <si>
    <t xml:space="preserve">GOSPODARKA MIESZKANIOWA </t>
  </si>
  <si>
    <t xml:space="preserve">Urzędy wojewódzkie </t>
  </si>
  <si>
    <t xml:space="preserve">ADMINISTRACJA PUBLICZNA </t>
  </si>
  <si>
    <t xml:space="preserve">Dotacje celowe otrzymane z budżetu państwa na realizację zadań bieżących z zakresu administracji rządowej oraz innych zadań zleconych gminie ustawami </t>
  </si>
  <si>
    <t xml:space="preserve">Wpływy z podatku dochodowego od osób fizycznych </t>
  </si>
  <si>
    <t xml:space="preserve">Wpływy z opłaty skarbowej </t>
  </si>
  <si>
    <t xml:space="preserve">Wpływy z opłat za zezwolenie na sprzedaż alkoholu </t>
  </si>
  <si>
    <t xml:space="preserve">Udziały gmin w podatkach stanowiących dochód budżetu państwa </t>
  </si>
  <si>
    <t xml:space="preserve">RÓŻNE ROZLICZENIA </t>
  </si>
  <si>
    <t>Subwencje ogólne z budżetu państwa</t>
  </si>
  <si>
    <t xml:space="preserve">Wpływy z różnych dochodów </t>
  </si>
  <si>
    <t xml:space="preserve">Część oświatowa subwencji ogólnej dla jednostek samorządu terytorialnego </t>
  </si>
  <si>
    <t xml:space="preserve">OŚWIATA I WYCHOWANIE </t>
  </si>
  <si>
    <t xml:space="preserve">Szkoły podstawowe </t>
  </si>
  <si>
    <t xml:space="preserve">Ośrodki pomocy społecznej </t>
  </si>
  <si>
    <t xml:space="preserve">Urzędy gmin </t>
  </si>
  <si>
    <t xml:space="preserve">Nazwa działu </t>
  </si>
  <si>
    <t>Gospodarka mieszkaniowa</t>
  </si>
  <si>
    <t>Administracja publiczna</t>
  </si>
  <si>
    <t xml:space="preserve">Różne rozliczenia </t>
  </si>
  <si>
    <t xml:space="preserve">Oświata i wychowanie </t>
  </si>
  <si>
    <t>P L A N   D O C H O D Ó W</t>
  </si>
  <si>
    <t xml:space="preserve">POMOC  SPOŁECZNA </t>
  </si>
  <si>
    <t>Dotacje celowe otrzymane z budżetu państwa na realizację zadań bieżących z zakresu administracji rządowej oraz innych zadań zleconych gminie ustawami</t>
  </si>
  <si>
    <t xml:space="preserve">Pomoc społeczna </t>
  </si>
  <si>
    <t>Klasyfikacja budżetowa</t>
  </si>
  <si>
    <t>Dział</t>
  </si>
  <si>
    <t>Rozdział</t>
  </si>
  <si>
    <t xml:space="preserve"> §</t>
  </si>
  <si>
    <t>Nazwa działu, rozdziału i paragrafu</t>
  </si>
  <si>
    <t>0750</t>
  </si>
  <si>
    <t>0690</t>
  </si>
  <si>
    <t>0830</t>
  </si>
  <si>
    <t>0920</t>
  </si>
  <si>
    <t>0350</t>
  </si>
  <si>
    <t>0910</t>
  </si>
  <si>
    <t>0310</t>
  </si>
  <si>
    <t>0320</t>
  </si>
  <si>
    <t>0330</t>
  </si>
  <si>
    <t>0340</t>
  </si>
  <si>
    <t>0500</t>
  </si>
  <si>
    <t>0360</t>
  </si>
  <si>
    <t>0410</t>
  </si>
  <si>
    <t>0480</t>
  </si>
  <si>
    <t>0010</t>
  </si>
  <si>
    <t>0020</t>
  </si>
  <si>
    <t>2920</t>
  </si>
  <si>
    <t>0970</t>
  </si>
  <si>
    <t>Dochody od osób prawnych, od osób fizycznych i od jednostek nie posiadających osobowości prawnej oraz wydatki związane z ich poborem</t>
  </si>
  <si>
    <t>Wpływy z podatku rolnego, podatku leśnego,podatku od spadków i darowizn , podatku od czynności cywilnoprawnych oraz podatków i opłat lokalnych od osób fizycznych</t>
  </si>
  <si>
    <t>Wpływy z podatku rolnego, podatku leśnego, podatku od czynności cywilnoprawnych , podatków i opłat lokalnych od osób prawnych i innych jednostek organizacyjnych</t>
  </si>
  <si>
    <t>Wpływy z innych opłat stanowiących dochody j.s.t. na podstawie ustaw</t>
  </si>
  <si>
    <t>Przedszkola</t>
  </si>
  <si>
    <t>Zasiłki i pomoc w naturze oraz składki na ubezpieczenie emerytalne i rentowe</t>
  </si>
  <si>
    <t>Dotacje celowe otrzymane z budżetu państwa na realizację własnych zadań bieżących gmin</t>
  </si>
  <si>
    <t>Dochody jst związane z realizacją zadan z zakresu administracji rządowej oraz innych zadań zleconych ustawami</t>
  </si>
  <si>
    <t>Wpływy z różnych dochodów - zwrot za tel. energię</t>
  </si>
  <si>
    <t>Kultura fizyczna i sport</t>
  </si>
  <si>
    <t>Zadania z zakresu kultury fizycznej i sportu</t>
  </si>
  <si>
    <t>Ogółem</t>
  </si>
  <si>
    <t>w tym:</t>
  </si>
  <si>
    <t>bieżące</t>
  </si>
  <si>
    <t>majątkowe</t>
  </si>
  <si>
    <t>DOCHODY OD OSÓB PRAWNYCH, OSÓB FIZYCZNYCH I OD INNYCH JEDNOSTEK NIEPOSIADAJĄCYCH OSOBOWOŚCI PRAWNEJ ORAZ WYDATKI ZWIĄZANE Z ICH POBOREM</t>
  </si>
  <si>
    <t>Wpływy z różnych opłat - reklamy</t>
  </si>
  <si>
    <t>0770</t>
  </si>
  <si>
    <t>01095</t>
  </si>
  <si>
    <t>GOSPODARKA KOMUNALNA I OCHRONA ŚRODOWISKA</t>
  </si>
  <si>
    <t>Oddziały przedszkolne w szkołach podstawowych</t>
  </si>
  <si>
    <t>Zasiłki stałe</t>
  </si>
  <si>
    <t>Gospodarka komunalna i ochrona środowiska</t>
  </si>
  <si>
    <t xml:space="preserve">bieżące </t>
  </si>
  <si>
    <t>majatkowe</t>
  </si>
  <si>
    <t>Wpływy i wydatki związane z gromadzeniem środków z opłat i kar za korzystanie ze środowiska</t>
  </si>
  <si>
    <t xml:space="preserve">Wpływy z różnych opłat </t>
  </si>
  <si>
    <t>1) Dotacje ogółem, w tym:</t>
  </si>
  <si>
    <t>2) Dochody  z opłat z tytułu zezwoleń na sprzedaż napojów alkoholowych</t>
  </si>
  <si>
    <t>Składki na ubezpieczenie zdrowotne opłacane za osoby pobierające niektóre świadczenia z pomocy społecznej, niektóre świadcz rodzinne oraz za osoby uczęszczające w zajęciach w centrum integracji społecznej</t>
  </si>
  <si>
    <t>Tabela Nr 1</t>
  </si>
  <si>
    <t>0490</t>
  </si>
  <si>
    <t>Dotacje celowe w ramach programów finansowanych z udziałem środków europejskich oraz środków, o których mowa w art. 5 ust. 1 pkt 3 oraz ust. 3pkt 5 i 6 ustawy, lub płatności w ramach budżetu środków europejskich</t>
  </si>
  <si>
    <r>
      <t>ZESTAWIENIE DZIAŁÓW</t>
    </r>
    <r>
      <rPr>
        <b/>
        <sz val="10"/>
        <rFont val="Cambria"/>
        <family val="1"/>
      </rPr>
      <t xml:space="preserve"> </t>
    </r>
  </si>
  <si>
    <t>Wpływy z innych lolalnych opłat pobierane przez jst na podstawie odrębnych ustaw- za zajęcie pasa drogowego</t>
  </si>
  <si>
    <t xml:space="preserve">KULTURA FIZYCZNA </t>
  </si>
  <si>
    <t>w tym dotacje, środki z U. E          i budżetu państwa</t>
  </si>
  <si>
    <t xml:space="preserve">    </t>
  </si>
  <si>
    <t>Inne formy wychowania przedszkolnego</t>
  </si>
  <si>
    <t>Wpływy z innych lokalnych opłat pobieranych przez jst na podstawie odrębnych ustaw- opłaty pobierane za odpady komunalne</t>
  </si>
  <si>
    <t>b) Dotacje na realizację własnych zadań bieżących  (§ 2030)</t>
  </si>
  <si>
    <t>Rady Gminy Lesznowola</t>
  </si>
  <si>
    <t>DOCHODY OGÓŁEM w tym:</t>
  </si>
  <si>
    <t xml:space="preserve"> </t>
  </si>
  <si>
    <t>Środki na dofinansowanie własnych inwestycji  gmin pozyskane z innych źródeł -Społeczne Komitety</t>
  </si>
  <si>
    <t>Wpływy z różnych dochodów - zwrot za energię, gaz</t>
  </si>
  <si>
    <t>Dochody jst związane z realizacją zadan z zakresu administracji rządowej oraz innych zadań zleconych ustawami- 5% dochodów - za udostępnienie danych</t>
  </si>
  <si>
    <t>URZĘDY NACZELNYCH ORGANÓW WŁADZY PAŃSTWOWEJ, KONTROLI I OCHRONY PRAWA I SĄDOWNICTWA</t>
  </si>
  <si>
    <t>Urzędy naczelnych organów władzy państwowej, kontroli i ochrona prawa</t>
  </si>
  <si>
    <t>Wpływy z usług - ksero</t>
  </si>
  <si>
    <t>Pozostała działalność - projekt pn. "Stworzenie warunków dla sprawnego wdrażania instrumentu Zintegrowanych Inwestycji Terytorialnych dla Warszawskiego Obszaru Funkcjonalnego""</t>
  </si>
  <si>
    <t>Wpływy z odsetek od nieteminowych wpłat z tytułu podatków i opłat</t>
  </si>
  <si>
    <t>Gospodarka odpadami</t>
  </si>
  <si>
    <t>Wpływy z opłat za korzystanie z wychowania przedszkolnego</t>
  </si>
  <si>
    <t>0660</t>
  </si>
  <si>
    <t>Wpływy z pozostałych odsetek</t>
  </si>
  <si>
    <t>Wpływy z najmu i dzierżawy składników majątkowych Skarbu Państwa, jednostek samorządu terytorialnego lub innych jednostek zaliczanych do sektora finansów publicznych oraz innych umów o podobnym charakterze</t>
  </si>
  <si>
    <t>Wpłaty z tytułu odpłatnego nabycia prawa własności oraz prawa użytkowania wieczystego nieruchomości</t>
  </si>
  <si>
    <t>0550</t>
  </si>
  <si>
    <t>Wpływy z opłat z tytułu użytkowania wieczystego nieruchomości</t>
  </si>
  <si>
    <t xml:space="preserve">Wpływy z podatku od działalności gospodarczej osób fizycznych, opłacanych w formie karty podatkowej </t>
  </si>
  <si>
    <t xml:space="preserve">Wpływy z odsetek od nieterminowych wpłat </t>
  </si>
  <si>
    <t xml:space="preserve">Wpływy z podatku od nieruchomości </t>
  </si>
  <si>
    <t xml:space="preserve">Wpływy z podatku rolnego </t>
  </si>
  <si>
    <t>Wpływy z podatku leśnego</t>
  </si>
  <si>
    <t xml:space="preserve">Wpływy z podatku od środków transportowych </t>
  </si>
  <si>
    <t xml:space="preserve">Wpływy z podatku od czynności cywilnoprawnych </t>
  </si>
  <si>
    <t xml:space="preserve">Wpływy z odsetek od nieterminowych wpłat z tytułu podatków i opłat </t>
  </si>
  <si>
    <t>Wpływy z podatków od spadków i darowizn</t>
  </si>
  <si>
    <t>Wpływy z podatku dochodowego od osób prawnych</t>
  </si>
  <si>
    <t>e) Dotacje na realizację zadań finansowanych ze środków  UE- budżet państwa  ( § 2009 )</t>
  </si>
  <si>
    <t>Pomoc w zakresie dożywiania</t>
  </si>
  <si>
    <t>RODZINA</t>
  </si>
  <si>
    <t>Świadczenia wychowawcze</t>
  </si>
  <si>
    <t>Świadczenia rodzinne,świadczenia  z funduszu alimentacyjnego oraz składki na ubezpieczenia emerytalne  i rentowe z ubezpieczenia społecznego</t>
  </si>
  <si>
    <t>Dotacje celowe otrzymane z budżetu państwa na  zadania bieżące  z zakresu administracji rządowej  zlecone gminom, związane z realizacją świadczenia wychowawczego stanowiącego pomoc państwa w wychowaniu dzieci</t>
  </si>
  <si>
    <t>Dotacje celowe w ramach programów finansowanych z udziałem środków europejskich oraz środków, o których mowa w art. 5 ust. 1 pkt 3 oraz ust. 3 pkt 5 i 6 ustawy, lub płatności w ramach budżetu środków europejskich</t>
  </si>
  <si>
    <r>
      <t xml:space="preserve">a) Dotacje na realizację zadań z zakresu administracji rządowej  </t>
    </r>
    <r>
      <rPr>
        <sz val="8"/>
        <rFont val="Cambria"/>
        <family val="1"/>
      </rPr>
      <t xml:space="preserve">(§ 2010, </t>
    </r>
    <r>
      <rPr>
        <sz val="8"/>
        <rFont val="Calibri"/>
        <family val="2"/>
      </rPr>
      <t>§</t>
    </r>
    <r>
      <rPr>
        <sz val="8"/>
        <rFont val="Cambria"/>
        <family val="1"/>
      </rPr>
      <t xml:space="preserve"> 2060)</t>
    </r>
  </si>
  <si>
    <t>Dotacje celowe otrzymane z gminy na zadania bieżące realizowane na podstawie porozumień między jst</t>
  </si>
  <si>
    <t>Rodzina</t>
  </si>
  <si>
    <t>DOCHODY BUDŻETU GMINY NA 2018 ROK</t>
  </si>
  <si>
    <t>Plan na 2018 r.</t>
  </si>
  <si>
    <t>Budżetu Gminy na 2018 rok</t>
  </si>
  <si>
    <t xml:space="preserve">Plan na 2018r. </t>
  </si>
  <si>
    <t>Wspólna obsługa jst</t>
  </si>
  <si>
    <t>0940</t>
  </si>
  <si>
    <t>Wpływy z rozliczeń/zwrotów z lat ubiegłych</t>
  </si>
  <si>
    <t>Szkoły podstawowe -  projekt unijny  pn. "Ponadnarodowa mobilność kadry edukacji szkolnej" - szkoła Mysiadło</t>
  </si>
  <si>
    <t>Szkoły podstawowe - projekt unijny pn. "Partnerstwo strategiczne - współpraca szkół" - szkoła Mysiadło</t>
  </si>
  <si>
    <t>Szkoły podstawowe -  projekt unijny  pn. "Na  styku kultur- podnoszenie umiejętności komunikacji w szkole wielokulturowej" - szkoła Mroków</t>
  </si>
  <si>
    <t>Szkoły podstawowe - projekt unijny pn. "Mobilność kadry - podnoszenie kompetencji językowych i metodycznych nauczycieli" - szkoła Nowa Iwiczna</t>
  </si>
  <si>
    <t>TURYSTYKA</t>
  </si>
  <si>
    <t>Pozostała działalność - projekt unijny pn. "Projekt Virtualny Warszawski Obszar Funkcjonalny"Virtual WOF""</t>
  </si>
  <si>
    <t>Pozostała działalność - projekt pn. "Projekt Virtualny Warszawski Obszar Funcjonalny "Virtual WOF""</t>
  </si>
  <si>
    <t>0640</t>
  </si>
  <si>
    <t>Wpływy z tytułu kosztów egzekucyjnych, opłaty komorniczej i kosztów upomnień</t>
  </si>
  <si>
    <t xml:space="preserve">Wpływy z usług </t>
  </si>
  <si>
    <t>Turystyka</t>
  </si>
  <si>
    <t>Szkoły podstawowe - projekt unijny pn. "Partnerstwo strategiczne - współpraca szkół" - szkoła Lesznowola</t>
  </si>
  <si>
    <t>Lokalny transport zbiorowy</t>
  </si>
  <si>
    <t>Środki otrzymane od pozostałych jednostek zaliczanych do sektora finansów publicznych na finansowanie lub dofinansowanie kosztów realizacji inwestycji  i zakupów inwestycyjnych jednostek zaliczanych do sektora finansów publicznych (z BGK)</t>
  </si>
  <si>
    <t>Transport i łączność</t>
  </si>
  <si>
    <t>Pozostała dzialalność - Projekt unijny pn. "Mieszkania wspomagane - treningowe dla osób z autyzmem i samotnych matek na rzecz aktywności integracji"</t>
  </si>
  <si>
    <t>Oświetlenie ulic, placów i dróg</t>
  </si>
  <si>
    <r>
      <t>d) Dotacje na realizację zadań finansowanych ze środków  UE  (</t>
    </r>
    <r>
      <rPr>
        <sz val="9"/>
        <rFont val="Calibri"/>
        <family val="2"/>
      </rPr>
      <t>§</t>
    </r>
    <r>
      <rPr>
        <sz val="9"/>
        <rFont val="Cambria"/>
        <family val="1"/>
      </rPr>
      <t xml:space="preserve"> 2001, </t>
    </r>
    <r>
      <rPr>
        <sz val="9"/>
        <rFont val="Calibri"/>
        <family val="2"/>
      </rPr>
      <t>§</t>
    </r>
    <r>
      <rPr>
        <sz val="9"/>
        <rFont val="Cambria"/>
        <family val="1"/>
      </rPr>
      <t xml:space="preserve"> 2007,  § 2008, </t>
    </r>
    <r>
      <rPr>
        <sz val="9"/>
        <rFont val="Calibri"/>
        <family val="2"/>
      </rPr>
      <t>§ 6207</t>
    </r>
    <r>
      <rPr>
        <sz val="9"/>
        <rFont val="Cambria"/>
        <family val="1"/>
      </rPr>
      <t>)</t>
    </r>
  </si>
  <si>
    <t>z  dnia 19 grudnia 2017r.</t>
  </si>
  <si>
    <t>do Uchwały Nr 559/XXXVIII/2017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</si>
</sst>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9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</font>
    <font>
      <sz val="8"/>
      <name val="Cambria"/>
      <family val="1"/>
    </font>
    <font>
      <sz val="8"/>
      <name val="Calibri"/>
      <family val="2"/>
    </font>
    <font>
      <b/>
      <sz val="9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sz val="7"/>
      <name val="Cambri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7"/>
      <name val="Cambria"/>
      <family val="1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16"/>
      <name val="Cambria"/>
      <family val="1"/>
    </font>
    <font>
      <b/>
      <u val="single"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 horizontal="left" vertical="center" wrapText="1"/>
    </xf>
    <xf numFmtId="3" fontId="2" fillId="33" borderId="0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0" fontId="7" fillId="0" borderId="13" xfId="0" applyFont="1" applyBorder="1" applyAlignment="1">
      <alignment vertical="center" wrapText="1"/>
    </xf>
    <xf numFmtId="3" fontId="7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 quotePrefix="1">
      <alignment horizontal="center" vertical="center"/>
    </xf>
    <xf numFmtId="0" fontId="7" fillId="0" borderId="15" xfId="0" applyFont="1" applyBorder="1" applyAlignment="1">
      <alignment vertical="center" wrapText="1"/>
    </xf>
    <xf numFmtId="3" fontId="7" fillId="0" borderId="14" xfId="0" applyNumberFormat="1" applyFont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vertical="center" wrapText="1"/>
    </xf>
    <xf numFmtId="0" fontId="7" fillId="0" borderId="13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right" vertical="center"/>
    </xf>
    <xf numFmtId="0" fontId="5" fillId="0" borderId="16" xfId="0" applyFont="1" applyBorder="1" applyAlignment="1" quotePrefix="1">
      <alignment horizontal="center" vertical="center"/>
    </xf>
    <xf numFmtId="0" fontId="7" fillId="0" borderId="16" xfId="0" applyFont="1" applyBorder="1" applyAlignment="1">
      <alignment vertical="center" wrapText="1"/>
    </xf>
    <xf numFmtId="3" fontId="7" fillId="0" borderId="16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5" fillId="0" borderId="15" xfId="0" applyFont="1" applyBorder="1" applyAlignment="1" quotePrefix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5" fillId="0" borderId="17" xfId="0" applyFont="1" applyBorder="1" applyAlignment="1" quotePrefix="1">
      <alignment horizontal="center" vertical="center"/>
    </xf>
    <xf numFmtId="3" fontId="7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 quotePrefix="1">
      <alignment horizontal="center" vertical="center"/>
    </xf>
    <xf numFmtId="0" fontId="5" fillId="0" borderId="19" xfId="0" applyFont="1" applyBorder="1" applyAlignment="1" quotePrefix="1">
      <alignment horizontal="center" vertical="center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5" fillId="0" borderId="21" xfId="0" applyFont="1" applyBorder="1" applyAlignment="1" quotePrefix="1">
      <alignment horizontal="center" vertical="center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33" fillId="0" borderId="13" xfId="0" applyFont="1" applyBorder="1" applyAlignment="1">
      <alignment horizontal="right" vertical="center"/>
    </xf>
    <xf numFmtId="3" fontId="33" fillId="33" borderId="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0" fontId="5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3" fontId="1" fillId="0" borderId="16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horizontal="right" vertical="center"/>
    </xf>
    <xf numFmtId="0" fontId="33" fillId="0" borderId="16" xfId="0" applyFont="1" applyBorder="1" applyAlignment="1">
      <alignment horizontal="right" vertical="center"/>
    </xf>
    <xf numFmtId="3" fontId="33" fillId="0" borderId="13" xfId="0" applyNumberFormat="1" applyFont="1" applyFill="1" applyBorder="1" applyAlignment="1">
      <alignment vertical="center"/>
    </xf>
    <xf numFmtId="0" fontId="5" fillId="0" borderId="24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5" fillId="0" borderId="25" xfId="0" applyFont="1" applyBorder="1" applyAlignment="1" quotePrefix="1">
      <alignment horizontal="center" vertical="center"/>
    </xf>
    <xf numFmtId="0" fontId="7" fillId="0" borderId="26" xfId="0" applyFont="1" applyBorder="1" applyAlignment="1">
      <alignment vertical="center" wrapText="1"/>
    </xf>
    <xf numFmtId="3" fontId="7" fillId="0" borderId="25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9" fillId="34" borderId="11" xfId="0" applyFont="1" applyFill="1" applyBorder="1" applyAlignment="1">
      <alignment horizontal="left" vertical="center" wrapText="1"/>
    </xf>
    <xf numFmtId="0" fontId="34" fillId="35" borderId="11" xfId="0" applyFont="1" applyFill="1" applyBorder="1" applyAlignment="1" quotePrefix="1">
      <alignment horizontal="center" vertical="center"/>
    </xf>
    <xf numFmtId="0" fontId="33" fillId="35" borderId="11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left" vertical="center" wrapText="1"/>
    </xf>
    <xf numFmtId="3" fontId="33" fillId="35" borderId="11" xfId="0" applyNumberFormat="1" applyFont="1" applyFill="1" applyBorder="1" applyAlignment="1">
      <alignment horizontal="right" vertical="center"/>
    </xf>
    <xf numFmtId="3" fontId="33" fillId="35" borderId="10" xfId="0" applyNumberFormat="1" applyFont="1" applyFill="1" applyBorder="1" applyAlignment="1">
      <alignment horizontal="right" vertical="center"/>
    </xf>
    <xf numFmtId="0" fontId="34" fillId="35" borderId="11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left" vertical="center" wrapText="1"/>
    </xf>
    <xf numFmtId="3" fontId="1" fillId="35" borderId="10" xfId="0" applyNumberFormat="1" applyFont="1" applyFill="1" applyBorder="1" applyAlignment="1">
      <alignment vertical="center"/>
    </xf>
    <xf numFmtId="0" fontId="34" fillId="35" borderId="27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left" vertical="center" wrapText="1"/>
    </xf>
    <xf numFmtId="3" fontId="35" fillId="35" borderId="11" xfId="0" applyNumberFormat="1" applyFont="1" applyFill="1" applyBorder="1" applyAlignment="1">
      <alignment horizontal="right" vertical="center"/>
    </xf>
    <xf numFmtId="3" fontId="33" fillId="35" borderId="17" xfId="0" applyNumberFormat="1" applyFont="1" applyFill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3" fontId="1" fillId="0" borderId="17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0" fontId="9" fillId="35" borderId="27" xfId="0" applyFont="1" applyFill="1" applyBorder="1" applyAlignment="1">
      <alignment horizontal="left" vertical="center" wrapText="1"/>
    </xf>
    <xf numFmtId="3" fontId="1" fillId="35" borderId="11" xfId="0" applyNumberFormat="1" applyFont="1" applyFill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5" fillId="35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3" fontId="36" fillId="0" borderId="1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3" fontId="36" fillId="0" borderId="13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3" fontId="36" fillId="0" borderId="16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3" fontId="36" fillId="0" borderId="15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9" fillId="34" borderId="11" xfId="0" applyFont="1" applyFill="1" applyBorder="1" applyAlignment="1">
      <alignment horizontal="center" vertical="center"/>
    </xf>
    <xf numFmtId="3" fontId="37" fillId="34" borderId="11" xfId="0" applyNumberFormat="1" applyFont="1" applyFill="1" applyBorder="1" applyAlignment="1">
      <alignment vertical="center"/>
    </xf>
    <xf numFmtId="0" fontId="33" fillId="4" borderId="27" xfId="0" applyFont="1" applyFill="1" applyBorder="1" applyAlignment="1">
      <alignment horizontal="left" vertical="center" wrapText="1"/>
    </xf>
    <xf numFmtId="0" fontId="33" fillId="4" borderId="14" xfId="0" applyFont="1" applyFill="1" applyBorder="1" applyAlignment="1">
      <alignment horizontal="center" vertical="center"/>
    </xf>
    <xf numFmtId="0" fontId="9" fillId="4" borderId="14" xfId="0" applyFont="1" applyFill="1" applyBorder="1" applyAlignment="1" quotePrefix="1">
      <alignment horizontal="center" vertical="center"/>
    </xf>
    <xf numFmtId="3" fontId="33" fillId="4" borderId="14" xfId="0" applyNumberFormat="1" applyFont="1" applyFill="1" applyBorder="1" applyAlignment="1">
      <alignment horizontal="right" vertical="center"/>
    </xf>
    <xf numFmtId="3" fontId="33" fillId="4" borderId="25" xfId="0" applyNumberFormat="1" applyFont="1" applyFill="1" applyBorder="1" applyAlignment="1">
      <alignment horizontal="right" vertical="center"/>
    </xf>
    <xf numFmtId="0" fontId="33" fillId="4" borderId="25" xfId="0" applyFont="1" applyFill="1" applyBorder="1" applyAlignment="1">
      <alignment horizontal="center" vertical="center"/>
    </xf>
    <xf numFmtId="0" fontId="9" fillId="4" borderId="25" xfId="0" applyFont="1" applyFill="1" applyBorder="1" applyAlignment="1" quotePrefix="1">
      <alignment horizontal="center" vertical="center"/>
    </xf>
    <xf numFmtId="0" fontId="9" fillId="4" borderId="14" xfId="0" applyFont="1" applyFill="1" applyBorder="1" applyAlignment="1">
      <alignment horizontal="left" vertical="center" wrapText="1"/>
    </xf>
    <xf numFmtId="0" fontId="9" fillId="4" borderId="25" xfId="0" applyFont="1" applyFill="1" applyBorder="1" applyAlignment="1">
      <alignment horizontal="left" vertical="center" wrapText="1"/>
    </xf>
    <xf numFmtId="3" fontId="1" fillId="4" borderId="25" xfId="0" applyNumberFormat="1" applyFont="1" applyFill="1" applyBorder="1" applyAlignment="1">
      <alignment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3" fontId="33" fillId="4" borderId="25" xfId="0" applyNumberFormat="1" applyFont="1" applyFill="1" applyBorder="1" applyAlignment="1">
      <alignment vertical="center"/>
    </xf>
    <xf numFmtId="0" fontId="33" fillId="4" borderId="27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left" vertical="center" wrapText="1"/>
    </xf>
    <xf numFmtId="3" fontId="33" fillId="4" borderId="11" xfId="0" applyNumberFormat="1" applyFont="1" applyFill="1" applyBorder="1" applyAlignment="1">
      <alignment horizontal="right" vertical="center"/>
    </xf>
    <xf numFmtId="0" fontId="33" fillId="4" borderId="26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left" vertical="center" wrapText="1"/>
    </xf>
    <xf numFmtId="0" fontId="33" fillId="4" borderId="23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left" vertical="center" wrapText="1"/>
    </xf>
    <xf numFmtId="3" fontId="33" fillId="4" borderId="12" xfId="0" applyNumberFormat="1" applyFont="1" applyFill="1" applyBorder="1" applyAlignment="1">
      <alignment horizontal="right" vertical="center"/>
    </xf>
    <xf numFmtId="0" fontId="33" fillId="4" borderId="11" xfId="0" applyFont="1" applyFill="1" applyBorder="1" applyAlignment="1">
      <alignment horizontal="center" vertical="center"/>
    </xf>
    <xf numFmtId="3" fontId="33" fillId="4" borderId="11" xfId="0" applyNumberFormat="1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vertical="center"/>
    </xf>
    <xf numFmtId="0" fontId="9" fillId="35" borderId="27" xfId="0" applyFont="1" applyFill="1" applyBorder="1" applyAlignment="1">
      <alignment horizontal="left" vertical="center" wrapText="1"/>
    </xf>
    <xf numFmtId="3" fontId="33" fillId="35" borderId="11" xfId="0" applyNumberFormat="1" applyFont="1" applyFill="1" applyBorder="1" applyAlignment="1">
      <alignment vertical="center"/>
    </xf>
    <xf numFmtId="3" fontId="29" fillId="0" borderId="0" xfId="0" applyNumberFormat="1" applyFont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5" fillId="36" borderId="13" xfId="0" applyFont="1" applyFill="1" applyBorder="1" applyAlignment="1">
      <alignment horizontal="left" vertical="center" wrapText="1"/>
    </xf>
    <xf numFmtId="0" fontId="9" fillId="35" borderId="27" xfId="0" applyFont="1" applyFill="1" applyBorder="1" applyAlignment="1">
      <alignment horizontal="left" vertical="center" wrapText="1"/>
    </xf>
    <xf numFmtId="3" fontId="7" fillId="0" borderId="15" xfId="0" applyNumberFormat="1" applyFont="1" applyFill="1" applyBorder="1" applyAlignment="1">
      <alignment vertical="center"/>
    </xf>
    <xf numFmtId="0" fontId="9" fillId="35" borderId="27" xfId="0" applyFont="1" applyFill="1" applyBorder="1" applyAlignment="1">
      <alignment horizontal="left" vertical="center" wrapText="1"/>
    </xf>
    <xf numFmtId="0" fontId="33" fillId="0" borderId="15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3" fontId="1" fillId="0" borderId="12" xfId="0" applyNumberFormat="1" applyFont="1" applyFill="1" applyBorder="1" applyAlignment="1">
      <alignment vertical="center"/>
    </xf>
    <xf numFmtId="0" fontId="7" fillId="0" borderId="26" xfId="0" applyFont="1" applyBorder="1" applyAlignment="1">
      <alignment horizontal="left" vertical="center" wrapText="1"/>
    </xf>
    <xf numFmtId="0" fontId="9" fillId="37" borderId="29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 quotePrefix="1">
      <alignment horizontal="center" vertical="center"/>
    </xf>
    <xf numFmtId="0" fontId="7" fillId="4" borderId="25" xfId="0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vertical="center"/>
    </xf>
    <xf numFmtId="0" fontId="7" fillId="0" borderId="18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vertical="center"/>
    </xf>
    <xf numFmtId="0" fontId="7" fillId="0" borderId="23" xfId="0" applyFont="1" applyBorder="1" applyAlignment="1">
      <alignment horizontal="left" vertical="center" wrapText="1"/>
    </xf>
    <xf numFmtId="0" fontId="9" fillId="37" borderId="26" xfId="0" applyFont="1" applyFill="1" applyBorder="1" applyAlignment="1">
      <alignment horizontal="left" vertical="center" wrapText="1"/>
    </xf>
    <xf numFmtId="3" fontId="5" fillId="0" borderId="14" xfId="0" applyNumberFormat="1" applyFont="1" applyBorder="1" applyAlignment="1">
      <alignment vertical="center"/>
    </xf>
    <xf numFmtId="0" fontId="5" fillId="0" borderId="22" xfId="0" applyFont="1" applyBorder="1" applyAlignment="1" quotePrefix="1">
      <alignment horizontal="center" vertical="center"/>
    </xf>
    <xf numFmtId="0" fontId="7" fillId="0" borderId="22" xfId="0" applyFont="1" applyBorder="1" applyAlignment="1">
      <alignment horizontal="left" vertical="center" wrapText="1"/>
    </xf>
    <xf numFmtId="3" fontId="0" fillId="0" borderId="0" xfId="0" applyNumberFormat="1" applyAlignment="1">
      <alignment vertical="center"/>
    </xf>
    <xf numFmtId="0" fontId="9" fillId="35" borderId="27" xfId="0" applyFont="1" applyFill="1" applyBorder="1" applyAlignment="1">
      <alignment horizontal="left" vertical="center" wrapText="1"/>
    </xf>
    <xf numFmtId="0" fontId="9" fillId="35" borderId="30" xfId="0" applyFont="1" applyFill="1" applyBorder="1" applyAlignment="1">
      <alignment horizontal="left" vertical="center" wrapText="1"/>
    </xf>
    <xf numFmtId="0" fontId="9" fillId="35" borderId="3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33" borderId="26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0" fontId="5" fillId="33" borderId="22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5" fillId="35" borderId="11" xfId="0" applyFont="1" applyFill="1" applyBorder="1" applyAlignment="1">
      <alignment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view="pageLayout" zoomScaleNormal="124" workbookViewId="0" topLeftCell="A59">
      <selection activeCell="D39" sqref="D39"/>
    </sheetView>
  </sheetViews>
  <sheetFormatPr defaultColWidth="9.00390625" defaultRowHeight="12.75"/>
  <cols>
    <col min="1" max="1" width="5.625" style="1" customWidth="1"/>
    <col min="2" max="2" width="7.625" style="1" customWidth="1"/>
    <col min="3" max="3" width="5.375" style="1" customWidth="1"/>
    <col min="4" max="4" width="37.00390625" style="1" customWidth="1"/>
    <col min="5" max="5" width="10.25390625" style="1" customWidth="1"/>
    <col min="6" max="7" width="9.875" style="1" customWidth="1"/>
    <col min="8" max="8" width="10.00390625" style="1" customWidth="1"/>
    <col min="9" max="9" width="10.125" style="1" customWidth="1"/>
    <col min="10" max="10" width="13.125" style="1" customWidth="1"/>
    <col min="11" max="16384" width="9.125" style="1" customWidth="1"/>
  </cols>
  <sheetData>
    <row r="1" spans="1:7" ht="12.75" customHeight="1">
      <c r="A1" s="9"/>
      <c r="B1" s="9"/>
      <c r="C1" s="9"/>
      <c r="D1" s="10"/>
      <c r="E1" s="10" t="s">
        <v>86</v>
      </c>
      <c r="F1" s="11"/>
      <c r="G1" s="11"/>
    </row>
    <row r="2" spans="1:7" ht="3" customHeight="1">
      <c r="A2" s="9"/>
      <c r="B2" s="9"/>
      <c r="C2" s="9"/>
      <c r="D2" s="11"/>
      <c r="E2" s="11"/>
      <c r="F2" s="12"/>
      <c r="G2" s="9"/>
    </row>
    <row r="3" spans="1:7" ht="12.75">
      <c r="A3" s="9"/>
      <c r="B3" s="9"/>
      <c r="C3" s="9"/>
      <c r="D3" s="13"/>
      <c r="E3" s="13" t="s">
        <v>162</v>
      </c>
      <c r="F3" s="13"/>
      <c r="G3" s="13"/>
    </row>
    <row r="4" spans="1:7" ht="16.5" customHeight="1">
      <c r="A4" s="9"/>
      <c r="B4" s="9"/>
      <c r="C4" s="9"/>
      <c r="D4" s="13"/>
      <c r="E4" s="13" t="s">
        <v>97</v>
      </c>
      <c r="F4" s="13"/>
      <c r="G4" s="13"/>
    </row>
    <row r="5" spans="1:7" ht="13.5" customHeight="1">
      <c r="A5" s="9"/>
      <c r="B5" s="9"/>
      <c r="C5" s="9"/>
      <c r="D5" s="13"/>
      <c r="E5" s="13" t="s">
        <v>161</v>
      </c>
      <c r="F5" s="12"/>
      <c r="G5" s="9"/>
    </row>
    <row r="6" spans="1:7" ht="9" customHeight="1">
      <c r="A6" s="9"/>
      <c r="B6" s="9"/>
      <c r="C6" s="9"/>
      <c r="D6" s="13"/>
      <c r="E6" s="13"/>
      <c r="F6" s="12"/>
      <c r="G6" s="9"/>
    </row>
    <row r="7" spans="1:7" ht="14.25" customHeight="1">
      <c r="A7" s="170" t="s">
        <v>136</v>
      </c>
      <c r="B7" s="170"/>
      <c r="C7" s="170"/>
      <c r="D7" s="170"/>
      <c r="E7" s="170"/>
      <c r="F7" s="170"/>
      <c r="G7" s="170"/>
    </row>
    <row r="8" spans="1:7" ht="6" customHeight="1">
      <c r="A8" s="48"/>
      <c r="B8" s="48"/>
      <c r="C8" s="48"/>
      <c r="D8" s="48"/>
      <c r="E8" s="48"/>
      <c r="F8" s="9"/>
      <c r="G8" s="9"/>
    </row>
    <row r="9" spans="1:8" ht="10.5" customHeight="1">
      <c r="A9" s="173" t="s">
        <v>33</v>
      </c>
      <c r="B9" s="173"/>
      <c r="C9" s="173"/>
      <c r="D9" s="171" t="s">
        <v>37</v>
      </c>
      <c r="E9" s="167" t="s">
        <v>137</v>
      </c>
      <c r="F9" s="168"/>
      <c r="G9" s="169"/>
      <c r="H9" s="164" t="s">
        <v>92</v>
      </c>
    </row>
    <row r="10" spans="1:8" ht="9.75" customHeight="1">
      <c r="A10" s="171" t="s">
        <v>34</v>
      </c>
      <c r="B10" s="171" t="s">
        <v>35</v>
      </c>
      <c r="C10" s="171" t="s">
        <v>36</v>
      </c>
      <c r="D10" s="174"/>
      <c r="E10" s="173" t="s">
        <v>67</v>
      </c>
      <c r="F10" s="173" t="s">
        <v>68</v>
      </c>
      <c r="G10" s="173"/>
      <c r="H10" s="165"/>
    </row>
    <row r="11" spans="1:8" ht="26.25" customHeight="1">
      <c r="A11" s="172"/>
      <c r="B11" s="172"/>
      <c r="C11" s="172"/>
      <c r="D11" s="174"/>
      <c r="E11" s="173"/>
      <c r="F11" s="57" t="s">
        <v>69</v>
      </c>
      <c r="G11" s="57" t="s">
        <v>70</v>
      </c>
      <c r="H11" s="166"/>
    </row>
    <row r="12" spans="1:8" ht="9" customHeight="1">
      <c r="A12" s="14">
        <v>1</v>
      </c>
      <c r="B12" s="14">
        <v>2</v>
      </c>
      <c r="C12" s="14">
        <v>3</v>
      </c>
      <c r="D12" s="15">
        <v>4</v>
      </c>
      <c r="E12" s="15">
        <v>5</v>
      </c>
      <c r="F12" s="15">
        <v>6</v>
      </c>
      <c r="G12" s="14">
        <v>7</v>
      </c>
      <c r="H12" s="15">
        <v>8</v>
      </c>
    </row>
    <row r="13" spans="1:9" s="4" customFormat="1" ht="15.75" customHeight="1">
      <c r="A13" s="72" t="s">
        <v>1</v>
      </c>
      <c r="B13" s="73"/>
      <c r="C13" s="72"/>
      <c r="D13" s="74" t="s">
        <v>4</v>
      </c>
      <c r="E13" s="75">
        <f>SUM(E14,E16)</f>
        <v>201200</v>
      </c>
      <c r="F13" s="75">
        <f>SUM(F14,F16)</f>
        <v>1200</v>
      </c>
      <c r="G13" s="76">
        <f>SUM(G14,G16)</f>
        <v>200000</v>
      </c>
      <c r="H13" s="76"/>
      <c r="I13" s="6"/>
    </row>
    <row r="14" spans="1:9" s="4" customFormat="1" ht="11.25" customHeight="1">
      <c r="A14" s="109"/>
      <c r="B14" s="110" t="s">
        <v>2</v>
      </c>
      <c r="C14" s="110"/>
      <c r="D14" s="115" t="s">
        <v>3</v>
      </c>
      <c r="E14" s="111">
        <f>SUM(E15:E15)</f>
        <v>200000</v>
      </c>
      <c r="F14" s="111"/>
      <c r="G14" s="112">
        <f>SUM(G15:G15)</f>
        <v>200000</v>
      </c>
      <c r="H14" s="112"/>
      <c r="I14" s="6"/>
    </row>
    <row r="15" spans="1:9" s="4" customFormat="1" ht="24.75" customHeight="1">
      <c r="A15" s="16"/>
      <c r="B15" s="16"/>
      <c r="C15" s="20">
        <v>6290</v>
      </c>
      <c r="D15" s="21" t="s">
        <v>100</v>
      </c>
      <c r="E15" s="22">
        <v>200000</v>
      </c>
      <c r="F15" s="23"/>
      <c r="G15" s="62">
        <f>E15</f>
        <v>200000</v>
      </c>
      <c r="H15" s="86"/>
      <c r="I15" s="6"/>
    </row>
    <row r="16" spans="1:11" s="4" customFormat="1" ht="12" customHeight="1">
      <c r="A16" s="113"/>
      <c r="B16" s="114" t="s">
        <v>74</v>
      </c>
      <c r="C16" s="114"/>
      <c r="D16" s="116" t="s">
        <v>6</v>
      </c>
      <c r="E16" s="112">
        <f>SUM(E17)</f>
        <v>1200</v>
      </c>
      <c r="F16" s="112">
        <f>SUM(F17)</f>
        <v>1200</v>
      </c>
      <c r="G16" s="112"/>
      <c r="H16" s="117"/>
      <c r="I16" s="6"/>
      <c r="K16" s="4" t="s">
        <v>93</v>
      </c>
    </row>
    <row r="17" spans="1:9" s="4" customFormat="1" ht="46.5" customHeight="1">
      <c r="A17" s="16"/>
      <c r="B17" s="16"/>
      <c r="C17" s="28" t="s">
        <v>38</v>
      </c>
      <c r="D17" s="29" t="s">
        <v>112</v>
      </c>
      <c r="E17" s="30">
        <v>1200</v>
      </c>
      <c r="F17" s="62">
        <f>E17</f>
        <v>1200</v>
      </c>
      <c r="G17" s="60"/>
      <c r="H17" s="61"/>
      <c r="I17" s="6"/>
    </row>
    <row r="18" spans="1:9" s="4" customFormat="1" ht="16.5" customHeight="1">
      <c r="A18" s="72">
        <v>600</v>
      </c>
      <c r="B18" s="73"/>
      <c r="C18" s="72"/>
      <c r="D18" s="78" t="s">
        <v>4</v>
      </c>
      <c r="E18" s="75">
        <f>E19</f>
        <v>253132</v>
      </c>
      <c r="F18" s="75">
        <f>SUM(F19,F21)</f>
        <v>253132</v>
      </c>
      <c r="G18" s="75"/>
      <c r="H18" s="75"/>
      <c r="I18" s="6"/>
    </row>
    <row r="19" spans="1:9" s="4" customFormat="1" ht="17.25" customHeight="1">
      <c r="A19" s="109"/>
      <c r="B19" s="110">
        <v>60004</v>
      </c>
      <c r="C19" s="110"/>
      <c r="D19" s="115" t="s">
        <v>155</v>
      </c>
      <c r="E19" s="111">
        <f>SUM(E20:E20)</f>
        <v>253132</v>
      </c>
      <c r="F19" s="111">
        <f>F20</f>
        <v>253132</v>
      </c>
      <c r="G19" s="112"/>
      <c r="H19" s="112"/>
      <c r="I19" s="6"/>
    </row>
    <row r="20" spans="1:9" s="4" customFormat="1" ht="16.5" customHeight="1">
      <c r="A20" s="16"/>
      <c r="B20" s="16"/>
      <c r="C20" s="28" t="s">
        <v>55</v>
      </c>
      <c r="D20" s="29" t="s">
        <v>18</v>
      </c>
      <c r="E20" s="22">
        <v>253132</v>
      </c>
      <c r="F20" s="23">
        <f>E20</f>
        <v>253132</v>
      </c>
      <c r="G20" s="62"/>
      <c r="H20" s="86"/>
      <c r="I20" s="6"/>
    </row>
    <row r="21" spans="1:9" s="4" customFormat="1" ht="16.5" customHeight="1">
      <c r="A21" s="77">
        <v>630</v>
      </c>
      <c r="B21" s="73"/>
      <c r="C21" s="77"/>
      <c r="D21" s="78" t="s">
        <v>147</v>
      </c>
      <c r="E21" s="75">
        <f>SUM(E22)</f>
        <v>2000</v>
      </c>
      <c r="F21" s="75"/>
      <c r="G21" s="75">
        <f>G22</f>
        <v>2000</v>
      </c>
      <c r="H21" s="75">
        <f>H22</f>
        <v>2000</v>
      </c>
      <c r="I21" s="6"/>
    </row>
    <row r="22" spans="1:9" s="4" customFormat="1" ht="39.75" customHeight="1">
      <c r="A22" s="113"/>
      <c r="B22" s="119">
        <v>63095</v>
      </c>
      <c r="C22" s="119"/>
      <c r="D22" s="116" t="s">
        <v>148</v>
      </c>
      <c r="E22" s="112">
        <f>E23</f>
        <v>2000</v>
      </c>
      <c r="F22" s="112"/>
      <c r="G22" s="112">
        <f>G23</f>
        <v>2000</v>
      </c>
      <c r="H22" s="112">
        <f>H23</f>
        <v>2000</v>
      </c>
      <c r="I22" s="6"/>
    </row>
    <row r="23" spans="1:9" s="4" customFormat="1" ht="46.5" customHeight="1">
      <c r="A23" s="16"/>
      <c r="B23" s="16"/>
      <c r="C23" s="20">
        <v>6207</v>
      </c>
      <c r="D23" s="155" t="s">
        <v>132</v>
      </c>
      <c r="E23" s="22">
        <v>2000</v>
      </c>
      <c r="F23" s="22"/>
      <c r="G23" s="22">
        <f>E23</f>
        <v>2000</v>
      </c>
      <c r="H23" s="151">
        <f>G23</f>
        <v>2000</v>
      </c>
      <c r="I23" s="6"/>
    </row>
    <row r="24" spans="1:9" s="4" customFormat="1" ht="15" customHeight="1">
      <c r="A24" s="77">
        <v>700</v>
      </c>
      <c r="B24" s="73"/>
      <c r="C24" s="77"/>
      <c r="D24" s="78" t="s">
        <v>8</v>
      </c>
      <c r="E24" s="75">
        <f>SUM(E25)</f>
        <v>5055561</v>
      </c>
      <c r="F24" s="75">
        <f>SUM(F25)</f>
        <v>1905737</v>
      </c>
      <c r="G24" s="75">
        <f>G25</f>
        <v>3149824</v>
      </c>
      <c r="H24" s="75"/>
      <c r="I24" s="6"/>
    </row>
    <row r="25" spans="1:9" s="4" customFormat="1" ht="14.25" customHeight="1">
      <c r="A25" s="109"/>
      <c r="B25" s="118">
        <v>70005</v>
      </c>
      <c r="C25" s="118"/>
      <c r="D25" s="115" t="s">
        <v>7</v>
      </c>
      <c r="E25" s="112">
        <f>SUM(E26:E32)</f>
        <v>5055561</v>
      </c>
      <c r="F25" s="112">
        <f>SUM(F26:F32)</f>
        <v>1905737</v>
      </c>
      <c r="G25" s="112">
        <f>SUM(G26:G32)</f>
        <v>3149824</v>
      </c>
      <c r="H25" s="120"/>
      <c r="I25" s="6"/>
    </row>
    <row r="26" spans="1:9" ht="21.75" customHeight="1">
      <c r="A26" s="16"/>
      <c r="B26" s="16"/>
      <c r="C26" s="20" t="s">
        <v>114</v>
      </c>
      <c r="D26" s="24" t="s">
        <v>115</v>
      </c>
      <c r="E26" s="22">
        <v>353817</v>
      </c>
      <c r="F26" s="22">
        <f>E26</f>
        <v>353817</v>
      </c>
      <c r="G26" s="25"/>
      <c r="H26" s="58"/>
      <c r="I26" s="6"/>
    </row>
    <row r="27" spans="1:9" ht="21.75" customHeight="1">
      <c r="A27" s="16"/>
      <c r="B27" s="16"/>
      <c r="C27" s="28" t="s">
        <v>150</v>
      </c>
      <c r="D27" s="24" t="s">
        <v>151</v>
      </c>
      <c r="E27" s="30">
        <v>1070</v>
      </c>
      <c r="F27" s="31">
        <f>E27</f>
        <v>1070</v>
      </c>
      <c r="G27" s="25"/>
      <c r="H27" s="58"/>
      <c r="I27" s="6"/>
    </row>
    <row r="28" spans="1:11" ht="44.25" customHeight="1">
      <c r="A28" s="16"/>
      <c r="B28" s="16"/>
      <c r="C28" s="17" t="s">
        <v>38</v>
      </c>
      <c r="D28" s="18" t="s">
        <v>112</v>
      </c>
      <c r="E28" s="19">
        <v>845850</v>
      </c>
      <c r="F28" s="22">
        <f>E28</f>
        <v>845850</v>
      </c>
      <c r="G28" s="25"/>
      <c r="H28" s="58"/>
      <c r="I28" s="6"/>
      <c r="K28" s="5"/>
    </row>
    <row r="29" spans="1:9" ht="23.25" customHeight="1">
      <c r="A29" s="16"/>
      <c r="B29" s="16"/>
      <c r="C29" s="17" t="s">
        <v>73</v>
      </c>
      <c r="D29" s="18" t="s">
        <v>113</v>
      </c>
      <c r="E29" s="19">
        <v>2700000</v>
      </c>
      <c r="F29" s="22"/>
      <c r="G29" s="19">
        <f>E29</f>
        <v>2700000</v>
      </c>
      <c r="H29" s="64"/>
      <c r="I29" s="6"/>
    </row>
    <row r="30" spans="1:9" ht="12" customHeight="1">
      <c r="A30" s="16"/>
      <c r="B30" s="16"/>
      <c r="C30" s="17" t="s">
        <v>41</v>
      </c>
      <c r="D30" s="43" t="s">
        <v>111</v>
      </c>
      <c r="E30" s="19">
        <v>5000</v>
      </c>
      <c r="F30" s="22">
        <f>E30</f>
        <v>5000</v>
      </c>
      <c r="G30" s="25"/>
      <c r="H30" s="58"/>
      <c r="I30" s="6"/>
    </row>
    <row r="31" spans="1:9" ht="12" customHeight="1">
      <c r="A31" s="16"/>
      <c r="B31" s="16"/>
      <c r="C31" s="28" t="s">
        <v>55</v>
      </c>
      <c r="D31" s="29" t="s">
        <v>101</v>
      </c>
      <c r="E31" s="30">
        <v>700000</v>
      </c>
      <c r="F31" s="22">
        <f>E31</f>
        <v>700000</v>
      </c>
      <c r="G31" s="32"/>
      <c r="H31" s="61"/>
      <c r="I31" s="6"/>
    </row>
    <row r="32" spans="1:9" ht="51.75" customHeight="1">
      <c r="A32" s="26"/>
      <c r="B32" s="26"/>
      <c r="C32" s="28">
        <v>6280</v>
      </c>
      <c r="D32" s="29" t="s">
        <v>156</v>
      </c>
      <c r="E32" s="30">
        <v>449824</v>
      </c>
      <c r="F32" s="30"/>
      <c r="G32" s="30">
        <f>E32</f>
        <v>449824</v>
      </c>
      <c r="H32" s="61"/>
      <c r="I32" s="6"/>
    </row>
    <row r="33" spans="1:9" ht="17.25" customHeight="1">
      <c r="A33" s="77">
        <v>750</v>
      </c>
      <c r="B33" s="73"/>
      <c r="C33" s="77"/>
      <c r="D33" s="78" t="s">
        <v>10</v>
      </c>
      <c r="E33" s="75">
        <f>SUM(E34,E40,E49,E47,E45)</f>
        <v>279606</v>
      </c>
      <c r="F33" s="75">
        <f>SUM(F34,F40,F49,F47,F45)</f>
        <v>279606</v>
      </c>
      <c r="G33" s="75">
        <f>SUM(G34,G40,G49,G47,G45)</f>
        <v>0</v>
      </c>
      <c r="H33" s="75">
        <f>SUM(H34,H40,H49,H47,H45)</f>
        <v>17932</v>
      </c>
      <c r="I33" s="6"/>
    </row>
    <row r="34" spans="1:9" s="3" customFormat="1" ht="14.25" customHeight="1">
      <c r="A34" s="113"/>
      <c r="B34" s="119">
        <v>75011</v>
      </c>
      <c r="C34" s="119"/>
      <c r="D34" s="116" t="s">
        <v>9</v>
      </c>
      <c r="E34" s="112">
        <f>SUM(E35:E36)</f>
        <v>135274</v>
      </c>
      <c r="F34" s="112">
        <f>SUM(F35:F36)</f>
        <v>135274</v>
      </c>
      <c r="G34" s="112"/>
      <c r="H34" s="117"/>
      <c r="I34" s="6"/>
    </row>
    <row r="35" spans="1:9" ht="33.75" customHeight="1">
      <c r="A35" s="28"/>
      <c r="B35" s="28"/>
      <c r="C35" s="17">
        <v>2010</v>
      </c>
      <c r="D35" s="18" t="s">
        <v>11</v>
      </c>
      <c r="E35" s="19">
        <v>135224</v>
      </c>
      <c r="F35" s="19">
        <f>E35</f>
        <v>135224</v>
      </c>
      <c r="G35" s="25"/>
      <c r="H35" s="58"/>
      <c r="I35" s="6"/>
    </row>
    <row r="36" spans="1:9" ht="35.25" customHeight="1">
      <c r="A36" s="35"/>
      <c r="B36" s="35"/>
      <c r="C36" s="33">
        <v>2360</v>
      </c>
      <c r="D36" s="21" t="s">
        <v>102</v>
      </c>
      <c r="E36" s="27">
        <v>50</v>
      </c>
      <c r="F36" s="36">
        <f>E36</f>
        <v>50</v>
      </c>
      <c r="G36" s="34"/>
      <c r="H36" s="59"/>
      <c r="I36" s="6"/>
    </row>
    <row r="37" spans="1:9" ht="14.25" customHeight="1">
      <c r="A37" s="53"/>
      <c r="B37" s="53"/>
      <c r="C37" s="53"/>
      <c r="D37" s="54"/>
      <c r="E37" s="55"/>
      <c r="F37" s="55"/>
      <c r="G37" s="56"/>
      <c r="H37" s="6"/>
      <c r="I37" s="6"/>
    </row>
    <row r="38" spans="1:9" ht="14.25" customHeight="1">
      <c r="A38" s="53"/>
      <c r="B38" s="53"/>
      <c r="C38" s="53"/>
      <c r="D38" s="54"/>
      <c r="E38" s="55"/>
      <c r="F38" s="55"/>
      <c r="G38" s="56"/>
      <c r="H38" s="6"/>
      <c r="I38" s="6"/>
    </row>
    <row r="39" spans="1:9" ht="14.25" customHeight="1">
      <c r="A39" s="53"/>
      <c r="B39" s="53"/>
      <c r="C39" s="53"/>
      <c r="D39" s="54"/>
      <c r="E39" s="55"/>
      <c r="F39" s="55"/>
      <c r="G39" s="56"/>
      <c r="H39" s="6"/>
      <c r="I39" s="6"/>
    </row>
    <row r="40" spans="1:9" s="3" customFormat="1" ht="16.5" customHeight="1">
      <c r="A40" s="113"/>
      <c r="B40" s="119">
        <v>75023</v>
      </c>
      <c r="C40" s="119"/>
      <c r="D40" s="116" t="s">
        <v>23</v>
      </c>
      <c r="E40" s="112">
        <f>SUM(E41:E44)</f>
        <v>123400</v>
      </c>
      <c r="F40" s="112">
        <f>SUM(F41:F44)</f>
        <v>123400</v>
      </c>
      <c r="G40" s="112"/>
      <c r="H40" s="117"/>
      <c r="I40" s="6"/>
    </row>
    <row r="41" spans="1:9" ht="13.5" customHeight="1">
      <c r="A41" s="16"/>
      <c r="B41" s="16"/>
      <c r="C41" s="20" t="s">
        <v>39</v>
      </c>
      <c r="D41" s="24" t="s">
        <v>72</v>
      </c>
      <c r="E41" s="22">
        <v>2400</v>
      </c>
      <c r="F41" s="22">
        <f>E41</f>
        <v>2400</v>
      </c>
      <c r="G41" s="25"/>
      <c r="H41" s="58"/>
      <c r="I41" s="6"/>
    </row>
    <row r="42" spans="1:9" ht="13.5" customHeight="1">
      <c r="A42" s="16"/>
      <c r="B42" s="16"/>
      <c r="C42" s="20" t="s">
        <v>40</v>
      </c>
      <c r="D42" s="24" t="s">
        <v>105</v>
      </c>
      <c r="E42" s="22">
        <v>1000</v>
      </c>
      <c r="F42" s="22">
        <f>E42</f>
        <v>1000</v>
      </c>
      <c r="G42" s="25"/>
      <c r="H42" s="58"/>
      <c r="I42" s="6"/>
    </row>
    <row r="43" spans="1:9" ht="12" customHeight="1">
      <c r="A43" s="26"/>
      <c r="B43" s="26"/>
      <c r="C43" s="17" t="s">
        <v>41</v>
      </c>
      <c r="D43" s="43" t="s">
        <v>111</v>
      </c>
      <c r="E43" s="19">
        <v>40000</v>
      </c>
      <c r="F43" s="19">
        <f>E43</f>
        <v>40000</v>
      </c>
      <c r="G43" s="25"/>
      <c r="H43" s="58"/>
      <c r="I43" s="6"/>
    </row>
    <row r="44" spans="1:9" ht="12" customHeight="1">
      <c r="A44" s="26"/>
      <c r="B44" s="26"/>
      <c r="C44" s="17" t="s">
        <v>55</v>
      </c>
      <c r="D44" s="18" t="s">
        <v>64</v>
      </c>
      <c r="E44" s="19">
        <v>80000</v>
      </c>
      <c r="F44" s="19">
        <f>E44</f>
        <v>80000</v>
      </c>
      <c r="G44" s="25"/>
      <c r="H44" s="58"/>
      <c r="I44" s="6"/>
    </row>
    <row r="45" spans="1:9" ht="42" customHeight="1">
      <c r="A45" s="113"/>
      <c r="B45" s="119">
        <v>75075</v>
      </c>
      <c r="C45" s="119"/>
      <c r="D45" s="116" t="s">
        <v>149</v>
      </c>
      <c r="E45" s="112">
        <f>E46</f>
        <v>7132</v>
      </c>
      <c r="F45" s="112">
        <f>F46</f>
        <v>7132</v>
      </c>
      <c r="G45" s="112">
        <f>G46</f>
        <v>0</v>
      </c>
      <c r="H45" s="112">
        <f>H46</f>
        <v>7132</v>
      </c>
      <c r="I45" s="6"/>
    </row>
    <row r="46" spans="1:9" ht="44.25" customHeight="1">
      <c r="A46" s="28"/>
      <c r="B46" s="28"/>
      <c r="C46" s="17">
        <v>2007</v>
      </c>
      <c r="D46" s="18" t="s">
        <v>132</v>
      </c>
      <c r="E46" s="19">
        <v>7132</v>
      </c>
      <c r="F46" s="19">
        <f>E46</f>
        <v>7132</v>
      </c>
      <c r="G46" s="25"/>
      <c r="H46" s="87">
        <f>F46</f>
        <v>7132</v>
      </c>
      <c r="I46" s="6"/>
    </row>
    <row r="47" spans="1:9" ht="12" customHeight="1">
      <c r="A47" s="113"/>
      <c r="B47" s="119">
        <v>75085</v>
      </c>
      <c r="C47" s="119"/>
      <c r="D47" s="116" t="s">
        <v>140</v>
      </c>
      <c r="E47" s="112">
        <f>E48</f>
        <v>3000</v>
      </c>
      <c r="F47" s="112">
        <f>F48</f>
        <v>3000</v>
      </c>
      <c r="G47" s="112"/>
      <c r="H47" s="117"/>
      <c r="I47" s="6"/>
    </row>
    <row r="48" spans="1:9" ht="12" customHeight="1">
      <c r="A48" s="16"/>
      <c r="B48" s="16"/>
      <c r="C48" s="17" t="s">
        <v>41</v>
      </c>
      <c r="D48" s="43" t="s">
        <v>111</v>
      </c>
      <c r="E48" s="22">
        <v>3000</v>
      </c>
      <c r="F48" s="22">
        <f>E48</f>
        <v>3000</v>
      </c>
      <c r="G48" s="25"/>
      <c r="H48" s="58"/>
      <c r="I48" s="6"/>
    </row>
    <row r="49" spans="1:9" ht="60.75" customHeight="1">
      <c r="A49" s="113"/>
      <c r="B49" s="119">
        <v>75095</v>
      </c>
      <c r="C49" s="119"/>
      <c r="D49" s="116" t="s">
        <v>106</v>
      </c>
      <c r="E49" s="112">
        <f>SUM(E50:E51)</f>
        <v>10800</v>
      </c>
      <c r="F49" s="112">
        <f>SUM(F50:F51)</f>
        <v>10800</v>
      </c>
      <c r="G49" s="112"/>
      <c r="H49" s="112">
        <f>SUM(H50:H51)</f>
        <v>10800</v>
      </c>
      <c r="I49" s="6"/>
    </row>
    <row r="50" spans="1:9" ht="44.25" customHeight="1">
      <c r="A50" s="28"/>
      <c r="B50" s="28"/>
      <c r="C50" s="17">
        <v>2008</v>
      </c>
      <c r="D50" s="18" t="s">
        <v>132</v>
      </c>
      <c r="E50" s="19">
        <v>9180</v>
      </c>
      <c r="F50" s="19">
        <f>E50</f>
        <v>9180</v>
      </c>
      <c r="G50" s="25"/>
      <c r="H50" s="87">
        <f>F50</f>
        <v>9180</v>
      </c>
      <c r="I50" s="6"/>
    </row>
    <row r="51" spans="1:9" ht="45" customHeight="1">
      <c r="A51" s="35"/>
      <c r="B51" s="35"/>
      <c r="C51" s="33">
        <v>2009</v>
      </c>
      <c r="D51" s="21" t="s">
        <v>88</v>
      </c>
      <c r="E51" s="27">
        <v>1620</v>
      </c>
      <c r="F51" s="27">
        <f>E51</f>
        <v>1620</v>
      </c>
      <c r="G51" s="34"/>
      <c r="H51" s="140">
        <f>F51</f>
        <v>1620</v>
      </c>
      <c r="I51" s="6"/>
    </row>
    <row r="52" spans="1:9" ht="39" customHeight="1">
      <c r="A52" s="77">
        <v>751</v>
      </c>
      <c r="B52" s="73"/>
      <c r="C52" s="77"/>
      <c r="D52" s="78" t="s">
        <v>103</v>
      </c>
      <c r="E52" s="75">
        <f>E53</f>
        <v>4394</v>
      </c>
      <c r="F52" s="75">
        <f>F53</f>
        <v>4394</v>
      </c>
      <c r="G52" s="75"/>
      <c r="H52" s="135"/>
      <c r="I52" s="6"/>
    </row>
    <row r="53" spans="1:9" ht="27" customHeight="1">
      <c r="A53" s="109"/>
      <c r="B53" s="118">
        <v>75101</v>
      </c>
      <c r="C53" s="118"/>
      <c r="D53" s="115" t="s">
        <v>104</v>
      </c>
      <c r="E53" s="112">
        <f>SUM(E54)</f>
        <v>4394</v>
      </c>
      <c r="F53" s="112">
        <f>SUM(F54)</f>
        <v>4394</v>
      </c>
      <c r="G53" s="112"/>
      <c r="H53" s="120"/>
      <c r="I53" s="6"/>
    </row>
    <row r="54" spans="1:9" ht="31.5" customHeight="1">
      <c r="A54" s="35"/>
      <c r="B54" s="35"/>
      <c r="C54" s="33">
        <v>2010</v>
      </c>
      <c r="D54" s="21" t="s">
        <v>11</v>
      </c>
      <c r="E54" s="36">
        <v>4394</v>
      </c>
      <c r="F54" s="36">
        <f>E54</f>
        <v>4394</v>
      </c>
      <c r="G54" s="32"/>
      <c r="H54" s="86"/>
      <c r="I54" s="6"/>
    </row>
    <row r="55" spans="1:9" ht="50.25" customHeight="1">
      <c r="A55" s="80">
        <v>756</v>
      </c>
      <c r="B55" s="73"/>
      <c r="C55" s="77"/>
      <c r="D55" s="78" t="s">
        <v>71</v>
      </c>
      <c r="E55" s="83">
        <f>SUM(E56+E59+E67+E76+E80)</f>
        <v>109970265</v>
      </c>
      <c r="F55" s="83">
        <f>SUM(F56+F59+F67+F76+F80)</f>
        <v>109970265</v>
      </c>
      <c r="G55" s="76"/>
      <c r="H55" s="79"/>
      <c r="I55" s="6"/>
    </row>
    <row r="56" spans="1:9" ht="25.5" customHeight="1">
      <c r="A56" s="121"/>
      <c r="B56" s="122">
        <v>75601</v>
      </c>
      <c r="C56" s="122"/>
      <c r="D56" s="123" t="s">
        <v>12</v>
      </c>
      <c r="E56" s="124">
        <f>SUM(E57:E58)</f>
        <v>71000</v>
      </c>
      <c r="F56" s="124">
        <f>SUM(F57:F58)</f>
        <v>71000</v>
      </c>
      <c r="G56" s="112"/>
      <c r="H56" s="117"/>
      <c r="I56" s="6"/>
    </row>
    <row r="57" spans="1:9" ht="24.75" customHeight="1">
      <c r="A57" s="37"/>
      <c r="B57" s="16"/>
      <c r="C57" s="20" t="s">
        <v>42</v>
      </c>
      <c r="D57" s="24" t="s">
        <v>116</v>
      </c>
      <c r="E57" s="22">
        <v>70000</v>
      </c>
      <c r="F57" s="22">
        <f>E57</f>
        <v>70000</v>
      </c>
      <c r="G57" s="19"/>
      <c r="H57" s="58"/>
      <c r="I57" s="6"/>
    </row>
    <row r="58" spans="1:9" ht="11.25" customHeight="1">
      <c r="A58" s="51"/>
      <c r="B58" s="50"/>
      <c r="C58" s="33" t="s">
        <v>43</v>
      </c>
      <c r="D58" s="21" t="s">
        <v>117</v>
      </c>
      <c r="E58" s="27">
        <v>1000</v>
      </c>
      <c r="F58" s="27">
        <f>E58</f>
        <v>1000</v>
      </c>
      <c r="G58" s="27"/>
      <c r="H58" s="59"/>
      <c r="I58" s="6"/>
    </row>
    <row r="59" spans="1:9" s="3" customFormat="1" ht="63.75" customHeight="1">
      <c r="A59" s="125"/>
      <c r="B59" s="119">
        <v>75615</v>
      </c>
      <c r="C59" s="126"/>
      <c r="D59" s="116" t="s">
        <v>58</v>
      </c>
      <c r="E59" s="112">
        <f>SUM(E60:E66)</f>
        <v>23422000</v>
      </c>
      <c r="F59" s="112">
        <f>SUM(F60:F66)</f>
        <v>23422000</v>
      </c>
      <c r="G59" s="112"/>
      <c r="H59" s="117"/>
      <c r="I59" s="6"/>
    </row>
    <row r="60" spans="1:9" ht="11.25" customHeight="1">
      <c r="A60" s="37"/>
      <c r="B60" s="16"/>
      <c r="C60" s="20" t="s">
        <v>44</v>
      </c>
      <c r="D60" s="24" t="s">
        <v>118</v>
      </c>
      <c r="E60" s="22">
        <v>22000000</v>
      </c>
      <c r="F60" s="22">
        <f aca="true" t="shared" si="0" ref="F60:F66">E60</f>
        <v>22000000</v>
      </c>
      <c r="G60" s="25"/>
      <c r="H60" s="58"/>
      <c r="I60" s="6"/>
    </row>
    <row r="61" spans="1:9" ht="11.25" customHeight="1">
      <c r="A61" s="37"/>
      <c r="B61" s="16"/>
      <c r="C61" s="17" t="s">
        <v>45</v>
      </c>
      <c r="D61" s="18" t="s">
        <v>119</v>
      </c>
      <c r="E61" s="19">
        <v>13000</v>
      </c>
      <c r="F61" s="22">
        <f t="shared" si="0"/>
        <v>13000</v>
      </c>
      <c r="G61" s="25"/>
      <c r="H61" s="58"/>
      <c r="I61" s="6"/>
    </row>
    <row r="62" spans="1:9" ht="11.25" customHeight="1">
      <c r="A62" s="37"/>
      <c r="B62" s="16"/>
      <c r="C62" s="17" t="s">
        <v>46</v>
      </c>
      <c r="D62" s="18" t="s">
        <v>120</v>
      </c>
      <c r="E62" s="19">
        <v>26000</v>
      </c>
      <c r="F62" s="22">
        <f t="shared" si="0"/>
        <v>26000</v>
      </c>
      <c r="G62" s="25"/>
      <c r="H62" s="58"/>
      <c r="I62" s="6"/>
    </row>
    <row r="63" spans="1:9" ht="11.25" customHeight="1">
      <c r="A63" s="37"/>
      <c r="B63" s="16"/>
      <c r="C63" s="17" t="s">
        <v>47</v>
      </c>
      <c r="D63" s="18" t="s">
        <v>121</v>
      </c>
      <c r="E63" s="19">
        <v>1100000</v>
      </c>
      <c r="F63" s="22">
        <f t="shared" si="0"/>
        <v>1100000</v>
      </c>
      <c r="G63" s="25"/>
      <c r="H63" s="58"/>
      <c r="I63" s="6"/>
    </row>
    <row r="64" spans="1:9" ht="12" customHeight="1">
      <c r="A64" s="37"/>
      <c r="B64" s="16"/>
      <c r="C64" s="17" t="s">
        <v>48</v>
      </c>
      <c r="D64" s="18" t="s">
        <v>122</v>
      </c>
      <c r="E64" s="19">
        <v>130000</v>
      </c>
      <c r="F64" s="22">
        <f t="shared" si="0"/>
        <v>130000</v>
      </c>
      <c r="G64" s="25"/>
      <c r="H64" s="58"/>
      <c r="I64" s="6"/>
    </row>
    <row r="65" spans="1:9" ht="21" customHeight="1">
      <c r="A65" s="37"/>
      <c r="B65" s="16"/>
      <c r="C65" s="28" t="s">
        <v>150</v>
      </c>
      <c r="D65" s="24" t="s">
        <v>151</v>
      </c>
      <c r="E65" s="30">
        <v>3000</v>
      </c>
      <c r="F65" s="31">
        <f t="shared" si="0"/>
        <v>3000</v>
      </c>
      <c r="G65" s="32"/>
      <c r="H65" s="61"/>
      <c r="I65" s="6"/>
    </row>
    <row r="66" spans="1:9" ht="22.5" customHeight="1">
      <c r="A66" s="51"/>
      <c r="B66" s="50"/>
      <c r="C66" s="33" t="s">
        <v>43</v>
      </c>
      <c r="D66" s="21" t="s">
        <v>123</v>
      </c>
      <c r="E66" s="27">
        <v>150000</v>
      </c>
      <c r="F66" s="36">
        <f t="shared" si="0"/>
        <v>150000</v>
      </c>
      <c r="G66" s="34"/>
      <c r="H66" s="59"/>
      <c r="I66" s="6"/>
    </row>
    <row r="67" spans="1:9" ht="63" customHeight="1">
      <c r="A67" s="113"/>
      <c r="B67" s="119">
        <v>75616</v>
      </c>
      <c r="C67" s="119"/>
      <c r="D67" s="116" t="s">
        <v>57</v>
      </c>
      <c r="E67" s="112">
        <f>SUM(E68:E75)</f>
        <v>15893000</v>
      </c>
      <c r="F67" s="112">
        <f>SUM(F68:F75)</f>
        <v>15893000</v>
      </c>
      <c r="G67" s="112"/>
      <c r="H67" s="117"/>
      <c r="I67" s="6"/>
    </row>
    <row r="68" spans="1:9" ht="13.5" customHeight="1">
      <c r="A68" s="37"/>
      <c r="B68" s="16"/>
      <c r="C68" s="20" t="s">
        <v>44</v>
      </c>
      <c r="D68" s="24" t="s">
        <v>118</v>
      </c>
      <c r="E68" s="19">
        <v>11000000</v>
      </c>
      <c r="F68" s="19">
        <f aca="true" t="shared" si="1" ref="F68:F75">E68</f>
        <v>11000000</v>
      </c>
      <c r="G68" s="25"/>
      <c r="H68" s="58"/>
      <c r="I68" s="6"/>
    </row>
    <row r="69" spans="1:9" ht="12" customHeight="1">
      <c r="A69" s="37"/>
      <c r="B69" s="16"/>
      <c r="C69" s="17" t="s">
        <v>45</v>
      </c>
      <c r="D69" s="18" t="s">
        <v>119</v>
      </c>
      <c r="E69" s="19">
        <v>300000</v>
      </c>
      <c r="F69" s="19">
        <f t="shared" si="1"/>
        <v>300000</v>
      </c>
      <c r="G69" s="25"/>
      <c r="H69" s="58"/>
      <c r="I69" s="6"/>
    </row>
    <row r="70" spans="1:9" ht="13.5" customHeight="1">
      <c r="A70" s="37"/>
      <c r="B70" s="16"/>
      <c r="C70" s="17" t="s">
        <v>46</v>
      </c>
      <c r="D70" s="18" t="s">
        <v>120</v>
      </c>
      <c r="E70" s="19">
        <v>8000</v>
      </c>
      <c r="F70" s="19">
        <f t="shared" si="1"/>
        <v>8000</v>
      </c>
      <c r="G70" s="25"/>
      <c r="H70" s="58"/>
      <c r="I70" s="6"/>
    </row>
    <row r="71" spans="1:9" ht="12" customHeight="1">
      <c r="A71" s="37"/>
      <c r="B71" s="16"/>
      <c r="C71" s="17" t="s">
        <v>47</v>
      </c>
      <c r="D71" s="18" t="s">
        <v>121</v>
      </c>
      <c r="E71" s="19">
        <v>350000</v>
      </c>
      <c r="F71" s="19">
        <f t="shared" si="1"/>
        <v>350000</v>
      </c>
      <c r="G71" s="25"/>
      <c r="H71" s="58"/>
      <c r="I71" s="6"/>
    </row>
    <row r="72" spans="1:9" ht="14.25" customHeight="1">
      <c r="A72" s="37"/>
      <c r="B72" s="16"/>
      <c r="C72" s="17" t="s">
        <v>49</v>
      </c>
      <c r="D72" s="18" t="s">
        <v>124</v>
      </c>
      <c r="E72" s="19">
        <v>150000</v>
      </c>
      <c r="F72" s="19">
        <f t="shared" si="1"/>
        <v>150000</v>
      </c>
      <c r="G72" s="25"/>
      <c r="H72" s="58"/>
      <c r="I72" s="6"/>
    </row>
    <row r="73" spans="1:9" ht="12.75" customHeight="1">
      <c r="A73" s="37"/>
      <c r="B73" s="16"/>
      <c r="C73" s="17" t="s">
        <v>48</v>
      </c>
      <c r="D73" s="18" t="s">
        <v>122</v>
      </c>
      <c r="E73" s="19">
        <v>4000000</v>
      </c>
      <c r="F73" s="19">
        <f t="shared" si="1"/>
        <v>4000000</v>
      </c>
      <c r="G73" s="25"/>
      <c r="H73" s="58"/>
      <c r="I73" s="6"/>
    </row>
    <row r="74" spans="1:9" ht="22.5" customHeight="1">
      <c r="A74" s="37"/>
      <c r="B74" s="16"/>
      <c r="C74" s="28" t="s">
        <v>150</v>
      </c>
      <c r="D74" s="24" t="s">
        <v>151</v>
      </c>
      <c r="E74" s="30">
        <v>35000</v>
      </c>
      <c r="F74" s="30">
        <f t="shared" si="1"/>
        <v>35000</v>
      </c>
      <c r="G74" s="32"/>
      <c r="H74" s="61"/>
      <c r="I74" s="6"/>
    </row>
    <row r="75" spans="1:9" ht="23.25" customHeight="1">
      <c r="A75" s="51"/>
      <c r="B75" s="50"/>
      <c r="C75" s="33" t="s">
        <v>43</v>
      </c>
      <c r="D75" s="21" t="s">
        <v>123</v>
      </c>
      <c r="E75" s="27">
        <v>50000</v>
      </c>
      <c r="F75" s="27">
        <f t="shared" si="1"/>
        <v>50000</v>
      </c>
      <c r="G75" s="34"/>
      <c r="H75" s="59"/>
      <c r="I75" s="6"/>
    </row>
    <row r="76" spans="1:9" s="3" customFormat="1" ht="25.5" customHeight="1">
      <c r="A76" s="113"/>
      <c r="B76" s="119">
        <v>75618</v>
      </c>
      <c r="C76" s="119"/>
      <c r="D76" s="116" t="s">
        <v>59</v>
      </c>
      <c r="E76" s="112">
        <f>SUM(E77:E79)</f>
        <v>1070000</v>
      </c>
      <c r="F76" s="112">
        <f>SUM(F77:F79)</f>
        <v>1070000</v>
      </c>
      <c r="G76" s="112"/>
      <c r="H76" s="117"/>
      <c r="I76" s="6"/>
    </row>
    <row r="77" spans="1:9" ht="11.25" customHeight="1">
      <c r="A77" s="37"/>
      <c r="B77" s="16"/>
      <c r="C77" s="17" t="s">
        <v>50</v>
      </c>
      <c r="D77" s="18" t="s">
        <v>13</v>
      </c>
      <c r="E77" s="19">
        <v>150000</v>
      </c>
      <c r="F77" s="19">
        <f>E77</f>
        <v>150000</v>
      </c>
      <c r="G77" s="25"/>
      <c r="H77" s="58"/>
      <c r="I77" s="6"/>
    </row>
    <row r="78" spans="1:9" ht="11.25" customHeight="1">
      <c r="A78" s="37"/>
      <c r="B78" s="16"/>
      <c r="C78" s="17" t="s">
        <v>51</v>
      </c>
      <c r="D78" s="18" t="s">
        <v>14</v>
      </c>
      <c r="E78" s="19">
        <v>550000</v>
      </c>
      <c r="F78" s="19">
        <f>E78</f>
        <v>550000</v>
      </c>
      <c r="G78" s="25"/>
      <c r="H78" s="58"/>
      <c r="I78" s="6"/>
    </row>
    <row r="79" spans="1:9" ht="22.5" customHeight="1">
      <c r="A79" s="37"/>
      <c r="B79" s="16"/>
      <c r="C79" s="28" t="s">
        <v>87</v>
      </c>
      <c r="D79" s="29" t="s">
        <v>90</v>
      </c>
      <c r="E79" s="19">
        <v>370000</v>
      </c>
      <c r="F79" s="19">
        <f>E79</f>
        <v>370000</v>
      </c>
      <c r="G79" s="32"/>
      <c r="H79" s="61"/>
      <c r="I79" s="6"/>
    </row>
    <row r="80" spans="1:9" s="3" customFormat="1" ht="24">
      <c r="A80" s="113"/>
      <c r="B80" s="119">
        <v>75621</v>
      </c>
      <c r="C80" s="119"/>
      <c r="D80" s="116" t="s">
        <v>15</v>
      </c>
      <c r="E80" s="112">
        <f>SUM(E82,E81)</f>
        <v>69514265</v>
      </c>
      <c r="F80" s="112">
        <f>SUM(F82,F81)</f>
        <v>69514265</v>
      </c>
      <c r="G80" s="112"/>
      <c r="H80" s="117"/>
      <c r="I80" s="6"/>
    </row>
    <row r="81" spans="1:9" ht="12.75" customHeight="1">
      <c r="A81" s="38"/>
      <c r="B81" s="28"/>
      <c r="C81" s="17" t="s">
        <v>52</v>
      </c>
      <c r="D81" s="18" t="s">
        <v>12</v>
      </c>
      <c r="E81" s="19">
        <v>67014265</v>
      </c>
      <c r="F81" s="19">
        <f>E81</f>
        <v>67014265</v>
      </c>
      <c r="G81" s="25"/>
      <c r="H81" s="58"/>
      <c r="I81" s="6"/>
    </row>
    <row r="82" spans="1:9" ht="13.5" customHeight="1">
      <c r="A82" s="51"/>
      <c r="B82" s="50"/>
      <c r="C82" s="33" t="s">
        <v>53</v>
      </c>
      <c r="D82" s="21" t="s">
        <v>125</v>
      </c>
      <c r="E82" s="27">
        <v>2500000</v>
      </c>
      <c r="F82" s="27">
        <f>E82</f>
        <v>2500000</v>
      </c>
      <c r="G82" s="34"/>
      <c r="H82" s="59"/>
      <c r="I82" s="6"/>
    </row>
    <row r="83" spans="1:9" ht="14.25" customHeight="1">
      <c r="A83" s="80">
        <v>758</v>
      </c>
      <c r="B83" s="73"/>
      <c r="C83" s="77"/>
      <c r="D83" s="139" t="s">
        <v>16</v>
      </c>
      <c r="E83" s="75">
        <f>E84</f>
        <v>42832481</v>
      </c>
      <c r="F83" s="75">
        <f>F84</f>
        <v>42832481</v>
      </c>
      <c r="G83" s="75"/>
      <c r="H83" s="90"/>
      <c r="I83" s="6"/>
    </row>
    <row r="84" spans="1:9" ht="26.25" customHeight="1">
      <c r="A84" s="125"/>
      <c r="B84" s="119">
        <v>75801</v>
      </c>
      <c r="C84" s="119"/>
      <c r="D84" s="127" t="s">
        <v>19</v>
      </c>
      <c r="E84" s="112">
        <f>E85</f>
        <v>42832481</v>
      </c>
      <c r="F84" s="112">
        <f>F85</f>
        <v>42832481</v>
      </c>
      <c r="G84" s="112"/>
      <c r="H84" s="117" t="s">
        <v>99</v>
      </c>
      <c r="I84" s="6"/>
    </row>
    <row r="85" spans="1:9" ht="13.5" customHeight="1">
      <c r="A85" s="38"/>
      <c r="B85" s="28"/>
      <c r="C85" s="28" t="s">
        <v>54</v>
      </c>
      <c r="D85" s="39" t="s">
        <v>17</v>
      </c>
      <c r="E85" s="30">
        <v>42832481</v>
      </c>
      <c r="F85" s="30">
        <f>E85</f>
        <v>42832481</v>
      </c>
      <c r="G85" s="32"/>
      <c r="H85" s="61"/>
      <c r="I85" s="6"/>
    </row>
    <row r="86" spans="1:9" s="3" customFormat="1" ht="14.25" customHeight="1">
      <c r="A86" s="77">
        <v>801</v>
      </c>
      <c r="B86" s="73"/>
      <c r="C86" s="77"/>
      <c r="D86" s="81" t="s">
        <v>20</v>
      </c>
      <c r="E86" s="75">
        <f>SUM(E87+E101+E104+E109+E91+E93+E95+E99+E97)</f>
        <v>3650520</v>
      </c>
      <c r="F86" s="75">
        <f>SUM(F87+F101+F104+F109+F91+F93+F95+F99+F97)</f>
        <v>3650520</v>
      </c>
      <c r="G86" s="75">
        <f>SUM(G87+G101+G104+G109+G91+G93+G95+G99+G97)</f>
        <v>0</v>
      </c>
      <c r="H86" s="75">
        <f>SUM(H87+H101+H104+H109+H91+H93+H95+H99+H97)</f>
        <v>202520</v>
      </c>
      <c r="I86" s="6"/>
    </row>
    <row r="87" spans="1:9" s="4" customFormat="1" ht="14.25" customHeight="1">
      <c r="A87" s="128"/>
      <c r="B87" s="118">
        <v>80101</v>
      </c>
      <c r="C87" s="118"/>
      <c r="D87" s="129" t="s">
        <v>21</v>
      </c>
      <c r="E87" s="130">
        <f>SUM(E88:E90)</f>
        <v>7000</v>
      </c>
      <c r="F87" s="130">
        <f>SUM(F88:F90)</f>
        <v>7000</v>
      </c>
      <c r="G87" s="112"/>
      <c r="H87" s="112"/>
      <c r="I87" s="6"/>
    </row>
    <row r="88" spans="1:9" ht="11.25" customHeight="1">
      <c r="A88" s="37"/>
      <c r="B88" s="16"/>
      <c r="C88" s="20" t="s">
        <v>41</v>
      </c>
      <c r="D88" s="43" t="s">
        <v>111</v>
      </c>
      <c r="E88" s="19">
        <v>4000</v>
      </c>
      <c r="F88" s="19">
        <f>E88</f>
        <v>4000</v>
      </c>
      <c r="G88" s="25"/>
      <c r="H88" s="58"/>
      <c r="I88" s="6"/>
    </row>
    <row r="89" spans="1:9" ht="11.25" customHeight="1">
      <c r="A89" s="37"/>
      <c r="B89" s="16"/>
      <c r="C89" s="20" t="s">
        <v>141</v>
      </c>
      <c r="D89" s="43" t="s">
        <v>142</v>
      </c>
      <c r="E89" s="22">
        <v>1000</v>
      </c>
      <c r="F89" s="19">
        <f>E89</f>
        <v>1000</v>
      </c>
      <c r="G89" s="143"/>
      <c r="H89" s="144"/>
      <c r="I89" s="6"/>
    </row>
    <row r="90" spans="1:9" ht="11.25" customHeight="1">
      <c r="A90" s="37"/>
      <c r="B90" s="16"/>
      <c r="C90" s="28" t="s">
        <v>55</v>
      </c>
      <c r="D90" s="29" t="s">
        <v>18</v>
      </c>
      <c r="E90" s="31">
        <v>2000</v>
      </c>
      <c r="F90" s="30">
        <f>E90</f>
        <v>2000</v>
      </c>
      <c r="G90" s="145"/>
      <c r="H90" s="146"/>
      <c r="I90" s="6"/>
    </row>
    <row r="91" spans="1:9" ht="51" customHeight="1">
      <c r="A91" s="125"/>
      <c r="B91" s="119">
        <v>80101</v>
      </c>
      <c r="C91" s="119"/>
      <c r="D91" s="148" t="s">
        <v>145</v>
      </c>
      <c r="E91" s="112">
        <f>SUM(E92:E92)</f>
        <v>51280</v>
      </c>
      <c r="F91" s="112">
        <f>SUM(F92:F92)</f>
        <v>51280</v>
      </c>
      <c r="G91" s="112"/>
      <c r="H91" s="112">
        <f>H92</f>
        <v>51280</v>
      </c>
      <c r="I91" s="6"/>
    </row>
    <row r="92" spans="1:9" ht="45" customHeight="1">
      <c r="A92" s="37"/>
      <c r="B92" s="16"/>
      <c r="C92" s="20">
        <v>2001</v>
      </c>
      <c r="D92" s="147" t="s">
        <v>132</v>
      </c>
      <c r="E92" s="19">
        <v>51280</v>
      </c>
      <c r="F92" s="19">
        <f>E92</f>
        <v>51280</v>
      </c>
      <c r="G92" s="25"/>
      <c r="H92" s="87">
        <f>F92</f>
        <v>51280</v>
      </c>
      <c r="I92" s="6"/>
    </row>
    <row r="93" spans="1:9" ht="35.25" customHeight="1">
      <c r="A93" s="125"/>
      <c r="B93" s="119">
        <v>80101</v>
      </c>
      <c r="C93" s="119"/>
      <c r="D93" s="148" t="s">
        <v>143</v>
      </c>
      <c r="E93" s="112">
        <f>SUM(E94:E94)</f>
        <v>16466</v>
      </c>
      <c r="F93" s="112">
        <f>SUM(F94:F94)</f>
        <v>16466</v>
      </c>
      <c r="G93" s="112"/>
      <c r="H93" s="112">
        <f>H94</f>
        <v>16466</v>
      </c>
      <c r="I93" s="6"/>
    </row>
    <row r="94" spans="1:9" ht="45" customHeight="1">
      <c r="A94" s="37"/>
      <c r="B94" s="16"/>
      <c r="C94" s="16">
        <v>2001</v>
      </c>
      <c r="D94" s="153" t="s">
        <v>132</v>
      </c>
      <c r="E94" s="30">
        <v>16466</v>
      </c>
      <c r="F94" s="30">
        <f>E94</f>
        <v>16466</v>
      </c>
      <c r="G94" s="32"/>
      <c r="H94" s="86">
        <f>F94</f>
        <v>16466</v>
      </c>
      <c r="I94" s="6"/>
    </row>
    <row r="95" spans="1:9" ht="35.25" customHeight="1">
      <c r="A95" s="125"/>
      <c r="B95" s="119">
        <v>80101</v>
      </c>
      <c r="C95" s="119"/>
      <c r="D95" s="156" t="s">
        <v>144</v>
      </c>
      <c r="E95" s="112">
        <f>SUM(E96:E96)</f>
        <v>21069</v>
      </c>
      <c r="F95" s="112">
        <f>SUM(F96:F96)</f>
        <v>21069</v>
      </c>
      <c r="G95" s="112">
        <f>SUM(G96:G96)</f>
        <v>0</v>
      </c>
      <c r="H95" s="112">
        <f>SUM(H96:H96)</f>
        <v>21069</v>
      </c>
      <c r="I95" s="6"/>
    </row>
    <row r="96" spans="1:9" ht="44.25" customHeight="1">
      <c r="A96" s="158"/>
      <c r="B96" s="33"/>
      <c r="C96" s="33">
        <v>2001</v>
      </c>
      <c r="D96" s="159" t="s">
        <v>132</v>
      </c>
      <c r="E96" s="27">
        <v>21069</v>
      </c>
      <c r="F96" s="27">
        <f>E96</f>
        <v>21069</v>
      </c>
      <c r="G96" s="34"/>
      <c r="H96" s="140">
        <f>F96</f>
        <v>21069</v>
      </c>
      <c r="I96" s="6"/>
    </row>
    <row r="97" spans="1:9" ht="36.75" customHeight="1">
      <c r="A97" s="125"/>
      <c r="B97" s="119">
        <v>80101</v>
      </c>
      <c r="C97" s="119"/>
      <c r="D97" s="156" t="s">
        <v>154</v>
      </c>
      <c r="E97" s="112">
        <f>SUM(E98:E98)</f>
        <v>65329</v>
      </c>
      <c r="F97" s="112">
        <f>SUM(F98:F98)</f>
        <v>65329</v>
      </c>
      <c r="G97" s="112">
        <f>SUM(G98:G98)</f>
        <v>0</v>
      </c>
      <c r="H97" s="112">
        <f>SUM(H98:H98)</f>
        <v>65329</v>
      </c>
      <c r="I97" s="6"/>
    </row>
    <row r="98" spans="1:9" ht="44.25" customHeight="1">
      <c r="A98" s="37"/>
      <c r="B98" s="16"/>
      <c r="C98" s="16">
        <v>2001</v>
      </c>
      <c r="D98" s="152" t="s">
        <v>132</v>
      </c>
      <c r="E98" s="31">
        <v>65329</v>
      </c>
      <c r="F98" s="31">
        <f>E98</f>
        <v>65329</v>
      </c>
      <c r="G98" s="145"/>
      <c r="H98" s="154">
        <f>F98</f>
        <v>65329</v>
      </c>
      <c r="I98" s="6"/>
    </row>
    <row r="99" spans="1:9" ht="47.25" customHeight="1">
      <c r="A99" s="125"/>
      <c r="B99" s="119">
        <v>80101</v>
      </c>
      <c r="C99" s="119"/>
      <c r="D99" s="156" t="s">
        <v>146</v>
      </c>
      <c r="E99" s="112">
        <f>SUM(E100:E100)</f>
        <v>48376</v>
      </c>
      <c r="F99" s="112">
        <f>SUM(F100:F100)</f>
        <v>48376</v>
      </c>
      <c r="G99" s="112">
        <f>SUM(G100:G100)</f>
        <v>0</v>
      </c>
      <c r="H99" s="112">
        <f>SUM(H100:H100)</f>
        <v>48376</v>
      </c>
      <c r="I99" s="6"/>
    </row>
    <row r="100" spans="1:9" ht="45" customHeight="1">
      <c r="A100" s="37"/>
      <c r="B100" s="16"/>
      <c r="C100" s="20">
        <v>2001</v>
      </c>
      <c r="D100" s="155" t="s">
        <v>132</v>
      </c>
      <c r="E100" s="22">
        <v>48376</v>
      </c>
      <c r="F100" s="22">
        <f>E100</f>
        <v>48376</v>
      </c>
      <c r="G100" s="143"/>
      <c r="H100" s="151">
        <f>F100</f>
        <v>48376</v>
      </c>
      <c r="I100" s="6"/>
    </row>
    <row r="101" spans="1:9" ht="24.75" customHeight="1">
      <c r="A101" s="125"/>
      <c r="B101" s="119">
        <v>80103</v>
      </c>
      <c r="C101" s="119"/>
      <c r="D101" s="127" t="s">
        <v>76</v>
      </c>
      <c r="E101" s="112">
        <f>SUM(E102:E103)</f>
        <v>39000</v>
      </c>
      <c r="F101" s="112">
        <f>SUM(F102:F103)</f>
        <v>39000</v>
      </c>
      <c r="G101" s="112"/>
      <c r="H101" s="117"/>
      <c r="I101" s="6"/>
    </row>
    <row r="102" spans="1:9" ht="15" customHeight="1">
      <c r="A102" s="37"/>
      <c r="B102" s="16"/>
      <c r="C102" s="17" t="s">
        <v>40</v>
      </c>
      <c r="D102" s="40" t="s">
        <v>152</v>
      </c>
      <c r="E102" s="19">
        <v>16000</v>
      </c>
      <c r="F102" s="19">
        <f>E102</f>
        <v>16000</v>
      </c>
      <c r="G102" s="25"/>
      <c r="H102" s="58"/>
      <c r="I102" s="6"/>
    </row>
    <row r="103" spans="1:9" ht="27.75" customHeight="1">
      <c r="A103" s="37"/>
      <c r="B103" s="16"/>
      <c r="C103" s="33">
        <v>2310</v>
      </c>
      <c r="D103" s="42" t="s">
        <v>134</v>
      </c>
      <c r="E103" s="27">
        <v>23000</v>
      </c>
      <c r="F103" s="27">
        <f>E103</f>
        <v>23000</v>
      </c>
      <c r="G103" s="34"/>
      <c r="H103" s="59"/>
      <c r="I103" s="6"/>
    </row>
    <row r="104" spans="1:9" ht="14.25" customHeight="1">
      <c r="A104" s="125"/>
      <c r="B104" s="119">
        <v>80104</v>
      </c>
      <c r="C104" s="119"/>
      <c r="D104" s="127" t="s">
        <v>60</v>
      </c>
      <c r="E104" s="112">
        <f>SUM(E105:E108)</f>
        <v>3352000</v>
      </c>
      <c r="F104" s="112">
        <f>SUM(F105:F108)</f>
        <v>3352000</v>
      </c>
      <c r="G104" s="112"/>
      <c r="H104" s="117"/>
      <c r="I104" s="6"/>
    </row>
    <row r="105" spans="1:9" ht="24.75" customHeight="1">
      <c r="A105" s="38"/>
      <c r="B105" s="28"/>
      <c r="C105" s="17" t="s">
        <v>110</v>
      </c>
      <c r="D105" s="40" t="s">
        <v>109</v>
      </c>
      <c r="E105" s="19">
        <v>150000</v>
      </c>
      <c r="F105" s="19">
        <f>E105</f>
        <v>150000</v>
      </c>
      <c r="G105" s="32"/>
      <c r="H105" s="61"/>
      <c r="I105" s="6"/>
    </row>
    <row r="106" spans="1:9" ht="14.25" customHeight="1">
      <c r="A106" s="37"/>
      <c r="B106" s="16"/>
      <c r="C106" s="17" t="s">
        <v>40</v>
      </c>
      <c r="D106" s="40" t="s">
        <v>152</v>
      </c>
      <c r="E106" s="19">
        <v>200000</v>
      </c>
      <c r="F106" s="19">
        <f>E106</f>
        <v>200000</v>
      </c>
      <c r="G106" s="32"/>
      <c r="H106" s="61"/>
      <c r="I106" s="6"/>
    </row>
    <row r="107" spans="1:9" ht="14.25" customHeight="1">
      <c r="A107" s="37"/>
      <c r="B107" s="16"/>
      <c r="C107" s="20" t="s">
        <v>41</v>
      </c>
      <c r="D107" s="43" t="s">
        <v>111</v>
      </c>
      <c r="E107" s="22">
        <v>2000</v>
      </c>
      <c r="F107" s="22">
        <f>E107</f>
        <v>2000</v>
      </c>
      <c r="G107" s="25"/>
      <c r="H107" s="58"/>
      <c r="I107" s="6"/>
    </row>
    <row r="108" spans="1:9" ht="24.75" customHeight="1">
      <c r="A108" s="37"/>
      <c r="B108" s="16"/>
      <c r="C108" s="33">
        <v>2310</v>
      </c>
      <c r="D108" s="42" t="s">
        <v>134</v>
      </c>
      <c r="E108" s="19">
        <v>3000000</v>
      </c>
      <c r="F108" s="19">
        <f>E108</f>
        <v>3000000</v>
      </c>
      <c r="G108" s="25"/>
      <c r="H108" s="58"/>
      <c r="I108" s="6"/>
    </row>
    <row r="109" spans="1:9" ht="16.5" customHeight="1">
      <c r="A109" s="149"/>
      <c r="B109" s="114">
        <v>80106</v>
      </c>
      <c r="C109" s="149"/>
      <c r="D109" s="116" t="s">
        <v>94</v>
      </c>
      <c r="E109" s="112">
        <f>E110</f>
        <v>50000</v>
      </c>
      <c r="F109" s="112">
        <f>F110</f>
        <v>50000</v>
      </c>
      <c r="G109" s="150"/>
      <c r="H109" s="117"/>
      <c r="I109" s="6"/>
    </row>
    <row r="110" spans="1:9" ht="28.5" customHeight="1">
      <c r="A110" s="35"/>
      <c r="B110" s="35"/>
      <c r="C110" s="35">
        <v>2310</v>
      </c>
      <c r="D110" s="52" t="s">
        <v>134</v>
      </c>
      <c r="E110" s="36">
        <v>50000</v>
      </c>
      <c r="F110" s="36">
        <f>E110</f>
        <v>50000</v>
      </c>
      <c r="G110" s="84"/>
      <c r="H110" s="85"/>
      <c r="I110" s="6"/>
    </row>
    <row r="111" spans="1:9" ht="15.75" customHeight="1">
      <c r="A111" s="80">
        <v>852</v>
      </c>
      <c r="B111" s="73"/>
      <c r="C111" s="77"/>
      <c r="D111" s="134" t="s">
        <v>30</v>
      </c>
      <c r="E111" s="75">
        <f>SUM(E112+E115+E117+E119+E123+E125+E127)</f>
        <v>486650</v>
      </c>
      <c r="F111" s="75">
        <f>SUM(F112+F115+F117+F119+F123+F125+F127)</f>
        <v>486650</v>
      </c>
      <c r="G111" s="75">
        <f>SUM(G112+G115+G117+G119+G123+G125+G127)</f>
        <v>0</v>
      </c>
      <c r="H111" s="75">
        <f>SUM(H112+H115+H117+H119+H123+H125+H127)</f>
        <v>54450</v>
      </c>
      <c r="I111" s="6"/>
    </row>
    <row r="112" spans="1:9" ht="56.25" customHeight="1">
      <c r="A112" s="131"/>
      <c r="B112" s="122">
        <v>85213</v>
      </c>
      <c r="C112" s="122"/>
      <c r="D112" s="108" t="s">
        <v>85</v>
      </c>
      <c r="E112" s="124">
        <f>SUM(E113:E114)</f>
        <v>48200</v>
      </c>
      <c r="F112" s="124">
        <f>SUM(F113:F114)</f>
        <v>48200</v>
      </c>
      <c r="G112" s="124"/>
      <c r="H112" s="132"/>
      <c r="I112" s="6"/>
    </row>
    <row r="113" spans="1:9" ht="33.75" customHeight="1">
      <c r="A113" s="65"/>
      <c r="B113" s="66"/>
      <c r="C113" s="67">
        <v>2010</v>
      </c>
      <c r="D113" s="68" t="s">
        <v>31</v>
      </c>
      <c r="E113" s="69">
        <v>29700</v>
      </c>
      <c r="F113" s="69">
        <f>E113</f>
        <v>29700</v>
      </c>
      <c r="G113" s="70"/>
      <c r="H113" s="88"/>
      <c r="I113" s="6"/>
    </row>
    <row r="114" spans="1:9" ht="25.5" customHeight="1">
      <c r="A114" s="37"/>
      <c r="B114" s="16"/>
      <c r="C114" s="28">
        <v>2030</v>
      </c>
      <c r="D114" s="39" t="s">
        <v>62</v>
      </c>
      <c r="E114" s="30">
        <v>18500</v>
      </c>
      <c r="F114" s="30">
        <f>E114</f>
        <v>18500</v>
      </c>
      <c r="G114" s="25"/>
      <c r="H114" s="87"/>
      <c r="I114" s="6"/>
    </row>
    <row r="115" spans="1:9" s="3" customFormat="1" ht="24.75" customHeight="1">
      <c r="A115" s="125"/>
      <c r="B115" s="119">
        <v>85214</v>
      </c>
      <c r="C115" s="126"/>
      <c r="D115" s="127" t="s">
        <v>61</v>
      </c>
      <c r="E115" s="112">
        <f>SUM(E116)</f>
        <v>63000</v>
      </c>
      <c r="F115" s="112">
        <f>SUM(F116)</f>
        <v>63000</v>
      </c>
      <c r="G115" s="112"/>
      <c r="H115" s="117"/>
      <c r="I115" s="6"/>
    </row>
    <row r="116" spans="1:9" s="3" customFormat="1" ht="22.5" customHeight="1">
      <c r="A116" s="37"/>
      <c r="B116" s="16"/>
      <c r="C116" s="28">
        <v>2030</v>
      </c>
      <c r="D116" s="44" t="s">
        <v>62</v>
      </c>
      <c r="E116" s="31">
        <v>63000</v>
      </c>
      <c r="F116" s="31">
        <f>E116</f>
        <v>63000</v>
      </c>
      <c r="G116" s="63"/>
      <c r="H116" s="61"/>
      <c r="I116" s="6"/>
    </row>
    <row r="117" spans="1:9" s="3" customFormat="1" ht="13.5" customHeight="1">
      <c r="A117" s="125"/>
      <c r="B117" s="119">
        <v>85216</v>
      </c>
      <c r="C117" s="126"/>
      <c r="D117" s="127" t="s">
        <v>77</v>
      </c>
      <c r="E117" s="112">
        <f>E118</f>
        <v>133000</v>
      </c>
      <c r="F117" s="112">
        <f>F118</f>
        <v>133000</v>
      </c>
      <c r="G117" s="112"/>
      <c r="H117" s="120"/>
      <c r="I117" s="6"/>
    </row>
    <row r="118" spans="1:9" s="3" customFormat="1" ht="22.5" customHeight="1">
      <c r="A118" s="158"/>
      <c r="B118" s="33"/>
      <c r="C118" s="33">
        <v>2030</v>
      </c>
      <c r="D118" s="42" t="s">
        <v>62</v>
      </c>
      <c r="E118" s="27">
        <v>133000</v>
      </c>
      <c r="F118" s="27">
        <f>E118</f>
        <v>133000</v>
      </c>
      <c r="G118" s="142"/>
      <c r="H118" s="140"/>
      <c r="I118" s="6"/>
    </row>
    <row r="119" spans="1:9" s="3" customFormat="1" ht="15" customHeight="1">
      <c r="A119" s="125"/>
      <c r="B119" s="119">
        <v>85219</v>
      </c>
      <c r="C119" s="126"/>
      <c r="D119" s="127" t="s">
        <v>22</v>
      </c>
      <c r="E119" s="112">
        <f>SUM(E120:E122)</f>
        <v>86000</v>
      </c>
      <c r="F119" s="112">
        <f>SUM(F120:F122)</f>
        <v>86000</v>
      </c>
      <c r="G119" s="112"/>
      <c r="H119" s="120"/>
      <c r="I119" s="6"/>
    </row>
    <row r="120" spans="1:9" s="3" customFormat="1" ht="12.75" customHeight="1">
      <c r="A120" s="37"/>
      <c r="B120" s="16"/>
      <c r="C120" s="20" t="s">
        <v>41</v>
      </c>
      <c r="D120" s="43" t="s">
        <v>111</v>
      </c>
      <c r="E120" s="22">
        <v>4000</v>
      </c>
      <c r="F120" s="22">
        <f>E120</f>
        <v>4000</v>
      </c>
      <c r="G120" s="45"/>
      <c r="H120" s="64"/>
      <c r="I120" s="6"/>
    </row>
    <row r="121" spans="1:9" s="3" customFormat="1" ht="12" customHeight="1">
      <c r="A121" s="37"/>
      <c r="B121" s="16"/>
      <c r="C121" s="20" t="s">
        <v>55</v>
      </c>
      <c r="D121" s="40" t="s">
        <v>18</v>
      </c>
      <c r="E121" s="19">
        <v>20000</v>
      </c>
      <c r="F121" s="22">
        <f>E121</f>
        <v>20000</v>
      </c>
      <c r="G121" s="45"/>
      <c r="H121" s="64"/>
      <c r="I121" s="6"/>
    </row>
    <row r="122" spans="1:9" ht="24" customHeight="1">
      <c r="A122" s="41"/>
      <c r="B122" s="35"/>
      <c r="C122" s="33">
        <v>2030</v>
      </c>
      <c r="D122" s="52" t="s">
        <v>62</v>
      </c>
      <c r="E122" s="27">
        <v>62000</v>
      </c>
      <c r="F122" s="27">
        <f>E122</f>
        <v>62000</v>
      </c>
      <c r="G122" s="34"/>
      <c r="H122" s="133"/>
      <c r="I122" s="6"/>
    </row>
    <row r="123" spans="1:9" ht="15" customHeight="1">
      <c r="A123" s="125"/>
      <c r="B123" s="119">
        <v>85230</v>
      </c>
      <c r="C123" s="126"/>
      <c r="D123" s="127" t="s">
        <v>127</v>
      </c>
      <c r="E123" s="112">
        <f>E124</f>
        <v>90000</v>
      </c>
      <c r="F123" s="112">
        <f>F124</f>
        <v>90000</v>
      </c>
      <c r="G123" s="112"/>
      <c r="H123" s="120"/>
      <c r="I123" s="6"/>
    </row>
    <row r="124" spans="1:9" ht="24" customHeight="1">
      <c r="A124" s="37"/>
      <c r="B124" s="16"/>
      <c r="C124" s="28">
        <v>2030</v>
      </c>
      <c r="D124" s="44" t="s">
        <v>62</v>
      </c>
      <c r="E124" s="31">
        <v>90000</v>
      </c>
      <c r="F124" s="31">
        <f>E124</f>
        <v>90000</v>
      </c>
      <c r="G124" s="63"/>
      <c r="H124" s="86"/>
      <c r="I124" s="6"/>
    </row>
    <row r="125" spans="1:9" ht="15" customHeight="1">
      <c r="A125" s="125"/>
      <c r="B125" s="119">
        <v>85295</v>
      </c>
      <c r="C125" s="126"/>
      <c r="D125" s="127" t="s">
        <v>6</v>
      </c>
      <c r="E125" s="112">
        <f>E126</f>
        <v>12000</v>
      </c>
      <c r="F125" s="112">
        <f>F126</f>
        <v>12000</v>
      </c>
      <c r="G125" s="112"/>
      <c r="H125" s="120"/>
      <c r="I125" s="6"/>
    </row>
    <row r="126" spans="1:9" ht="12" customHeight="1">
      <c r="A126" s="37"/>
      <c r="B126" s="16"/>
      <c r="C126" s="28" t="s">
        <v>55</v>
      </c>
      <c r="D126" s="29" t="s">
        <v>18</v>
      </c>
      <c r="E126" s="31">
        <v>12000</v>
      </c>
      <c r="F126" s="31">
        <f>E126</f>
        <v>12000</v>
      </c>
      <c r="G126" s="63"/>
      <c r="H126" s="86"/>
      <c r="I126" s="6"/>
    </row>
    <row r="127" spans="1:9" ht="48" customHeight="1">
      <c r="A127" s="125"/>
      <c r="B127" s="119">
        <v>85295</v>
      </c>
      <c r="C127" s="126"/>
      <c r="D127" s="148" t="s">
        <v>158</v>
      </c>
      <c r="E127" s="112">
        <f>E128</f>
        <v>54450</v>
      </c>
      <c r="F127" s="112">
        <f>F128</f>
        <v>54450</v>
      </c>
      <c r="G127" s="112"/>
      <c r="H127" s="112">
        <f>H128</f>
        <v>54450</v>
      </c>
      <c r="I127" s="6"/>
    </row>
    <row r="128" spans="1:9" ht="45.75" customHeight="1">
      <c r="A128" s="37"/>
      <c r="B128" s="16"/>
      <c r="C128" s="28">
        <v>2007</v>
      </c>
      <c r="D128" s="152" t="s">
        <v>132</v>
      </c>
      <c r="E128" s="31">
        <v>54450</v>
      </c>
      <c r="F128" s="31">
        <f>E128</f>
        <v>54450</v>
      </c>
      <c r="G128" s="63"/>
      <c r="H128" s="86">
        <f>F128</f>
        <v>54450</v>
      </c>
      <c r="I128" s="6"/>
    </row>
    <row r="129" spans="1:9" ht="14.25">
      <c r="A129" s="80">
        <v>855</v>
      </c>
      <c r="B129" s="73"/>
      <c r="C129" s="77"/>
      <c r="D129" s="141" t="s">
        <v>128</v>
      </c>
      <c r="E129" s="75">
        <f>E130+E132</f>
        <v>23103000</v>
      </c>
      <c r="F129" s="75">
        <f>F130+F132</f>
        <v>23103000</v>
      </c>
      <c r="G129" s="75"/>
      <c r="H129" s="75"/>
      <c r="I129" s="6"/>
    </row>
    <row r="130" spans="1:9" ht="16.5" customHeight="1">
      <c r="A130" s="125"/>
      <c r="B130" s="119">
        <v>85501</v>
      </c>
      <c r="C130" s="119"/>
      <c r="D130" s="116" t="s">
        <v>129</v>
      </c>
      <c r="E130" s="112">
        <f>SUM(E131:E131)</f>
        <v>19140000</v>
      </c>
      <c r="F130" s="112">
        <f>SUM(F131:F131)</f>
        <v>19140000</v>
      </c>
      <c r="G130" s="112"/>
      <c r="H130" s="120"/>
      <c r="I130" s="6"/>
    </row>
    <row r="131" spans="1:9" ht="52.5">
      <c r="A131" s="38"/>
      <c r="B131" s="28"/>
      <c r="C131" s="17">
        <v>2060</v>
      </c>
      <c r="D131" s="40" t="s">
        <v>131</v>
      </c>
      <c r="E131" s="19">
        <v>19140000</v>
      </c>
      <c r="F131" s="19">
        <f>E131</f>
        <v>19140000</v>
      </c>
      <c r="G131" s="25"/>
      <c r="H131" s="87"/>
      <c r="I131" s="6"/>
    </row>
    <row r="132" spans="1:9" ht="48">
      <c r="A132" s="125"/>
      <c r="B132" s="119">
        <v>85502</v>
      </c>
      <c r="C132" s="119"/>
      <c r="D132" s="116" t="s">
        <v>130</v>
      </c>
      <c r="E132" s="112">
        <f>SUM(E133:E134)</f>
        <v>3963000</v>
      </c>
      <c r="F132" s="112">
        <f>SUM(F133:F134)</f>
        <v>3963000</v>
      </c>
      <c r="G132" s="112"/>
      <c r="H132" s="120"/>
      <c r="I132" s="6"/>
    </row>
    <row r="133" spans="1:9" ht="42">
      <c r="A133" s="38"/>
      <c r="B133" s="28"/>
      <c r="C133" s="17">
        <v>2010</v>
      </c>
      <c r="D133" s="40" t="s">
        <v>31</v>
      </c>
      <c r="E133" s="19">
        <v>3957000</v>
      </c>
      <c r="F133" s="19">
        <f>E133</f>
        <v>3957000</v>
      </c>
      <c r="G133" s="25"/>
      <c r="H133" s="87"/>
      <c r="I133" s="6"/>
    </row>
    <row r="134" spans="1:9" ht="31.5">
      <c r="A134" s="37"/>
      <c r="B134" s="16"/>
      <c r="C134" s="33">
        <v>2360</v>
      </c>
      <c r="D134" s="42" t="s">
        <v>63</v>
      </c>
      <c r="E134" s="27">
        <v>6000</v>
      </c>
      <c r="F134" s="27">
        <f>E134</f>
        <v>6000</v>
      </c>
      <c r="G134" s="34"/>
      <c r="H134" s="133"/>
      <c r="I134" s="6"/>
    </row>
    <row r="135" spans="1:9" ht="26.25" customHeight="1">
      <c r="A135" s="80">
        <v>900</v>
      </c>
      <c r="B135" s="73"/>
      <c r="C135" s="77"/>
      <c r="D135" s="89" t="s">
        <v>75</v>
      </c>
      <c r="E135" s="75">
        <f>E136+E142+E140</f>
        <v>5426000</v>
      </c>
      <c r="F135" s="75">
        <f>F136+F142+F140</f>
        <v>5226000</v>
      </c>
      <c r="G135" s="75">
        <f>G136+G142+G140</f>
        <v>200000</v>
      </c>
      <c r="H135" s="75">
        <f>H136+H142+H140</f>
        <v>0</v>
      </c>
      <c r="I135" s="6"/>
    </row>
    <row r="136" spans="1:9" ht="15" customHeight="1">
      <c r="A136" s="131"/>
      <c r="B136" s="122">
        <v>90002</v>
      </c>
      <c r="C136" s="122"/>
      <c r="D136" s="108" t="s">
        <v>108</v>
      </c>
      <c r="E136" s="124">
        <f>SUM(E137:E139)</f>
        <v>5126000</v>
      </c>
      <c r="F136" s="124">
        <f>SUM(F137:F139)</f>
        <v>5126000</v>
      </c>
      <c r="G136" s="124"/>
      <c r="H136" s="132"/>
      <c r="I136" s="6"/>
    </row>
    <row r="137" spans="1:9" ht="33" customHeight="1">
      <c r="A137" s="65"/>
      <c r="B137" s="66"/>
      <c r="C137" s="17" t="s">
        <v>87</v>
      </c>
      <c r="D137" s="18" t="s">
        <v>95</v>
      </c>
      <c r="E137" s="69">
        <v>5100000</v>
      </c>
      <c r="F137" s="69">
        <f>E137</f>
        <v>5100000</v>
      </c>
      <c r="G137" s="70"/>
      <c r="H137" s="88"/>
      <c r="I137" s="6"/>
    </row>
    <row r="138" spans="1:9" ht="24.75" customHeight="1">
      <c r="A138" s="37"/>
      <c r="B138" s="16"/>
      <c r="C138" s="28" t="s">
        <v>150</v>
      </c>
      <c r="D138" s="24" t="s">
        <v>151</v>
      </c>
      <c r="E138" s="19">
        <v>20000</v>
      </c>
      <c r="F138" s="19">
        <f>E138</f>
        <v>20000</v>
      </c>
      <c r="G138" s="25"/>
      <c r="H138" s="151"/>
      <c r="I138" s="6"/>
    </row>
    <row r="139" spans="1:9" ht="21.75" customHeight="1">
      <c r="A139" s="37"/>
      <c r="B139" s="16"/>
      <c r="C139" s="28" t="s">
        <v>43</v>
      </c>
      <c r="D139" s="39" t="s">
        <v>107</v>
      </c>
      <c r="E139" s="30">
        <v>6000</v>
      </c>
      <c r="F139" s="30">
        <f>E139</f>
        <v>6000</v>
      </c>
      <c r="G139" s="32"/>
      <c r="H139" s="86"/>
      <c r="I139" s="6"/>
    </row>
    <row r="140" spans="1:9" ht="21.75" customHeight="1">
      <c r="A140" s="113"/>
      <c r="B140" s="114">
        <v>90015</v>
      </c>
      <c r="C140" s="114"/>
      <c r="D140" s="116" t="s">
        <v>159</v>
      </c>
      <c r="E140" s="112">
        <f>SUM(E141:E141)</f>
        <v>200000</v>
      </c>
      <c r="F140" s="112"/>
      <c r="G140" s="112">
        <f>SUM(G141:G141)</f>
        <v>200000</v>
      </c>
      <c r="H140" s="112"/>
      <c r="I140" s="6"/>
    </row>
    <row r="141" spans="1:9" ht="21.75" customHeight="1">
      <c r="A141" s="16"/>
      <c r="B141" s="16"/>
      <c r="C141" s="20">
        <v>6290</v>
      </c>
      <c r="D141" s="21" t="s">
        <v>100</v>
      </c>
      <c r="E141" s="22">
        <v>200000</v>
      </c>
      <c r="F141" s="23"/>
      <c r="G141" s="62">
        <f>E141</f>
        <v>200000</v>
      </c>
      <c r="H141" s="86"/>
      <c r="I141" s="6"/>
    </row>
    <row r="142" spans="1:9" ht="34.5" customHeight="1">
      <c r="A142" s="125"/>
      <c r="B142" s="119">
        <v>90019</v>
      </c>
      <c r="C142" s="119"/>
      <c r="D142" s="127" t="s">
        <v>81</v>
      </c>
      <c r="E142" s="112">
        <f>SUM(E143:E143)</f>
        <v>100000</v>
      </c>
      <c r="F142" s="112">
        <f>SUM(F143:F143)</f>
        <v>100000</v>
      </c>
      <c r="G142" s="112"/>
      <c r="H142" s="117"/>
      <c r="I142" s="6"/>
    </row>
    <row r="143" spans="1:9" ht="12.75">
      <c r="A143" s="37"/>
      <c r="B143" s="16"/>
      <c r="C143" s="28" t="s">
        <v>39</v>
      </c>
      <c r="D143" s="29" t="s">
        <v>82</v>
      </c>
      <c r="E143" s="30">
        <v>100000</v>
      </c>
      <c r="F143" s="30">
        <f>E143</f>
        <v>100000</v>
      </c>
      <c r="G143" s="32"/>
      <c r="H143" s="61"/>
      <c r="I143" s="6"/>
    </row>
    <row r="144" spans="1:9" ht="15" customHeight="1">
      <c r="A144" s="80">
        <v>926</v>
      </c>
      <c r="B144" s="73"/>
      <c r="C144" s="77"/>
      <c r="D144" s="134" t="s">
        <v>91</v>
      </c>
      <c r="E144" s="75">
        <f>SUM(E145)</f>
        <v>188000</v>
      </c>
      <c r="F144" s="75">
        <f>SUM(F145)</f>
        <v>188000</v>
      </c>
      <c r="G144" s="75"/>
      <c r="H144" s="90"/>
      <c r="I144" s="6"/>
    </row>
    <row r="145" spans="1:9" ht="12.75" customHeight="1">
      <c r="A145" s="125"/>
      <c r="B145" s="119">
        <v>92605</v>
      </c>
      <c r="C145" s="119"/>
      <c r="D145" s="129" t="s">
        <v>66</v>
      </c>
      <c r="E145" s="111">
        <f>SUM(E146:E148)</f>
        <v>188000</v>
      </c>
      <c r="F145" s="111">
        <f>SUM(F146:F148)</f>
        <v>188000</v>
      </c>
      <c r="G145" s="112"/>
      <c r="H145" s="117"/>
      <c r="I145" s="6"/>
    </row>
    <row r="146" spans="1:9" ht="45" customHeight="1">
      <c r="A146" s="38"/>
      <c r="B146" s="28"/>
      <c r="C146" s="17" t="s">
        <v>38</v>
      </c>
      <c r="D146" s="18" t="s">
        <v>112</v>
      </c>
      <c r="E146" s="19">
        <v>150000</v>
      </c>
      <c r="F146" s="19">
        <f>E146</f>
        <v>150000</v>
      </c>
      <c r="G146" s="32"/>
      <c r="H146" s="61"/>
      <c r="I146" s="6"/>
    </row>
    <row r="147" spans="1:9" ht="12" customHeight="1">
      <c r="A147" s="37"/>
      <c r="B147" s="16"/>
      <c r="C147" s="20" t="s">
        <v>41</v>
      </c>
      <c r="D147" s="43" t="s">
        <v>111</v>
      </c>
      <c r="E147" s="22">
        <v>3000</v>
      </c>
      <c r="F147" s="22">
        <f>E147</f>
        <v>3000</v>
      </c>
      <c r="G147" s="32"/>
      <c r="H147" s="61"/>
      <c r="I147" s="6"/>
    </row>
    <row r="148" spans="1:9" ht="13.5" customHeight="1">
      <c r="A148" s="37"/>
      <c r="B148" s="16"/>
      <c r="C148" s="20" t="s">
        <v>55</v>
      </c>
      <c r="D148" s="40" t="s">
        <v>18</v>
      </c>
      <c r="E148" s="22">
        <v>35000</v>
      </c>
      <c r="F148" s="22">
        <f>E148</f>
        <v>35000</v>
      </c>
      <c r="G148" s="45"/>
      <c r="H148" s="64"/>
      <c r="I148" s="6"/>
    </row>
    <row r="149" spans="1:10" ht="15.75" customHeight="1">
      <c r="A149" s="161" t="s">
        <v>98</v>
      </c>
      <c r="B149" s="162"/>
      <c r="C149" s="162"/>
      <c r="D149" s="163"/>
      <c r="E149" s="82">
        <f>E144+E135+E129+E111+E86+E83+E55+E33+E24+E21+E18+E13+E52</f>
        <v>191452809</v>
      </c>
      <c r="F149" s="82">
        <f>F144+F135+F129+F111+F86+F83+F55+F33+F24+F21+F18+F13+F52</f>
        <v>187900985</v>
      </c>
      <c r="G149" s="82">
        <f>G144+G135+G129+G111+G86+G83+G55+G33+G24+G21+G18+G13+G52</f>
        <v>3551824</v>
      </c>
      <c r="H149" s="82">
        <f>H144+H135+H129+H111+H86+H83+H55+H33+H24+H21+H18+H13+H52</f>
        <v>276902</v>
      </c>
      <c r="I149" s="6"/>
      <c r="J149" s="5">
        <f>G149+F149</f>
        <v>191452809</v>
      </c>
    </row>
    <row r="150" spans="1:10" s="4" customFormat="1" ht="22.5" customHeight="1">
      <c r="A150" s="47"/>
      <c r="B150" s="47"/>
      <c r="C150" s="47"/>
      <c r="D150" s="47"/>
      <c r="E150" s="46"/>
      <c r="F150" s="46"/>
      <c r="G150" s="46"/>
      <c r="H150" s="6"/>
      <c r="I150" s="6"/>
      <c r="J150" s="6"/>
    </row>
    <row r="151" spans="1:10" s="4" customFormat="1" ht="22.5" customHeight="1">
      <c r="A151" s="7"/>
      <c r="B151" s="7"/>
      <c r="C151" s="7"/>
      <c r="D151" s="7"/>
      <c r="E151" s="8"/>
      <c r="F151" s="8"/>
      <c r="G151" s="8"/>
      <c r="H151" s="6"/>
      <c r="I151" s="6"/>
      <c r="J151" s="6"/>
    </row>
    <row r="152" spans="1:10" s="4" customFormat="1" ht="22.5" customHeight="1">
      <c r="A152" s="7"/>
      <c r="B152" s="7"/>
      <c r="C152" s="7"/>
      <c r="D152" s="7"/>
      <c r="E152" s="8"/>
      <c r="F152" s="8"/>
      <c r="G152" s="8"/>
      <c r="H152" s="6"/>
      <c r="I152" s="6"/>
      <c r="J152" s="6"/>
    </row>
    <row r="153" spans="1:10" s="4" customFormat="1" ht="22.5" customHeight="1">
      <c r="A153" s="7"/>
      <c r="B153" s="7"/>
      <c r="C153" s="7"/>
      <c r="D153" s="7"/>
      <c r="E153" s="8"/>
      <c r="F153" s="8"/>
      <c r="G153" s="8"/>
      <c r="H153" s="6"/>
      <c r="I153" s="6"/>
      <c r="J153" s="6"/>
    </row>
    <row r="154" spans="1:10" s="4" customFormat="1" ht="22.5" customHeight="1">
      <c r="A154" s="7"/>
      <c r="B154" s="7"/>
      <c r="C154" s="7"/>
      <c r="D154" s="7"/>
      <c r="E154" s="8"/>
      <c r="F154" s="8"/>
      <c r="G154" s="8"/>
      <c r="H154" s="6"/>
      <c r="I154" s="6"/>
      <c r="J154" s="6"/>
    </row>
    <row r="155" spans="1:10" s="4" customFormat="1" ht="22.5" customHeight="1">
      <c r="A155" s="7"/>
      <c r="B155" s="7"/>
      <c r="C155" s="7"/>
      <c r="D155" s="7"/>
      <c r="E155" s="8"/>
      <c r="F155" s="8"/>
      <c r="G155" s="8"/>
      <c r="H155" s="6"/>
      <c r="I155" s="6"/>
      <c r="J155" s="6"/>
    </row>
    <row r="156" spans="1:10" s="4" customFormat="1" ht="22.5" customHeight="1">
      <c r="A156" s="7"/>
      <c r="B156" s="7"/>
      <c r="C156" s="7"/>
      <c r="D156" s="7"/>
      <c r="E156" s="8"/>
      <c r="F156" s="8"/>
      <c r="G156" s="8"/>
      <c r="H156" s="6"/>
      <c r="I156" s="6"/>
      <c r="J156" s="6"/>
    </row>
    <row r="157" spans="1:10" s="4" customFormat="1" ht="22.5" customHeight="1">
      <c r="A157" s="7"/>
      <c r="B157" s="7"/>
      <c r="C157" s="7"/>
      <c r="D157" s="7"/>
      <c r="E157" s="8"/>
      <c r="F157" s="8"/>
      <c r="G157" s="8"/>
      <c r="H157" s="6"/>
      <c r="I157" s="6"/>
      <c r="J157" s="6"/>
    </row>
    <row r="158" spans="1:10" s="4" customFormat="1" ht="22.5" customHeight="1">
      <c r="A158" s="7"/>
      <c r="B158" s="7"/>
      <c r="C158" s="7"/>
      <c r="D158" s="7"/>
      <c r="E158" s="8"/>
      <c r="F158" s="8"/>
      <c r="G158" s="8"/>
      <c r="H158" s="6"/>
      <c r="I158" s="6"/>
      <c r="J158" s="6"/>
    </row>
    <row r="159" ht="12.75">
      <c r="E159" s="5"/>
    </row>
    <row r="160" spans="5:6" ht="12.75">
      <c r="E160" s="160"/>
      <c r="F160" s="160"/>
    </row>
  </sheetData>
  <sheetProtection/>
  <mergeCells count="12">
    <mergeCell ref="E10:E11"/>
    <mergeCell ref="F10:G10"/>
    <mergeCell ref="E160:F160"/>
    <mergeCell ref="A149:D149"/>
    <mergeCell ref="H9:H11"/>
    <mergeCell ref="E9:G9"/>
    <mergeCell ref="A7:G7"/>
    <mergeCell ref="A10:A11"/>
    <mergeCell ref="B10:B11"/>
    <mergeCell ref="C10:C11"/>
    <mergeCell ref="A9:C9"/>
    <mergeCell ref="D9:D11"/>
  </mergeCells>
  <printOptions horizontalCentered="1"/>
  <pageMargins left="0.4330708661417323" right="0.4724409448818898" top="0.6692913385826772" bottom="0.6692913385826772" header="0.35433070866141736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3">
      <selection activeCell="J25" sqref="J25"/>
    </sheetView>
  </sheetViews>
  <sheetFormatPr defaultColWidth="9.00390625" defaultRowHeight="12.75"/>
  <cols>
    <col min="1" max="1" width="5.75390625" style="1" customWidth="1"/>
    <col min="2" max="2" width="37.875" style="1" customWidth="1"/>
    <col min="3" max="3" width="11.00390625" style="1" customWidth="1"/>
    <col min="4" max="6" width="10.75390625" style="1" customWidth="1"/>
    <col min="7" max="7" width="11.875" style="1" customWidth="1"/>
    <col min="8" max="8" width="11.125" style="1" bestFit="1" customWidth="1"/>
    <col min="9" max="16384" width="9.125" style="1" customWidth="1"/>
  </cols>
  <sheetData>
    <row r="1" ht="8.25" customHeight="1">
      <c r="C1" s="2"/>
    </row>
    <row r="2" spans="1:5" ht="26.25" customHeight="1">
      <c r="A2" s="188" t="s">
        <v>89</v>
      </c>
      <c r="B2" s="188"/>
      <c r="C2" s="188"/>
      <c r="D2" s="188"/>
      <c r="E2" s="188"/>
    </row>
    <row r="3" spans="1:5" ht="20.25">
      <c r="A3" s="186" t="s">
        <v>29</v>
      </c>
      <c r="B3" s="186"/>
      <c r="C3" s="186"/>
      <c r="D3" s="186"/>
      <c r="E3" s="186"/>
    </row>
    <row r="4" spans="1:5" ht="12.75">
      <c r="A4" s="187" t="s">
        <v>138</v>
      </c>
      <c r="B4" s="187"/>
      <c r="C4" s="187"/>
      <c r="D4" s="187"/>
      <c r="E4" s="187"/>
    </row>
    <row r="5" spans="1:5" ht="7.5" customHeight="1">
      <c r="A5" s="49"/>
      <c r="B5" s="49"/>
      <c r="C5" s="49"/>
      <c r="D5" s="49"/>
      <c r="E5" s="49"/>
    </row>
    <row r="6" spans="1:5" ht="9" customHeight="1">
      <c r="A6" s="49"/>
      <c r="B6" s="49"/>
      <c r="C6" s="49"/>
      <c r="D6" s="49"/>
      <c r="E6" s="49"/>
    </row>
    <row r="7" spans="1:6" ht="12.75">
      <c r="A7" s="189" t="s">
        <v>0</v>
      </c>
      <c r="B7" s="189" t="s">
        <v>24</v>
      </c>
      <c r="C7" s="190" t="s">
        <v>139</v>
      </c>
      <c r="D7" s="189" t="s">
        <v>68</v>
      </c>
      <c r="E7" s="189"/>
      <c r="F7" s="183" t="str">
        <f>Dochody!H9</f>
        <v>w tym dotacje, środki z U. E          i budżetu państwa</v>
      </c>
    </row>
    <row r="8" spans="1:6" ht="45" customHeight="1">
      <c r="A8" s="189"/>
      <c r="B8" s="189"/>
      <c r="C8" s="190"/>
      <c r="D8" s="93" t="s">
        <v>79</v>
      </c>
      <c r="E8" s="93" t="s">
        <v>80</v>
      </c>
      <c r="F8" s="183"/>
    </row>
    <row r="9" spans="1:6" ht="10.5" customHeight="1">
      <c r="A9" s="94">
        <v>1</v>
      </c>
      <c r="B9" s="94">
        <v>2</v>
      </c>
      <c r="C9" s="94">
        <v>3</v>
      </c>
      <c r="D9" s="94">
        <v>4</v>
      </c>
      <c r="E9" s="94">
        <v>5</v>
      </c>
      <c r="F9" s="94">
        <v>6</v>
      </c>
    </row>
    <row r="10" spans="1:8" ht="19.5" customHeight="1">
      <c r="A10" s="20" t="s">
        <v>1</v>
      </c>
      <c r="B10" s="95" t="s">
        <v>5</v>
      </c>
      <c r="C10" s="96">
        <f>Dochody!E13</f>
        <v>201200</v>
      </c>
      <c r="D10" s="96">
        <f>Dochody!F13</f>
        <v>1200</v>
      </c>
      <c r="E10" s="96">
        <f>Dochody!G13</f>
        <v>200000</v>
      </c>
      <c r="F10" s="97"/>
      <c r="G10" s="5"/>
      <c r="H10" s="5"/>
    </row>
    <row r="11" spans="1:8" ht="19.5" customHeight="1">
      <c r="A11" s="20">
        <v>600</v>
      </c>
      <c r="B11" s="95" t="s">
        <v>157</v>
      </c>
      <c r="C11" s="96">
        <f>Dochody!E18</f>
        <v>253132</v>
      </c>
      <c r="D11" s="96">
        <f>Dochody!F18</f>
        <v>253132</v>
      </c>
      <c r="E11" s="96"/>
      <c r="F11" s="157"/>
      <c r="G11" s="5"/>
      <c r="H11" s="5"/>
    </row>
    <row r="12" spans="1:8" ht="19.5" customHeight="1">
      <c r="A12" s="20">
        <v>630</v>
      </c>
      <c r="B12" s="95" t="s">
        <v>153</v>
      </c>
      <c r="C12" s="96">
        <f>Dochody!E21</f>
        <v>2000</v>
      </c>
      <c r="D12" s="96">
        <f>Dochody!F21</f>
        <v>0</v>
      </c>
      <c r="E12" s="96">
        <f>Dochody!G21</f>
        <v>2000</v>
      </c>
      <c r="F12" s="96">
        <f>Dochody!H21</f>
        <v>2000</v>
      </c>
      <c r="G12" s="5"/>
      <c r="H12" s="5"/>
    </row>
    <row r="13" spans="1:8" ht="20.25" customHeight="1">
      <c r="A13" s="17">
        <v>700</v>
      </c>
      <c r="B13" s="98" t="s">
        <v>25</v>
      </c>
      <c r="C13" s="99">
        <f>Dochody!E24</f>
        <v>5055561</v>
      </c>
      <c r="D13" s="99">
        <f>Dochody!F24</f>
        <v>1905737</v>
      </c>
      <c r="E13" s="99">
        <f>Dochody!G24</f>
        <v>3149824</v>
      </c>
      <c r="F13" s="100"/>
      <c r="G13" s="5"/>
      <c r="H13" s="5"/>
    </row>
    <row r="14" spans="1:8" ht="19.5" customHeight="1">
      <c r="A14" s="28">
        <v>750</v>
      </c>
      <c r="B14" s="101" t="s">
        <v>26</v>
      </c>
      <c r="C14" s="102">
        <f>Dochody!E33</f>
        <v>279606</v>
      </c>
      <c r="D14" s="102">
        <f>Dochody!F33</f>
        <v>279606</v>
      </c>
      <c r="E14" s="102"/>
      <c r="F14" s="137">
        <f>Dochody!H33</f>
        <v>17932</v>
      </c>
      <c r="G14" s="5"/>
      <c r="H14" s="5"/>
    </row>
    <row r="15" spans="1:8" ht="29.25" customHeight="1">
      <c r="A15" s="17">
        <v>751</v>
      </c>
      <c r="B15" s="138" t="s">
        <v>104</v>
      </c>
      <c r="C15" s="99">
        <f>Dochody!E52</f>
        <v>4394</v>
      </c>
      <c r="D15" s="99">
        <f>C15</f>
        <v>4394</v>
      </c>
      <c r="E15" s="99"/>
      <c r="F15" s="100"/>
      <c r="G15" s="5"/>
      <c r="H15" s="5"/>
    </row>
    <row r="16" spans="1:8" ht="46.5" customHeight="1">
      <c r="A16" s="17">
        <v>756</v>
      </c>
      <c r="B16" s="98" t="s">
        <v>56</v>
      </c>
      <c r="C16" s="99">
        <f>Dochody!E55</f>
        <v>109970265</v>
      </c>
      <c r="D16" s="99">
        <f>Dochody!F55</f>
        <v>109970265</v>
      </c>
      <c r="E16" s="99"/>
      <c r="F16" s="100"/>
      <c r="G16" s="5"/>
      <c r="H16" s="5"/>
    </row>
    <row r="17" spans="1:8" ht="19.5" customHeight="1">
      <c r="A17" s="17">
        <v>758</v>
      </c>
      <c r="B17" s="98" t="s">
        <v>27</v>
      </c>
      <c r="C17" s="99">
        <f>Dochody!E83</f>
        <v>42832481</v>
      </c>
      <c r="D17" s="99">
        <f>Dochody!F83</f>
        <v>42832481</v>
      </c>
      <c r="E17" s="99"/>
      <c r="F17" s="100"/>
      <c r="G17" s="5"/>
      <c r="H17" s="5"/>
    </row>
    <row r="18" spans="1:8" ht="19.5" customHeight="1">
      <c r="A18" s="17">
        <v>801</v>
      </c>
      <c r="B18" s="98" t="s">
        <v>28</v>
      </c>
      <c r="C18" s="99">
        <f>Dochody!E86</f>
        <v>3650520</v>
      </c>
      <c r="D18" s="100">
        <f>Dochody!F86</f>
        <v>3650520</v>
      </c>
      <c r="E18" s="100"/>
      <c r="F18" s="100">
        <f>Dochody!H86</f>
        <v>202520</v>
      </c>
      <c r="G18" s="5"/>
      <c r="H18" s="5"/>
    </row>
    <row r="19" spans="1:8" ht="21" customHeight="1">
      <c r="A19" s="17">
        <v>852</v>
      </c>
      <c r="B19" s="98" t="s">
        <v>32</v>
      </c>
      <c r="C19" s="99">
        <f>Dochody!E111</f>
        <v>486650</v>
      </c>
      <c r="D19" s="99">
        <f>Dochody!F111</f>
        <v>486650</v>
      </c>
      <c r="E19" s="99"/>
      <c r="F19" s="100">
        <f>Dochody!H111</f>
        <v>54450</v>
      </c>
      <c r="G19" s="5"/>
      <c r="H19" s="5"/>
    </row>
    <row r="20" spans="1:8" ht="21" customHeight="1">
      <c r="A20" s="28">
        <v>855</v>
      </c>
      <c r="B20" s="101" t="s">
        <v>135</v>
      </c>
      <c r="C20" s="102">
        <f>Dochody!E129</f>
        <v>23103000</v>
      </c>
      <c r="D20" s="102">
        <f>Dochody!F129</f>
        <v>23103000</v>
      </c>
      <c r="E20" s="102"/>
      <c r="F20" s="100"/>
      <c r="G20" s="5"/>
      <c r="H20" s="5"/>
    </row>
    <row r="21" spans="1:8" ht="19.5" customHeight="1">
      <c r="A21" s="28">
        <v>900</v>
      </c>
      <c r="B21" s="101" t="s">
        <v>78</v>
      </c>
      <c r="C21" s="102">
        <f>Dochody!E135</f>
        <v>5426000</v>
      </c>
      <c r="D21" s="102">
        <f>Dochody!F135</f>
        <v>5226000</v>
      </c>
      <c r="E21" s="102">
        <f>Dochody!G135</f>
        <v>200000</v>
      </c>
      <c r="F21" s="100"/>
      <c r="G21" s="5"/>
      <c r="H21" s="5"/>
    </row>
    <row r="22" spans="1:8" s="4" customFormat="1" ht="19.5" customHeight="1">
      <c r="A22" s="33">
        <v>926</v>
      </c>
      <c r="B22" s="103" t="s">
        <v>65</v>
      </c>
      <c r="C22" s="104">
        <f>Dochody!E144</f>
        <v>188000</v>
      </c>
      <c r="D22" s="104">
        <f>Dochody!F144</f>
        <v>188000</v>
      </c>
      <c r="E22" s="104"/>
      <c r="F22" s="105"/>
      <c r="G22" s="5"/>
      <c r="H22" s="5"/>
    </row>
    <row r="23" spans="1:10" ht="21.75" customHeight="1">
      <c r="A23" s="106"/>
      <c r="B23" s="71" t="s">
        <v>98</v>
      </c>
      <c r="C23" s="107">
        <f>SUM(C10:C22)</f>
        <v>191452809</v>
      </c>
      <c r="D23" s="107">
        <f>SUM(D10:D22)</f>
        <v>187900985</v>
      </c>
      <c r="E23" s="107">
        <f>SUM(E10:E22)</f>
        <v>3551824</v>
      </c>
      <c r="F23" s="107">
        <f>SUM(F10:F22)</f>
        <v>276902</v>
      </c>
      <c r="G23" s="5"/>
      <c r="H23" s="5"/>
      <c r="I23" s="5"/>
      <c r="J23" s="5"/>
    </row>
    <row r="24" spans="1:6" ht="13.5" customHeight="1">
      <c r="A24" s="9"/>
      <c r="B24" s="9"/>
      <c r="C24" s="136"/>
      <c r="D24" s="136"/>
      <c r="E24" s="136"/>
      <c r="F24" s="136"/>
    </row>
    <row r="25" spans="1:6" ht="20.25" customHeight="1">
      <c r="A25" s="184" t="s">
        <v>83</v>
      </c>
      <c r="B25" s="185"/>
      <c r="C25" s="91">
        <f>SUM(C26:C29)</f>
        <v>23909720</v>
      </c>
      <c r="D25" s="91">
        <f>SUM(D26:D29)</f>
        <v>23907720</v>
      </c>
      <c r="E25" s="91">
        <f>SUM(E26:E29)</f>
        <v>2000</v>
      </c>
      <c r="F25" s="91">
        <f>SUM(F26:F29)</f>
        <v>274902</v>
      </c>
    </row>
    <row r="26" spans="1:6" ht="30" customHeight="1">
      <c r="A26" s="175" t="s">
        <v>133</v>
      </c>
      <c r="B26" s="176"/>
      <c r="C26" s="97">
        <f>Dochody!E35+Dochody!E113+Dochody!E131+Dochody!E133+Dochody!E54</f>
        <v>23266318</v>
      </c>
      <c r="D26" s="97">
        <f>C26</f>
        <v>23266318</v>
      </c>
      <c r="E26" s="97"/>
      <c r="F26" s="97"/>
    </row>
    <row r="27" spans="1:6" ht="30" customHeight="1">
      <c r="A27" s="177" t="s">
        <v>96</v>
      </c>
      <c r="B27" s="178"/>
      <c r="C27" s="100">
        <f>Dochody!E114+Dochody!E116+Dochody!E118+Dochody!E122+Dochody!E124</f>
        <v>366500</v>
      </c>
      <c r="D27" s="100">
        <f>C27</f>
        <v>366500</v>
      </c>
      <c r="E27" s="100"/>
      <c r="F27" s="100"/>
    </row>
    <row r="28" spans="1:6" ht="37.5" customHeight="1">
      <c r="A28" s="177" t="s">
        <v>160</v>
      </c>
      <c r="B28" s="178"/>
      <c r="C28" s="100">
        <f>Dochody!E46+Dochody!E50+Dochody!F92+Dochody!F94+Dochody!F96+Dochody!F98+Dochody!F128+Dochody!F100+Dochody!E23</f>
        <v>275282</v>
      </c>
      <c r="D28" s="100">
        <f>C28-2000</f>
        <v>273282</v>
      </c>
      <c r="E28" s="100">
        <v>2000</v>
      </c>
      <c r="F28" s="100">
        <f>D28</f>
        <v>273282</v>
      </c>
    </row>
    <row r="29" spans="1:6" ht="31.5" customHeight="1">
      <c r="A29" s="179" t="s">
        <v>126</v>
      </c>
      <c r="B29" s="180"/>
      <c r="C29" s="105">
        <f>Dochody!E51</f>
        <v>1620</v>
      </c>
      <c r="D29" s="105">
        <f>C29</f>
        <v>1620</v>
      </c>
      <c r="E29" s="105"/>
      <c r="F29" s="105">
        <f>D29</f>
        <v>1620</v>
      </c>
    </row>
    <row r="30" spans="1:6" ht="30.75" customHeight="1">
      <c r="A30" s="181" t="s">
        <v>84</v>
      </c>
      <c r="B30" s="182"/>
      <c r="C30" s="91">
        <f>Dochody!E78</f>
        <v>550000</v>
      </c>
      <c r="D30" s="91">
        <f>C30</f>
        <v>550000</v>
      </c>
      <c r="E30" s="92"/>
      <c r="F30" s="92"/>
    </row>
  </sheetData>
  <sheetProtection/>
  <mergeCells count="14">
    <mergeCell ref="A3:E3"/>
    <mergeCell ref="A4:E4"/>
    <mergeCell ref="A2:E2"/>
    <mergeCell ref="D7:E7"/>
    <mergeCell ref="C7:C8"/>
    <mergeCell ref="B7:B8"/>
    <mergeCell ref="A7:A8"/>
    <mergeCell ref="A26:B26"/>
    <mergeCell ref="A27:B27"/>
    <mergeCell ref="A28:B28"/>
    <mergeCell ref="A29:B29"/>
    <mergeCell ref="A30:B30"/>
    <mergeCell ref="F7:F8"/>
    <mergeCell ref="A25:B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2017-12-28T07:04:29Z</cp:lastPrinted>
  <dcterms:created xsi:type="dcterms:W3CDTF">2002-11-06T08:41:21Z</dcterms:created>
  <dcterms:modified xsi:type="dcterms:W3CDTF">2017-12-28T07:04:32Z</dcterms:modified>
  <cp:category/>
  <cp:version/>
  <cp:contentType/>
  <cp:contentStatus/>
</cp:coreProperties>
</file>