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WYDATKI" sheetId="1" r:id="rId1"/>
    <sheet name="ZEST_DZIALOW" sheetId="2" r:id="rId2"/>
  </sheets>
  <definedNames>
    <definedName name="_xlnm.Print_Area" localSheetId="0">'WYDATKI'!$A$1:$M$727</definedName>
    <definedName name="_xlnm.Print_Titles" localSheetId="0">'WYDATKI'!$8:$13</definedName>
  </definedNames>
  <calcPr fullCalcOnLoad="1"/>
</workbook>
</file>

<file path=xl/sharedStrings.xml><?xml version="1.0" encoding="utf-8"?>
<sst xmlns="http://schemas.openxmlformats.org/spreadsheetml/2006/main" count="777" uniqueCount="339">
  <si>
    <t>Tabela Nr 2</t>
  </si>
  <si>
    <t>Klasyfikacja budżetowa</t>
  </si>
  <si>
    <t>Treść</t>
  </si>
  <si>
    <t>w tym:</t>
  </si>
  <si>
    <t>Dział</t>
  </si>
  <si>
    <t>Rozdział</t>
  </si>
  <si>
    <t xml:space="preserve"> §</t>
  </si>
  <si>
    <t>Wydatki bieżące</t>
  </si>
  <si>
    <t>z tego:</t>
  </si>
  <si>
    <t>Wydatki majątkowe</t>
  </si>
  <si>
    <t>Wynagrodzenia i składki od nich naliczane</t>
  </si>
  <si>
    <t>Dotacje</t>
  </si>
  <si>
    <t>Świadczenia na rzecz osób fizycznych</t>
  </si>
  <si>
    <t>Wydatki na obsługę długu</t>
  </si>
  <si>
    <t>Wydatki na realizację zadań z zakresu administracji rządowej</t>
  </si>
  <si>
    <t>Wydatki na realizację zadań otrzymanych do realizacji w drodze umów i porozumien  między jst</t>
  </si>
  <si>
    <t>010</t>
  </si>
  <si>
    <t xml:space="preserve">ROLNICTWO I ŁOWIECTWO </t>
  </si>
  <si>
    <t xml:space="preserve"> </t>
  </si>
  <si>
    <t>01010</t>
  </si>
  <si>
    <t xml:space="preserve">Infrastruktura wodociągowa i sanitacyjna wsi </t>
  </si>
  <si>
    <t>01030</t>
  </si>
  <si>
    <t xml:space="preserve">Izby rolnicze </t>
  </si>
  <si>
    <t xml:space="preserve">Wpłaty gmin na rzecz Izb Rolniczych 2% wpływów z podatku rolnego </t>
  </si>
  <si>
    <t>020</t>
  </si>
  <si>
    <t xml:space="preserve">LEŚNICTWO </t>
  </si>
  <si>
    <t>02095</t>
  </si>
  <si>
    <t>Pozostała działalność</t>
  </si>
  <si>
    <t xml:space="preserve">TRANSPORT I ŁĄCZNOŚĆ </t>
  </si>
  <si>
    <t xml:space="preserve">Lokalny transport zbiorowy </t>
  </si>
  <si>
    <t>Zakup usług remontowych - remont przystanków , linii gminnych</t>
  </si>
  <si>
    <t xml:space="preserve">Zakup usług pozostałych </t>
  </si>
  <si>
    <t xml:space="preserve">Drogi publiczne gminne </t>
  </si>
  <si>
    <t xml:space="preserve">Zakup materiałów i wyposażenia </t>
  </si>
  <si>
    <t xml:space="preserve">Zakup energii </t>
  </si>
  <si>
    <t xml:space="preserve">Zakup usług remontowych </t>
  </si>
  <si>
    <t>TURYSTYKA</t>
  </si>
  <si>
    <t>Zadania w zakresie upowszechniania turystyki</t>
  </si>
  <si>
    <t xml:space="preserve">GOSPODARKA MIESZKANIOWA </t>
  </si>
  <si>
    <t xml:space="preserve">Gospodarka gruntami i nieruchomościami </t>
  </si>
  <si>
    <t xml:space="preserve">Składki na ubezpieczenia społeczne </t>
  </si>
  <si>
    <t xml:space="preserve">Składki na Fundusz Pracy </t>
  </si>
  <si>
    <t>Wynagrodzenia bezosobowe</t>
  </si>
  <si>
    <t>Zakup materiałów i wyposażenia</t>
  </si>
  <si>
    <t>Opłaty za administrowanie i czynsz za budynki, lokale i pomieszczenia garażowe</t>
  </si>
  <si>
    <t xml:space="preserve">Różne opłaty i składki </t>
  </si>
  <si>
    <t>Kary i odszkodowania wypłacane na rzecz osób fizycznych</t>
  </si>
  <si>
    <t xml:space="preserve">DZIAŁALNOŚĆ USŁUGOWA </t>
  </si>
  <si>
    <t xml:space="preserve">Plany zagospodarowania przestrzennego </t>
  </si>
  <si>
    <t xml:space="preserve">Zakup usług pozostałych - opracowania planu przestrzennego zagospodarowania </t>
  </si>
  <si>
    <t xml:space="preserve">ADMINISTRACJA PUBLICZNA </t>
  </si>
  <si>
    <t xml:space="preserve">Urzędy wojewódzkie </t>
  </si>
  <si>
    <t xml:space="preserve">Dodatkowe wynagrodzenia roczne </t>
  </si>
  <si>
    <t xml:space="preserve">Odpisy na Zakładowy Fundusz Świadczeń Socjalnych </t>
  </si>
  <si>
    <t xml:space="preserve">Rady gmin </t>
  </si>
  <si>
    <t>Różne wydatki na rzecz osób fizycznych</t>
  </si>
  <si>
    <t xml:space="preserve">Szkolenia pracowników niebędących członkami korpusu służby cywilnej </t>
  </si>
  <si>
    <t>Urzędy gmin</t>
  </si>
  <si>
    <t xml:space="preserve">Wynagrodzenia osobowe pracowników </t>
  </si>
  <si>
    <t xml:space="preserve">Wpłaty na PFRON </t>
  </si>
  <si>
    <t>Zakup energii - gaz i woda</t>
  </si>
  <si>
    <t xml:space="preserve">Zakup usług remontowych  </t>
  </si>
  <si>
    <t xml:space="preserve">Zakup usług zdrowotnych </t>
  </si>
  <si>
    <t xml:space="preserve">Podróże służbowe krajowe </t>
  </si>
  <si>
    <t>Koszty postępowania sądowego i prokuratorskiego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</si>
  <si>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</si>
  <si>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</si>
  <si>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ochrona prawa</t>
  </si>
  <si>
    <t>BEZPIECZEŃSTWO PUBLICZNE I OCHRONA PRZECIWPOŻAROWA</t>
  </si>
  <si>
    <t xml:space="preserve">Ochotnicze straże pożarne </t>
  </si>
  <si>
    <t>Zarządzanie kryzysowe</t>
  </si>
  <si>
    <t>Zakup usług remontowych</t>
  </si>
  <si>
    <t xml:space="preserve">Wynagrodzenia agencyjno-prowizyjne  </t>
  </si>
  <si>
    <t xml:space="preserve">OBSŁUGA DŁUGU PUBLICZNEGO </t>
  </si>
  <si>
    <t>Obsługa papierów wartościowych, kredytów i pożyczek jednostek samorządu terytorialnego</t>
  </si>
  <si>
    <t xml:space="preserve">RÓŻNE ROZLICZENIA </t>
  </si>
  <si>
    <t>Rezerwy ogólne i celowe</t>
  </si>
  <si>
    <t>Część równoważąca subwencji ogólnej dla gmin</t>
  </si>
  <si>
    <t xml:space="preserve">Wpłaty jst. do budżetu państwa - na zwiększenie subwencji ogólnej </t>
  </si>
  <si>
    <t>OŚWIATA I WYCHOWANIE</t>
  </si>
  <si>
    <t xml:space="preserve">Szkoły podstawowe </t>
  </si>
  <si>
    <t>Dotacja podmiotowa z budżetu dla niepublicznej jednostki systemu oświaty</t>
  </si>
  <si>
    <t xml:space="preserve">Wydatki  osobowe nie zaliczone do wynagrodzeń </t>
  </si>
  <si>
    <t>Wpłaty na PFRON</t>
  </si>
  <si>
    <t>Zakup energii</t>
  </si>
  <si>
    <t>Podróże służbowe krajowe</t>
  </si>
  <si>
    <t>Oddziały przedszkolne w szkołach podstawowych</t>
  </si>
  <si>
    <t xml:space="preserve">Wydatki osobowe nie zaliczone do wynagrodzeń </t>
  </si>
  <si>
    <t xml:space="preserve">Zakupy materiałów i wyposażenia </t>
  </si>
  <si>
    <t>Zakup usług remontowych, remonty bieżące</t>
  </si>
  <si>
    <t xml:space="preserve">Odpisy na Zakładowy Fund Świad Socjalnych </t>
  </si>
  <si>
    <t xml:space="preserve">Przedszkola  </t>
  </si>
  <si>
    <t xml:space="preserve">Dotacja podmiotowa z budżetu dla niepublicznej jednostki systemu oświaty </t>
  </si>
  <si>
    <t xml:space="preserve">Gimnazja </t>
  </si>
  <si>
    <t>Składki na ubezpieczenia społeczne</t>
  </si>
  <si>
    <t xml:space="preserve">Dowożenie uczniów do szkół </t>
  </si>
  <si>
    <t xml:space="preserve">Zakup usług pozostałych - dowóz uczniów do szkół </t>
  </si>
  <si>
    <t>Dodatkowe wynagrodzenie roczne</t>
  </si>
  <si>
    <t xml:space="preserve">Dokształcanie i doskonalenie nauczycieli </t>
  </si>
  <si>
    <t>Zakup usług pozostałych</t>
  </si>
  <si>
    <t xml:space="preserve">Odpisy na Zakład Fund Świad Socjalnych </t>
  </si>
  <si>
    <t xml:space="preserve">OCHRONA ZDROWIA </t>
  </si>
  <si>
    <t>Lecznictwo ambulatoryjne</t>
  </si>
  <si>
    <t xml:space="preserve">Zakup usług pozostałych, </t>
  </si>
  <si>
    <t>Zwalczanie narkomanii</t>
  </si>
  <si>
    <t xml:space="preserve">Przeciwdziałanie alkoholizmowi </t>
  </si>
  <si>
    <t xml:space="preserve">POMOC SPOŁECZNA </t>
  </si>
  <si>
    <t xml:space="preserve">Dodatkowe wynagrodzenie roczne </t>
  </si>
  <si>
    <t>Składki na ubezpieczenie społeczne</t>
  </si>
  <si>
    <t>Różne opłaty i składki</t>
  </si>
  <si>
    <t>Dodatki mieszkaniowe</t>
  </si>
  <si>
    <t xml:space="preserve">Zasiłki stałe </t>
  </si>
  <si>
    <t xml:space="preserve">Ośrodki pomocy społecznej </t>
  </si>
  <si>
    <t>EDUKACYJNA OPIEKA WYCHOWAWCZA</t>
  </si>
  <si>
    <t xml:space="preserve">GOSPODARKA KOMUNALNA I OCHRONA ŚRODOWISKA </t>
  </si>
  <si>
    <t>Gospodarka ściekowa i ochrona wód</t>
  </si>
  <si>
    <t xml:space="preserve">Oczyszczanie miast i wsi </t>
  </si>
  <si>
    <t>Utrzymanie zieleni w miastach i gminach</t>
  </si>
  <si>
    <t xml:space="preserve">Oświetlenie ulic, placów i dróg </t>
  </si>
  <si>
    <t>Wpływy i wydatki związane z gromadzeniem środków z opłat i kar za korzystanie ze środowiska</t>
  </si>
  <si>
    <t>KULTURA I OCHRONA DZIEDZICTWA NARODOWEGO</t>
  </si>
  <si>
    <t xml:space="preserve">Biblioteki </t>
  </si>
  <si>
    <t>1)</t>
  </si>
  <si>
    <t xml:space="preserve"> Wydatki bieżące jednostek budżetowych</t>
  </si>
  <si>
    <t>a)</t>
  </si>
  <si>
    <t>b)</t>
  </si>
  <si>
    <t>Pozostałe wydatki na realizację zadań statutowych</t>
  </si>
  <si>
    <t>2)</t>
  </si>
  <si>
    <t>Dotacje ogółem</t>
  </si>
  <si>
    <t>- dotacje bieżące</t>
  </si>
  <si>
    <t>3)</t>
  </si>
  <si>
    <t>4)</t>
  </si>
  <si>
    <t>- wydatki majatkowe</t>
  </si>
  <si>
    <t>- wydatki bieżące</t>
  </si>
  <si>
    <t>5)</t>
  </si>
  <si>
    <t xml:space="preserve">6) </t>
  </si>
  <si>
    <t>7)</t>
  </si>
  <si>
    <t>8)</t>
  </si>
  <si>
    <t>9)</t>
  </si>
  <si>
    <t>10)</t>
  </si>
  <si>
    <t>11)</t>
  </si>
  <si>
    <t>Wydatki na realizację zadań ujętych w gminnym programie profilaktyki i rozwiązywania problemów alkoholowych oraz przeciwdziałania narkomanii</t>
  </si>
  <si>
    <t xml:space="preserve">P L A N   W Y D A T K Ó W  </t>
  </si>
  <si>
    <t xml:space="preserve">Dział </t>
  </si>
  <si>
    <t xml:space="preserve">Nazwa działu </t>
  </si>
  <si>
    <t xml:space="preserve">Rolnictwo i łowiectwo </t>
  </si>
  <si>
    <t xml:space="preserve">Leśnictwo </t>
  </si>
  <si>
    <t xml:space="preserve">Transport i łączność </t>
  </si>
  <si>
    <t>Turystyka</t>
  </si>
  <si>
    <t>Gospodarka mieszkaniowa</t>
  </si>
  <si>
    <t xml:space="preserve">Działalność usługowa </t>
  </si>
  <si>
    <t>Administracja publiczna</t>
  </si>
  <si>
    <t>Urzędy naczelnych organów władzy państwowej, kontroli, ochrona prawa i sądownictwo</t>
  </si>
  <si>
    <t xml:space="preserve">Bezpieczeństwo publiczne i ochrona przeciwpożarowa </t>
  </si>
  <si>
    <t xml:space="preserve">Obsługa długu publicznego </t>
  </si>
  <si>
    <t xml:space="preserve">Różne rozliczenia </t>
  </si>
  <si>
    <t xml:space="preserve">Oświata i wychowanie </t>
  </si>
  <si>
    <t xml:space="preserve">Ochrona zdrowia </t>
  </si>
  <si>
    <t xml:space="preserve">Edukacyjna opieka wychowawcza </t>
  </si>
  <si>
    <t xml:space="preserve">Kultura i ochrona dziedzictwa narodowego </t>
  </si>
  <si>
    <t>Kultura fizyczna i sport</t>
  </si>
  <si>
    <r>
      <t>ZESTAWIENIE DZIAŁÓW</t>
    </r>
    <r>
      <rPr>
        <b/>
        <sz val="8"/>
        <rFont val="Cambria"/>
        <family val="1"/>
      </rPr>
      <t xml:space="preserve"> </t>
    </r>
  </si>
  <si>
    <t xml:space="preserve">Opłaty za administrowanie i czynsze za budynki, lokale i pomieszczenia garażowe </t>
  </si>
  <si>
    <t>Zakup usług remontowych -remonty bieżące</t>
  </si>
  <si>
    <t>Dotacja podmiotowa z budżetu dla instytucji kultury</t>
  </si>
  <si>
    <t>Zakup usług pozostałych - przesyłki i szkolenia</t>
  </si>
  <si>
    <t>Dotacje celowe z budżetu jed samorządu terytorialnego, udzielone w trybie art. 221 ustawy, na finansowanie  lub dofinansowanie  zadań zleconych do realizacji organizacjom prowadzącym działalność pożytku publicznego</t>
  </si>
  <si>
    <t>Odpisy na Zakł Fund  Świad Socj</t>
  </si>
  <si>
    <t xml:space="preserve">Pomoc społeczna  </t>
  </si>
  <si>
    <t>Zakup energii i gazu</t>
  </si>
  <si>
    <t>Dotacja celowa z budżetu na finansowanie lub dofinansowanie zadań zleconych do realizacji pozostałym jednostkom niezaliczanym do sektora finansów publicznych</t>
  </si>
  <si>
    <t>01008</t>
  </si>
  <si>
    <t xml:space="preserve">Zakup usług przez jst od innych jst </t>
  </si>
  <si>
    <t xml:space="preserve">Wynagrodzenia osobowe pracowników           </t>
  </si>
  <si>
    <t xml:space="preserve">Pozostała działalność </t>
  </si>
  <si>
    <t>Ogółem                      ( 6+13 )</t>
  </si>
  <si>
    <t>WYDATKI OGÓŁEM w tym:</t>
  </si>
  <si>
    <t>12)</t>
  </si>
  <si>
    <t>13)</t>
  </si>
  <si>
    <t>Rady  Gminy Lesznowola</t>
  </si>
  <si>
    <t xml:space="preserve">Ogółem                  </t>
  </si>
  <si>
    <t>Wydatki na programy finansowane ze środków UE</t>
  </si>
  <si>
    <t>Wydatki na zakup i objęcie akcji i wniesienie wkładów  do spółek prawa handlowego</t>
  </si>
  <si>
    <t>Opłaty na rzecz budżetów jednostek samorządów terytorialnych  (odpady komunalne)</t>
  </si>
  <si>
    <t>Opłaty na rzecz budżetów jednostek samorządu terytorialnego</t>
  </si>
  <si>
    <t>Wspieranie rodziny</t>
  </si>
  <si>
    <t>Podatek od towarów i usług</t>
  </si>
  <si>
    <t xml:space="preserve">Składki na ubezpieczenie społeczne </t>
  </si>
  <si>
    <t>Melioracje wodne</t>
  </si>
  <si>
    <t>KULTURA FIZYCZNA</t>
  </si>
  <si>
    <t>Podatek od nieruchomości</t>
  </si>
  <si>
    <t>Pozostałe podatki na rzecz budżetów jst</t>
  </si>
  <si>
    <t>Dotacja podmiotowa z budżetu dla publicznej jednostki systemu oświaty prowadzonej przez osobę prawną inną niż jednostka samorządu terytoroalnego lub przez osobę fizyczną</t>
  </si>
  <si>
    <t xml:space="preserve">Odsetki od samorządowych papierów wartościowych lub zaciągniętych przez jst  pożyczek i kredytów </t>
  </si>
  <si>
    <t>Realizacja zadań wymagających stosowania specjalnej organizacji nauki i metod pracy dla dzieci i młodzieży w przedszkolach, oddziałach przedszkolnych w szkołach podstawowych i innych formach wychowania przedszkolnego</t>
  </si>
  <si>
    <t>Realizacja zadań wymagających stosowania specjalnej organizacji nauki i metod pracy dla dzieci i młodzieży  w szkołach podstawowych, gimnazjach, liceach ogólnokształcących, liceach profilowanych i szkołach zawodowych oraz szkołach artystycznych</t>
  </si>
  <si>
    <t>Opłaty z tytułu zakupu usług telekomunikacyjnych</t>
  </si>
  <si>
    <t>Składki na ubezpieczenie zdrowotne</t>
  </si>
  <si>
    <t>Świadczenia społeczne</t>
  </si>
  <si>
    <t>Opłaty z tytułuy zakupu usług telekomunikacyjnych</t>
  </si>
  <si>
    <t>Świadczenia społeczne - posiłek dla potrzebujących</t>
  </si>
  <si>
    <t>Świadczenia społeczne - prace społecznie użyteczne</t>
  </si>
  <si>
    <t>Zakup usług remontowych, remonty wakacyjne</t>
  </si>
  <si>
    <t>Wynagrodzenia osobowe pracowników - budżet państwa</t>
  </si>
  <si>
    <t>Wynagrodzenia osobowe pracowników - budżet gminy</t>
  </si>
  <si>
    <t xml:space="preserve">Składki na ubezpieczenia społeczne- budżet państwa </t>
  </si>
  <si>
    <t>Składki na ubezpieczenia społeczne - budżet gminy</t>
  </si>
  <si>
    <t xml:space="preserve">Składki na Fundusz Pracy - budżet państwa </t>
  </si>
  <si>
    <t>Składki na Fundusz Pracy - budzet gminy</t>
  </si>
  <si>
    <t>Wynagrodzenia osobowe pracowników -budżet UE</t>
  </si>
  <si>
    <t>Składki na ubezpieczenia społeczne- budżet UE</t>
  </si>
  <si>
    <t>Wydatki osobowe  niezaliczone do wynagrodzeń</t>
  </si>
  <si>
    <t>Wydatki osobowe niezaliczone do wynagrodzeń</t>
  </si>
  <si>
    <t>Składki na Fundusz Pracy - budżet UE</t>
  </si>
  <si>
    <t xml:space="preserve">Rezerwy- ogólna </t>
  </si>
  <si>
    <t xml:space="preserve">Opłaty na rzecz budżetów jednostek samorządów terytorialnych  </t>
  </si>
  <si>
    <t xml:space="preserve">Opłaty na rzecz budżetów jednostek samorządów terytorialnych </t>
  </si>
  <si>
    <t>Gospodarka komunalna i ochrona środowiska</t>
  </si>
  <si>
    <t>Koszty emisji samorządowych papierów wartościowych oraz inne opłaty i prowizje</t>
  </si>
  <si>
    <t xml:space="preserve"> Składki na ubezpieczenia społeczne</t>
  </si>
  <si>
    <t>Składki na Fundusz Pracy</t>
  </si>
  <si>
    <t xml:space="preserve">Wynagrodzenia bezosobowe </t>
  </si>
  <si>
    <t>Wypłaty z tytułu udzielenia  przez Gminę poręczeń  i gwarancji</t>
  </si>
  <si>
    <t>Zadania z zakresu geodezji i kartografi</t>
  </si>
  <si>
    <t>Kary i odszkodowania wypłacane na rzecz osób prawnych</t>
  </si>
  <si>
    <t>Zakup usług pozostałych - wycinka drzew</t>
  </si>
  <si>
    <t xml:space="preserve">Zakup usług obejmujących wykonanie ekspertyz, analiz i opinii </t>
  </si>
  <si>
    <t>Stypendia dla uczniów</t>
  </si>
  <si>
    <t>Nagrody konkursowe</t>
  </si>
  <si>
    <t>Wydatki inwestycyjne jednostek budżetowych</t>
  </si>
  <si>
    <t>Pomoc w zakresie dożywiania</t>
  </si>
  <si>
    <t xml:space="preserve">Pozostała dzialalność </t>
  </si>
  <si>
    <t>RODZINA</t>
  </si>
  <si>
    <t>Świadczenia wychowawcze</t>
  </si>
  <si>
    <t xml:space="preserve">Świadczenia społeczne </t>
  </si>
  <si>
    <t>Świadczenia rodzinne, świadczenia z funduszu alimentacyjnego oraz składki na ubezpieczenia emerytalne i rentowe z ubezpieczenia społecznego</t>
  </si>
  <si>
    <t xml:space="preserve">Wydatki inwestycyjne jednostek budżetowych </t>
  </si>
  <si>
    <t>Wydatki osobowe nie zaliczone do wynagrodzeń (odzież ochronna, dodatki mieszkaniowe i in.)</t>
  </si>
  <si>
    <t>Wydatki osobowe nie zaliczone do wynagrodzeń - nagrody</t>
  </si>
  <si>
    <t>Różne opłaty i składki - ubezp. majątku</t>
  </si>
  <si>
    <t>Składki na ubezpieczenie społeczne od świadczeniobiorców</t>
  </si>
  <si>
    <t>Pozostała działalność - projekt pn. "Stworzenie warunków dla sprawnego wdrażania instrumentu Zintegrowanych Inwestycji Terytorialnych dla Warszawskiego Obszaru Funkcjonalnego"</t>
  </si>
  <si>
    <t>Tworzenie i funkcjonowanie żłobków</t>
  </si>
  <si>
    <t xml:space="preserve">Zakup usług pozostałych -  konserwacja i nasadzanie zieleni </t>
  </si>
  <si>
    <t>Wydatki na zakupy inwestycyjne jednostek budżetowych</t>
  </si>
  <si>
    <t>Wydatki inwestycyjne jed budżetowych</t>
  </si>
  <si>
    <t>Wydatki na realizację zadań otrzymanych do realizacji w drodze umów i porozumień  między jst</t>
  </si>
  <si>
    <t>Zakup usług pozostałych podziały geodezyjne, założenie ksiąg wieczystych</t>
  </si>
  <si>
    <t xml:space="preserve">Zadania w zakresie kultury fizycznej i sportu </t>
  </si>
  <si>
    <t>Rezerwy - celowa na realizację zadań własnych z zakresu zarządzania kryzysowego</t>
  </si>
  <si>
    <t>Zakup środków dydaktycznych i książek</t>
  </si>
  <si>
    <t>Rodzina</t>
  </si>
  <si>
    <t>Zakup usług pozostałych - linie uzupełniające "L"</t>
  </si>
  <si>
    <t>Zakup środków żywności</t>
  </si>
  <si>
    <t>Stołówki szkolne  i przedszkolne</t>
  </si>
  <si>
    <t>Zakup usług pozostałych - utylizacja eternitu</t>
  </si>
  <si>
    <t xml:space="preserve">Zakup usług pozostałych - Edukacja ekologiczna </t>
  </si>
  <si>
    <t>Zakup usług pozostałych - tereny komunalne</t>
  </si>
  <si>
    <t>Karta Dużej Rodziny</t>
  </si>
  <si>
    <t>Rezerwaty i pomniki przyrody</t>
  </si>
  <si>
    <t>Ogrody botaniczne i zoologiczne oraz naturalne obszary i obiekty chronionej przyrody</t>
  </si>
  <si>
    <t>Dotacja podmiotowa z budżetu dla niepublicznej jednostki systemu oświaty prowadzonej przez osobę prawną inną niż jednostka samorządu  terytorialnego lub przez osobę fizyczną</t>
  </si>
  <si>
    <t>Wspólna obsługa jednostek samorządu terytorialnego</t>
  </si>
  <si>
    <t>Pomoc materialna dla uczniów o charakterze motywacyjnym</t>
  </si>
  <si>
    <t>Promocja jednostek samorządu terytorialnego - Projekt pn. Virtualny Warszawski Obszar Funkcjonalny "Virtual WOF"</t>
  </si>
  <si>
    <t>Ochrona powietrza atmosferycznego i klimatu</t>
  </si>
  <si>
    <t xml:space="preserve">Domy i ośrodki kultury, świetlice i kluby </t>
  </si>
  <si>
    <t>OGRODY BOTANICZNE I ZOOLOGICZNE ORAZ NATURALNE OBSZARY I OBIEKTY CHRONIONEJ PRZYRODY</t>
  </si>
  <si>
    <t>Ochrona zabytków i opieka nad zabytkami</t>
  </si>
  <si>
    <t>Działalność dotycząca miejsc pamięci narodowej oraz ochrony pamięci walk i męczęństwa</t>
  </si>
  <si>
    <t>Zakupy materiałów i wyposażenia - "Akcja sprzątanie lasu"</t>
  </si>
  <si>
    <t>PLANOWANE WYDATKI BUDŻETU NA 2019 ROK</t>
  </si>
  <si>
    <t>Planowane wydatki na 2019 rok</t>
  </si>
  <si>
    <t>Zasiłki okresowe, celowe i pomoc w naturze oraz składki na ubezpieczenia emerytalne i rentowe</t>
  </si>
  <si>
    <t>Usługi opiekuńcze i specjalistyczne usługi opiekuńcze</t>
  </si>
  <si>
    <t>Rodziny zastępcze</t>
  </si>
  <si>
    <t>Wpłaty gmin i powiatów na rzecz innych jednostek samorządu terytorialnego oraz związków gmin, związków powiatowo-gminnych, związków powiatów, zwiazków metropolitarnych na dofinansowanie zadań bieżących</t>
  </si>
  <si>
    <t>Działalność placówek opiekuńczo-wychowawczych</t>
  </si>
  <si>
    <t>Składki na ubepieczenia zdrowotne</t>
  </si>
  <si>
    <t>Zakup usług obejmujących wykonanie ekspertyz, analiz i opinii</t>
  </si>
  <si>
    <t xml:space="preserve">Świetlice szkolne </t>
  </si>
  <si>
    <t>Dotacja podmiotowa z budżetu otrzymana przez jednostkę systemu oświaty prowadzoną przez osobą prawną inną niż jednostka samorządu terytorialnego lub przez osobę fizyczną</t>
  </si>
  <si>
    <t>Kolonie i obozy oraz inne formy wypoczynku dzieci i młodzieży szkolnej, a także szkolenia młodzieży</t>
  </si>
  <si>
    <t xml:space="preserve">Tworzenie i funkcjonowanie klubów dziecięcych </t>
  </si>
  <si>
    <t xml:space="preserve">Wydatki osobowe niezaliczone do wynagrodzeń </t>
  </si>
  <si>
    <t>Realizacja zadań wymagających stosowania specjalnej organizacji nauki i metod pracy dla dzieci i młodzieży w gimnazjach, klasach dotychczasowego gimnazjum prowadzonych w szkołach innego typu, liceach ogólnokształacących, technikach, szkołach policealnych, branżowych szkołach I i II stopnia i klasach dotychczasowej zasadniczej szkoły zawodowej prowadzonych w branżowych szkołach artystycznych</t>
  </si>
  <si>
    <t>Inne formy wychowania przedszkolnego - punkty przedszkolne</t>
  </si>
  <si>
    <t>Pomoc materialna dla uczniów o charakterze socjalnym</t>
  </si>
  <si>
    <t>Szkoły podstawowe - Nowa Iwiczna Projekt pn. K2 "Partnerstwo strategiczne - współpraca szkół"</t>
  </si>
  <si>
    <t>Szkoły podstawowe - Lesznowola Projekt unijny pn. "K2 Partnerstwo strategiczne - współpraca szkół"</t>
  </si>
  <si>
    <t>Szkoły podstawowe - Nowa Iwiczna Projekt unijny pn. "K1 Nasza szkoła jest OK!"</t>
  </si>
  <si>
    <t>Szkoły podstawowe - Mroków Projekt unijny pn. "K1 Granice mojego języka są granicami mojego świata"</t>
  </si>
  <si>
    <t>Szkoły podstawowe - Mroków Projekt unijny pn. "Szkoła bliżej nauki"</t>
  </si>
  <si>
    <t xml:space="preserve">Podatek od nieruchomości </t>
  </si>
  <si>
    <t>Dotacje celowe z budżetu jed.samorządu terytorialnego, udzielone w trybie art. 221 ustawy, na finansowanie  lub dofinansowanie  zadań zleconych do realizacji organizacjom prowadzącym działalność pożytku publicznego</t>
  </si>
  <si>
    <t>Dotacje celowe z budżetu jednostki samorządu terytorialnego, udzielone w trybie art. 221 ustawy, na finansowanie  lub dofinansowanie  zadań zleconych do realizacji organizacjom prowadzącym działalność pożytku publicznego</t>
  </si>
  <si>
    <t>Drogi publiczne wojewódzkie</t>
  </si>
  <si>
    <t xml:space="preserve">Zakup usług pozostałych w tym odśnieżanie </t>
  </si>
  <si>
    <t>Różne opłaty i składki - ubezp. dróg</t>
  </si>
  <si>
    <t>Różne opłaty i składki - wiecz. użytk.</t>
  </si>
  <si>
    <t>Podatek od towarów i usług (VAT)</t>
  </si>
  <si>
    <t>Wydatki na zakupy inwestycyjne jednostek budżetowych - specustawa</t>
  </si>
  <si>
    <t>Pozostała działalność - projekt pn. "Regionalne partnerstwo samorządów Mazowsza dla aktywizacji społeczeństwa informacyjnego  w zakresie e-administracji i geoinformacji"</t>
  </si>
  <si>
    <t xml:space="preserve">Dotacja celowa przekazana do samorządu województwa na inwestycje i zakupy inwestycyjne realizowane na podstawie porozumień między jst </t>
  </si>
  <si>
    <t xml:space="preserve">Zakup usług pozostałych - abonament za używanie sensorów powietrza </t>
  </si>
  <si>
    <t>Pozostała dzialalność - Projekt unijny pn. "Mieszkania wspomagane - treningowe dla osób z autyzmem i samotnych matek na rzecz aktywności integracji"</t>
  </si>
  <si>
    <t>Szkoły podstawowe - Pociąg do wiedzy - zajęcia edukacyjne dla najmłodszych</t>
  </si>
  <si>
    <t>Dotacje celowe w ramach programów finansowanych z udziałem środków europejskich oraz środków, o których mowa w art..5 ust.1 pkt 3 oraz ust. Pkt 5 i 6 ustawy, lub płatności w ramach budżetu środków europejskich</t>
  </si>
  <si>
    <t>POZOSTAE DZIAŁANIA W ZAKRESIE POLITYKI SPOŁECZNEJ</t>
  </si>
  <si>
    <t>Pozostała działalność - projekt unijny "Ja  w internecie".  Program szkoleniowy w zakresie rozwoju kompetencji cyfrowych</t>
  </si>
  <si>
    <t>Pozostałe działania w zakresie polityki społecznej</t>
  </si>
  <si>
    <t>Zakup usług pozostałych- dopłata do ścieków</t>
  </si>
  <si>
    <t>Dotacje celowe przekazane gminie na zadania bieżące realizowane na podstawie porozumień między j.s.t.</t>
  </si>
  <si>
    <t>Zakup usług przez j.s.t. od innych j.s.t.</t>
  </si>
  <si>
    <t>Zakup usług pozostałych - odbiór odpadów</t>
  </si>
  <si>
    <t>Zakup usług pozostałych - PSZOK</t>
  </si>
  <si>
    <t>Zakup usług pozostałych - usuwanie padłych dzikich zwierząt</t>
  </si>
  <si>
    <t>Zakup usług pozostałych - usuwanie rannych dzikich zwierząt</t>
  </si>
  <si>
    <t xml:space="preserve">Ochrona różnorodności biologicznej i krajobrazu </t>
  </si>
  <si>
    <t>Zakup usług remont - konserwacja oświetlenia</t>
  </si>
  <si>
    <t>Wydatki na realizację zadań realizowanych na mocy porozumień  z organami administracji rządowej</t>
  </si>
  <si>
    <t>Wydatki na realizację zadań z zakresu administaracji rządowej</t>
  </si>
  <si>
    <t>Wydatki na realizację zadań realizowanych  w drodze umów i porozumień  między jst- samorządem powiatu</t>
  </si>
  <si>
    <t>Wydatki na realizację zadań realizowanych  w drodze umów i porozumień  między jst- samorządem województwa</t>
  </si>
  <si>
    <t>dotacje majątkowe</t>
  </si>
  <si>
    <t>Dotacja celowa na pomoc finansową udzieloną między j.s.t. na dofinansowanie własnych zadań inwestycyjnych i zakupów inwestycyjnych</t>
  </si>
  <si>
    <t>Zakup usług pozostałych - odbiór padliny, utylizacja padliny</t>
  </si>
  <si>
    <t>Zakup usług pozostałych- Odławianie bezdomnych zwierząt</t>
  </si>
  <si>
    <t>Budżetu Gminy na 2019rok</t>
  </si>
  <si>
    <t>Gospodarka odpadami komunalnymi</t>
  </si>
  <si>
    <t>Gospodarka odpadami komunalnymi "Obsługa systemu gospodarowania odpadami komunalnymi"</t>
  </si>
  <si>
    <t>Składki na ubezpieczenie zdrowotne opłacane za osoby pobierające niektóre świadczenia z pomocy społecznej oraz  za osoby uczestniczące w zajęciach w centrum integracji społecznej</t>
  </si>
  <si>
    <t>Wczesne wspomaganie rozwoju dziecka</t>
  </si>
  <si>
    <t xml:space="preserve">Składki na ubezpieczenie zdrowotne opłacane za osoby pobierające niektóre świadczenia rodzinne, zgodnie z przepisami ustawy o świadczeniach rodzinnych  oraz za osoby pobierające zasiłki dla opiekunów, zgodnie z przepisami ustawy z dnia 4 kwietnia 2014r. o ustaleniu i wypłacie zasiłków dla opiekunów </t>
  </si>
  <si>
    <t xml:space="preserve">                                                    </t>
  </si>
  <si>
    <t>Zakup usług pozostałych - projekt do założeń do planu zaopatrzenia w ciepło, energię elektryczną i paliwo gazowe</t>
  </si>
  <si>
    <t>do Uchwały Nr 14/III/2018</t>
  </si>
  <si>
    <t>z dnia 18 grudnia 2018r.</t>
  </si>
  <si>
    <r>
      <t>Dotacje celowe przekazane gminie na zadania bieżące realizowane na podstawie porozumień</t>
    </r>
    <r>
      <rPr>
        <sz val="8"/>
        <rFont val="Cambria"/>
        <family val="1"/>
      </rPr>
      <t xml:space="preserve">  między j.s.t.-                   w tym:  ZTM -  1.623.552 ,-zł                             wspólny bilet - 1.000.752,-zł                           Warszawa+ - 50.000,-zl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</si>
</sst>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</numFmts>
  <fonts count="5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6"/>
      <name val="Cambria"/>
      <family val="1"/>
    </font>
    <font>
      <sz val="10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b/>
      <u val="single"/>
      <sz val="9"/>
      <name val="Cambria"/>
      <family val="1"/>
    </font>
    <font>
      <b/>
      <u val="single"/>
      <sz val="8"/>
      <name val="Cambria"/>
      <family val="1"/>
    </font>
    <font>
      <sz val="5"/>
      <name val="Cambria"/>
      <family val="1"/>
    </font>
    <font>
      <sz val="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/>
      <top style="thin">
        <color indexed="8"/>
      </top>
      <bottom style="hair"/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/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/>
      <top style="hair"/>
      <bottom style="hair">
        <color indexed="8"/>
      </bottom>
    </border>
    <border>
      <left style="thin"/>
      <right style="thin"/>
      <top style="hair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7" fillId="33" borderId="19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3" fontId="7" fillId="33" borderId="13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3" fillId="34" borderId="14" xfId="0" applyFont="1" applyFill="1" applyBorder="1" applyAlignment="1">
      <alignment horizontal="center" vertical="center"/>
    </xf>
    <xf numFmtId="3" fontId="7" fillId="34" borderId="1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" fontId="8" fillId="0" borderId="11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3" fontId="8" fillId="0" borderId="20" xfId="0" applyNumberFormat="1" applyFont="1" applyBorder="1" applyAlignment="1">
      <alignment horizontal="right" vertical="center" wrapText="1"/>
    </xf>
    <xf numFmtId="0" fontId="8" fillId="33" borderId="15" xfId="0" applyFont="1" applyFill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left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0" fontId="7" fillId="33" borderId="23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 vertical="center"/>
    </xf>
    <xf numFmtId="0" fontId="7" fillId="33" borderId="22" xfId="0" applyFont="1" applyFill="1" applyBorder="1" applyAlignment="1">
      <alignment horizontal="right" vertical="top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7" fillId="35" borderId="14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left" vertical="center" wrapText="1"/>
    </xf>
    <xf numFmtId="3" fontId="7" fillId="35" borderId="28" xfId="0" applyNumberFormat="1" applyFont="1" applyFill="1" applyBorder="1" applyAlignment="1">
      <alignment vertical="center" wrapText="1"/>
    </xf>
    <xf numFmtId="0" fontId="7" fillId="36" borderId="19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left" vertical="center" wrapText="1"/>
    </xf>
    <xf numFmtId="3" fontId="7" fillId="36" borderId="19" xfId="0" applyNumberFormat="1" applyFont="1" applyFill="1" applyBorder="1" applyAlignment="1">
      <alignment vertical="center" wrapText="1"/>
    </xf>
    <xf numFmtId="0" fontId="7" fillId="36" borderId="19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left" vertical="center" wrapText="1"/>
    </xf>
    <xf numFmtId="3" fontId="7" fillId="36" borderId="11" xfId="0" applyNumberFormat="1" applyFont="1" applyFill="1" applyBorder="1" applyAlignment="1">
      <alignment vertical="center" wrapText="1"/>
    </xf>
    <xf numFmtId="0" fontId="7" fillId="36" borderId="11" xfId="0" applyFont="1" applyFill="1" applyBorder="1" applyAlignment="1">
      <alignment vertical="center" wrapText="1"/>
    </xf>
    <xf numFmtId="0" fontId="7" fillId="35" borderId="28" xfId="0" applyFont="1" applyFill="1" applyBorder="1" applyAlignment="1">
      <alignment vertical="center" wrapText="1"/>
    </xf>
    <xf numFmtId="3" fontId="7" fillId="36" borderId="19" xfId="0" applyNumberFormat="1" applyFont="1" applyFill="1" applyBorder="1" applyAlignment="1">
      <alignment horizontal="right" vertical="center" wrapText="1"/>
    </xf>
    <xf numFmtId="3" fontId="7" fillId="35" borderId="28" xfId="0" applyNumberFormat="1" applyFont="1" applyFill="1" applyBorder="1" applyAlignment="1">
      <alignment horizontal="right" vertical="center" wrapText="1"/>
    </xf>
    <xf numFmtId="0" fontId="7" fillId="35" borderId="28" xfId="0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0" fontId="7" fillId="36" borderId="11" xfId="0" applyFont="1" applyFill="1" applyBorder="1" applyAlignment="1">
      <alignment horizontal="right" vertical="center" wrapText="1"/>
    </xf>
    <xf numFmtId="0" fontId="7" fillId="36" borderId="19" xfId="0" applyFont="1" applyFill="1" applyBorder="1" applyAlignment="1">
      <alignment horizontal="right" vertical="center" wrapText="1"/>
    </xf>
    <xf numFmtId="0" fontId="8" fillId="36" borderId="19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vertical="center" wrapText="1"/>
    </xf>
    <xf numFmtId="3" fontId="7" fillId="37" borderId="19" xfId="0" applyNumberFormat="1" applyFont="1" applyFill="1" applyBorder="1" applyAlignment="1">
      <alignment horizontal="right" vertical="center" wrapText="1"/>
    </xf>
    <xf numFmtId="0" fontId="7" fillId="37" borderId="19" xfId="0" applyFont="1" applyFill="1" applyBorder="1" applyAlignment="1">
      <alignment horizontal="right" vertical="center" wrapText="1"/>
    </xf>
    <xf numFmtId="0" fontId="7" fillId="36" borderId="19" xfId="0" applyFont="1" applyFill="1" applyBorder="1" applyAlignment="1">
      <alignment horizontal="center" vertical="center" wrapText="1"/>
    </xf>
    <xf numFmtId="3" fontId="7" fillId="35" borderId="14" xfId="0" applyNumberFormat="1" applyFont="1" applyFill="1" applyBorder="1" applyAlignment="1">
      <alignment horizontal="right" vertical="center" wrapText="1"/>
    </xf>
    <xf numFmtId="0" fontId="7" fillId="38" borderId="27" xfId="0" applyFont="1" applyFill="1" applyBorder="1" applyAlignment="1">
      <alignment horizontal="center" vertical="center"/>
    </xf>
    <xf numFmtId="0" fontId="7" fillId="38" borderId="29" xfId="0" applyFont="1" applyFill="1" applyBorder="1" applyAlignment="1">
      <alignment horizontal="center" vertical="center"/>
    </xf>
    <xf numFmtId="0" fontId="7" fillId="38" borderId="28" xfId="0" applyFont="1" applyFill="1" applyBorder="1" applyAlignment="1">
      <alignment horizontal="center" vertical="center"/>
    </xf>
    <xf numFmtId="0" fontId="7" fillId="38" borderId="14" xfId="0" applyFont="1" applyFill="1" applyBorder="1" applyAlignment="1">
      <alignment horizontal="left" vertical="center" wrapText="1"/>
    </xf>
    <xf numFmtId="3" fontId="7" fillId="38" borderId="14" xfId="0" applyNumberFormat="1" applyFont="1" applyFill="1" applyBorder="1" applyAlignment="1">
      <alignment horizontal="right" vertical="center" wrapText="1"/>
    </xf>
    <xf numFmtId="0" fontId="7" fillId="36" borderId="19" xfId="0" applyFont="1" applyFill="1" applyBorder="1" applyAlignment="1" quotePrefix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 wrapText="1"/>
    </xf>
    <xf numFmtId="3" fontId="8" fillId="33" borderId="19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vertical="center" wrapText="1"/>
    </xf>
    <xf numFmtId="3" fontId="7" fillId="33" borderId="15" xfId="0" applyNumberFormat="1" applyFont="1" applyFill="1" applyBorder="1" applyAlignment="1">
      <alignment vertical="center"/>
    </xf>
    <xf numFmtId="3" fontId="7" fillId="33" borderId="15" xfId="0" applyNumberFormat="1" applyFont="1" applyFill="1" applyBorder="1" applyAlignment="1">
      <alignment horizontal="right" vertical="center"/>
    </xf>
    <xf numFmtId="0" fontId="8" fillId="0" borderId="19" xfId="0" applyFont="1" applyBorder="1" applyAlignment="1">
      <alignment vertical="center" wrapText="1"/>
    </xf>
    <xf numFmtId="0" fontId="8" fillId="33" borderId="3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vertical="center" wrapText="1"/>
    </xf>
    <xf numFmtId="3" fontId="8" fillId="33" borderId="16" xfId="0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left" vertical="center" wrapText="1"/>
    </xf>
    <xf numFmtId="3" fontId="7" fillId="36" borderId="34" xfId="0" applyNumberFormat="1" applyFont="1" applyFill="1" applyBorder="1" applyAlignment="1">
      <alignment horizontal="right" vertical="center" wrapText="1"/>
    </xf>
    <xf numFmtId="0" fontId="7" fillId="36" borderId="14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left" vertical="center" wrapText="1"/>
    </xf>
    <xf numFmtId="0" fontId="7" fillId="39" borderId="10" xfId="0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right" vertical="center" wrapText="1"/>
    </xf>
    <xf numFmtId="0" fontId="8" fillId="39" borderId="11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7" fillId="40" borderId="41" xfId="0" applyFont="1" applyFill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vertical="center" wrapText="1"/>
    </xf>
    <xf numFmtId="3" fontId="8" fillId="0" borderId="44" xfId="0" applyNumberFormat="1" applyFont="1" applyBorder="1" applyAlignment="1">
      <alignment horizontal="right" vertical="center"/>
    </xf>
    <xf numFmtId="3" fontId="8" fillId="33" borderId="12" xfId="0" applyNumberFormat="1" applyFont="1" applyFill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 wrapText="1"/>
    </xf>
    <xf numFmtId="0" fontId="7" fillId="41" borderId="11" xfId="0" applyFont="1" applyFill="1" applyBorder="1" applyAlignment="1">
      <alignment horizontal="center" vertical="center"/>
    </xf>
    <xf numFmtId="0" fontId="6" fillId="12" borderId="46" xfId="0" applyFont="1" applyFill="1" applyBorder="1" applyAlignment="1">
      <alignment horizontal="left" vertical="center" wrapText="1"/>
    </xf>
    <xf numFmtId="3" fontId="7" fillId="41" borderId="11" xfId="0" applyNumberFormat="1" applyFont="1" applyFill="1" applyBorder="1" applyAlignment="1">
      <alignment horizontal="right" vertical="center" wrapText="1"/>
    </xf>
    <xf numFmtId="3" fontId="8" fillId="39" borderId="15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right" vertical="center" wrapText="1"/>
    </xf>
    <xf numFmtId="0" fontId="8" fillId="39" borderId="15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3" fontId="7" fillId="39" borderId="10" xfId="0" applyNumberFormat="1" applyFont="1" applyFill="1" applyBorder="1" applyAlignment="1">
      <alignment horizontal="right" vertical="center" wrapText="1"/>
    </xf>
    <xf numFmtId="3" fontId="8" fillId="39" borderId="10" xfId="0" applyNumberFormat="1" applyFont="1" applyFill="1" applyBorder="1" applyAlignment="1">
      <alignment vertical="center" wrapText="1"/>
    </xf>
    <xf numFmtId="3" fontId="8" fillId="39" borderId="15" xfId="0" applyNumberFormat="1" applyFont="1" applyFill="1" applyBorder="1" applyAlignment="1">
      <alignment vertical="center" wrapText="1"/>
    </xf>
    <xf numFmtId="3" fontId="7" fillId="36" borderId="14" xfId="0" applyNumberFormat="1" applyFont="1" applyFill="1" applyBorder="1" applyAlignment="1">
      <alignment horizontal="right" vertical="center" wrapText="1"/>
    </xf>
    <xf numFmtId="0" fontId="8" fillId="39" borderId="15" xfId="0" applyFont="1" applyFill="1" applyBorder="1" applyAlignment="1">
      <alignment vertical="center" wrapText="1"/>
    </xf>
    <xf numFmtId="0" fontId="7" fillId="42" borderId="10" xfId="0" applyFont="1" applyFill="1" applyBorder="1" applyAlignment="1">
      <alignment horizontal="center" vertical="center"/>
    </xf>
    <xf numFmtId="0" fontId="8" fillId="42" borderId="30" xfId="0" applyFont="1" applyFill="1" applyBorder="1" applyAlignment="1">
      <alignment horizontal="center" vertical="center"/>
    </xf>
    <xf numFmtId="3" fontId="8" fillId="42" borderId="20" xfId="0" applyNumberFormat="1" applyFont="1" applyFill="1" applyBorder="1" applyAlignment="1">
      <alignment horizontal="right" vertical="center" wrapText="1"/>
    </xf>
    <xf numFmtId="0" fontId="7" fillId="43" borderId="19" xfId="0" applyFont="1" applyFill="1" applyBorder="1" applyAlignment="1">
      <alignment horizontal="center" vertical="center"/>
    </xf>
    <xf numFmtId="0" fontId="7" fillId="43" borderId="31" xfId="0" applyFont="1" applyFill="1" applyBorder="1" applyAlignment="1">
      <alignment horizontal="center" vertical="center"/>
    </xf>
    <xf numFmtId="0" fontId="7" fillId="43" borderId="19" xfId="0" applyFont="1" applyFill="1" applyBorder="1" applyAlignment="1">
      <alignment horizontal="left" vertical="center" wrapText="1"/>
    </xf>
    <xf numFmtId="3" fontId="7" fillId="43" borderId="24" xfId="0" applyNumberFormat="1" applyFont="1" applyFill="1" applyBorder="1" applyAlignment="1">
      <alignment horizontal="right" vertical="center" wrapText="1"/>
    </xf>
    <xf numFmtId="0" fontId="8" fillId="39" borderId="10" xfId="0" applyFont="1" applyFill="1" applyBorder="1" applyAlignment="1">
      <alignment horizontal="center" vertical="center"/>
    </xf>
    <xf numFmtId="3" fontId="7" fillId="39" borderId="11" xfId="0" applyNumberFormat="1" applyFont="1" applyFill="1" applyBorder="1" applyAlignment="1">
      <alignment vertical="center" wrapText="1"/>
    </xf>
    <xf numFmtId="0" fontId="7" fillId="44" borderId="19" xfId="0" applyFont="1" applyFill="1" applyBorder="1" applyAlignment="1">
      <alignment horizontal="center" vertical="center"/>
    </xf>
    <xf numFmtId="0" fontId="7" fillId="44" borderId="19" xfId="0" applyFont="1" applyFill="1" applyBorder="1" applyAlignment="1">
      <alignment horizontal="left" vertical="center" wrapText="1"/>
    </xf>
    <xf numFmtId="3" fontId="7" fillId="44" borderId="19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7" fillId="45" borderId="47" xfId="0" applyFont="1" applyFill="1" applyBorder="1" applyAlignment="1">
      <alignment horizontal="left" vertical="center" wrapText="1"/>
    </xf>
    <xf numFmtId="3" fontId="7" fillId="43" borderId="19" xfId="0" applyNumberFormat="1" applyFont="1" applyFill="1" applyBorder="1" applyAlignment="1">
      <alignment horizontal="right" vertical="center" wrapText="1"/>
    </xf>
    <xf numFmtId="3" fontId="11" fillId="46" borderId="48" xfId="0" applyNumberFormat="1" applyFont="1" applyFill="1" applyBorder="1" applyAlignment="1">
      <alignment horizontal="right" vertical="center" wrapText="1"/>
    </xf>
    <xf numFmtId="0" fontId="9" fillId="0" borderId="15" xfId="0" applyFont="1" applyBorder="1" applyAlignment="1">
      <alignment vertical="center" wrapText="1"/>
    </xf>
    <xf numFmtId="3" fontId="7" fillId="39" borderId="11" xfId="0" applyNumberFormat="1" applyFont="1" applyFill="1" applyBorder="1" applyAlignment="1">
      <alignment horizontal="right" vertical="center" wrapText="1"/>
    </xf>
    <xf numFmtId="0" fontId="8" fillId="39" borderId="11" xfId="0" applyFont="1" applyFill="1" applyBorder="1" applyAlignment="1">
      <alignment horizontal="left" vertical="center" wrapText="1"/>
    </xf>
    <xf numFmtId="0" fontId="7" fillId="47" borderId="11" xfId="0" applyFont="1" applyFill="1" applyBorder="1" applyAlignment="1">
      <alignment horizontal="right" vertical="center" wrapText="1"/>
    </xf>
    <xf numFmtId="3" fontId="8" fillId="47" borderId="11" xfId="0" applyNumberFormat="1" applyFont="1" applyFill="1" applyBorder="1" applyAlignment="1">
      <alignment horizontal="right" vertical="center" wrapText="1"/>
    </xf>
    <xf numFmtId="0" fontId="8" fillId="47" borderId="16" xfId="0" applyFont="1" applyFill="1" applyBorder="1" applyAlignment="1">
      <alignment horizontal="center" vertical="center"/>
    </xf>
    <xf numFmtId="0" fontId="7" fillId="47" borderId="16" xfId="0" applyFont="1" applyFill="1" applyBorder="1" applyAlignment="1">
      <alignment horizontal="center" vertical="center"/>
    </xf>
    <xf numFmtId="3" fontId="11" fillId="46" borderId="49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3" fontId="11" fillId="0" borderId="50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33" borderId="13" xfId="0" applyFont="1" applyFill="1" applyBorder="1" applyAlignment="1">
      <alignment vertical="center" wrapText="1"/>
    </xf>
    <xf numFmtId="0" fontId="7" fillId="35" borderId="14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left" vertical="center" wrapText="1"/>
    </xf>
    <xf numFmtId="3" fontId="7" fillId="35" borderId="28" xfId="0" applyNumberFormat="1" applyFont="1" applyFill="1" applyBorder="1" applyAlignment="1">
      <alignment vertical="center" wrapText="1"/>
    </xf>
    <xf numFmtId="0" fontId="7" fillId="36" borderId="19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left" vertical="center" wrapText="1"/>
    </xf>
    <xf numFmtId="3" fontId="7" fillId="36" borderId="19" xfId="0" applyNumberFormat="1" applyFont="1" applyFill="1" applyBorder="1" applyAlignment="1">
      <alignment vertical="center" wrapText="1"/>
    </xf>
    <xf numFmtId="0" fontId="7" fillId="36" borderId="19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left" vertical="center" wrapText="1"/>
    </xf>
    <xf numFmtId="3" fontId="7" fillId="36" borderId="11" xfId="0" applyNumberFormat="1" applyFont="1" applyFill="1" applyBorder="1" applyAlignment="1">
      <alignment vertical="center" wrapText="1"/>
    </xf>
    <xf numFmtId="3" fontId="7" fillId="36" borderId="19" xfId="0" applyNumberFormat="1" applyFont="1" applyFill="1" applyBorder="1" applyAlignment="1">
      <alignment horizontal="right" vertical="center" wrapText="1"/>
    </xf>
    <xf numFmtId="3" fontId="7" fillId="35" borderId="28" xfId="0" applyNumberFormat="1" applyFont="1" applyFill="1" applyBorder="1" applyAlignment="1">
      <alignment horizontal="right" vertical="center" wrapText="1"/>
    </xf>
    <xf numFmtId="0" fontId="7" fillId="36" borderId="19" xfId="0" applyFont="1" applyFill="1" applyBorder="1" applyAlignment="1">
      <alignment horizontal="right" vertical="center" wrapText="1"/>
    </xf>
    <xf numFmtId="0" fontId="8" fillId="37" borderId="19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vertical="center" wrapText="1"/>
    </xf>
    <xf numFmtId="3" fontId="7" fillId="37" borderId="19" xfId="0" applyNumberFormat="1" applyFont="1" applyFill="1" applyBorder="1" applyAlignment="1">
      <alignment horizontal="right" vertical="center" wrapText="1"/>
    </xf>
    <xf numFmtId="0" fontId="7" fillId="37" borderId="19" xfId="0" applyFont="1" applyFill="1" applyBorder="1" applyAlignment="1">
      <alignment horizontal="right" vertical="center" wrapText="1"/>
    </xf>
    <xf numFmtId="3" fontId="7" fillId="35" borderId="14" xfId="0" applyNumberFormat="1" applyFont="1" applyFill="1" applyBorder="1" applyAlignment="1">
      <alignment horizontal="right" vertical="center" wrapText="1"/>
    </xf>
    <xf numFmtId="0" fontId="8" fillId="0" borderId="51" xfId="0" applyFont="1" applyBorder="1" applyAlignment="1">
      <alignment vertical="center" wrapText="1"/>
    </xf>
    <xf numFmtId="3" fontId="8" fillId="0" borderId="40" xfId="0" applyNumberFormat="1" applyFont="1" applyBorder="1" applyAlignment="1">
      <alignment horizontal="right" vertical="center" wrapText="1"/>
    </xf>
    <xf numFmtId="0" fontId="8" fillId="0" borderId="40" xfId="0" applyFont="1" applyBorder="1" applyAlignment="1">
      <alignment horizontal="righ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3" fontId="7" fillId="36" borderId="34" xfId="0" applyNumberFormat="1" applyFont="1" applyFill="1" applyBorder="1" applyAlignment="1">
      <alignment horizontal="right" vertical="center" wrapText="1"/>
    </xf>
    <xf numFmtId="0" fontId="7" fillId="36" borderId="14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left" vertical="center" wrapText="1"/>
    </xf>
    <xf numFmtId="0" fontId="7" fillId="39" borderId="10" xfId="0" applyFont="1" applyFill="1" applyBorder="1" applyAlignment="1">
      <alignment horizontal="center" vertical="center"/>
    </xf>
    <xf numFmtId="3" fontId="8" fillId="0" borderId="52" xfId="0" applyNumberFormat="1" applyFont="1" applyBorder="1" applyAlignment="1">
      <alignment horizontal="right" vertical="center"/>
    </xf>
    <xf numFmtId="3" fontId="8" fillId="0" borderId="53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3" fontId="8" fillId="0" borderId="44" xfId="0" applyNumberFormat="1" applyFont="1" applyBorder="1" applyAlignment="1">
      <alignment horizontal="right" vertical="center"/>
    </xf>
    <xf numFmtId="0" fontId="8" fillId="0" borderId="49" xfId="52" applyFont="1" applyBorder="1" applyAlignment="1">
      <alignment vertical="center" wrapText="1"/>
      <protection/>
    </xf>
    <xf numFmtId="0" fontId="7" fillId="39" borderId="16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vertical="center" wrapText="1"/>
    </xf>
    <xf numFmtId="3" fontId="8" fillId="39" borderId="15" xfId="0" applyNumberFormat="1" applyFont="1" applyFill="1" applyBorder="1" applyAlignment="1">
      <alignment vertical="center" wrapText="1"/>
    </xf>
    <xf numFmtId="3" fontId="8" fillId="39" borderId="16" xfId="0" applyNumberFormat="1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3" fontId="8" fillId="0" borderId="22" xfId="0" applyNumberFormat="1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vertical="center" wrapText="1"/>
    </xf>
    <xf numFmtId="0" fontId="8" fillId="0" borderId="54" xfId="0" applyFont="1" applyBorder="1" applyAlignment="1">
      <alignment horizontal="center" vertical="center"/>
    </xf>
    <xf numFmtId="3" fontId="8" fillId="0" borderId="55" xfId="0" applyNumberFormat="1" applyFont="1" applyBorder="1" applyAlignment="1">
      <alignment horizontal="right" vertical="center"/>
    </xf>
    <xf numFmtId="0" fontId="7" fillId="33" borderId="13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vertical="center" wrapText="1"/>
    </xf>
    <xf numFmtId="3" fontId="8" fillId="33" borderId="13" xfId="0" applyNumberFormat="1" applyFont="1" applyFill="1" applyBorder="1" applyAlignment="1">
      <alignment horizontal="right" vertical="center" wrapText="1"/>
    </xf>
    <xf numFmtId="3" fontId="8" fillId="39" borderId="11" xfId="0" applyNumberFormat="1" applyFont="1" applyFill="1" applyBorder="1" applyAlignment="1">
      <alignment vertical="center" wrapText="1"/>
    </xf>
    <xf numFmtId="0" fontId="8" fillId="39" borderId="16" xfId="0" applyFont="1" applyFill="1" applyBorder="1" applyAlignment="1">
      <alignment vertical="center" wrapText="1"/>
    </xf>
    <xf numFmtId="0" fontId="7" fillId="39" borderId="12" xfId="0" applyFont="1" applyFill="1" applyBorder="1" applyAlignment="1">
      <alignment horizontal="center" vertical="center"/>
    </xf>
    <xf numFmtId="3" fontId="8" fillId="39" borderId="13" xfId="0" applyNumberFormat="1" applyFont="1" applyFill="1" applyBorder="1" applyAlignment="1">
      <alignment vertical="center" wrapText="1"/>
    </xf>
    <xf numFmtId="0" fontId="7" fillId="39" borderId="13" xfId="0" applyFont="1" applyFill="1" applyBorder="1" applyAlignment="1">
      <alignment vertical="center" wrapText="1"/>
    </xf>
    <xf numFmtId="3" fontId="11" fillId="46" borderId="0" xfId="0" applyNumberFormat="1" applyFont="1" applyFill="1" applyBorder="1" applyAlignment="1">
      <alignment horizontal="right" vertical="center" wrapText="1"/>
    </xf>
    <xf numFmtId="0" fontId="8" fillId="47" borderId="56" xfId="0" applyFont="1" applyFill="1" applyBorder="1" applyAlignment="1">
      <alignment horizontal="center" vertical="center"/>
    </xf>
    <xf numFmtId="0" fontId="8" fillId="0" borderId="56" xfId="0" applyFont="1" applyBorder="1" applyAlignment="1">
      <alignment vertical="center" wrapText="1"/>
    </xf>
    <xf numFmtId="0" fontId="7" fillId="42" borderId="22" xfId="0" applyFont="1" applyFill="1" applyBorder="1" applyAlignment="1">
      <alignment horizontal="center" vertical="center"/>
    </xf>
    <xf numFmtId="0" fontId="8" fillId="47" borderId="22" xfId="0" applyFont="1" applyFill="1" applyBorder="1" applyAlignment="1">
      <alignment horizontal="center" vertical="center"/>
    </xf>
    <xf numFmtId="3" fontId="11" fillId="46" borderId="22" xfId="0" applyNumberFormat="1" applyFont="1" applyFill="1" applyBorder="1" applyAlignment="1">
      <alignment horizontal="right" vertical="center" wrapText="1"/>
    </xf>
    <xf numFmtId="0" fontId="7" fillId="42" borderId="0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36" borderId="31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3" fontId="8" fillId="0" borderId="19" xfId="0" applyNumberFormat="1" applyFont="1" applyBorder="1" applyAlignment="1">
      <alignment horizontal="center" vertical="center"/>
    </xf>
    <xf numFmtId="0" fontId="8" fillId="0" borderId="15" xfId="52" applyFont="1" applyBorder="1" applyAlignment="1">
      <alignment horizontal="left" vertical="center" wrapText="1"/>
      <protection/>
    </xf>
    <xf numFmtId="3" fontId="8" fillId="0" borderId="16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horizontal="right" wrapText="1"/>
    </xf>
    <xf numFmtId="3" fontId="8" fillId="0" borderId="34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/>
    </xf>
    <xf numFmtId="3" fontId="8" fillId="0" borderId="15" xfId="0" applyNumberFormat="1" applyFont="1" applyBorder="1" applyAlignment="1">
      <alignment horizontal="right" wrapText="1"/>
    </xf>
    <xf numFmtId="3" fontId="8" fillId="0" borderId="16" xfId="0" applyNumberFormat="1" applyFont="1" applyBorder="1" applyAlignment="1">
      <alignment horizontal="right" wrapText="1"/>
    </xf>
    <xf numFmtId="3" fontId="8" fillId="0" borderId="13" xfId="0" applyNumberFormat="1" applyFont="1" applyBorder="1" applyAlignment="1">
      <alignment horizontal="right" wrapText="1"/>
    </xf>
    <xf numFmtId="3" fontId="8" fillId="0" borderId="11" xfId="0" applyNumberFormat="1" applyFont="1" applyBorder="1" applyAlignment="1">
      <alignment horizontal="right" wrapText="1"/>
    </xf>
    <xf numFmtId="0" fontId="8" fillId="33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0" fillId="0" borderId="53" xfId="0" applyBorder="1" applyAlignment="1">
      <alignment/>
    </xf>
    <xf numFmtId="0" fontId="8" fillId="0" borderId="53" xfId="0" applyFont="1" applyBorder="1" applyAlignment="1">
      <alignment horizontal="right" vertical="center" wrapText="1"/>
    </xf>
    <xf numFmtId="0" fontId="8" fillId="0" borderId="57" xfId="0" applyFont="1" applyBorder="1" applyAlignment="1">
      <alignment horizontal="right" vertical="center" wrapText="1"/>
    </xf>
    <xf numFmtId="0" fontId="8" fillId="0" borderId="46" xfId="0" applyFont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vertical="center" wrapText="1"/>
    </xf>
    <xf numFmtId="3" fontId="8" fillId="33" borderId="22" xfId="0" applyNumberFormat="1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3" fontId="8" fillId="33" borderId="0" xfId="0" applyNumberFormat="1" applyFont="1" applyFill="1" applyBorder="1" applyAlignment="1">
      <alignment vertical="center" wrapText="1"/>
    </xf>
    <xf numFmtId="0" fontId="7" fillId="33" borderId="34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left" vertical="center" wrapText="1"/>
    </xf>
    <xf numFmtId="3" fontId="7" fillId="35" borderId="39" xfId="0" applyNumberFormat="1" applyFont="1" applyFill="1" applyBorder="1" applyAlignment="1">
      <alignment horizontal="right" vertical="center" wrapText="1"/>
    </xf>
    <xf numFmtId="0" fontId="8" fillId="0" borderId="21" xfId="0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5" xfId="0" applyBorder="1" applyAlignment="1">
      <alignment/>
    </xf>
    <xf numFmtId="0" fontId="0" fillId="0" borderId="60" xfId="0" applyBorder="1" applyAlignment="1">
      <alignment/>
    </xf>
    <xf numFmtId="0" fontId="8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0"/>
  <sheetViews>
    <sheetView tabSelected="1" view="pageBreakPreview" zoomScaleSheetLayoutView="100" zoomScalePageLayoutView="0" workbookViewId="0" topLeftCell="A722">
      <selection activeCell="N231" sqref="N231:AC231"/>
    </sheetView>
  </sheetViews>
  <sheetFormatPr defaultColWidth="9.00390625" defaultRowHeight="12.75"/>
  <cols>
    <col min="1" max="1" width="4.375" style="1" customWidth="1"/>
    <col min="2" max="2" width="6.625" style="1" customWidth="1"/>
    <col min="3" max="3" width="5.625" style="1" customWidth="1"/>
    <col min="4" max="4" width="28.75390625" style="1" customWidth="1"/>
    <col min="5" max="5" width="11.25390625" style="1" customWidth="1"/>
    <col min="6" max="6" width="11.875" style="1" customWidth="1"/>
    <col min="7" max="7" width="10.625" style="1" customWidth="1"/>
    <col min="8" max="8" width="11.00390625" style="1" customWidth="1"/>
    <col min="9" max="9" width="10.625" style="1" customWidth="1"/>
    <col min="10" max="10" width="10.00390625" style="1" customWidth="1"/>
    <col min="11" max="11" width="10.25390625" style="1" customWidth="1"/>
    <col min="12" max="12" width="10.75390625" style="1" customWidth="1"/>
    <col min="13" max="13" width="11.00390625" style="1" customWidth="1"/>
    <col min="14" max="16384" width="9.125" style="1" customWidth="1"/>
  </cols>
  <sheetData>
    <row r="1" spans="1:13" ht="18" customHeight="1">
      <c r="A1" s="37"/>
      <c r="B1" s="37"/>
      <c r="C1" s="37"/>
      <c r="D1" s="38"/>
      <c r="E1" s="38"/>
      <c r="F1" s="38"/>
      <c r="G1" s="38"/>
      <c r="H1" s="350" t="s">
        <v>0</v>
      </c>
      <c r="I1" s="350"/>
      <c r="J1" s="350"/>
      <c r="K1" s="350"/>
      <c r="L1" s="350"/>
      <c r="M1" s="350"/>
    </row>
    <row r="2" spans="1:13" ht="12" customHeight="1">
      <c r="A2" s="37"/>
      <c r="B2" s="37"/>
      <c r="C2" s="37"/>
      <c r="D2" s="39"/>
      <c r="E2" s="38"/>
      <c r="F2" s="38"/>
      <c r="G2" s="38"/>
      <c r="H2" s="39" t="s">
        <v>336</v>
      </c>
      <c r="I2" s="39"/>
      <c r="J2" s="39"/>
      <c r="K2" s="39"/>
      <c r="L2" s="38"/>
      <c r="M2" s="38"/>
    </row>
    <row r="3" spans="1:13" ht="12" customHeight="1">
      <c r="A3" s="37"/>
      <c r="B3" s="37"/>
      <c r="C3" s="37"/>
      <c r="D3" s="39"/>
      <c r="E3" s="38"/>
      <c r="F3" s="38"/>
      <c r="G3" s="38"/>
      <c r="H3" s="39" t="s">
        <v>179</v>
      </c>
      <c r="I3" s="39"/>
      <c r="J3" s="39"/>
      <c r="K3" s="39"/>
      <c r="L3" s="38"/>
      <c r="M3" s="38"/>
    </row>
    <row r="4" spans="1:13" ht="11.25" customHeight="1">
      <c r="A4" s="37"/>
      <c r="B4" s="37"/>
      <c r="C4" s="37"/>
      <c r="D4" s="39"/>
      <c r="E4" s="38"/>
      <c r="F4" s="38"/>
      <c r="G4" s="38"/>
      <c r="H4" s="39" t="s">
        <v>337</v>
      </c>
      <c r="I4" s="39"/>
      <c r="J4" s="39"/>
      <c r="K4" s="39"/>
      <c r="L4" s="38"/>
      <c r="M4" s="38"/>
    </row>
    <row r="5" spans="1:13" ht="6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6.5" customHeight="1">
      <c r="A6" s="351" t="s">
        <v>271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</row>
    <row r="7" spans="1:13" ht="7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12" customHeight="1">
      <c r="A8" s="352" t="s">
        <v>1</v>
      </c>
      <c r="B8" s="352"/>
      <c r="C8" s="352"/>
      <c r="D8" s="336" t="s">
        <v>2</v>
      </c>
      <c r="E8" s="340" t="s">
        <v>272</v>
      </c>
      <c r="F8" s="340"/>
      <c r="G8" s="340"/>
      <c r="H8" s="340"/>
      <c r="I8" s="340"/>
      <c r="J8" s="340"/>
      <c r="K8" s="340"/>
      <c r="L8" s="340"/>
      <c r="M8" s="340"/>
    </row>
    <row r="9" spans="1:13" ht="10.5" customHeight="1">
      <c r="A9" s="352"/>
      <c r="B9" s="352"/>
      <c r="C9" s="352"/>
      <c r="D9" s="336"/>
      <c r="E9" s="349" t="s">
        <v>175</v>
      </c>
      <c r="F9" s="335" t="s">
        <v>3</v>
      </c>
      <c r="G9" s="335"/>
      <c r="H9" s="335"/>
      <c r="I9" s="335"/>
      <c r="J9" s="335"/>
      <c r="K9" s="335"/>
      <c r="L9" s="335"/>
      <c r="M9" s="335"/>
    </row>
    <row r="10" spans="1:13" ht="14.25" customHeight="1">
      <c r="A10" s="336" t="s">
        <v>4</v>
      </c>
      <c r="B10" s="336" t="s">
        <v>5</v>
      </c>
      <c r="C10" s="336" t="s">
        <v>6</v>
      </c>
      <c r="D10" s="336"/>
      <c r="E10" s="349"/>
      <c r="F10" s="340" t="s">
        <v>7</v>
      </c>
      <c r="G10" s="337" t="s">
        <v>8</v>
      </c>
      <c r="H10" s="337"/>
      <c r="I10" s="337"/>
      <c r="J10" s="337"/>
      <c r="K10" s="337"/>
      <c r="L10" s="337"/>
      <c r="M10" s="340" t="s">
        <v>9</v>
      </c>
    </row>
    <row r="11" spans="1:13" ht="12" customHeight="1" hidden="1">
      <c r="A11" s="336"/>
      <c r="B11" s="336"/>
      <c r="C11" s="336"/>
      <c r="D11" s="336"/>
      <c r="E11" s="349"/>
      <c r="F11" s="340"/>
      <c r="G11" s="345" t="s">
        <v>10</v>
      </c>
      <c r="H11" s="347" t="s">
        <v>11</v>
      </c>
      <c r="I11" s="347" t="s">
        <v>12</v>
      </c>
      <c r="J11" s="347" t="s">
        <v>13</v>
      </c>
      <c r="K11" s="338"/>
      <c r="L11" s="339"/>
      <c r="M11" s="340"/>
    </row>
    <row r="12" spans="1:13" ht="52.5" customHeight="1">
      <c r="A12" s="336"/>
      <c r="B12" s="336"/>
      <c r="C12" s="336"/>
      <c r="D12" s="336"/>
      <c r="E12" s="349"/>
      <c r="F12" s="340"/>
      <c r="G12" s="346"/>
      <c r="H12" s="348"/>
      <c r="I12" s="348"/>
      <c r="J12" s="348"/>
      <c r="K12" s="15" t="s">
        <v>14</v>
      </c>
      <c r="L12" s="144" t="s">
        <v>15</v>
      </c>
      <c r="M12" s="340"/>
    </row>
    <row r="13" spans="1:13" ht="8.25" customHeight="1">
      <c r="A13" s="146">
        <v>1</v>
      </c>
      <c r="B13" s="146">
        <v>2</v>
      </c>
      <c r="C13" s="146">
        <v>3</v>
      </c>
      <c r="D13" s="146">
        <v>4</v>
      </c>
      <c r="E13" s="146">
        <v>5</v>
      </c>
      <c r="F13" s="146">
        <v>6</v>
      </c>
      <c r="G13" s="146">
        <v>7</v>
      </c>
      <c r="H13" s="146">
        <v>8</v>
      </c>
      <c r="I13" s="146">
        <v>9</v>
      </c>
      <c r="J13" s="146">
        <v>10</v>
      </c>
      <c r="K13" s="146">
        <v>11</v>
      </c>
      <c r="L13" s="146">
        <v>12</v>
      </c>
      <c r="M13" s="146">
        <v>13</v>
      </c>
    </row>
    <row r="14" spans="1:13" ht="12.75">
      <c r="A14" s="86" t="s">
        <v>16</v>
      </c>
      <c r="B14" s="86"/>
      <c r="C14" s="87"/>
      <c r="D14" s="88" t="s">
        <v>17</v>
      </c>
      <c r="E14" s="89">
        <f>E15+E17+E20</f>
        <v>10911783</v>
      </c>
      <c r="F14" s="89">
        <f>F15+F17+F20</f>
        <v>627000</v>
      </c>
      <c r="G14" s="89"/>
      <c r="H14" s="89">
        <f>H15+H17+H20</f>
        <v>600000</v>
      </c>
      <c r="I14" s="89"/>
      <c r="J14" s="89"/>
      <c r="K14" s="89"/>
      <c r="L14" s="89"/>
      <c r="M14" s="89">
        <f>M15+M17+M20</f>
        <v>10284783</v>
      </c>
    </row>
    <row r="15" spans="1:13" ht="12.75">
      <c r="A15" s="90"/>
      <c r="B15" s="118" t="s">
        <v>171</v>
      </c>
      <c r="C15" s="90"/>
      <c r="D15" s="91" t="s">
        <v>188</v>
      </c>
      <c r="E15" s="92">
        <f>E16</f>
        <v>600000</v>
      </c>
      <c r="F15" s="92">
        <f>F16</f>
        <v>600000</v>
      </c>
      <c r="G15" s="93"/>
      <c r="H15" s="92">
        <f>H16</f>
        <v>600000</v>
      </c>
      <c r="I15" s="93"/>
      <c r="J15" s="93"/>
      <c r="K15" s="93"/>
      <c r="L15" s="93"/>
      <c r="M15" s="93"/>
    </row>
    <row r="16" spans="1:13" ht="72">
      <c r="A16" s="12"/>
      <c r="B16" s="12"/>
      <c r="C16" s="18">
        <v>2830</v>
      </c>
      <c r="D16" s="72" t="s">
        <v>170</v>
      </c>
      <c r="E16" s="41">
        <v>600000</v>
      </c>
      <c r="F16" s="44">
        <f>E16</f>
        <v>600000</v>
      </c>
      <c r="G16" s="43"/>
      <c r="H16" s="44">
        <f>F16</f>
        <v>600000</v>
      </c>
      <c r="I16" s="43"/>
      <c r="J16" s="43"/>
      <c r="K16" s="43"/>
      <c r="L16" s="43"/>
      <c r="M16" s="43"/>
    </row>
    <row r="17" spans="1:13" ht="21.75" customHeight="1">
      <c r="A17" s="90" t="s">
        <v>18</v>
      </c>
      <c r="B17" s="90" t="s">
        <v>19</v>
      </c>
      <c r="C17" s="90"/>
      <c r="D17" s="91" t="s">
        <v>20</v>
      </c>
      <c r="E17" s="92">
        <f>E18+E19</f>
        <v>10304783</v>
      </c>
      <c r="F17" s="92">
        <f>F18+F19</f>
        <v>20000</v>
      </c>
      <c r="G17" s="92"/>
      <c r="H17" s="92"/>
      <c r="I17" s="92"/>
      <c r="J17" s="92"/>
      <c r="K17" s="92"/>
      <c r="L17" s="92"/>
      <c r="M17" s="92">
        <f>M18+M19</f>
        <v>10284783</v>
      </c>
    </row>
    <row r="18" spans="1:13" ht="12.75">
      <c r="A18" s="158"/>
      <c r="B18" s="158"/>
      <c r="C18" s="16">
        <v>4300</v>
      </c>
      <c r="D18" s="30" t="s">
        <v>31</v>
      </c>
      <c r="E18" s="51">
        <v>20000</v>
      </c>
      <c r="F18" s="51">
        <f>E18</f>
        <v>20000</v>
      </c>
      <c r="G18" s="197"/>
      <c r="H18" s="197"/>
      <c r="I18" s="197"/>
      <c r="J18" s="197"/>
      <c r="K18" s="197"/>
      <c r="L18" s="197"/>
      <c r="M18" s="197"/>
    </row>
    <row r="19" spans="1:13" ht="24">
      <c r="A19" s="10"/>
      <c r="B19" s="10"/>
      <c r="C19" s="11">
        <v>6050</v>
      </c>
      <c r="D19" s="27" t="s">
        <v>245</v>
      </c>
      <c r="E19" s="41">
        <v>10284783</v>
      </c>
      <c r="F19" s="51"/>
      <c r="G19" s="27"/>
      <c r="H19" s="27"/>
      <c r="I19" s="27"/>
      <c r="J19" s="27"/>
      <c r="K19" s="27"/>
      <c r="L19" s="27"/>
      <c r="M19" s="41">
        <f>E19</f>
        <v>10284783</v>
      </c>
    </row>
    <row r="20" spans="1:13" s="2" customFormat="1" ht="12.75">
      <c r="A20" s="90"/>
      <c r="B20" s="90" t="s">
        <v>21</v>
      </c>
      <c r="C20" s="90"/>
      <c r="D20" s="91" t="s">
        <v>22</v>
      </c>
      <c r="E20" s="92">
        <f>E21</f>
        <v>7000</v>
      </c>
      <c r="F20" s="92">
        <f>F21</f>
        <v>7000</v>
      </c>
      <c r="G20" s="93"/>
      <c r="H20" s="93"/>
      <c r="I20" s="93"/>
      <c r="J20" s="93"/>
      <c r="K20" s="93"/>
      <c r="L20" s="93"/>
      <c r="M20" s="93"/>
    </row>
    <row r="21" spans="1:13" ht="24">
      <c r="A21" s="12"/>
      <c r="B21" s="12"/>
      <c r="C21" s="12">
        <v>2850</v>
      </c>
      <c r="D21" s="43" t="s">
        <v>23</v>
      </c>
      <c r="E21" s="41">
        <v>7000</v>
      </c>
      <c r="F21" s="44">
        <f>E21</f>
        <v>7000</v>
      </c>
      <c r="G21" s="43"/>
      <c r="H21" s="43"/>
      <c r="I21" s="43"/>
      <c r="J21" s="43"/>
      <c r="K21" s="43"/>
      <c r="L21" s="43"/>
      <c r="M21" s="43"/>
    </row>
    <row r="22" spans="1:13" ht="12.75">
      <c r="A22" s="86" t="s">
        <v>24</v>
      </c>
      <c r="B22" s="86"/>
      <c r="C22" s="87"/>
      <c r="D22" s="88" t="s">
        <v>25</v>
      </c>
      <c r="E22" s="89">
        <f>E23</f>
        <v>10000</v>
      </c>
      <c r="F22" s="89">
        <f>F23</f>
        <v>10000</v>
      </c>
      <c r="G22" s="98"/>
      <c r="H22" s="98"/>
      <c r="I22" s="98"/>
      <c r="J22" s="98"/>
      <c r="K22" s="98"/>
      <c r="L22" s="98"/>
      <c r="M22" s="98"/>
    </row>
    <row r="23" spans="1:13" ht="12.75">
      <c r="A23" s="94"/>
      <c r="B23" s="94" t="s">
        <v>26</v>
      </c>
      <c r="C23" s="94"/>
      <c r="D23" s="95" t="s">
        <v>27</v>
      </c>
      <c r="E23" s="96">
        <f>E24</f>
        <v>10000</v>
      </c>
      <c r="F23" s="96">
        <f>F24</f>
        <v>10000</v>
      </c>
      <c r="G23" s="97"/>
      <c r="H23" s="97"/>
      <c r="I23" s="97"/>
      <c r="J23" s="97"/>
      <c r="K23" s="97"/>
      <c r="L23" s="97"/>
      <c r="M23" s="97"/>
    </row>
    <row r="24" spans="1:13" ht="12.75">
      <c r="A24" s="17"/>
      <c r="B24" s="17"/>
      <c r="C24" s="17">
        <v>4430</v>
      </c>
      <c r="D24" s="49" t="s">
        <v>45</v>
      </c>
      <c r="E24" s="48">
        <v>10000</v>
      </c>
      <c r="F24" s="48">
        <f>E24</f>
        <v>10000</v>
      </c>
      <c r="G24" s="49"/>
      <c r="H24" s="49"/>
      <c r="I24" s="49"/>
      <c r="J24" s="49"/>
      <c r="K24" s="49"/>
      <c r="L24" s="49"/>
      <c r="M24" s="49"/>
    </row>
    <row r="25" spans="1:13" s="7" customFormat="1" ht="12.75">
      <c r="A25" s="86">
        <v>600</v>
      </c>
      <c r="B25" s="86"/>
      <c r="C25" s="87"/>
      <c r="D25" s="88" t="s">
        <v>28</v>
      </c>
      <c r="E25" s="89">
        <f>E26+E33+E30</f>
        <v>27783090</v>
      </c>
      <c r="F25" s="221">
        <f aca="true" t="shared" si="0" ref="F25:M25">F26+F33+F30</f>
        <v>9020804</v>
      </c>
      <c r="G25" s="221"/>
      <c r="H25" s="221">
        <f t="shared" si="0"/>
        <v>2674304</v>
      </c>
      <c r="I25" s="221"/>
      <c r="J25" s="221"/>
      <c r="K25" s="221"/>
      <c r="L25" s="221">
        <f t="shared" si="0"/>
        <v>2674304</v>
      </c>
      <c r="M25" s="221">
        <f t="shared" si="0"/>
        <v>18762286</v>
      </c>
    </row>
    <row r="26" spans="1:13" s="7" customFormat="1" ht="12.75">
      <c r="A26" s="94"/>
      <c r="B26" s="94">
        <v>60004</v>
      </c>
      <c r="C26" s="94"/>
      <c r="D26" s="95" t="s">
        <v>29</v>
      </c>
      <c r="E26" s="96">
        <f>SUM(E27:E29)</f>
        <v>5974304</v>
      </c>
      <c r="F26" s="96">
        <f>SUM(F27:F29)</f>
        <v>5974304</v>
      </c>
      <c r="G26" s="96"/>
      <c r="H26" s="96">
        <f>SUM(H27:H29)</f>
        <v>2674304</v>
      </c>
      <c r="I26" s="96"/>
      <c r="J26" s="96"/>
      <c r="K26" s="96"/>
      <c r="L26" s="96">
        <f>SUM(L27:L29)</f>
        <v>2674304</v>
      </c>
      <c r="M26" s="96"/>
    </row>
    <row r="27" spans="1:13" ht="67.5">
      <c r="A27" s="17"/>
      <c r="B27" s="17"/>
      <c r="C27" s="16">
        <v>2310</v>
      </c>
      <c r="D27" s="30" t="s">
        <v>338</v>
      </c>
      <c r="E27" s="213">
        <v>2674304</v>
      </c>
      <c r="F27" s="47">
        <f>E27</f>
        <v>2674304</v>
      </c>
      <c r="G27" s="30"/>
      <c r="H27" s="47">
        <f>F27</f>
        <v>2674304</v>
      </c>
      <c r="I27" s="47"/>
      <c r="J27" s="47"/>
      <c r="K27" s="47"/>
      <c r="L27" s="47">
        <f>H27</f>
        <v>2674304</v>
      </c>
      <c r="M27" s="47"/>
    </row>
    <row r="28" spans="1:13" ht="24">
      <c r="A28" s="12"/>
      <c r="B28" s="12"/>
      <c r="C28" s="17">
        <v>4270</v>
      </c>
      <c r="D28" s="49" t="s">
        <v>30</v>
      </c>
      <c r="E28" s="48">
        <v>50000</v>
      </c>
      <c r="F28" s="48">
        <f>E28</f>
        <v>50000</v>
      </c>
      <c r="G28" s="49"/>
      <c r="H28" s="48"/>
      <c r="I28" s="48"/>
      <c r="J28" s="48"/>
      <c r="K28" s="48"/>
      <c r="L28" s="49"/>
      <c r="M28" s="49"/>
    </row>
    <row r="29" spans="1:13" ht="24">
      <c r="A29" s="13"/>
      <c r="B29" s="13"/>
      <c r="C29" s="14">
        <v>4300</v>
      </c>
      <c r="D29" s="45" t="s">
        <v>252</v>
      </c>
      <c r="E29" s="46">
        <v>3250000</v>
      </c>
      <c r="F29" s="46">
        <f>E29</f>
        <v>3250000</v>
      </c>
      <c r="G29" s="45"/>
      <c r="H29" s="45"/>
      <c r="I29" s="45"/>
      <c r="J29" s="45"/>
      <c r="K29" s="45"/>
      <c r="L29" s="45"/>
      <c r="M29" s="45"/>
    </row>
    <row r="30" spans="1:13" ht="12.75">
      <c r="A30" s="222"/>
      <c r="B30" s="222">
        <v>60013</v>
      </c>
      <c r="C30" s="222"/>
      <c r="D30" s="223" t="s">
        <v>296</v>
      </c>
      <c r="E30" s="224">
        <f>E31+E32</f>
        <v>2652304</v>
      </c>
      <c r="F30" s="224"/>
      <c r="G30" s="224"/>
      <c r="H30" s="224"/>
      <c r="I30" s="224"/>
      <c r="J30" s="224"/>
      <c r="K30" s="224"/>
      <c r="L30" s="224"/>
      <c r="M30" s="224">
        <f>M31+M32</f>
        <v>2652304</v>
      </c>
    </row>
    <row r="31" spans="1:13" ht="24">
      <c r="A31" s="17"/>
      <c r="B31" s="17"/>
      <c r="C31" s="11">
        <v>6050</v>
      </c>
      <c r="D31" s="27" t="s">
        <v>229</v>
      </c>
      <c r="E31" s="142">
        <v>953000</v>
      </c>
      <c r="F31" s="47"/>
      <c r="G31" s="30"/>
      <c r="H31" s="47"/>
      <c r="I31" s="47"/>
      <c r="J31" s="47"/>
      <c r="K31" s="47"/>
      <c r="L31" s="47"/>
      <c r="M31" s="47">
        <f>E31</f>
        <v>953000</v>
      </c>
    </row>
    <row r="32" spans="1:13" ht="60">
      <c r="A32" s="12"/>
      <c r="B32" s="12"/>
      <c r="C32" s="11">
        <v>6300</v>
      </c>
      <c r="D32" s="256" t="s">
        <v>325</v>
      </c>
      <c r="E32" s="215">
        <v>1699304</v>
      </c>
      <c r="F32" s="41"/>
      <c r="G32" s="27"/>
      <c r="H32" s="41"/>
      <c r="I32" s="41"/>
      <c r="J32" s="41"/>
      <c r="K32" s="41"/>
      <c r="L32" s="41"/>
      <c r="M32" s="41">
        <f>E32</f>
        <v>1699304</v>
      </c>
    </row>
    <row r="33" spans="1:13" s="2" customFormat="1" ht="12.75">
      <c r="A33" s="90"/>
      <c r="B33" s="90">
        <v>60016</v>
      </c>
      <c r="C33" s="90"/>
      <c r="D33" s="91" t="s">
        <v>32</v>
      </c>
      <c r="E33" s="99">
        <f>SUM(E34:E42)</f>
        <v>19156482</v>
      </c>
      <c r="F33" s="99">
        <f>SUM(F34:F42)</f>
        <v>3046500</v>
      </c>
      <c r="G33" s="99"/>
      <c r="H33" s="99"/>
      <c r="I33" s="99"/>
      <c r="J33" s="99"/>
      <c r="K33" s="99"/>
      <c r="L33" s="99"/>
      <c r="M33" s="99">
        <f>SUM(M34:M42)</f>
        <v>16109982</v>
      </c>
    </row>
    <row r="34" spans="1:13" ht="12.75">
      <c r="A34" s="12"/>
      <c r="B34" s="12"/>
      <c r="C34" s="16">
        <v>4210</v>
      </c>
      <c r="D34" s="30" t="s">
        <v>33</v>
      </c>
      <c r="E34" s="51">
        <v>50000</v>
      </c>
      <c r="F34" s="180">
        <f aca="true" t="shared" si="1" ref="F34:F40">E34</f>
        <v>50000</v>
      </c>
      <c r="G34" s="52"/>
      <c r="H34" s="52"/>
      <c r="I34" s="52"/>
      <c r="J34" s="52"/>
      <c r="K34" s="52"/>
      <c r="L34" s="52"/>
      <c r="M34" s="52"/>
    </row>
    <row r="35" spans="1:13" ht="12.75">
      <c r="A35" s="12"/>
      <c r="B35" s="12"/>
      <c r="C35" s="16">
        <v>4260</v>
      </c>
      <c r="D35" s="30" t="s">
        <v>34</v>
      </c>
      <c r="E35" s="51">
        <v>8000</v>
      </c>
      <c r="F35" s="180">
        <f t="shared" si="1"/>
        <v>8000</v>
      </c>
      <c r="G35" s="52"/>
      <c r="H35" s="52"/>
      <c r="I35" s="52"/>
      <c r="J35" s="52"/>
      <c r="K35" s="52"/>
      <c r="L35" s="52"/>
      <c r="M35" s="52"/>
    </row>
    <row r="36" spans="1:13" ht="12.75">
      <c r="A36" s="12"/>
      <c r="B36" s="12"/>
      <c r="C36" s="16">
        <v>4270</v>
      </c>
      <c r="D36" s="30" t="s">
        <v>71</v>
      </c>
      <c r="E36" s="51">
        <v>2000000</v>
      </c>
      <c r="F36" s="180">
        <f t="shared" si="1"/>
        <v>2000000</v>
      </c>
      <c r="G36" s="52"/>
      <c r="H36" s="52"/>
      <c r="I36" s="52"/>
      <c r="J36" s="52"/>
      <c r="K36" s="52"/>
      <c r="L36" s="52"/>
      <c r="M36" s="52"/>
    </row>
    <row r="37" spans="1:13" ht="24">
      <c r="A37" s="12"/>
      <c r="B37" s="12"/>
      <c r="C37" s="16">
        <v>4300</v>
      </c>
      <c r="D37" s="30" t="s">
        <v>297</v>
      </c>
      <c r="E37" s="51">
        <v>950000</v>
      </c>
      <c r="F37" s="180">
        <f t="shared" si="1"/>
        <v>950000</v>
      </c>
      <c r="G37" s="52"/>
      <c r="H37" s="52"/>
      <c r="I37" s="52"/>
      <c r="J37" s="52"/>
      <c r="K37" s="52"/>
      <c r="L37" s="52"/>
      <c r="M37" s="52"/>
    </row>
    <row r="38" spans="1:13" ht="36">
      <c r="A38" s="12"/>
      <c r="B38" s="12"/>
      <c r="C38" s="16">
        <v>4400</v>
      </c>
      <c r="D38" s="30" t="s">
        <v>44</v>
      </c>
      <c r="E38" s="51">
        <v>14000</v>
      </c>
      <c r="F38" s="180">
        <f t="shared" si="1"/>
        <v>14000</v>
      </c>
      <c r="G38" s="52"/>
      <c r="H38" s="52"/>
      <c r="I38" s="52"/>
      <c r="J38" s="52"/>
      <c r="K38" s="52"/>
      <c r="L38" s="52"/>
      <c r="M38" s="52"/>
    </row>
    <row r="39" spans="1:13" ht="12.75">
      <c r="A39" s="12"/>
      <c r="B39" s="12"/>
      <c r="C39" s="16">
        <v>4430</v>
      </c>
      <c r="D39" s="30" t="s">
        <v>298</v>
      </c>
      <c r="E39" s="51">
        <v>10000</v>
      </c>
      <c r="F39" s="180">
        <f t="shared" si="1"/>
        <v>10000</v>
      </c>
      <c r="G39" s="52"/>
      <c r="H39" s="52"/>
      <c r="I39" s="52"/>
      <c r="J39" s="52"/>
      <c r="K39" s="52"/>
      <c r="L39" s="52"/>
      <c r="M39" s="52"/>
    </row>
    <row r="40" spans="1:13" ht="24">
      <c r="A40" s="12"/>
      <c r="B40" s="12"/>
      <c r="C40" s="16">
        <v>4520</v>
      </c>
      <c r="D40" s="30" t="s">
        <v>184</v>
      </c>
      <c r="E40" s="51">
        <v>14500</v>
      </c>
      <c r="F40" s="180">
        <f t="shared" si="1"/>
        <v>14500</v>
      </c>
      <c r="G40" s="201"/>
      <c r="H40" s="201"/>
      <c r="I40" s="52"/>
      <c r="J40" s="52"/>
      <c r="K40" s="52"/>
      <c r="L40" s="52"/>
      <c r="M40" s="52"/>
    </row>
    <row r="41" spans="1:13" ht="24">
      <c r="A41" s="12"/>
      <c r="B41" s="12"/>
      <c r="C41" s="16">
        <v>6050</v>
      </c>
      <c r="D41" s="30" t="s">
        <v>236</v>
      </c>
      <c r="E41" s="51">
        <v>15609982</v>
      </c>
      <c r="F41" s="55"/>
      <c r="G41" s="54"/>
      <c r="H41" s="54"/>
      <c r="I41" s="54"/>
      <c r="J41" s="54"/>
      <c r="K41" s="54"/>
      <c r="L41" s="54"/>
      <c r="M41" s="55">
        <f>E41</f>
        <v>15609982</v>
      </c>
    </row>
    <row r="42" spans="1:13" ht="36">
      <c r="A42" s="12"/>
      <c r="B42" s="12"/>
      <c r="C42" s="16">
        <v>6060</v>
      </c>
      <c r="D42" s="43" t="s">
        <v>301</v>
      </c>
      <c r="E42" s="51">
        <v>500000</v>
      </c>
      <c r="F42" s="180"/>
      <c r="G42" s="52"/>
      <c r="H42" s="52"/>
      <c r="I42" s="52"/>
      <c r="J42" s="52"/>
      <c r="K42" s="52"/>
      <c r="L42" s="52"/>
      <c r="M42" s="51">
        <f>E42</f>
        <v>500000</v>
      </c>
    </row>
    <row r="43" spans="1:13" ht="12.75">
      <c r="A43" s="218">
        <v>630</v>
      </c>
      <c r="B43" s="218"/>
      <c r="C43" s="219"/>
      <c r="D43" s="220" t="s">
        <v>36</v>
      </c>
      <c r="E43" s="230">
        <f>E44</f>
        <v>30000</v>
      </c>
      <c r="F43" s="230">
        <f>F44</f>
        <v>30000</v>
      </c>
      <c r="G43" s="230"/>
      <c r="H43" s="230">
        <f>H44</f>
        <v>30000</v>
      </c>
      <c r="I43" s="230"/>
      <c r="J43" s="230"/>
      <c r="K43" s="230"/>
      <c r="L43" s="230"/>
      <c r="M43" s="230"/>
    </row>
    <row r="44" spans="1:13" ht="24">
      <c r="A44" s="94"/>
      <c r="B44" s="94">
        <v>63003</v>
      </c>
      <c r="C44" s="94"/>
      <c r="D44" s="95" t="s">
        <v>37</v>
      </c>
      <c r="E44" s="102">
        <f>E45</f>
        <v>30000</v>
      </c>
      <c r="F44" s="102">
        <f>SUM(F45:F45)</f>
        <v>30000</v>
      </c>
      <c r="G44" s="102"/>
      <c r="H44" s="102">
        <f>SUM(H45:H45)</f>
        <v>30000</v>
      </c>
      <c r="I44" s="102"/>
      <c r="J44" s="102"/>
      <c r="K44" s="102"/>
      <c r="L44" s="103"/>
      <c r="M44" s="103"/>
    </row>
    <row r="45" spans="1:13" ht="84">
      <c r="A45" s="17"/>
      <c r="B45" s="17"/>
      <c r="C45" s="133">
        <v>2360</v>
      </c>
      <c r="D45" s="134" t="s">
        <v>295</v>
      </c>
      <c r="E45" s="69">
        <v>30000</v>
      </c>
      <c r="F45" s="69">
        <f>E45</f>
        <v>30000</v>
      </c>
      <c r="G45" s="64"/>
      <c r="H45" s="69">
        <f>E45</f>
        <v>30000</v>
      </c>
      <c r="I45" s="69"/>
      <c r="J45" s="69"/>
      <c r="K45" s="69"/>
      <c r="L45" s="64"/>
      <c r="M45" s="64"/>
    </row>
    <row r="46" spans="1:13" ht="13.5" customHeight="1">
      <c r="A46" s="216"/>
      <c r="B46" s="216"/>
      <c r="C46" s="307"/>
      <c r="D46" s="308"/>
      <c r="E46" s="252"/>
      <c r="F46" s="252"/>
      <c r="G46" s="253"/>
      <c r="H46" s="252"/>
      <c r="I46" s="252"/>
      <c r="J46" s="252"/>
      <c r="K46" s="252"/>
      <c r="L46" s="253"/>
      <c r="M46" s="253"/>
    </row>
    <row r="47" spans="1:13" ht="9" customHeight="1">
      <c r="A47" s="242"/>
      <c r="B47" s="242"/>
      <c r="C47" s="309"/>
      <c r="D47" s="310"/>
      <c r="E47" s="262"/>
      <c r="F47" s="262"/>
      <c r="G47" s="263"/>
      <c r="H47" s="262"/>
      <c r="I47" s="262"/>
      <c r="J47" s="262"/>
      <c r="K47" s="262"/>
      <c r="L47" s="263"/>
      <c r="M47" s="263"/>
    </row>
    <row r="48" spans="1:13" s="7" customFormat="1" ht="18.75" customHeight="1">
      <c r="A48" s="322">
        <v>700</v>
      </c>
      <c r="B48" s="322"/>
      <c r="C48" s="323"/>
      <c r="D48" s="324" t="s">
        <v>38</v>
      </c>
      <c r="E48" s="325">
        <f>E49</f>
        <v>7442000</v>
      </c>
      <c r="F48" s="325">
        <f>F49</f>
        <v>7442000</v>
      </c>
      <c r="G48" s="325">
        <f>G49</f>
        <v>422500</v>
      </c>
      <c r="H48" s="325"/>
      <c r="I48" s="325"/>
      <c r="J48" s="325"/>
      <c r="K48" s="325"/>
      <c r="L48" s="325"/>
      <c r="M48" s="325"/>
    </row>
    <row r="49" spans="1:13" s="7" customFormat="1" ht="34.5" customHeight="1">
      <c r="A49" s="94"/>
      <c r="B49" s="94">
        <v>70005</v>
      </c>
      <c r="C49" s="94"/>
      <c r="D49" s="95" t="s">
        <v>39</v>
      </c>
      <c r="E49" s="102">
        <f>SUM(E50:E64)</f>
        <v>7442000</v>
      </c>
      <c r="F49" s="102">
        <f>SUM(F50:F64)</f>
        <v>7442000</v>
      </c>
      <c r="G49" s="102">
        <f>SUM(G50:G64)</f>
        <v>422500</v>
      </c>
      <c r="H49" s="102"/>
      <c r="I49" s="102"/>
      <c r="J49" s="102"/>
      <c r="K49" s="102"/>
      <c r="L49" s="102"/>
      <c r="M49" s="102"/>
    </row>
    <row r="50" spans="1:13" s="7" customFormat="1" ht="12.75">
      <c r="A50" s="17"/>
      <c r="B50" s="17"/>
      <c r="C50" s="16">
        <v>4110</v>
      </c>
      <c r="D50" s="30" t="s">
        <v>40</v>
      </c>
      <c r="E50" s="51">
        <v>60000</v>
      </c>
      <c r="F50" s="51">
        <f>E50</f>
        <v>60000</v>
      </c>
      <c r="G50" s="51">
        <f>E50</f>
        <v>60000</v>
      </c>
      <c r="H50" s="52"/>
      <c r="I50" s="52"/>
      <c r="J50" s="52"/>
      <c r="K50" s="52"/>
      <c r="L50" s="52"/>
      <c r="M50" s="52"/>
    </row>
    <row r="51" spans="1:13" s="7" customFormat="1" ht="12.75">
      <c r="A51" s="12"/>
      <c r="B51" s="12"/>
      <c r="C51" s="11">
        <v>4120</v>
      </c>
      <c r="D51" s="27" t="s">
        <v>41</v>
      </c>
      <c r="E51" s="42">
        <v>2500</v>
      </c>
      <c r="F51" s="42">
        <f aca="true" t="shared" si="2" ref="F51:F62">E51</f>
        <v>2500</v>
      </c>
      <c r="G51" s="42">
        <f>E51</f>
        <v>2500</v>
      </c>
      <c r="H51" s="53"/>
      <c r="I51" s="53"/>
      <c r="J51" s="53"/>
      <c r="K51" s="53"/>
      <c r="L51" s="53"/>
      <c r="M51" s="53"/>
    </row>
    <row r="52" spans="1:13" s="7" customFormat="1" ht="12.75">
      <c r="A52" s="12"/>
      <c r="B52" s="12"/>
      <c r="C52" s="16">
        <v>4170</v>
      </c>
      <c r="D52" s="30" t="s">
        <v>42</v>
      </c>
      <c r="E52" s="51">
        <v>360000</v>
      </c>
      <c r="F52" s="51">
        <f t="shared" si="2"/>
        <v>360000</v>
      </c>
      <c r="G52" s="51">
        <f>E52</f>
        <v>360000</v>
      </c>
      <c r="H52" s="52"/>
      <c r="I52" s="52"/>
      <c r="J52" s="52"/>
      <c r="K52" s="52"/>
      <c r="L52" s="52"/>
      <c r="M52" s="52"/>
    </row>
    <row r="53" spans="1:13" ht="12.75">
      <c r="A53" s="12"/>
      <c r="B53" s="12"/>
      <c r="C53" s="16">
        <v>4210</v>
      </c>
      <c r="D53" s="30" t="s">
        <v>43</v>
      </c>
      <c r="E53" s="51">
        <v>30000</v>
      </c>
      <c r="F53" s="51">
        <f t="shared" si="2"/>
        <v>30000</v>
      </c>
      <c r="G53" s="52"/>
      <c r="H53" s="52"/>
      <c r="I53" s="52"/>
      <c r="J53" s="52"/>
      <c r="K53" s="52"/>
      <c r="L53" s="52"/>
      <c r="M53" s="52"/>
    </row>
    <row r="54" spans="1:13" ht="12.75">
      <c r="A54" s="12"/>
      <c r="B54" s="12"/>
      <c r="C54" s="16">
        <v>4260</v>
      </c>
      <c r="D54" s="30" t="s">
        <v>34</v>
      </c>
      <c r="E54" s="51">
        <v>400000</v>
      </c>
      <c r="F54" s="51">
        <f t="shared" si="2"/>
        <v>400000</v>
      </c>
      <c r="G54" s="52"/>
      <c r="H54" s="52"/>
      <c r="I54" s="52"/>
      <c r="J54" s="52"/>
      <c r="K54" s="52"/>
      <c r="L54" s="52"/>
      <c r="M54" s="52"/>
    </row>
    <row r="55" spans="1:13" ht="12.75">
      <c r="A55" s="12"/>
      <c r="B55" s="12"/>
      <c r="C55" s="16">
        <v>4270</v>
      </c>
      <c r="D55" s="30" t="s">
        <v>35</v>
      </c>
      <c r="E55" s="51">
        <v>150000</v>
      </c>
      <c r="F55" s="51">
        <f t="shared" si="2"/>
        <v>150000</v>
      </c>
      <c r="G55" s="52"/>
      <c r="H55" s="52"/>
      <c r="I55" s="52"/>
      <c r="J55" s="52"/>
      <c r="K55" s="52"/>
      <c r="L55" s="52"/>
      <c r="M55" s="52"/>
    </row>
    <row r="56" spans="1:13" ht="12.75">
      <c r="A56" s="12"/>
      <c r="B56" s="12"/>
      <c r="C56" s="16">
        <v>4300</v>
      </c>
      <c r="D56" s="30" t="s">
        <v>31</v>
      </c>
      <c r="E56" s="51">
        <v>110000</v>
      </c>
      <c r="F56" s="51">
        <f t="shared" si="2"/>
        <v>110000</v>
      </c>
      <c r="G56" s="52"/>
      <c r="H56" s="52"/>
      <c r="I56" s="52"/>
      <c r="J56" s="52"/>
      <c r="K56" s="52"/>
      <c r="L56" s="52"/>
      <c r="M56" s="52"/>
    </row>
    <row r="57" spans="1:13" ht="24">
      <c r="A57" s="12"/>
      <c r="B57" s="12"/>
      <c r="C57" s="16">
        <v>4360</v>
      </c>
      <c r="D57" s="30" t="s">
        <v>196</v>
      </c>
      <c r="E57" s="51">
        <v>3000</v>
      </c>
      <c r="F57" s="51">
        <f t="shared" si="2"/>
        <v>3000</v>
      </c>
      <c r="G57" s="52"/>
      <c r="H57" s="52"/>
      <c r="I57" s="52"/>
      <c r="J57" s="52"/>
      <c r="K57" s="52"/>
      <c r="L57" s="52"/>
      <c r="M57" s="52"/>
    </row>
    <row r="58" spans="1:13" ht="36">
      <c r="A58" s="12"/>
      <c r="B58" s="12"/>
      <c r="C58" s="16">
        <v>4400</v>
      </c>
      <c r="D58" s="30" t="s">
        <v>44</v>
      </c>
      <c r="E58" s="51">
        <v>1700000</v>
      </c>
      <c r="F58" s="51">
        <f t="shared" si="2"/>
        <v>1700000</v>
      </c>
      <c r="G58" s="52"/>
      <c r="H58" s="52"/>
      <c r="I58" s="52"/>
      <c r="J58" s="52"/>
      <c r="K58" s="52"/>
      <c r="L58" s="52"/>
      <c r="M58" s="52"/>
    </row>
    <row r="59" spans="1:13" ht="12.75">
      <c r="A59" s="12"/>
      <c r="B59" s="12"/>
      <c r="C59" s="16">
        <v>4430</v>
      </c>
      <c r="D59" s="30" t="s">
        <v>299</v>
      </c>
      <c r="E59" s="51">
        <v>4080488</v>
      </c>
      <c r="F59" s="51">
        <f t="shared" si="2"/>
        <v>4080488</v>
      </c>
      <c r="G59" s="52"/>
      <c r="H59" s="52"/>
      <c r="I59" s="52"/>
      <c r="J59" s="52"/>
      <c r="K59" s="52"/>
      <c r="L59" s="52"/>
      <c r="M59" s="52"/>
    </row>
    <row r="60" spans="1:13" ht="24">
      <c r="A60" s="12"/>
      <c r="B60" s="12"/>
      <c r="C60" s="16">
        <v>4500</v>
      </c>
      <c r="D60" s="30" t="s">
        <v>191</v>
      </c>
      <c r="E60" s="51">
        <v>1000</v>
      </c>
      <c r="F60" s="51">
        <f t="shared" si="2"/>
        <v>1000</v>
      </c>
      <c r="G60" s="52"/>
      <c r="H60" s="52"/>
      <c r="I60" s="52"/>
      <c r="J60" s="52"/>
      <c r="K60" s="52"/>
      <c r="L60" s="52"/>
      <c r="M60" s="52"/>
    </row>
    <row r="61" spans="1:13" ht="42.75" customHeight="1">
      <c r="A61" s="12"/>
      <c r="B61" s="12"/>
      <c r="C61" s="16">
        <v>4520</v>
      </c>
      <c r="D61" s="30" t="s">
        <v>183</v>
      </c>
      <c r="E61" s="51">
        <v>500</v>
      </c>
      <c r="F61" s="51">
        <f t="shared" si="2"/>
        <v>500</v>
      </c>
      <c r="G61" s="52"/>
      <c r="H61" s="52"/>
      <c r="I61" s="52"/>
      <c r="J61" s="52"/>
      <c r="K61" s="52"/>
      <c r="L61" s="52"/>
      <c r="M61" s="52"/>
    </row>
    <row r="62" spans="1:13" ht="20.25" customHeight="1">
      <c r="A62" s="12"/>
      <c r="B62" s="12"/>
      <c r="C62" s="16">
        <v>4530</v>
      </c>
      <c r="D62" s="30" t="s">
        <v>300</v>
      </c>
      <c r="E62" s="51">
        <v>24512</v>
      </c>
      <c r="F62" s="51">
        <f t="shared" si="2"/>
        <v>24512</v>
      </c>
      <c r="G62" s="52"/>
      <c r="H62" s="52"/>
      <c r="I62" s="52"/>
      <c r="J62" s="52"/>
      <c r="K62" s="52"/>
      <c r="L62" s="52"/>
      <c r="M62" s="52"/>
    </row>
    <row r="63" spans="1:13" ht="24">
      <c r="A63" s="12"/>
      <c r="B63" s="12"/>
      <c r="C63" s="16">
        <v>4590</v>
      </c>
      <c r="D63" s="30" t="s">
        <v>46</v>
      </c>
      <c r="E63" s="51">
        <v>500000</v>
      </c>
      <c r="F63" s="51">
        <f>E63</f>
        <v>500000</v>
      </c>
      <c r="G63" s="52"/>
      <c r="H63" s="52"/>
      <c r="I63" s="52"/>
      <c r="J63" s="52"/>
      <c r="K63" s="52"/>
      <c r="L63" s="52"/>
      <c r="M63" s="52"/>
    </row>
    <row r="64" spans="1:13" ht="24">
      <c r="A64" s="13"/>
      <c r="B64" s="13"/>
      <c r="C64" s="14">
        <v>4600</v>
      </c>
      <c r="D64" s="45" t="s">
        <v>224</v>
      </c>
      <c r="E64" s="62">
        <v>20000</v>
      </c>
      <c r="F64" s="62">
        <f>E64</f>
        <v>20000</v>
      </c>
      <c r="G64" s="61"/>
      <c r="H64" s="61"/>
      <c r="I64" s="61"/>
      <c r="J64" s="61"/>
      <c r="K64" s="61"/>
      <c r="L64" s="61"/>
      <c r="M64" s="61"/>
    </row>
    <row r="65" spans="1:13" s="7" customFormat="1" ht="12.75">
      <c r="A65" s="86">
        <v>710</v>
      </c>
      <c r="B65" s="86"/>
      <c r="C65" s="87"/>
      <c r="D65" s="88" t="s">
        <v>47</v>
      </c>
      <c r="E65" s="100">
        <f>E66+E69+E71</f>
        <v>266698</v>
      </c>
      <c r="F65" s="100">
        <f>F66+F69+F71</f>
        <v>265500</v>
      </c>
      <c r="G65" s="100">
        <f>G66+G69+G71</f>
        <v>5500</v>
      </c>
      <c r="H65" s="100"/>
      <c r="I65" s="101"/>
      <c r="J65" s="101"/>
      <c r="K65" s="101"/>
      <c r="L65" s="101"/>
      <c r="M65" s="100">
        <f>M71</f>
        <v>1198</v>
      </c>
    </row>
    <row r="66" spans="1:13" s="7" customFormat="1" ht="24">
      <c r="A66" s="94"/>
      <c r="B66" s="94">
        <v>71004</v>
      </c>
      <c r="C66" s="94"/>
      <c r="D66" s="95" t="s">
        <v>48</v>
      </c>
      <c r="E66" s="102">
        <f>SUM(E67:E68)</f>
        <v>205500</v>
      </c>
      <c r="F66" s="102">
        <f>SUM(F67:F68)</f>
        <v>205500</v>
      </c>
      <c r="G66" s="102">
        <f>SUM(G67:G68)</f>
        <v>5500</v>
      </c>
      <c r="H66" s="103"/>
      <c r="I66" s="103"/>
      <c r="J66" s="103"/>
      <c r="K66" s="103"/>
      <c r="L66" s="103"/>
      <c r="M66" s="103"/>
    </row>
    <row r="67" spans="1:13" s="7" customFormat="1" ht="12.75">
      <c r="A67" s="12"/>
      <c r="B67" s="12"/>
      <c r="C67" s="16">
        <v>4170</v>
      </c>
      <c r="D67" s="30" t="s">
        <v>42</v>
      </c>
      <c r="E67" s="47">
        <v>5500</v>
      </c>
      <c r="F67" s="47">
        <f>E67</f>
        <v>5500</v>
      </c>
      <c r="G67" s="47">
        <f>F67</f>
        <v>5500</v>
      </c>
      <c r="H67" s="52"/>
      <c r="I67" s="52"/>
      <c r="J67" s="52"/>
      <c r="K67" s="52"/>
      <c r="L67" s="52"/>
      <c r="M67" s="52"/>
    </row>
    <row r="68" spans="1:13" ht="36">
      <c r="A68" s="13"/>
      <c r="B68" s="13"/>
      <c r="C68" s="14">
        <v>4300</v>
      </c>
      <c r="D68" s="45" t="s">
        <v>49</v>
      </c>
      <c r="E68" s="60">
        <v>200000</v>
      </c>
      <c r="F68" s="62">
        <f>E68</f>
        <v>200000</v>
      </c>
      <c r="G68" s="61"/>
      <c r="H68" s="61"/>
      <c r="I68" s="61"/>
      <c r="J68" s="61"/>
      <c r="K68" s="61"/>
      <c r="L68" s="61"/>
      <c r="M68" s="61"/>
    </row>
    <row r="69" spans="1:13" s="2" customFormat="1" ht="24">
      <c r="A69" s="90"/>
      <c r="B69" s="90">
        <v>71012</v>
      </c>
      <c r="C69" s="90"/>
      <c r="D69" s="91" t="s">
        <v>223</v>
      </c>
      <c r="E69" s="99">
        <f>E70</f>
        <v>60000</v>
      </c>
      <c r="F69" s="99">
        <f>F70</f>
        <v>60000</v>
      </c>
      <c r="G69" s="99"/>
      <c r="H69" s="99"/>
      <c r="I69" s="104"/>
      <c r="J69" s="104"/>
      <c r="K69" s="104"/>
      <c r="L69" s="104"/>
      <c r="M69" s="104"/>
    </row>
    <row r="70" spans="1:13" ht="36">
      <c r="A70" s="13"/>
      <c r="B70" s="13"/>
      <c r="C70" s="14">
        <v>4300</v>
      </c>
      <c r="D70" s="45" t="s">
        <v>247</v>
      </c>
      <c r="E70" s="62">
        <v>60000</v>
      </c>
      <c r="F70" s="62">
        <f>E70</f>
        <v>60000</v>
      </c>
      <c r="G70" s="61"/>
      <c r="H70" s="61"/>
      <c r="I70" s="61"/>
      <c r="J70" s="61"/>
      <c r="K70" s="61"/>
      <c r="L70" s="61"/>
      <c r="M70" s="61"/>
    </row>
    <row r="71" spans="1:13" ht="68.25" customHeight="1">
      <c r="A71" s="94"/>
      <c r="B71" s="94">
        <v>71095</v>
      </c>
      <c r="C71" s="177"/>
      <c r="D71" s="178" t="s">
        <v>302</v>
      </c>
      <c r="E71" s="179">
        <f>E72</f>
        <v>1198</v>
      </c>
      <c r="F71" s="179"/>
      <c r="G71" s="179"/>
      <c r="H71" s="179"/>
      <c r="I71" s="103"/>
      <c r="J71" s="103"/>
      <c r="K71" s="103"/>
      <c r="L71" s="103"/>
      <c r="M71" s="102">
        <f>M72</f>
        <v>1198</v>
      </c>
    </row>
    <row r="72" spans="1:13" ht="60">
      <c r="A72" s="12"/>
      <c r="B72" s="12"/>
      <c r="C72" s="12">
        <v>6639</v>
      </c>
      <c r="D72" s="43" t="s">
        <v>303</v>
      </c>
      <c r="E72" s="59">
        <v>1198</v>
      </c>
      <c r="F72" s="59"/>
      <c r="G72" s="85"/>
      <c r="H72" s="59"/>
      <c r="I72" s="85"/>
      <c r="J72" s="85"/>
      <c r="K72" s="85"/>
      <c r="L72" s="85"/>
      <c r="M72" s="59">
        <f>E72</f>
        <v>1198</v>
      </c>
    </row>
    <row r="73" spans="1:13" ht="18" customHeight="1">
      <c r="A73" s="86">
        <v>750</v>
      </c>
      <c r="B73" s="86"/>
      <c r="C73" s="87"/>
      <c r="D73" s="88" t="s">
        <v>50</v>
      </c>
      <c r="E73" s="89">
        <f>E74+E85+E91+E116+E146+E152+E125+E113</f>
        <v>21279471</v>
      </c>
      <c r="F73" s="89">
        <f aca="true" t="shared" si="3" ref="F73:M73">F74+F85+F91+F116+F146+F152+F125+F113</f>
        <v>21211821</v>
      </c>
      <c r="G73" s="89">
        <f t="shared" si="3"/>
        <v>16072406</v>
      </c>
      <c r="H73" s="89"/>
      <c r="I73" s="89">
        <f t="shared" si="3"/>
        <v>545000</v>
      </c>
      <c r="J73" s="89"/>
      <c r="K73" s="89">
        <f t="shared" si="3"/>
        <v>168228</v>
      </c>
      <c r="L73" s="221"/>
      <c r="M73" s="221">
        <f t="shared" si="3"/>
        <v>67650</v>
      </c>
    </row>
    <row r="74" spans="1:13" ht="16.5" customHeight="1">
      <c r="A74" s="90"/>
      <c r="B74" s="90">
        <v>75011</v>
      </c>
      <c r="C74" s="90"/>
      <c r="D74" s="91" t="s">
        <v>51</v>
      </c>
      <c r="E74" s="92">
        <f>SUM(E75:E84)</f>
        <v>849500</v>
      </c>
      <c r="F74" s="92">
        <f aca="true" t="shared" si="4" ref="F74:K74">SUM(F75:F84)</f>
        <v>849500</v>
      </c>
      <c r="G74" s="92">
        <f t="shared" si="4"/>
        <v>809000</v>
      </c>
      <c r="H74" s="92"/>
      <c r="I74" s="92"/>
      <c r="J74" s="92"/>
      <c r="K74" s="92">
        <f t="shared" si="4"/>
        <v>168228</v>
      </c>
      <c r="L74" s="92"/>
      <c r="M74" s="92"/>
    </row>
    <row r="75" spans="1:13" ht="24">
      <c r="A75" s="12"/>
      <c r="B75" s="12"/>
      <c r="C75" s="11">
        <v>4010</v>
      </c>
      <c r="D75" s="27" t="s">
        <v>173</v>
      </c>
      <c r="E75" s="41">
        <v>660000</v>
      </c>
      <c r="F75" s="41">
        <f>E75</f>
        <v>660000</v>
      </c>
      <c r="G75" s="41">
        <f>F75</f>
        <v>660000</v>
      </c>
      <c r="H75" s="27"/>
      <c r="I75" s="27"/>
      <c r="J75" s="27"/>
      <c r="K75" s="41">
        <v>121000</v>
      </c>
      <c r="L75" s="27"/>
      <c r="M75" s="27"/>
    </row>
    <row r="76" spans="1:13" ht="12.75">
      <c r="A76" s="12"/>
      <c r="B76" s="12"/>
      <c r="C76" s="16">
        <v>4040</v>
      </c>
      <c r="D76" s="30" t="s">
        <v>52</v>
      </c>
      <c r="E76" s="41">
        <v>46000</v>
      </c>
      <c r="F76" s="41">
        <f aca="true" t="shared" si="5" ref="F76:G82">E76</f>
        <v>46000</v>
      </c>
      <c r="G76" s="47">
        <f t="shared" si="5"/>
        <v>46000</v>
      </c>
      <c r="H76" s="30"/>
      <c r="I76" s="30"/>
      <c r="J76" s="30"/>
      <c r="K76" s="41">
        <v>17000</v>
      </c>
      <c r="L76" s="30"/>
      <c r="M76" s="30"/>
    </row>
    <row r="77" spans="1:13" ht="12.75">
      <c r="A77" s="12"/>
      <c r="B77" s="12"/>
      <c r="C77" s="16">
        <v>4110</v>
      </c>
      <c r="D77" s="30" t="s">
        <v>40</v>
      </c>
      <c r="E77" s="41">
        <v>90000</v>
      </c>
      <c r="F77" s="41">
        <f t="shared" si="5"/>
        <v>90000</v>
      </c>
      <c r="G77" s="47">
        <f t="shared" si="5"/>
        <v>90000</v>
      </c>
      <c r="H77" s="30"/>
      <c r="I77" s="30"/>
      <c r="J77" s="30"/>
      <c r="K77" s="41">
        <v>18000</v>
      </c>
      <c r="L77" s="30"/>
      <c r="M77" s="30"/>
    </row>
    <row r="78" spans="1:13" ht="12.75">
      <c r="A78" s="12"/>
      <c r="B78" s="12"/>
      <c r="C78" s="16">
        <v>4120</v>
      </c>
      <c r="D78" s="30" t="s">
        <v>41</v>
      </c>
      <c r="E78" s="41">
        <v>13000</v>
      </c>
      <c r="F78" s="41">
        <f t="shared" si="5"/>
        <v>13000</v>
      </c>
      <c r="G78" s="47">
        <f t="shared" si="5"/>
        <v>13000</v>
      </c>
      <c r="H78" s="30"/>
      <c r="I78" s="30"/>
      <c r="J78" s="30"/>
      <c r="K78" s="41">
        <v>1500</v>
      </c>
      <c r="L78" s="30"/>
      <c r="M78" s="30"/>
    </row>
    <row r="79" spans="1:13" ht="12.75">
      <c r="A79" s="12"/>
      <c r="B79" s="12"/>
      <c r="C79" s="16">
        <v>4210</v>
      </c>
      <c r="D79" s="30" t="s">
        <v>43</v>
      </c>
      <c r="E79" s="44">
        <v>3000</v>
      </c>
      <c r="F79" s="44">
        <f t="shared" si="5"/>
        <v>3000</v>
      </c>
      <c r="G79" s="48"/>
      <c r="H79" s="49"/>
      <c r="I79" s="49"/>
      <c r="J79" s="49"/>
      <c r="K79" s="44">
        <v>2228</v>
      </c>
      <c r="L79" s="49"/>
      <c r="M79" s="49"/>
    </row>
    <row r="80" spans="1:13" ht="12.75">
      <c r="A80" s="12"/>
      <c r="B80" s="12"/>
      <c r="C80" s="16">
        <v>4280</v>
      </c>
      <c r="D80" s="30" t="s">
        <v>62</v>
      </c>
      <c r="E80" s="44">
        <v>500</v>
      </c>
      <c r="F80" s="44">
        <f t="shared" si="5"/>
        <v>500</v>
      </c>
      <c r="G80" s="48"/>
      <c r="H80" s="49"/>
      <c r="I80" s="49"/>
      <c r="J80" s="49"/>
      <c r="K80" s="44">
        <v>500</v>
      </c>
      <c r="L80" s="49"/>
      <c r="M80" s="49"/>
    </row>
    <row r="81" spans="1:13" ht="12.75">
      <c r="A81" s="12"/>
      <c r="B81" s="12"/>
      <c r="C81" s="16">
        <v>4300</v>
      </c>
      <c r="D81" s="30" t="s">
        <v>99</v>
      </c>
      <c r="E81" s="47">
        <v>21000</v>
      </c>
      <c r="F81" s="47">
        <f t="shared" si="5"/>
        <v>21000</v>
      </c>
      <c r="G81" s="47"/>
      <c r="H81" s="30"/>
      <c r="I81" s="30"/>
      <c r="J81" s="30"/>
      <c r="K81" s="47">
        <v>3000</v>
      </c>
      <c r="L81" s="30"/>
      <c r="M81" s="30"/>
    </row>
    <row r="82" spans="1:13" ht="12.75">
      <c r="A82" s="12"/>
      <c r="B82" s="12"/>
      <c r="C82" s="17">
        <v>4410</v>
      </c>
      <c r="D82" s="49" t="s">
        <v>63</v>
      </c>
      <c r="E82" s="48">
        <v>2000</v>
      </c>
      <c r="F82" s="48">
        <f t="shared" si="5"/>
        <v>2000</v>
      </c>
      <c r="G82" s="48"/>
      <c r="H82" s="49"/>
      <c r="I82" s="49"/>
      <c r="J82" s="49"/>
      <c r="K82" s="48">
        <v>1000</v>
      </c>
      <c r="L82" s="49"/>
      <c r="M82" s="49"/>
    </row>
    <row r="83" spans="1:13" ht="24">
      <c r="A83" s="12"/>
      <c r="B83" s="12"/>
      <c r="C83" s="16">
        <v>4440</v>
      </c>
      <c r="D83" s="30" t="s">
        <v>53</v>
      </c>
      <c r="E83" s="47">
        <v>10000</v>
      </c>
      <c r="F83" s="47">
        <f>E83</f>
        <v>10000</v>
      </c>
      <c r="G83" s="30"/>
      <c r="H83" s="47"/>
      <c r="I83" s="47"/>
      <c r="J83" s="47"/>
      <c r="K83" s="47">
        <v>2000</v>
      </c>
      <c r="L83" s="30"/>
      <c r="M83" s="30"/>
    </row>
    <row r="84" spans="1:13" ht="24">
      <c r="A84" s="13"/>
      <c r="B84" s="13"/>
      <c r="C84" s="84">
        <v>4700</v>
      </c>
      <c r="D84" s="45" t="s">
        <v>56</v>
      </c>
      <c r="E84" s="46">
        <v>4000</v>
      </c>
      <c r="F84" s="46">
        <f>E84</f>
        <v>4000</v>
      </c>
      <c r="G84" s="45"/>
      <c r="H84" s="46"/>
      <c r="I84" s="46"/>
      <c r="J84" s="46"/>
      <c r="K84" s="46">
        <v>2000</v>
      </c>
      <c r="L84" s="45"/>
      <c r="M84" s="45"/>
    </row>
    <row r="85" spans="1:13" s="7" customFormat="1" ht="18" customHeight="1">
      <c r="A85" s="90"/>
      <c r="B85" s="90">
        <v>75022</v>
      </c>
      <c r="C85" s="90"/>
      <c r="D85" s="91" t="s">
        <v>54</v>
      </c>
      <c r="E85" s="92">
        <f>SUM(E86:E90)</f>
        <v>526000</v>
      </c>
      <c r="F85" s="92">
        <f>SUM(F86:F90)</f>
        <v>526000</v>
      </c>
      <c r="G85" s="92"/>
      <c r="H85" s="92"/>
      <c r="I85" s="92">
        <f>SUM(I86:I90)</f>
        <v>481000</v>
      </c>
      <c r="J85" s="93"/>
      <c r="K85" s="93"/>
      <c r="L85" s="93"/>
      <c r="M85" s="92"/>
    </row>
    <row r="86" spans="1:13" s="7" customFormat="1" ht="24">
      <c r="A86" s="17"/>
      <c r="B86" s="17"/>
      <c r="C86" s="16">
        <v>3030</v>
      </c>
      <c r="D86" s="30" t="s">
        <v>55</v>
      </c>
      <c r="E86" s="47">
        <v>481000</v>
      </c>
      <c r="F86" s="47">
        <f>E86</f>
        <v>481000</v>
      </c>
      <c r="G86" s="30"/>
      <c r="H86" s="47"/>
      <c r="I86" s="47">
        <f>E86</f>
        <v>481000</v>
      </c>
      <c r="J86" s="30"/>
      <c r="K86" s="30"/>
      <c r="L86" s="30"/>
      <c r="M86" s="30"/>
    </row>
    <row r="87" spans="1:13" ht="12.75">
      <c r="A87" s="12"/>
      <c r="B87" s="12"/>
      <c r="C87" s="16">
        <v>4210</v>
      </c>
      <c r="D87" s="30" t="s">
        <v>43</v>
      </c>
      <c r="E87" s="47">
        <v>15500</v>
      </c>
      <c r="F87" s="47">
        <f>E87</f>
        <v>15500</v>
      </c>
      <c r="G87" s="30"/>
      <c r="H87" s="30"/>
      <c r="I87" s="30"/>
      <c r="J87" s="30"/>
      <c r="K87" s="30"/>
      <c r="L87" s="30"/>
      <c r="M87" s="30"/>
    </row>
    <row r="88" spans="1:13" ht="12.75">
      <c r="A88" s="13"/>
      <c r="B88" s="13"/>
      <c r="C88" s="14">
        <v>4220</v>
      </c>
      <c r="D88" s="45" t="s">
        <v>253</v>
      </c>
      <c r="E88" s="46">
        <v>8000</v>
      </c>
      <c r="F88" s="46">
        <f>E88</f>
        <v>8000</v>
      </c>
      <c r="G88" s="45"/>
      <c r="H88" s="45"/>
      <c r="I88" s="45"/>
      <c r="J88" s="45"/>
      <c r="K88" s="45"/>
      <c r="L88" s="45"/>
      <c r="M88" s="45"/>
    </row>
    <row r="89" spans="1:13" ht="24">
      <c r="A89" s="12"/>
      <c r="B89" s="12"/>
      <c r="C89" s="11">
        <v>4300</v>
      </c>
      <c r="D89" s="27" t="s">
        <v>165</v>
      </c>
      <c r="E89" s="41">
        <v>20000</v>
      </c>
      <c r="F89" s="41">
        <f>E89</f>
        <v>20000</v>
      </c>
      <c r="G89" s="27"/>
      <c r="H89" s="27"/>
      <c r="I89" s="27"/>
      <c r="J89" s="27"/>
      <c r="K89" s="27"/>
      <c r="L89" s="27"/>
      <c r="M89" s="27"/>
    </row>
    <row r="90" spans="1:13" ht="24">
      <c r="A90" s="13"/>
      <c r="B90" s="13"/>
      <c r="C90" s="14">
        <v>4360</v>
      </c>
      <c r="D90" s="83" t="s">
        <v>196</v>
      </c>
      <c r="E90" s="50">
        <v>1500</v>
      </c>
      <c r="F90" s="50">
        <f>E90</f>
        <v>1500</v>
      </c>
      <c r="G90" s="45"/>
      <c r="H90" s="45"/>
      <c r="I90" s="45"/>
      <c r="J90" s="45"/>
      <c r="K90" s="45"/>
      <c r="L90" s="45"/>
      <c r="M90" s="45"/>
    </row>
    <row r="91" spans="1:13" ht="12.75">
      <c r="A91" s="90"/>
      <c r="B91" s="90">
        <v>75023</v>
      </c>
      <c r="C91" s="90"/>
      <c r="D91" s="91" t="s">
        <v>57</v>
      </c>
      <c r="E91" s="92">
        <f>SUM(E92:E94,E95:E103,E104:E112)</f>
        <v>16647800</v>
      </c>
      <c r="F91" s="92">
        <f>SUM(F92:F94,F95:F103,F104:F112)</f>
        <v>16647800</v>
      </c>
      <c r="G91" s="92">
        <f>SUM(G92:G94,G95:G103,G104:G112)</f>
        <v>13263000</v>
      </c>
      <c r="H91" s="92"/>
      <c r="I91" s="92">
        <f>SUM(I92:I94,I95:I103,I104:I112)</f>
        <v>30000</v>
      </c>
      <c r="J91" s="92"/>
      <c r="K91" s="92"/>
      <c r="L91" s="92"/>
      <c r="M91" s="92"/>
    </row>
    <row r="92" spans="1:13" ht="24">
      <c r="A92" s="12"/>
      <c r="B92" s="12"/>
      <c r="C92" s="11">
        <v>3020</v>
      </c>
      <c r="D92" s="27" t="s">
        <v>212</v>
      </c>
      <c r="E92" s="41">
        <v>30000</v>
      </c>
      <c r="F92" s="41">
        <f aca="true" t="shared" si="6" ref="F92:F110">E92</f>
        <v>30000</v>
      </c>
      <c r="G92" s="27"/>
      <c r="H92" s="41"/>
      <c r="I92" s="41">
        <f>E92</f>
        <v>30000</v>
      </c>
      <c r="J92" s="27"/>
      <c r="K92" s="27"/>
      <c r="L92" s="27"/>
      <c r="M92" s="27"/>
    </row>
    <row r="93" spans="1:13" ht="24">
      <c r="A93" s="12"/>
      <c r="B93" s="12"/>
      <c r="C93" s="16">
        <v>4010</v>
      </c>
      <c r="D93" s="30" t="s">
        <v>58</v>
      </c>
      <c r="E93" s="41">
        <v>9980000</v>
      </c>
      <c r="F93" s="41">
        <f t="shared" si="6"/>
        <v>9980000</v>
      </c>
      <c r="G93" s="47">
        <f>F93</f>
        <v>9980000</v>
      </c>
      <c r="H93" s="30"/>
      <c r="I93" s="30"/>
      <c r="J93" s="30"/>
      <c r="K93" s="30"/>
      <c r="L93" s="30"/>
      <c r="M93" s="30"/>
    </row>
    <row r="94" spans="1:13" ht="12.75">
      <c r="A94" s="12"/>
      <c r="B94" s="12"/>
      <c r="C94" s="16">
        <v>4040</v>
      </c>
      <c r="D94" s="30" t="s">
        <v>52</v>
      </c>
      <c r="E94" s="47">
        <v>770000</v>
      </c>
      <c r="F94" s="47">
        <f t="shared" si="6"/>
        <v>770000</v>
      </c>
      <c r="G94" s="47">
        <f>F94</f>
        <v>770000</v>
      </c>
      <c r="H94" s="30"/>
      <c r="I94" s="30"/>
      <c r="J94" s="30"/>
      <c r="K94" s="30"/>
      <c r="L94" s="30"/>
      <c r="M94" s="30"/>
    </row>
    <row r="95" spans="1:13" ht="24">
      <c r="A95" s="12"/>
      <c r="B95" s="12"/>
      <c r="C95" s="16">
        <v>4100</v>
      </c>
      <c r="D95" s="30" t="s">
        <v>72</v>
      </c>
      <c r="E95" s="47">
        <v>250000</v>
      </c>
      <c r="F95" s="47">
        <f t="shared" si="6"/>
        <v>250000</v>
      </c>
      <c r="G95" s="47">
        <f>E95</f>
        <v>250000</v>
      </c>
      <c r="H95" s="30"/>
      <c r="I95" s="30"/>
      <c r="J95" s="30"/>
      <c r="K95" s="30"/>
      <c r="L95" s="30"/>
      <c r="M95" s="30"/>
    </row>
    <row r="96" spans="1:13" ht="12.75">
      <c r="A96" s="12"/>
      <c r="B96" s="12"/>
      <c r="C96" s="16">
        <v>4110</v>
      </c>
      <c r="D96" s="30" t="s">
        <v>40</v>
      </c>
      <c r="E96" s="47">
        <v>1733000</v>
      </c>
      <c r="F96" s="47">
        <f t="shared" si="6"/>
        <v>1733000</v>
      </c>
      <c r="G96" s="47">
        <f>F96</f>
        <v>1733000</v>
      </c>
      <c r="H96" s="30"/>
      <c r="I96" s="30"/>
      <c r="J96" s="30"/>
      <c r="K96" s="30"/>
      <c r="L96" s="30"/>
      <c r="M96" s="30"/>
    </row>
    <row r="97" spans="1:13" s="2" customFormat="1" ht="12.75">
      <c r="A97" s="12"/>
      <c r="B97" s="12"/>
      <c r="C97" s="16">
        <v>4120</v>
      </c>
      <c r="D97" s="30" t="s">
        <v>41</v>
      </c>
      <c r="E97" s="47">
        <v>200000</v>
      </c>
      <c r="F97" s="47">
        <f t="shared" si="6"/>
        <v>200000</v>
      </c>
      <c r="G97" s="47">
        <f>F97</f>
        <v>200000</v>
      </c>
      <c r="H97" s="30"/>
      <c r="I97" s="30"/>
      <c r="J97" s="30"/>
      <c r="K97" s="30"/>
      <c r="L97" s="30"/>
      <c r="M97" s="30"/>
    </row>
    <row r="98" spans="1:13" s="2" customFormat="1" ht="12.75">
      <c r="A98" s="12"/>
      <c r="B98" s="12"/>
      <c r="C98" s="16">
        <v>4140</v>
      </c>
      <c r="D98" s="30" t="s">
        <v>59</v>
      </c>
      <c r="E98" s="47">
        <v>51500</v>
      </c>
      <c r="F98" s="47">
        <f t="shared" si="6"/>
        <v>51500</v>
      </c>
      <c r="G98" s="30"/>
      <c r="H98" s="30"/>
      <c r="I98" s="30"/>
      <c r="J98" s="30"/>
      <c r="K98" s="30"/>
      <c r="L98" s="30"/>
      <c r="M98" s="30"/>
    </row>
    <row r="99" spans="1:13" s="2" customFormat="1" ht="12.75">
      <c r="A99" s="12"/>
      <c r="B99" s="12"/>
      <c r="C99" s="16">
        <v>4170</v>
      </c>
      <c r="D99" s="30" t="s">
        <v>42</v>
      </c>
      <c r="E99" s="47">
        <v>330000</v>
      </c>
      <c r="F99" s="47">
        <f t="shared" si="6"/>
        <v>330000</v>
      </c>
      <c r="G99" s="47">
        <f>F99</f>
        <v>330000</v>
      </c>
      <c r="H99" s="30"/>
      <c r="I99" s="30"/>
      <c r="J99" s="30"/>
      <c r="K99" s="30"/>
      <c r="L99" s="30"/>
      <c r="M99" s="30"/>
    </row>
    <row r="100" spans="1:13" ht="12.75">
      <c r="A100" s="12"/>
      <c r="B100" s="12"/>
      <c r="C100" s="16">
        <v>4210</v>
      </c>
      <c r="D100" s="30" t="s">
        <v>33</v>
      </c>
      <c r="E100" s="47">
        <v>810000</v>
      </c>
      <c r="F100" s="41">
        <f t="shared" si="6"/>
        <v>810000</v>
      </c>
      <c r="G100" s="30"/>
      <c r="H100" s="30"/>
      <c r="I100" s="30"/>
      <c r="J100" s="30"/>
      <c r="K100" s="30"/>
      <c r="L100" s="30"/>
      <c r="M100" s="30"/>
    </row>
    <row r="101" spans="1:13" ht="12.75">
      <c r="A101" s="12"/>
      <c r="B101" s="12"/>
      <c r="C101" s="16">
        <v>4220</v>
      </c>
      <c r="D101" s="30" t="s">
        <v>253</v>
      </c>
      <c r="E101" s="47">
        <v>19000</v>
      </c>
      <c r="F101" s="41">
        <f t="shared" si="6"/>
        <v>19000</v>
      </c>
      <c r="G101" s="30"/>
      <c r="H101" s="30"/>
      <c r="I101" s="30"/>
      <c r="J101" s="30"/>
      <c r="K101" s="30"/>
      <c r="L101" s="30"/>
      <c r="M101" s="30"/>
    </row>
    <row r="102" spans="1:13" ht="12.75">
      <c r="A102" s="12"/>
      <c r="B102" s="12"/>
      <c r="C102" s="16">
        <v>4260</v>
      </c>
      <c r="D102" s="30" t="s">
        <v>34</v>
      </c>
      <c r="E102" s="47">
        <v>138500</v>
      </c>
      <c r="F102" s="41">
        <f t="shared" si="6"/>
        <v>138500</v>
      </c>
      <c r="G102" s="30"/>
      <c r="H102" s="30"/>
      <c r="I102" s="30"/>
      <c r="J102" s="30"/>
      <c r="K102" s="30"/>
      <c r="L102" s="30"/>
      <c r="M102" s="30"/>
    </row>
    <row r="103" spans="1:13" ht="12.75">
      <c r="A103" s="12"/>
      <c r="B103" s="12"/>
      <c r="C103" s="16">
        <v>4270</v>
      </c>
      <c r="D103" s="30" t="s">
        <v>61</v>
      </c>
      <c r="E103" s="47">
        <v>100000</v>
      </c>
      <c r="F103" s="47">
        <f t="shared" si="6"/>
        <v>100000</v>
      </c>
      <c r="G103" s="30"/>
      <c r="H103" s="30"/>
      <c r="I103" s="30"/>
      <c r="J103" s="30"/>
      <c r="K103" s="30"/>
      <c r="L103" s="30"/>
      <c r="M103" s="30"/>
    </row>
    <row r="104" spans="1:13" ht="12.75">
      <c r="A104" s="12"/>
      <c r="B104" s="12"/>
      <c r="C104" s="16">
        <v>4280</v>
      </c>
      <c r="D104" s="30" t="s">
        <v>62</v>
      </c>
      <c r="E104" s="47">
        <v>7800</v>
      </c>
      <c r="F104" s="47">
        <f t="shared" si="6"/>
        <v>7800</v>
      </c>
      <c r="G104" s="30"/>
      <c r="H104" s="30"/>
      <c r="I104" s="30"/>
      <c r="J104" s="30"/>
      <c r="K104" s="30"/>
      <c r="L104" s="30"/>
      <c r="M104" s="30"/>
    </row>
    <row r="105" spans="1:13" s="2" customFormat="1" ht="12.75">
      <c r="A105" s="12"/>
      <c r="B105" s="12"/>
      <c r="C105" s="16">
        <v>4300</v>
      </c>
      <c r="D105" s="30" t="s">
        <v>31</v>
      </c>
      <c r="E105" s="47">
        <v>1700000</v>
      </c>
      <c r="F105" s="47">
        <f t="shared" si="6"/>
        <v>1700000</v>
      </c>
      <c r="G105" s="30"/>
      <c r="H105" s="30"/>
      <c r="I105" s="30"/>
      <c r="J105" s="30"/>
      <c r="K105" s="30"/>
      <c r="L105" s="30"/>
      <c r="M105" s="30"/>
    </row>
    <row r="106" spans="1:13" ht="24">
      <c r="A106" s="12"/>
      <c r="B106" s="12"/>
      <c r="C106" s="16">
        <v>4360</v>
      </c>
      <c r="D106" s="30" t="s">
        <v>196</v>
      </c>
      <c r="E106" s="47">
        <v>120000</v>
      </c>
      <c r="F106" s="47">
        <f t="shared" si="6"/>
        <v>120000</v>
      </c>
      <c r="G106" s="30"/>
      <c r="H106" s="30"/>
      <c r="I106" s="30"/>
      <c r="J106" s="30"/>
      <c r="K106" s="30"/>
      <c r="L106" s="30"/>
      <c r="M106" s="30"/>
    </row>
    <row r="107" spans="1:13" ht="12.75">
      <c r="A107" s="12"/>
      <c r="B107" s="12"/>
      <c r="C107" s="16">
        <v>4410</v>
      </c>
      <c r="D107" s="30" t="s">
        <v>63</v>
      </c>
      <c r="E107" s="51">
        <v>114000</v>
      </c>
      <c r="F107" s="47">
        <f t="shared" si="6"/>
        <v>114000</v>
      </c>
      <c r="G107" s="52"/>
      <c r="H107" s="52"/>
      <c r="I107" s="52"/>
      <c r="J107" s="52"/>
      <c r="K107" s="52"/>
      <c r="L107" s="52"/>
      <c r="M107" s="52"/>
    </row>
    <row r="108" spans="1:13" ht="12.75">
      <c r="A108" s="12"/>
      <c r="B108" s="12"/>
      <c r="C108" s="16">
        <v>4430</v>
      </c>
      <c r="D108" s="30" t="s">
        <v>45</v>
      </c>
      <c r="E108" s="51">
        <v>51000</v>
      </c>
      <c r="F108" s="47">
        <f t="shared" si="6"/>
        <v>51000</v>
      </c>
      <c r="G108" s="52"/>
      <c r="H108" s="52"/>
      <c r="I108" s="52"/>
      <c r="J108" s="52"/>
      <c r="K108" s="52"/>
      <c r="L108" s="52"/>
      <c r="M108" s="52"/>
    </row>
    <row r="109" spans="1:13" ht="24">
      <c r="A109" s="12"/>
      <c r="B109" s="12"/>
      <c r="C109" s="16">
        <v>4440</v>
      </c>
      <c r="D109" s="30" t="s">
        <v>53</v>
      </c>
      <c r="E109" s="51">
        <v>140000</v>
      </c>
      <c r="F109" s="47">
        <f t="shared" si="6"/>
        <v>140000</v>
      </c>
      <c r="G109" s="52"/>
      <c r="H109" s="52"/>
      <c r="I109" s="52"/>
      <c r="J109" s="52"/>
      <c r="K109" s="52"/>
      <c r="L109" s="52"/>
      <c r="M109" s="52"/>
    </row>
    <row r="110" spans="1:13" ht="36">
      <c r="A110" s="12"/>
      <c r="B110" s="12"/>
      <c r="C110" s="16">
        <v>4520</v>
      </c>
      <c r="D110" s="30" t="s">
        <v>183</v>
      </c>
      <c r="E110" s="51">
        <v>9000</v>
      </c>
      <c r="F110" s="47">
        <f t="shared" si="6"/>
        <v>9000</v>
      </c>
      <c r="G110" s="52"/>
      <c r="H110" s="52"/>
      <c r="I110" s="52"/>
      <c r="J110" s="52"/>
      <c r="K110" s="52"/>
      <c r="L110" s="52"/>
      <c r="M110" s="52"/>
    </row>
    <row r="111" spans="1:13" ht="24">
      <c r="A111" s="12"/>
      <c r="B111" s="12"/>
      <c r="C111" s="16">
        <v>4610</v>
      </c>
      <c r="D111" s="30" t="s">
        <v>64</v>
      </c>
      <c r="E111" s="51">
        <v>20000</v>
      </c>
      <c r="F111" s="47">
        <f>E111</f>
        <v>20000</v>
      </c>
      <c r="G111" s="52"/>
      <c r="H111" s="52"/>
      <c r="I111" s="52"/>
      <c r="J111" s="52"/>
      <c r="K111" s="52"/>
      <c r="L111" s="52"/>
      <c r="M111" s="52"/>
    </row>
    <row r="112" spans="1:13" ht="24">
      <c r="A112" s="13"/>
      <c r="B112" s="13"/>
      <c r="C112" s="84">
        <v>4700</v>
      </c>
      <c r="D112" s="45" t="s">
        <v>56</v>
      </c>
      <c r="E112" s="62">
        <v>74000</v>
      </c>
      <c r="F112" s="46">
        <f>E112</f>
        <v>74000</v>
      </c>
      <c r="G112" s="61"/>
      <c r="H112" s="61"/>
      <c r="I112" s="61"/>
      <c r="J112" s="61"/>
      <c r="K112" s="61"/>
      <c r="L112" s="61"/>
      <c r="M112" s="61"/>
    </row>
    <row r="113" spans="1:13" ht="48">
      <c r="A113" s="90"/>
      <c r="B113" s="90">
        <v>75023</v>
      </c>
      <c r="C113" s="90"/>
      <c r="D113" s="91" t="s">
        <v>264</v>
      </c>
      <c r="E113" s="99">
        <f>E114+E115</f>
        <v>8915</v>
      </c>
      <c r="F113" s="99">
        <f>F114+F115</f>
        <v>8915</v>
      </c>
      <c r="G113" s="99"/>
      <c r="H113" s="99"/>
      <c r="I113" s="99"/>
      <c r="J113" s="99"/>
      <c r="K113" s="99"/>
      <c r="L113" s="104"/>
      <c r="M113" s="99"/>
    </row>
    <row r="114" spans="1:13" ht="12.75">
      <c r="A114" s="17"/>
      <c r="B114" s="17"/>
      <c r="C114" s="16">
        <v>4217</v>
      </c>
      <c r="D114" s="30" t="s">
        <v>33</v>
      </c>
      <c r="E114" s="69">
        <v>7132</v>
      </c>
      <c r="F114" s="69">
        <f>E114</f>
        <v>7132</v>
      </c>
      <c r="G114" s="64"/>
      <c r="H114" s="69"/>
      <c r="I114" s="69"/>
      <c r="J114" s="69"/>
      <c r="K114" s="69"/>
      <c r="L114" s="64"/>
      <c r="M114" s="69"/>
    </row>
    <row r="115" spans="1:13" ht="12.75">
      <c r="A115" s="12"/>
      <c r="B115" s="12"/>
      <c r="C115" s="11">
        <v>4219</v>
      </c>
      <c r="D115" s="30" t="s">
        <v>33</v>
      </c>
      <c r="E115" s="59">
        <v>1783</v>
      </c>
      <c r="F115" s="59">
        <f>E115</f>
        <v>1783</v>
      </c>
      <c r="G115" s="85"/>
      <c r="H115" s="59"/>
      <c r="I115" s="59"/>
      <c r="J115" s="59"/>
      <c r="K115" s="59"/>
      <c r="L115" s="85"/>
      <c r="M115" s="59"/>
    </row>
    <row r="116" spans="1:13" ht="24">
      <c r="A116" s="90"/>
      <c r="B116" s="90">
        <v>75075</v>
      </c>
      <c r="C116" s="90"/>
      <c r="D116" s="91" t="s">
        <v>65</v>
      </c>
      <c r="E116" s="99">
        <f>SUM(E117:E124)</f>
        <v>909000</v>
      </c>
      <c r="F116" s="99">
        <f>SUM(F117:F124)</f>
        <v>841350</v>
      </c>
      <c r="G116" s="99">
        <f>SUM(G117:G124)</f>
        <v>17150</v>
      </c>
      <c r="H116" s="104"/>
      <c r="I116" s="104"/>
      <c r="J116" s="104"/>
      <c r="K116" s="104"/>
      <c r="L116" s="104"/>
      <c r="M116" s="229">
        <f>M124</f>
        <v>67650</v>
      </c>
    </row>
    <row r="117" spans="1:13" ht="12.75">
      <c r="A117" s="158"/>
      <c r="B117" s="158"/>
      <c r="C117" s="16">
        <v>4110</v>
      </c>
      <c r="D117" s="30" t="s">
        <v>40</v>
      </c>
      <c r="E117" s="160">
        <v>2000</v>
      </c>
      <c r="F117" s="160">
        <f aca="true" t="shared" si="7" ref="F117:F123">E117</f>
        <v>2000</v>
      </c>
      <c r="G117" s="160">
        <f>E117</f>
        <v>2000</v>
      </c>
      <c r="H117" s="161"/>
      <c r="I117" s="161"/>
      <c r="J117" s="161"/>
      <c r="K117" s="161"/>
      <c r="L117" s="161"/>
      <c r="M117" s="161"/>
    </row>
    <row r="118" spans="1:13" ht="12.75">
      <c r="A118" s="158"/>
      <c r="B118" s="158"/>
      <c r="C118" s="16">
        <v>4120</v>
      </c>
      <c r="D118" s="30" t="s">
        <v>41</v>
      </c>
      <c r="E118" s="160">
        <v>150</v>
      </c>
      <c r="F118" s="160">
        <f t="shared" si="7"/>
        <v>150</v>
      </c>
      <c r="G118" s="160">
        <f>E118</f>
        <v>150</v>
      </c>
      <c r="H118" s="161"/>
      <c r="I118" s="161"/>
      <c r="J118" s="161"/>
      <c r="K118" s="161"/>
      <c r="L118" s="161"/>
      <c r="M118" s="161"/>
    </row>
    <row r="119" spans="1:13" ht="12.75">
      <c r="A119" s="158"/>
      <c r="B119" s="158"/>
      <c r="C119" s="16">
        <v>4170</v>
      </c>
      <c r="D119" s="30" t="s">
        <v>42</v>
      </c>
      <c r="E119" s="160">
        <v>15000</v>
      </c>
      <c r="F119" s="160">
        <f t="shared" si="7"/>
        <v>15000</v>
      </c>
      <c r="G119" s="160">
        <f>E119</f>
        <v>15000</v>
      </c>
      <c r="H119" s="161"/>
      <c r="I119" s="161"/>
      <c r="J119" s="161"/>
      <c r="K119" s="161"/>
      <c r="L119" s="161"/>
      <c r="M119" s="161"/>
    </row>
    <row r="120" spans="1:13" ht="12.75">
      <c r="A120" s="17"/>
      <c r="B120" s="17"/>
      <c r="C120" s="16">
        <v>4190</v>
      </c>
      <c r="D120" s="30" t="s">
        <v>228</v>
      </c>
      <c r="E120" s="51">
        <v>6500</v>
      </c>
      <c r="F120" s="180">
        <f t="shared" si="7"/>
        <v>6500</v>
      </c>
      <c r="G120" s="52"/>
      <c r="H120" s="52"/>
      <c r="I120" s="52"/>
      <c r="J120" s="52"/>
      <c r="K120" s="52"/>
      <c r="L120" s="52"/>
      <c r="M120" s="52"/>
    </row>
    <row r="121" spans="1:13" ht="12.75">
      <c r="A121" s="12"/>
      <c r="B121" s="12"/>
      <c r="C121" s="16">
        <v>4210</v>
      </c>
      <c r="D121" s="30" t="s">
        <v>33</v>
      </c>
      <c r="E121" s="51">
        <v>16500</v>
      </c>
      <c r="F121" s="180">
        <f t="shared" si="7"/>
        <v>16500</v>
      </c>
      <c r="G121" s="54"/>
      <c r="H121" s="54"/>
      <c r="I121" s="54"/>
      <c r="J121" s="54"/>
      <c r="K121" s="54"/>
      <c r="L121" s="54"/>
      <c r="M121" s="54"/>
    </row>
    <row r="122" spans="1:13" ht="12.75">
      <c r="A122" s="12"/>
      <c r="B122" s="12"/>
      <c r="C122" s="16">
        <v>4220</v>
      </c>
      <c r="D122" s="30" t="s">
        <v>253</v>
      </c>
      <c r="E122" s="51">
        <v>1200</v>
      </c>
      <c r="F122" s="180">
        <f t="shared" si="7"/>
        <v>1200</v>
      </c>
      <c r="G122" s="54"/>
      <c r="H122" s="54"/>
      <c r="I122" s="54"/>
      <c r="J122" s="54"/>
      <c r="K122" s="54"/>
      <c r="L122" s="54"/>
      <c r="M122" s="54"/>
    </row>
    <row r="123" spans="1:13" ht="12.75">
      <c r="A123" s="12"/>
      <c r="B123" s="12"/>
      <c r="C123" s="119">
        <v>4300</v>
      </c>
      <c r="D123" s="30" t="s">
        <v>31</v>
      </c>
      <c r="E123" s="51">
        <v>800000</v>
      </c>
      <c r="F123" s="180">
        <f t="shared" si="7"/>
        <v>800000</v>
      </c>
      <c r="G123" s="54"/>
      <c r="H123" s="54"/>
      <c r="I123" s="54"/>
      <c r="J123" s="54"/>
      <c r="K123" s="54"/>
      <c r="L123" s="54"/>
      <c r="M123" s="54"/>
    </row>
    <row r="124" spans="1:13" ht="24">
      <c r="A124" s="13"/>
      <c r="B124" s="13"/>
      <c r="C124" s="14">
        <v>6050</v>
      </c>
      <c r="D124" s="45" t="s">
        <v>236</v>
      </c>
      <c r="E124" s="62">
        <v>67650</v>
      </c>
      <c r="F124" s="66"/>
      <c r="G124" s="63"/>
      <c r="H124" s="63"/>
      <c r="I124" s="63"/>
      <c r="J124" s="63"/>
      <c r="K124" s="63"/>
      <c r="L124" s="63"/>
      <c r="M124" s="66">
        <f>E124</f>
        <v>67650</v>
      </c>
    </row>
    <row r="125" spans="1:13" ht="24">
      <c r="A125" s="90"/>
      <c r="B125" s="90">
        <v>75085</v>
      </c>
      <c r="C125" s="90"/>
      <c r="D125" s="91" t="s">
        <v>262</v>
      </c>
      <c r="E125" s="92">
        <f>SUM(E126:E128,E129:E136,E137:E145)</f>
        <v>2221256</v>
      </c>
      <c r="F125" s="92">
        <f>SUM(F126:F128,F129:F136,F137:F145)</f>
        <v>2221256</v>
      </c>
      <c r="G125" s="92">
        <f>SUM(G126:G128,G129:G136,G137:G145)</f>
        <v>1971256</v>
      </c>
      <c r="H125" s="92"/>
      <c r="I125" s="92">
        <f>SUM(I126:I142,I145:I145)</f>
        <v>5000</v>
      </c>
      <c r="J125" s="92"/>
      <c r="K125" s="92"/>
      <c r="L125" s="92"/>
      <c r="M125" s="92"/>
    </row>
    <row r="126" spans="1:13" ht="24">
      <c r="A126" s="17"/>
      <c r="B126" s="17"/>
      <c r="C126" s="16">
        <v>3020</v>
      </c>
      <c r="D126" s="30" t="s">
        <v>212</v>
      </c>
      <c r="E126" s="47">
        <v>5000</v>
      </c>
      <c r="F126" s="47">
        <f aca="true" t="shared" si="8" ref="F126:F144">E126</f>
        <v>5000</v>
      </c>
      <c r="G126" s="30"/>
      <c r="H126" s="47"/>
      <c r="I126" s="47">
        <f>E126</f>
        <v>5000</v>
      </c>
      <c r="J126" s="30"/>
      <c r="K126" s="30"/>
      <c r="L126" s="30"/>
      <c r="M126" s="30"/>
    </row>
    <row r="127" spans="1:13" ht="24">
      <c r="A127" s="12"/>
      <c r="B127" s="12"/>
      <c r="C127" s="16">
        <v>4010</v>
      </c>
      <c r="D127" s="30" t="s">
        <v>58</v>
      </c>
      <c r="E127" s="47">
        <v>1469810</v>
      </c>
      <c r="F127" s="47">
        <f t="shared" si="8"/>
        <v>1469810</v>
      </c>
      <c r="G127" s="47">
        <f>F127</f>
        <v>1469810</v>
      </c>
      <c r="H127" s="30"/>
      <c r="I127" s="30"/>
      <c r="J127" s="30"/>
      <c r="K127" s="30"/>
      <c r="L127" s="30"/>
      <c r="M127" s="30"/>
    </row>
    <row r="128" spans="1:13" ht="12.75">
      <c r="A128" s="12"/>
      <c r="B128" s="12"/>
      <c r="C128" s="16">
        <v>4040</v>
      </c>
      <c r="D128" s="30" t="s">
        <v>52</v>
      </c>
      <c r="E128" s="47">
        <v>102000</v>
      </c>
      <c r="F128" s="47">
        <f t="shared" si="8"/>
        <v>102000</v>
      </c>
      <c r="G128" s="47">
        <f>F128</f>
        <v>102000</v>
      </c>
      <c r="H128" s="30"/>
      <c r="I128" s="30"/>
      <c r="J128" s="30"/>
      <c r="K128" s="30"/>
      <c r="L128" s="30"/>
      <c r="M128" s="30"/>
    </row>
    <row r="129" spans="1:13" ht="12.75">
      <c r="A129" s="12"/>
      <c r="B129" s="12"/>
      <c r="C129" s="16">
        <v>4110</v>
      </c>
      <c r="D129" s="30" t="s">
        <v>40</v>
      </c>
      <c r="E129" s="47">
        <v>264242</v>
      </c>
      <c r="F129" s="47">
        <f t="shared" si="8"/>
        <v>264242</v>
      </c>
      <c r="G129" s="47">
        <f>F129</f>
        <v>264242</v>
      </c>
      <c r="H129" s="30"/>
      <c r="I129" s="30"/>
      <c r="J129" s="30"/>
      <c r="K129" s="30"/>
      <c r="L129" s="30"/>
      <c r="M129" s="30"/>
    </row>
    <row r="130" spans="1:13" ht="12.75">
      <c r="A130" s="12"/>
      <c r="B130" s="12"/>
      <c r="C130" s="16">
        <v>4120</v>
      </c>
      <c r="D130" s="30" t="s">
        <v>41</v>
      </c>
      <c r="E130" s="47">
        <v>35204</v>
      </c>
      <c r="F130" s="47">
        <f t="shared" si="8"/>
        <v>35204</v>
      </c>
      <c r="G130" s="47">
        <f>F130</f>
        <v>35204</v>
      </c>
      <c r="H130" s="30"/>
      <c r="I130" s="30"/>
      <c r="J130" s="30"/>
      <c r="K130" s="30"/>
      <c r="L130" s="30"/>
      <c r="M130" s="30"/>
    </row>
    <row r="131" spans="1:13" ht="12.75">
      <c r="A131" s="12"/>
      <c r="B131" s="12"/>
      <c r="C131" s="16">
        <v>4170</v>
      </c>
      <c r="D131" s="30" t="s">
        <v>42</v>
      </c>
      <c r="E131" s="47">
        <v>100000</v>
      </c>
      <c r="F131" s="47">
        <f t="shared" si="8"/>
        <v>100000</v>
      </c>
      <c r="G131" s="47">
        <f>F131</f>
        <v>100000</v>
      </c>
      <c r="H131" s="30"/>
      <c r="I131" s="30"/>
      <c r="J131" s="30"/>
      <c r="K131" s="30"/>
      <c r="L131" s="30"/>
      <c r="M131" s="30"/>
    </row>
    <row r="132" spans="1:13" ht="12.75">
      <c r="A132" s="12"/>
      <c r="B132" s="12"/>
      <c r="C132" s="16">
        <v>4190</v>
      </c>
      <c r="D132" s="30" t="s">
        <v>228</v>
      </c>
      <c r="E132" s="47">
        <v>3500</v>
      </c>
      <c r="F132" s="47">
        <f t="shared" si="8"/>
        <v>3500</v>
      </c>
      <c r="G132" s="47"/>
      <c r="H132" s="30"/>
      <c r="I132" s="30"/>
      <c r="J132" s="30"/>
      <c r="K132" s="30"/>
      <c r="L132" s="30"/>
      <c r="M132" s="30"/>
    </row>
    <row r="133" spans="1:13" ht="12.75">
      <c r="A133" s="12"/>
      <c r="B133" s="12"/>
      <c r="C133" s="16">
        <v>4210</v>
      </c>
      <c r="D133" s="30" t="s">
        <v>33</v>
      </c>
      <c r="E133" s="47">
        <v>80000</v>
      </c>
      <c r="F133" s="47">
        <f t="shared" si="8"/>
        <v>80000</v>
      </c>
      <c r="G133" s="30"/>
      <c r="H133" s="30"/>
      <c r="I133" s="30"/>
      <c r="J133" s="30"/>
      <c r="K133" s="30"/>
      <c r="L133" s="30"/>
      <c r="M133" s="30"/>
    </row>
    <row r="134" spans="1:13" ht="12.75">
      <c r="A134" s="12"/>
      <c r="B134" s="12"/>
      <c r="C134" s="16">
        <v>4220</v>
      </c>
      <c r="D134" s="30" t="s">
        <v>253</v>
      </c>
      <c r="E134" s="47">
        <v>2500</v>
      </c>
      <c r="F134" s="47">
        <f t="shared" si="8"/>
        <v>2500</v>
      </c>
      <c r="G134" s="30"/>
      <c r="H134" s="30"/>
      <c r="I134" s="30"/>
      <c r="J134" s="30"/>
      <c r="K134" s="30"/>
      <c r="L134" s="30"/>
      <c r="M134" s="30"/>
    </row>
    <row r="135" spans="1:13" ht="12.75">
      <c r="A135" s="12"/>
      <c r="B135" s="12"/>
      <c r="C135" s="16">
        <v>4260</v>
      </c>
      <c r="D135" s="30" t="s">
        <v>34</v>
      </c>
      <c r="E135" s="47">
        <v>30000</v>
      </c>
      <c r="F135" s="47">
        <f t="shared" si="8"/>
        <v>30000</v>
      </c>
      <c r="G135" s="30"/>
      <c r="H135" s="30"/>
      <c r="I135" s="30"/>
      <c r="J135" s="30"/>
      <c r="K135" s="30"/>
      <c r="L135" s="30"/>
      <c r="M135" s="30"/>
    </row>
    <row r="136" spans="1:13" ht="12.75">
      <c r="A136" s="12"/>
      <c r="B136" s="12"/>
      <c r="C136" s="16">
        <v>4270</v>
      </c>
      <c r="D136" s="30" t="s">
        <v>61</v>
      </c>
      <c r="E136" s="47">
        <v>20000</v>
      </c>
      <c r="F136" s="47">
        <f t="shared" si="8"/>
        <v>20000</v>
      </c>
      <c r="G136" s="30"/>
      <c r="H136" s="30"/>
      <c r="I136" s="30"/>
      <c r="J136" s="30"/>
      <c r="K136" s="30"/>
      <c r="L136" s="30"/>
      <c r="M136" s="30"/>
    </row>
    <row r="137" spans="1:13" ht="12.75">
      <c r="A137" s="12"/>
      <c r="B137" s="12"/>
      <c r="C137" s="16">
        <v>4280</v>
      </c>
      <c r="D137" s="30" t="s">
        <v>62</v>
      </c>
      <c r="E137" s="47">
        <v>2000</v>
      </c>
      <c r="F137" s="47">
        <f t="shared" si="8"/>
        <v>2000</v>
      </c>
      <c r="G137" s="30"/>
      <c r="H137" s="30"/>
      <c r="I137" s="30"/>
      <c r="J137" s="30"/>
      <c r="K137" s="30"/>
      <c r="L137" s="30"/>
      <c r="M137" s="30"/>
    </row>
    <row r="138" spans="1:13" ht="12.75">
      <c r="A138" s="12"/>
      <c r="B138" s="12"/>
      <c r="C138" s="16">
        <v>4300</v>
      </c>
      <c r="D138" s="30" t="s">
        <v>31</v>
      </c>
      <c r="E138" s="47">
        <v>40000</v>
      </c>
      <c r="F138" s="47">
        <f t="shared" si="8"/>
        <v>40000</v>
      </c>
      <c r="G138" s="30"/>
      <c r="H138" s="30"/>
      <c r="I138" s="30"/>
      <c r="J138" s="30"/>
      <c r="K138" s="30"/>
      <c r="L138" s="30"/>
      <c r="M138" s="30"/>
    </row>
    <row r="139" spans="1:13" ht="24">
      <c r="A139" s="13"/>
      <c r="B139" s="13"/>
      <c r="C139" s="14">
        <v>4360</v>
      </c>
      <c r="D139" s="45" t="s">
        <v>196</v>
      </c>
      <c r="E139" s="46">
        <v>10000</v>
      </c>
      <c r="F139" s="46">
        <f t="shared" si="8"/>
        <v>10000</v>
      </c>
      <c r="G139" s="45"/>
      <c r="H139" s="45"/>
      <c r="I139" s="45"/>
      <c r="J139" s="45"/>
      <c r="K139" s="45"/>
      <c r="L139" s="45"/>
      <c r="M139" s="45"/>
    </row>
    <row r="140" spans="1:13" ht="12.75">
      <c r="A140" s="135"/>
      <c r="B140" s="135"/>
      <c r="C140" s="147">
        <v>4410</v>
      </c>
      <c r="D140" s="130" t="s">
        <v>63</v>
      </c>
      <c r="E140" s="148">
        <v>17000</v>
      </c>
      <c r="F140" s="266">
        <f t="shared" si="8"/>
        <v>17000</v>
      </c>
      <c r="G140" s="149"/>
      <c r="H140" s="149"/>
      <c r="I140" s="149"/>
      <c r="J140" s="149"/>
      <c r="K140" s="149"/>
      <c r="L140" s="149"/>
      <c r="M140" s="149"/>
    </row>
    <row r="141" spans="1:13" ht="12.75">
      <c r="A141" s="12"/>
      <c r="B141" s="12"/>
      <c r="C141" s="16">
        <v>4430</v>
      </c>
      <c r="D141" s="30" t="s">
        <v>45</v>
      </c>
      <c r="E141" s="51">
        <v>1100</v>
      </c>
      <c r="F141" s="47">
        <f t="shared" si="8"/>
        <v>1100</v>
      </c>
      <c r="G141" s="52"/>
      <c r="H141" s="52"/>
      <c r="I141" s="52"/>
      <c r="J141" s="52"/>
      <c r="K141" s="52"/>
      <c r="L141" s="52"/>
      <c r="M141" s="52"/>
    </row>
    <row r="142" spans="1:13" ht="24">
      <c r="A142" s="12"/>
      <c r="B142" s="12"/>
      <c r="C142" s="16">
        <v>4440</v>
      </c>
      <c r="D142" s="30" t="s">
        <v>53</v>
      </c>
      <c r="E142" s="51">
        <v>17900</v>
      </c>
      <c r="F142" s="47">
        <f t="shared" si="8"/>
        <v>17900</v>
      </c>
      <c r="G142" s="52"/>
      <c r="H142" s="52"/>
      <c r="I142" s="52"/>
      <c r="J142" s="52"/>
      <c r="K142" s="52"/>
      <c r="L142" s="52"/>
      <c r="M142" s="52"/>
    </row>
    <row r="143" spans="1:13" ht="12.75">
      <c r="A143" s="12"/>
      <c r="B143" s="12"/>
      <c r="C143" s="16">
        <v>4480</v>
      </c>
      <c r="D143" s="30" t="s">
        <v>190</v>
      </c>
      <c r="E143" s="51">
        <v>1000</v>
      </c>
      <c r="F143" s="47">
        <f t="shared" si="8"/>
        <v>1000</v>
      </c>
      <c r="G143" s="52"/>
      <c r="H143" s="52"/>
      <c r="I143" s="52"/>
      <c r="J143" s="52"/>
      <c r="K143" s="52"/>
      <c r="L143" s="52"/>
      <c r="M143" s="52"/>
    </row>
    <row r="144" spans="1:13" ht="36">
      <c r="A144" s="12"/>
      <c r="B144" s="12"/>
      <c r="C144" s="16">
        <v>4520</v>
      </c>
      <c r="D144" s="30" t="s">
        <v>183</v>
      </c>
      <c r="E144" s="51">
        <v>5000</v>
      </c>
      <c r="F144" s="47">
        <f t="shared" si="8"/>
        <v>5000</v>
      </c>
      <c r="G144" s="52"/>
      <c r="H144" s="52"/>
      <c r="I144" s="52"/>
      <c r="J144" s="52"/>
      <c r="K144" s="52"/>
      <c r="L144" s="52"/>
      <c r="M144" s="52"/>
    </row>
    <row r="145" spans="1:13" ht="24">
      <c r="A145" s="12"/>
      <c r="B145" s="12"/>
      <c r="C145" s="65">
        <v>4700</v>
      </c>
      <c r="D145" s="30" t="s">
        <v>56</v>
      </c>
      <c r="E145" s="51">
        <v>15000</v>
      </c>
      <c r="F145" s="47">
        <f>E145</f>
        <v>15000</v>
      </c>
      <c r="G145" s="52"/>
      <c r="H145" s="52"/>
      <c r="I145" s="52"/>
      <c r="J145" s="52"/>
      <c r="K145" s="52"/>
      <c r="L145" s="52"/>
      <c r="M145" s="52"/>
    </row>
    <row r="146" spans="1:13" ht="12.75">
      <c r="A146" s="90"/>
      <c r="B146" s="90">
        <v>75095</v>
      </c>
      <c r="C146" s="90"/>
      <c r="D146" s="91" t="s">
        <v>27</v>
      </c>
      <c r="E146" s="99">
        <f>SUM(E147:E151)</f>
        <v>105000</v>
      </c>
      <c r="F146" s="99">
        <f>SUM(F147:F151)</f>
        <v>105000</v>
      </c>
      <c r="G146" s="99"/>
      <c r="H146" s="99"/>
      <c r="I146" s="99">
        <f>SUM(I147:I151)</f>
        <v>29000</v>
      </c>
      <c r="J146" s="99"/>
      <c r="K146" s="99"/>
      <c r="L146" s="99"/>
      <c r="M146" s="99"/>
    </row>
    <row r="147" spans="1:13" ht="24">
      <c r="A147" s="17"/>
      <c r="B147" s="17"/>
      <c r="C147" s="16">
        <v>3030</v>
      </c>
      <c r="D147" s="30" t="s">
        <v>55</v>
      </c>
      <c r="E147" s="47">
        <v>29000</v>
      </c>
      <c r="F147" s="47">
        <f>E147</f>
        <v>29000</v>
      </c>
      <c r="G147" s="30"/>
      <c r="H147" s="47"/>
      <c r="I147" s="47">
        <f>E147</f>
        <v>29000</v>
      </c>
      <c r="J147" s="30"/>
      <c r="K147" s="30"/>
      <c r="L147" s="30"/>
      <c r="M147" s="30"/>
    </row>
    <row r="148" spans="1:13" ht="12.75">
      <c r="A148" s="12"/>
      <c r="B148" s="12"/>
      <c r="C148" s="16">
        <v>4210</v>
      </c>
      <c r="D148" s="30" t="s">
        <v>33</v>
      </c>
      <c r="E148" s="47">
        <v>1000</v>
      </c>
      <c r="F148" s="47">
        <f>E148</f>
        <v>1000</v>
      </c>
      <c r="G148" s="30"/>
      <c r="H148" s="47"/>
      <c r="I148" s="47"/>
      <c r="J148" s="30"/>
      <c r="K148" s="30"/>
      <c r="L148" s="30"/>
      <c r="M148" s="30"/>
    </row>
    <row r="149" spans="1:13" ht="12.75">
      <c r="A149" s="12"/>
      <c r="B149" s="12"/>
      <c r="C149" s="16">
        <v>4220</v>
      </c>
      <c r="D149" s="30" t="s">
        <v>253</v>
      </c>
      <c r="E149" s="47">
        <v>10000</v>
      </c>
      <c r="F149" s="47">
        <f>E149</f>
        <v>10000</v>
      </c>
      <c r="G149" s="30"/>
      <c r="H149" s="47"/>
      <c r="I149" s="47"/>
      <c r="J149" s="30"/>
      <c r="K149" s="30"/>
      <c r="L149" s="30"/>
      <c r="M149" s="30"/>
    </row>
    <row r="150" spans="1:13" ht="12.75">
      <c r="A150" s="12"/>
      <c r="B150" s="12"/>
      <c r="C150" s="119">
        <v>4300</v>
      </c>
      <c r="D150" s="30" t="s">
        <v>31</v>
      </c>
      <c r="E150" s="47">
        <v>40000</v>
      </c>
      <c r="F150" s="47">
        <f>E150</f>
        <v>40000</v>
      </c>
      <c r="G150" s="30"/>
      <c r="H150" s="47"/>
      <c r="I150" s="47"/>
      <c r="J150" s="30"/>
      <c r="K150" s="30"/>
      <c r="L150" s="30"/>
      <c r="M150" s="30"/>
    </row>
    <row r="151" spans="1:13" ht="12.75">
      <c r="A151" s="12"/>
      <c r="B151" s="12"/>
      <c r="C151" s="17">
        <v>4430</v>
      </c>
      <c r="D151" s="49" t="s">
        <v>109</v>
      </c>
      <c r="E151" s="48">
        <v>25000</v>
      </c>
      <c r="F151" s="48">
        <f>E151</f>
        <v>25000</v>
      </c>
      <c r="G151" s="49"/>
      <c r="H151" s="48"/>
      <c r="I151" s="48"/>
      <c r="J151" s="49"/>
      <c r="K151" s="49"/>
      <c r="L151" s="49"/>
      <c r="M151" s="49"/>
    </row>
    <row r="152" spans="1:13" ht="74.25" customHeight="1">
      <c r="A152" s="90"/>
      <c r="B152" s="90">
        <v>75095</v>
      </c>
      <c r="C152" s="90"/>
      <c r="D152" s="163" t="s">
        <v>241</v>
      </c>
      <c r="E152" s="99">
        <f>SUM(E153:E161)</f>
        <v>12000</v>
      </c>
      <c r="F152" s="99">
        <f>SUM(F153:F161)</f>
        <v>12000</v>
      </c>
      <c r="G152" s="99">
        <f>SUM(G153:G161)</f>
        <v>12000</v>
      </c>
      <c r="H152" s="99"/>
      <c r="I152" s="99"/>
      <c r="J152" s="99"/>
      <c r="K152" s="99"/>
      <c r="L152" s="99"/>
      <c r="M152" s="99"/>
    </row>
    <row r="153" spans="1:13" ht="24">
      <c r="A153" s="12"/>
      <c r="B153" s="12"/>
      <c r="C153" s="136">
        <v>4018</v>
      </c>
      <c r="D153" s="238" t="s">
        <v>209</v>
      </c>
      <c r="E153" s="249">
        <v>7673</v>
      </c>
      <c r="F153" s="239">
        <f>E153</f>
        <v>7673</v>
      </c>
      <c r="G153" s="239">
        <f>F153</f>
        <v>7673</v>
      </c>
      <c r="H153" s="240"/>
      <c r="I153" s="240"/>
      <c r="J153" s="240"/>
      <c r="K153" s="240"/>
      <c r="L153" s="240"/>
      <c r="M153" s="240"/>
    </row>
    <row r="154" spans="1:13" ht="24">
      <c r="A154" s="12"/>
      <c r="B154" s="12"/>
      <c r="C154" s="137">
        <v>4019</v>
      </c>
      <c r="D154" s="138" t="s">
        <v>203</v>
      </c>
      <c r="E154" s="250">
        <v>1354</v>
      </c>
      <c r="F154" s="55">
        <f aca="true" t="shared" si="9" ref="F154:G161">E154</f>
        <v>1354</v>
      </c>
      <c r="G154" s="55">
        <f>F154</f>
        <v>1354</v>
      </c>
      <c r="H154" s="54"/>
      <c r="I154" s="54"/>
      <c r="J154" s="54"/>
      <c r="K154" s="54"/>
      <c r="L154" s="54"/>
      <c r="M154" s="54"/>
    </row>
    <row r="155" spans="1:13" ht="24">
      <c r="A155" s="11"/>
      <c r="B155" s="11"/>
      <c r="C155" s="137">
        <v>4019</v>
      </c>
      <c r="D155" s="138" t="s">
        <v>204</v>
      </c>
      <c r="E155" s="250">
        <v>1003</v>
      </c>
      <c r="F155" s="55">
        <f t="shared" si="9"/>
        <v>1003</v>
      </c>
      <c r="G155" s="55">
        <f>F155</f>
        <v>1003</v>
      </c>
      <c r="H155" s="54"/>
      <c r="I155" s="54"/>
      <c r="J155" s="54"/>
      <c r="K155" s="54"/>
      <c r="L155" s="54"/>
      <c r="M155" s="54"/>
    </row>
    <row r="156" spans="1:13" ht="24">
      <c r="A156" s="16"/>
      <c r="B156" s="16"/>
      <c r="C156" s="137">
        <v>4118</v>
      </c>
      <c r="D156" s="241" t="s">
        <v>210</v>
      </c>
      <c r="E156" s="250">
        <v>1319</v>
      </c>
      <c r="F156" s="55">
        <f t="shared" si="9"/>
        <v>1319</v>
      </c>
      <c r="G156" s="55">
        <f t="shared" si="9"/>
        <v>1319</v>
      </c>
      <c r="H156" s="54"/>
      <c r="I156" s="54"/>
      <c r="J156" s="54"/>
      <c r="K156" s="54"/>
      <c r="L156" s="54"/>
      <c r="M156" s="54"/>
    </row>
    <row r="157" spans="1:13" ht="24">
      <c r="A157" s="16"/>
      <c r="B157" s="16"/>
      <c r="C157" s="137">
        <v>4119</v>
      </c>
      <c r="D157" s="241" t="s">
        <v>205</v>
      </c>
      <c r="E157" s="250">
        <v>233</v>
      </c>
      <c r="F157" s="311">
        <f t="shared" si="9"/>
        <v>233</v>
      </c>
      <c r="G157" s="311">
        <f t="shared" si="9"/>
        <v>233</v>
      </c>
      <c r="H157" s="312"/>
      <c r="I157" s="313"/>
      <c r="J157" s="54"/>
      <c r="K157" s="54"/>
      <c r="L157" s="54"/>
      <c r="M157" s="54"/>
    </row>
    <row r="158" spans="1:13" ht="24">
      <c r="A158" s="16"/>
      <c r="B158" s="16"/>
      <c r="C158" s="137">
        <v>4119</v>
      </c>
      <c r="D158" s="241" t="s">
        <v>206</v>
      </c>
      <c r="E158" s="250">
        <v>172</v>
      </c>
      <c r="F158" s="55">
        <f t="shared" si="9"/>
        <v>172</v>
      </c>
      <c r="G158" s="55">
        <f t="shared" si="9"/>
        <v>172</v>
      </c>
      <c r="H158" s="54"/>
      <c r="I158" s="54"/>
      <c r="J158" s="54"/>
      <c r="K158" s="54"/>
      <c r="L158" s="54"/>
      <c r="M158" s="54"/>
    </row>
    <row r="159" spans="1:13" ht="24">
      <c r="A159" s="14"/>
      <c r="B159" s="14"/>
      <c r="C159" s="164">
        <v>4128</v>
      </c>
      <c r="D159" s="165" t="s">
        <v>213</v>
      </c>
      <c r="E159" s="255">
        <v>188</v>
      </c>
      <c r="F159" s="66">
        <f t="shared" si="9"/>
        <v>188</v>
      </c>
      <c r="G159" s="66">
        <f t="shared" si="9"/>
        <v>188</v>
      </c>
      <c r="H159" s="63"/>
      <c r="I159" s="63"/>
      <c r="J159" s="63"/>
      <c r="K159" s="63"/>
      <c r="L159" s="63"/>
      <c r="M159" s="63"/>
    </row>
    <row r="160" spans="1:13" ht="24">
      <c r="A160" s="12"/>
      <c r="B160" s="12"/>
      <c r="C160" s="267">
        <v>4129</v>
      </c>
      <c r="D160" s="314" t="s">
        <v>207</v>
      </c>
      <c r="E160" s="268">
        <v>33</v>
      </c>
      <c r="F160" s="239">
        <f t="shared" si="9"/>
        <v>33</v>
      </c>
      <c r="G160" s="239">
        <f t="shared" si="9"/>
        <v>33</v>
      </c>
      <c r="H160" s="240"/>
      <c r="I160" s="240"/>
      <c r="J160" s="240"/>
      <c r="K160" s="240"/>
      <c r="L160" s="240"/>
      <c r="M160" s="240"/>
    </row>
    <row r="161" spans="1:13" ht="24">
      <c r="A161" s="12"/>
      <c r="B161" s="12"/>
      <c r="C161" s="164">
        <v>4129</v>
      </c>
      <c r="D161" s="165" t="s">
        <v>208</v>
      </c>
      <c r="E161" s="166">
        <v>25</v>
      </c>
      <c r="F161" s="66">
        <f t="shared" si="9"/>
        <v>25</v>
      </c>
      <c r="G161" s="66">
        <f t="shared" si="9"/>
        <v>25</v>
      </c>
      <c r="H161" s="63"/>
      <c r="I161" s="63"/>
      <c r="J161" s="63"/>
      <c r="K161" s="63"/>
      <c r="L161" s="63"/>
      <c r="M161" s="63"/>
    </row>
    <row r="162" spans="1:13" ht="61.5" customHeight="1">
      <c r="A162" s="86">
        <v>751</v>
      </c>
      <c r="B162" s="86"/>
      <c r="C162" s="87"/>
      <c r="D162" s="88" t="s">
        <v>66</v>
      </c>
      <c r="E162" s="100">
        <f>E163</f>
        <v>4900</v>
      </c>
      <c r="F162" s="100">
        <f>F163</f>
        <v>4900</v>
      </c>
      <c r="G162" s="100">
        <f>G163</f>
        <v>4900</v>
      </c>
      <c r="H162" s="100"/>
      <c r="I162" s="100"/>
      <c r="J162" s="100"/>
      <c r="K162" s="100">
        <f>K163</f>
        <v>4549</v>
      </c>
      <c r="L162" s="101"/>
      <c r="M162" s="101"/>
    </row>
    <row r="163" spans="1:13" ht="45" customHeight="1">
      <c r="A163" s="90"/>
      <c r="B163" s="90">
        <v>75101</v>
      </c>
      <c r="C163" s="90"/>
      <c r="D163" s="91" t="s">
        <v>67</v>
      </c>
      <c r="E163" s="99">
        <f>SUM(E164:E165)</f>
        <v>4900</v>
      </c>
      <c r="F163" s="99">
        <f>SUM(F164:F165)</f>
        <v>4900</v>
      </c>
      <c r="G163" s="99">
        <f>SUM(G164:G165)</f>
        <v>4900</v>
      </c>
      <c r="H163" s="99"/>
      <c r="I163" s="99"/>
      <c r="J163" s="99"/>
      <c r="K163" s="99">
        <f>K164+K165</f>
        <v>4549</v>
      </c>
      <c r="L163" s="104"/>
      <c r="M163" s="104"/>
    </row>
    <row r="164" spans="1:13" ht="12.75">
      <c r="A164" s="12"/>
      <c r="B164" s="12"/>
      <c r="C164" s="16">
        <v>4110</v>
      </c>
      <c r="D164" s="30" t="s">
        <v>40</v>
      </c>
      <c r="E164" s="42">
        <v>700</v>
      </c>
      <c r="F164" s="51">
        <f>E164</f>
        <v>700</v>
      </c>
      <c r="G164" s="51">
        <f>E164</f>
        <v>700</v>
      </c>
      <c r="H164" s="51"/>
      <c r="I164" s="51"/>
      <c r="J164" s="51"/>
      <c r="K164" s="51">
        <v>549</v>
      </c>
      <c r="L164" s="52"/>
      <c r="M164" s="52"/>
    </row>
    <row r="165" spans="1:13" ht="12.75">
      <c r="A165" s="12"/>
      <c r="B165" s="12"/>
      <c r="C165" s="16">
        <v>4170</v>
      </c>
      <c r="D165" s="30" t="s">
        <v>42</v>
      </c>
      <c r="E165" s="51">
        <v>4200</v>
      </c>
      <c r="F165" s="51">
        <f>E165</f>
        <v>4200</v>
      </c>
      <c r="G165" s="51">
        <f>F165</f>
        <v>4200</v>
      </c>
      <c r="H165" s="51"/>
      <c r="I165" s="51"/>
      <c r="J165" s="51"/>
      <c r="K165" s="51">
        <v>4000</v>
      </c>
      <c r="L165" s="52"/>
      <c r="M165" s="52"/>
    </row>
    <row r="166" spans="1:13" ht="24">
      <c r="A166" s="86">
        <v>754</v>
      </c>
      <c r="B166" s="86"/>
      <c r="C166" s="87"/>
      <c r="D166" s="88" t="s">
        <v>68</v>
      </c>
      <c r="E166" s="89">
        <f>SUM(E167+E178+E182)</f>
        <v>461000</v>
      </c>
      <c r="F166" s="221">
        <f>SUM(F167+F178+F182)</f>
        <v>461000</v>
      </c>
      <c r="G166" s="89"/>
      <c r="H166" s="89"/>
      <c r="I166" s="89">
        <f>SUM(I167+I178)</f>
        <v>123500</v>
      </c>
      <c r="J166" s="89"/>
      <c r="K166" s="89"/>
      <c r="L166" s="89"/>
      <c r="M166" s="89"/>
    </row>
    <row r="167" spans="1:13" ht="12.75">
      <c r="A167" s="90"/>
      <c r="B167" s="90">
        <v>75412</v>
      </c>
      <c r="C167" s="90"/>
      <c r="D167" s="91" t="s">
        <v>69</v>
      </c>
      <c r="E167" s="92">
        <f>SUM(E168:E177)</f>
        <v>346000</v>
      </c>
      <c r="F167" s="224">
        <f>SUM(F168:F177)</f>
        <v>346000</v>
      </c>
      <c r="G167" s="224">
        <f>SUM(G168:G177)</f>
        <v>0</v>
      </c>
      <c r="H167" s="224">
        <f>SUM(H168:H177)</f>
        <v>0</v>
      </c>
      <c r="I167" s="224">
        <f>SUM(I168:I177)</f>
        <v>123500</v>
      </c>
      <c r="J167" s="92"/>
      <c r="K167" s="92"/>
      <c r="L167" s="92"/>
      <c r="M167" s="92"/>
    </row>
    <row r="168" spans="1:13" ht="24">
      <c r="A168" s="17"/>
      <c r="B168" s="17"/>
      <c r="C168" s="16">
        <v>3020</v>
      </c>
      <c r="D168" s="27" t="s">
        <v>212</v>
      </c>
      <c r="E168" s="41">
        <v>30000</v>
      </c>
      <c r="F168" s="47">
        <f>E168</f>
        <v>30000</v>
      </c>
      <c r="G168" s="30"/>
      <c r="H168" s="30"/>
      <c r="I168" s="47">
        <f>E168</f>
        <v>30000</v>
      </c>
      <c r="J168" s="30"/>
      <c r="K168" s="30"/>
      <c r="L168" s="30"/>
      <c r="M168" s="30"/>
    </row>
    <row r="169" spans="1:13" ht="24">
      <c r="A169" s="12"/>
      <c r="B169" s="12"/>
      <c r="C169" s="16">
        <v>3030</v>
      </c>
      <c r="D169" s="27" t="s">
        <v>55</v>
      </c>
      <c r="E169" s="41">
        <v>93500</v>
      </c>
      <c r="F169" s="47">
        <f>E169</f>
        <v>93500</v>
      </c>
      <c r="G169" s="30"/>
      <c r="H169" s="30"/>
      <c r="I169" s="47">
        <f>F169</f>
        <v>93500</v>
      </c>
      <c r="J169" s="30"/>
      <c r="K169" s="30"/>
      <c r="L169" s="30"/>
      <c r="M169" s="30"/>
    </row>
    <row r="170" spans="1:13" ht="12.75">
      <c r="A170" s="12"/>
      <c r="B170" s="12"/>
      <c r="C170" s="16">
        <v>4210</v>
      </c>
      <c r="D170" s="30" t="s">
        <v>43</v>
      </c>
      <c r="E170" s="47">
        <v>60000</v>
      </c>
      <c r="F170" s="47">
        <f aca="true" t="shared" si="10" ref="F170:F177">E170</f>
        <v>60000</v>
      </c>
      <c r="G170" s="30"/>
      <c r="H170" s="30"/>
      <c r="I170" s="30"/>
      <c r="J170" s="30"/>
      <c r="K170" s="30"/>
      <c r="L170" s="30"/>
      <c r="M170" s="30"/>
    </row>
    <row r="171" spans="1:13" ht="12.75">
      <c r="A171" s="12"/>
      <c r="B171" s="12"/>
      <c r="C171" s="17">
        <v>4260</v>
      </c>
      <c r="D171" s="49" t="s">
        <v>34</v>
      </c>
      <c r="E171" s="48">
        <v>50000</v>
      </c>
      <c r="F171" s="48">
        <f t="shared" si="10"/>
        <v>50000</v>
      </c>
      <c r="G171" s="49"/>
      <c r="H171" s="49"/>
      <c r="I171" s="49"/>
      <c r="J171" s="49"/>
      <c r="K171" s="49"/>
      <c r="L171" s="49"/>
      <c r="M171" s="49"/>
    </row>
    <row r="172" spans="1:13" ht="12.75">
      <c r="A172" s="12"/>
      <c r="B172" s="12"/>
      <c r="C172" s="17">
        <v>4270</v>
      </c>
      <c r="D172" s="49" t="s">
        <v>35</v>
      </c>
      <c r="E172" s="48">
        <v>50000</v>
      </c>
      <c r="F172" s="48">
        <f t="shared" si="10"/>
        <v>50000</v>
      </c>
      <c r="G172" s="49"/>
      <c r="H172" s="49"/>
      <c r="I172" s="49"/>
      <c r="J172" s="49"/>
      <c r="K172" s="49"/>
      <c r="L172" s="49"/>
      <c r="M172" s="49"/>
    </row>
    <row r="173" spans="1:13" ht="12.75">
      <c r="A173" s="12"/>
      <c r="B173" s="12"/>
      <c r="C173" s="16">
        <v>4280</v>
      </c>
      <c r="D173" s="30" t="s">
        <v>62</v>
      </c>
      <c r="E173" s="47">
        <v>10000</v>
      </c>
      <c r="F173" s="47">
        <f t="shared" si="10"/>
        <v>10000</v>
      </c>
      <c r="G173" s="30"/>
      <c r="H173" s="30"/>
      <c r="I173" s="30"/>
      <c r="J173" s="30"/>
      <c r="K173" s="30"/>
      <c r="L173" s="30"/>
      <c r="M173" s="30"/>
    </row>
    <row r="174" spans="1:13" ht="12.75">
      <c r="A174" s="12"/>
      <c r="B174" s="12"/>
      <c r="C174" s="11">
        <v>4300</v>
      </c>
      <c r="D174" s="27" t="s">
        <v>31</v>
      </c>
      <c r="E174" s="41">
        <v>21000</v>
      </c>
      <c r="F174" s="41">
        <f t="shared" si="10"/>
        <v>21000</v>
      </c>
      <c r="G174" s="27"/>
      <c r="H174" s="27"/>
      <c r="I174" s="27"/>
      <c r="J174" s="27"/>
      <c r="K174" s="27"/>
      <c r="L174" s="27"/>
      <c r="M174" s="27"/>
    </row>
    <row r="175" spans="1:13" ht="24">
      <c r="A175" s="12"/>
      <c r="B175" s="12"/>
      <c r="C175" s="11">
        <v>4360</v>
      </c>
      <c r="D175" s="27" t="s">
        <v>196</v>
      </c>
      <c r="E175" s="41">
        <v>1000</v>
      </c>
      <c r="F175" s="41">
        <f t="shared" si="10"/>
        <v>1000</v>
      </c>
      <c r="G175" s="27"/>
      <c r="H175" s="27"/>
      <c r="I175" s="27"/>
      <c r="J175" s="27"/>
      <c r="K175" s="27"/>
      <c r="L175" s="27"/>
      <c r="M175" s="27"/>
    </row>
    <row r="176" spans="1:13" ht="12.75">
      <c r="A176" s="12"/>
      <c r="B176" s="12"/>
      <c r="C176" s="16">
        <v>4430</v>
      </c>
      <c r="D176" s="30" t="s">
        <v>45</v>
      </c>
      <c r="E176" s="47">
        <v>25500</v>
      </c>
      <c r="F176" s="47">
        <f>E176</f>
        <v>25500</v>
      </c>
      <c r="G176" s="30"/>
      <c r="H176" s="30"/>
      <c r="I176" s="30"/>
      <c r="J176" s="30"/>
      <c r="K176" s="30"/>
      <c r="L176" s="30"/>
      <c r="M176" s="30"/>
    </row>
    <row r="177" spans="1:13" ht="36">
      <c r="A177" s="13"/>
      <c r="B177" s="13"/>
      <c r="C177" s="14">
        <v>4520</v>
      </c>
      <c r="D177" s="45" t="s">
        <v>183</v>
      </c>
      <c r="E177" s="46">
        <v>5000</v>
      </c>
      <c r="F177" s="46">
        <f t="shared" si="10"/>
        <v>5000</v>
      </c>
      <c r="G177" s="45"/>
      <c r="H177" s="45"/>
      <c r="I177" s="45"/>
      <c r="J177" s="45"/>
      <c r="K177" s="45"/>
      <c r="L177" s="45"/>
      <c r="M177" s="45"/>
    </row>
    <row r="178" spans="1:13" ht="12.75">
      <c r="A178" s="90"/>
      <c r="B178" s="90">
        <v>75421</v>
      </c>
      <c r="C178" s="90"/>
      <c r="D178" s="91" t="s">
        <v>70</v>
      </c>
      <c r="E178" s="92">
        <f>SUM(E179:E181)</f>
        <v>112000</v>
      </c>
      <c r="F178" s="92">
        <f>SUM(F179:F181)</f>
        <v>112000</v>
      </c>
      <c r="G178" s="92"/>
      <c r="H178" s="92"/>
      <c r="I178" s="92"/>
      <c r="J178" s="92"/>
      <c r="K178" s="92"/>
      <c r="L178" s="92"/>
      <c r="M178" s="92"/>
    </row>
    <row r="179" spans="1:13" ht="12.75">
      <c r="A179" s="12"/>
      <c r="B179" s="12"/>
      <c r="C179" s="16">
        <v>4210</v>
      </c>
      <c r="D179" s="30" t="s">
        <v>33</v>
      </c>
      <c r="E179" s="47">
        <v>2000</v>
      </c>
      <c r="F179" s="47">
        <f>E179</f>
        <v>2000</v>
      </c>
      <c r="G179" s="30"/>
      <c r="H179" s="30"/>
      <c r="I179" s="30"/>
      <c r="J179" s="30"/>
      <c r="K179" s="30"/>
      <c r="L179" s="30"/>
      <c r="M179" s="30"/>
    </row>
    <row r="180" spans="1:13" ht="12.75">
      <c r="A180" s="12"/>
      <c r="B180" s="12"/>
      <c r="C180" s="17">
        <v>4270</v>
      </c>
      <c r="D180" s="49" t="s">
        <v>35</v>
      </c>
      <c r="E180" s="48">
        <v>10000</v>
      </c>
      <c r="F180" s="48">
        <f>E180</f>
        <v>10000</v>
      </c>
      <c r="G180" s="162"/>
      <c r="H180" s="162"/>
      <c r="I180" s="162"/>
      <c r="J180" s="162"/>
      <c r="K180" s="162"/>
      <c r="L180" s="162"/>
      <c r="M180" s="162"/>
    </row>
    <row r="181" spans="1:13" ht="12.75">
      <c r="A181" s="13"/>
      <c r="B181" s="13"/>
      <c r="C181" s="14">
        <v>4300</v>
      </c>
      <c r="D181" s="45" t="s">
        <v>31</v>
      </c>
      <c r="E181" s="46">
        <v>100000</v>
      </c>
      <c r="F181" s="46">
        <f>E181</f>
        <v>100000</v>
      </c>
      <c r="G181" s="326"/>
      <c r="H181" s="327"/>
      <c r="I181" s="326"/>
      <c r="J181" s="326"/>
      <c r="K181" s="326"/>
      <c r="L181" s="326"/>
      <c r="M181" s="326"/>
    </row>
    <row r="182" spans="1:13" ht="12.75">
      <c r="A182" s="222"/>
      <c r="B182" s="222">
        <v>75495</v>
      </c>
      <c r="C182" s="222"/>
      <c r="D182" s="223" t="s">
        <v>174</v>
      </c>
      <c r="E182" s="224">
        <f>E183</f>
        <v>3000</v>
      </c>
      <c r="F182" s="224">
        <f>F183</f>
        <v>3000</v>
      </c>
      <c r="G182" s="224"/>
      <c r="H182" s="224"/>
      <c r="I182" s="224"/>
      <c r="J182" s="224"/>
      <c r="K182" s="224"/>
      <c r="L182" s="224"/>
      <c r="M182" s="224"/>
    </row>
    <row r="183" spans="1:13" ht="12.75">
      <c r="A183" s="12"/>
      <c r="B183" s="12"/>
      <c r="C183" s="17">
        <v>4300</v>
      </c>
      <c r="D183" s="49" t="s">
        <v>31</v>
      </c>
      <c r="E183" s="47">
        <v>3000</v>
      </c>
      <c r="F183" s="47">
        <f>E183</f>
        <v>3000</v>
      </c>
      <c r="G183" s="30"/>
      <c r="H183" s="30"/>
      <c r="I183" s="30"/>
      <c r="J183" s="30"/>
      <c r="K183" s="30"/>
      <c r="L183" s="30"/>
      <c r="M183" s="30"/>
    </row>
    <row r="184" spans="1:13" ht="12.75">
      <c r="A184" s="86">
        <v>757</v>
      </c>
      <c r="B184" s="86"/>
      <c r="C184" s="87"/>
      <c r="D184" s="88" t="s">
        <v>73</v>
      </c>
      <c r="E184" s="89">
        <f>E185</f>
        <v>3274997</v>
      </c>
      <c r="F184" s="89">
        <f>F185</f>
        <v>3274997</v>
      </c>
      <c r="G184" s="89"/>
      <c r="H184" s="89"/>
      <c r="I184" s="89"/>
      <c r="J184" s="89">
        <f>J185</f>
        <v>3274997</v>
      </c>
      <c r="K184" s="89"/>
      <c r="L184" s="89"/>
      <c r="M184" s="89"/>
    </row>
    <row r="185" spans="1:13" ht="48">
      <c r="A185" s="90"/>
      <c r="B185" s="90">
        <v>75702</v>
      </c>
      <c r="C185" s="90"/>
      <c r="D185" s="91" t="s">
        <v>74</v>
      </c>
      <c r="E185" s="92">
        <f>SUM(E186:E187)</f>
        <v>3274997</v>
      </c>
      <c r="F185" s="92">
        <f>SUM(F186:F187)</f>
        <v>3274997</v>
      </c>
      <c r="G185" s="92"/>
      <c r="H185" s="92"/>
      <c r="I185" s="92"/>
      <c r="J185" s="92">
        <f>J187+J186</f>
        <v>3274997</v>
      </c>
      <c r="K185" s="92"/>
      <c r="L185" s="92"/>
      <c r="M185" s="92"/>
    </row>
    <row r="186" spans="1:13" ht="36">
      <c r="A186" s="12"/>
      <c r="B186" s="12"/>
      <c r="C186" s="16">
        <v>8090</v>
      </c>
      <c r="D186" s="30" t="s">
        <v>218</v>
      </c>
      <c r="E186" s="47">
        <v>20000</v>
      </c>
      <c r="F186" s="47">
        <f>E186</f>
        <v>20000</v>
      </c>
      <c r="G186" s="30"/>
      <c r="H186" s="30"/>
      <c r="I186" s="30"/>
      <c r="J186" s="47">
        <f>E186</f>
        <v>20000</v>
      </c>
      <c r="K186" s="30"/>
      <c r="L186" s="47"/>
      <c r="M186" s="47"/>
    </row>
    <row r="187" spans="1:13" ht="48">
      <c r="A187" s="13"/>
      <c r="B187" s="13"/>
      <c r="C187" s="14">
        <v>8110</v>
      </c>
      <c r="D187" s="45" t="s">
        <v>193</v>
      </c>
      <c r="E187" s="46">
        <v>3254997</v>
      </c>
      <c r="F187" s="46">
        <f>E187</f>
        <v>3254997</v>
      </c>
      <c r="G187" s="45"/>
      <c r="H187" s="45"/>
      <c r="I187" s="45"/>
      <c r="J187" s="46">
        <f>F187</f>
        <v>3254997</v>
      </c>
      <c r="K187" s="45"/>
      <c r="L187" s="46"/>
      <c r="M187" s="46"/>
    </row>
    <row r="188" spans="1:13" ht="12.75">
      <c r="A188" s="86">
        <v>758</v>
      </c>
      <c r="B188" s="86"/>
      <c r="C188" s="87"/>
      <c r="D188" s="88" t="s">
        <v>75</v>
      </c>
      <c r="E188" s="89">
        <f>E189+E192</f>
        <v>11662969</v>
      </c>
      <c r="F188" s="89">
        <f>F189+F192</f>
        <v>11662969</v>
      </c>
      <c r="G188" s="98"/>
      <c r="H188" s="98"/>
      <c r="I188" s="98"/>
      <c r="J188" s="98"/>
      <c r="K188" s="98"/>
      <c r="L188" s="89"/>
      <c r="M188" s="89"/>
    </row>
    <row r="189" spans="1:13" ht="12.75">
      <c r="A189" s="94"/>
      <c r="B189" s="94">
        <v>75818</v>
      </c>
      <c r="C189" s="94"/>
      <c r="D189" s="95" t="s">
        <v>76</v>
      </c>
      <c r="E189" s="96">
        <f>E190+E191</f>
        <v>2500000</v>
      </c>
      <c r="F189" s="96">
        <f>F190+F191</f>
        <v>2500000</v>
      </c>
      <c r="G189" s="97"/>
      <c r="H189" s="97"/>
      <c r="I189" s="97"/>
      <c r="J189" s="97"/>
      <c r="K189" s="97"/>
      <c r="L189" s="96"/>
      <c r="M189" s="96"/>
    </row>
    <row r="190" spans="1:13" ht="12.75">
      <c r="A190" s="17"/>
      <c r="B190" s="17"/>
      <c r="C190" s="16">
        <v>4810</v>
      </c>
      <c r="D190" s="30" t="s">
        <v>214</v>
      </c>
      <c r="E190" s="47">
        <v>1900000</v>
      </c>
      <c r="F190" s="47">
        <f>E190</f>
        <v>1900000</v>
      </c>
      <c r="G190" s="30"/>
      <c r="H190" s="30"/>
      <c r="I190" s="30"/>
      <c r="J190" s="30"/>
      <c r="K190" s="30"/>
      <c r="L190" s="47"/>
      <c r="M190" s="47"/>
    </row>
    <row r="191" spans="1:13" ht="36">
      <c r="A191" s="13"/>
      <c r="B191" s="13"/>
      <c r="C191" s="13">
        <v>4810</v>
      </c>
      <c r="D191" s="45" t="s">
        <v>249</v>
      </c>
      <c r="E191" s="50">
        <v>600000</v>
      </c>
      <c r="F191" s="50">
        <f>E191</f>
        <v>600000</v>
      </c>
      <c r="G191" s="83"/>
      <c r="H191" s="83"/>
      <c r="I191" s="83"/>
      <c r="J191" s="83"/>
      <c r="K191" s="83"/>
      <c r="L191" s="50"/>
      <c r="M191" s="50"/>
    </row>
    <row r="192" spans="1:13" ht="24">
      <c r="A192" s="90"/>
      <c r="B192" s="90">
        <v>75831</v>
      </c>
      <c r="C192" s="90"/>
      <c r="D192" s="91" t="s">
        <v>77</v>
      </c>
      <c r="E192" s="92">
        <f>E193</f>
        <v>9162969</v>
      </c>
      <c r="F192" s="92">
        <f>F193</f>
        <v>9162969</v>
      </c>
      <c r="G192" s="93"/>
      <c r="H192" s="93"/>
      <c r="I192" s="93"/>
      <c r="J192" s="93"/>
      <c r="K192" s="93"/>
      <c r="L192" s="93"/>
      <c r="M192" s="93"/>
    </row>
    <row r="193" spans="1:13" ht="24">
      <c r="A193" s="13"/>
      <c r="B193" s="13"/>
      <c r="C193" s="13">
        <v>2930</v>
      </c>
      <c r="D193" s="83" t="s">
        <v>78</v>
      </c>
      <c r="E193" s="50">
        <v>9162969</v>
      </c>
      <c r="F193" s="50">
        <f>E193</f>
        <v>9162969</v>
      </c>
      <c r="G193" s="83"/>
      <c r="H193" s="83"/>
      <c r="I193" s="83"/>
      <c r="J193" s="83"/>
      <c r="K193" s="83"/>
      <c r="L193" s="83"/>
      <c r="M193" s="83"/>
    </row>
    <row r="194" spans="1:13" ht="12.75">
      <c r="A194" s="218">
        <v>801</v>
      </c>
      <c r="B194" s="218"/>
      <c r="C194" s="219"/>
      <c r="D194" s="220" t="s">
        <v>79</v>
      </c>
      <c r="E194" s="221">
        <f>SUM(E195+E223+E232+E239+E248+E257+E265+E274+E293+E319+E322+E341+E350+E353+E371+E407+E389)</f>
        <v>113223696</v>
      </c>
      <c r="F194" s="221">
        <f>SUM(F195+F223+F232+F239+F248+F257+F265+F274+F293+F319+F322+F341+F350+F353+F371+F407+F389)</f>
        <v>84022236</v>
      </c>
      <c r="G194" s="221">
        <f>SUM(G195+G223+G232+G239+G248+G257+G265+G274+G293+G319+G322+G341+G350+G353+G371+G407+G389)</f>
        <v>52656595</v>
      </c>
      <c r="H194" s="221">
        <f>SUM(H195+H223+H232+H239+H248+H257+H265+H274+H293+H319+H322+H341+H350+H353+H371+H407+H389)</f>
        <v>20613821</v>
      </c>
      <c r="I194" s="221">
        <f>SUM(I195+I223+I232+I239+I248+I257+I265+I274+I293+I319+I322+I341+I350+I353+I371+I407+I389)</f>
        <v>1684022</v>
      </c>
      <c r="J194" s="221"/>
      <c r="K194" s="221"/>
      <c r="L194" s="221"/>
      <c r="M194" s="221">
        <f>SUM(M195+M223+M232+M239+M248+M257+M265+M274+M293+M319+M322+M341+M350+M353+M371+M407+M389)</f>
        <v>29201460</v>
      </c>
    </row>
    <row r="195" spans="1:13" ht="12.75">
      <c r="A195" s="226"/>
      <c r="B195" s="226">
        <v>80101</v>
      </c>
      <c r="C195" s="226"/>
      <c r="D195" s="227" t="s">
        <v>80</v>
      </c>
      <c r="E195" s="228">
        <f>SUM(E196:E222)</f>
        <v>64483703</v>
      </c>
      <c r="F195" s="228">
        <f>SUM(F196:F222)</f>
        <v>39963703</v>
      </c>
      <c r="G195" s="228">
        <f>SUM(G196:G222)</f>
        <v>30831703</v>
      </c>
      <c r="H195" s="228">
        <f>SUM(H196:H222)</f>
        <v>3400000</v>
      </c>
      <c r="I195" s="228">
        <f>SUM(I196:I222)</f>
        <v>1000000</v>
      </c>
      <c r="J195" s="228"/>
      <c r="K195" s="228"/>
      <c r="L195" s="228"/>
      <c r="M195" s="228">
        <f>SUM(M196:M214,M215:M222)</f>
        <v>24520000</v>
      </c>
    </row>
    <row r="196" spans="1:13" ht="36">
      <c r="A196" s="269"/>
      <c r="B196" s="269"/>
      <c r="C196" s="174">
        <v>2540</v>
      </c>
      <c r="D196" s="175" t="s">
        <v>81</v>
      </c>
      <c r="E196" s="46">
        <v>3000000</v>
      </c>
      <c r="F196" s="46">
        <v>3000000</v>
      </c>
      <c r="G196" s="217"/>
      <c r="H196" s="270">
        <f>E196</f>
        <v>3000000</v>
      </c>
      <c r="I196" s="270"/>
      <c r="J196" s="270"/>
      <c r="K196" s="270"/>
      <c r="L196" s="217"/>
      <c r="M196" s="217"/>
    </row>
    <row r="197" spans="1:13" ht="68.25" customHeight="1">
      <c r="A197" s="316"/>
      <c r="B197" s="316"/>
      <c r="C197" s="307"/>
      <c r="D197" s="308"/>
      <c r="E197" s="264"/>
      <c r="F197" s="264"/>
      <c r="G197" s="317"/>
      <c r="H197" s="318"/>
      <c r="I197" s="318"/>
      <c r="J197" s="318"/>
      <c r="K197" s="318"/>
      <c r="L197" s="317"/>
      <c r="M197" s="317"/>
    </row>
    <row r="198" spans="1:13" ht="12.75">
      <c r="A198" s="79"/>
      <c r="B198" s="79"/>
      <c r="C198" s="309"/>
      <c r="D198" s="310"/>
      <c r="E198" s="319"/>
      <c r="F198" s="319"/>
      <c r="G198" s="315"/>
      <c r="H198" s="320"/>
      <c r="I198" s="320"/>
      <c r="J198" s="320"/>
      <c r="K198" s="320"/>
      <c r="L198" s="315"/>
      <c r="M198" s="315"/>
    </row>
    <row r="199" spans="1:13" ht="72">
      <c r="A199" s="321"/>
      <c r="B199" s="321"/>
      <c r="C199" s="292">
        <v>2590</v>
      </c>
      <c r="D199" s="293" t="s">
        <v>261</v>
      </c>
      <c r="E199" s="266">
        <v>400000</v>
      </c>
      <c r="F199" s="266">
        <v>400000</v>
      </c>
      <c r="G199" s="294"/>
      <c r="H199" s="295">
        <f>F199</f>
        <v>400000</v>
      </c>
      <c r="I199" s="294"/>
      <c r="J199" s="294"/>
      <c r="K199" s="294"/>
      <c r="L199" s="294"/>
      <c r="M199" s="328"/>
    </row>
    <row r="200" spans="1:13" ht="24">
      <c r="A200" s="12"/>
      <c r="B200" s="12"/>
      <c r="C200" s="16">
        <v>3020</v>
      </c>
      <c r="D200" s="30" t="s">
        <v>82</v>
      </c>
      <c r="E200" s="47">
        <v>1000000</v>
      </c>
      <c r="F200" s="47">
        <v>1000000</v>
      </c>
      <c r="G200" s="30"/>
      <c r="H200" s="30"/>
      <c r="I200" s="47">
        <f>E200</f>
        <v>1000000</v>
      </c>
      <c r="J200" s="30"/>
      <c r="K200" s="30"/>
      <c r="L200" s="30"/>
      <c r="M200" s="30"/>
    </row>
    <row r="201" spans="1:13" s="7" customFormat="1" ht="24">
      <c r="A201" s="12"/>
      <c r="B201" s="12"/>
      <c r="C201" s="16">
        <v>4010</v>
      </c>
      <c r="D201" s="30" t="s">
        <v>58</v>
      </c>
      <c r="E201" s="47">
        <v>23751703</v>
      </c>
      <c r="F201" s="47">
        <f aca="true" t="shared" si="11" ref="F201:F219">E201</f>
        <v>23751703</v>
      </c>
      <c r="G201" s="47">
        <f aca="true" t="shared" si="12" ref="G201:G206">E201</f>
        <v>23751703</v>
      </c>
      <c r="H201" s="30"/>
      <c r="I201" s="30"/>
      <c r="J201" s="30"/>
      <c r="K201" s="30"/>
      <c r="L201" s="30"/>
      <c r="M201" s="30"/>
    </row>
    <row r="202" spans="1:13" s="7" customFormat="1" ht="12.75">
      <c r="A202" s="12"/>
      <c r="B202" s="12"/>
      <c r="C202" s="16">
        <v>4040</v>
      </c>
      <c r="D202" s="30" t="s">
        <v>52</v>
      </c>
      <c r="E202" s="47">
        <v>1700000</v>
      </c>
      <c r="F202" s="47">
        <f t="shared" si="11"/>
        <v>1700000</v>
      </c>
      <c r="G202" s="47">
        <f t="shared" si="12"/>
        <v>1700000</v>
      </c>
      <c r="H202" s="30"/>
      <c r="I202" s="30"/>
      <c r="J202" s="30"/>
      <c r="K202" s="30"/>
      <c r="L202" s="30"/>
      <c r="M202" s="30"/>
    </row>
    <row r="203" spans="1:13" ht="12.75">
      <c r="A203" s="12"/>
      <c r="B203" s="12"/>
      <c r="C203" s="16">
        <v>4110</v>
      </c>
      <c r="D203" s="30" t="s">
        <v>40</v>
      </c>
      <c r="E203" s="47">
        <v>4500000</v>
      </c>
      <c r="F203" s="47">
        <f t="shared" si="11"/>
        <v>4500000</v>
      </c>
      <c r="G203" s="47">
        <f t="shared" si="12"/>
        <v>4500000</v>
      </c>
      <c r="H203" s="30"/>
      <c r="I203" s="30"/>
      <c r="J203" s="30"/>
      <c r="K203" s="30"/>
      <c r="L203" s="30"/>
      <c r="M203" s="30"/>
    </row>
    <row r="204" spans="1:13" ht="12.75">
      <c r="A204" s="12"/>
      <c r="B204" s="12"/>
      <c r="C204" s="16">
        <v>4120</v>
      </c>
      <c r="D204" s="30" t="s">
        <v>41</v>
      </c>
      <c r="E204" s="47">
        <v>450000</v>
      </c>
      <c r="F204" s="47">
        <f t="shared" si="11"/>
        <v>450000</v>
      </c>
      <c r="G204" s="47">
        <f t="shared" si="12"/>
        <v>450000</v>
      </c>
      <c r="H204" s="30"/>
      <c r="I204" s="30"/>
      <c r="J204" s="30"/>
      <c r="K204" s="30"/>
      <c r="L204" s="30"/>
      <c r="M204" s="30"/>
    </row>
    <row r="205" spans="1:13" s="7" customFormat="1" ht="12.75">
      <c r="A205" s="12"/>
      <c r="B205" s="12"/>
      <c r="C205" s="16">
        <v>4140</v>
      </c>
      <c r="D205" s="30" t="s">
        <v>83</v>
      </c>
      <c r="E205" s="47">
        <v>2000</v>
      </c>
      <c r="F205" s="47">
        <f t="shared" si="11"/>
        <v>2000</v>
      </c>
      <c r="G205" s="47"/>
      <c r="H205" s="30"/>
      <c r="I205" s="30"/>
      <c r="J205" s="30"/>
      <c r="K205" s="30"/>
      <c r="L205" s="30"/>
      <c r="M205" s="30"/>
    </row>
    <row r="206" spans="1:13" s="2" customFormat="1" ht="12.75">
      <c r="A206" s="12"/>
      <c r="B206" s="12"/>
      <c r="C206" s="16">
        <v>4170</v>
      </c>
      <c r="D206" s="30" t="s">
        <v>42</v>
      </c>
      <c r="E206" s="47">
        <v>430000</v>
      </c>
      <c r="F206" s="47">
        <f t="shared" si="11"/>
        <v>430000</v>
      </c>
      <c r="G206" s="47">
        <f t="shared" si="12"/>
        <v>430000</v>
      </c>
      <c r="H206" s="30"/>
      <c r="I206" s="30"/>
      <c r="J206" s="30"/>
      <c r="K206" s="30"/>
      <c r="L206" s="30"/>
      <c r="M206" s="30"/>
    </row>
    <row r="207" spans="1:13" s="2" customFormat="1" ht="12.75">
      <c r="A207" s="12"/>
      <c r="B207" s="12"/>
      <c r="C207" s="16">
        <v>4190</v>
      </c>
      <c r="D207" s="30" t="s">
        <v>228</v>
      </c>
      <c r="E207" s="47">
        <v>25000</v>
      </c>
      <c r="F207" s="47">
        <f t="shared" si="11"/>
        <v>25000</v>
      </c>
      <c r="G207" s="47"/>
      <c r="H207" s="30"/>
      <c r="I207" s="30"/>
      <c r="J207" s="30"/>
      <c r="K207" s="30"/>
      <c r="L207" s="30"/>
      <c r="M207" s="30"/>
    </row>
    <row r="208" spans="1:13" ht="12.75">
      <c r="A208" s="12"/>
      <c r="B208" s="12"/>
      <c r="C208" s="16">
        <v>4210</v>
      </c>
      <c r="D208" s="30" t="s">
        <v>33</v>
      </c>
      <c r="E208" s="47">
        <v>600000</v>
      </c>
      <c r="F208" s="47">
        <f t="shared" si="11"/>
        <v>600000</v>
      </c>
      <c r="G208" s="47"/>
      <c r="H208" s="30"/>
      <c r="I208" s="30"/>
      <c r="J208" s="30"/>
      <c r="K208" s="30"/>
      <c r="L208" s="30"/>
      <c r="M208" s="30"/>
    </row>
    <row r="209" spans="1:13" ht="12.75">
      <c r="A209" s="12"/>
      <c r="B209" s="12"/>
      <c r="C209" s="16">
        <v>4220</v>
      </c>
      <c r="D209" s="30" t="s">
        <v>253</v>
      </c>
      <c r="E209" s="47">
        <v>10000</v>
      </c>
      <c r="F209" s="47">
        <f t="shared" si="11"/>
        <v>10000</v>
      </c>
      <c r="G209" s="47"/>
      <c r="H209" s="30"/>
      <c r="I209" s="30"/>
      <c r="J209" s="30"/>
      <c r="K209" s="30"/>
      <c r="L209" s="30"/>
      <c r="M209" s="30"/>
    </row>
    <row r="210" spans="1:13" ht="24">
      <c r="A210" s="12"/>
      <c r="B210" s="12"/>
      <c r="C210" s="16">
        <v>4240</v>
      </c>
      <c r="D210" s="30" t="s">
        <v>250</v>
      </c>
      <c r="E210" s="47">
        <v>100000</v>
      </c>
      <c r="F210" s="47">
        <f t="shared" si="11"/>
        <v>100000</v>
      </c>
      <c r="G210" s="47"/>
      <c r="H210" s="30"/>
      <c r="I210" s="30"/>
      <c r="J210" s="30"/>
      <c r="K210" s="30"/>
      <c r="L210" s="30"/>
      <c r="M210" s="30"/>
    </row>
    <row r="211" spans="1:13" ht="12.75">
      <c r="A211" s="12"/>
      <c r="B211" s="12"/>
      <c r="C211" s="16">
        <v>4260</v>
      </c>
      <c r="D211" s="30" t="s">
        <v>84</v>
      </c>
      <c r="E211" s="47">
        <v>1300000</v>
      </c>
      <c r="F211" s="47">
        <f t="shared" si="11"/>
        <v>1300000</v>
      </c>
      <c r="G211" s="47"/>
      <c r="H211" s="30"/>
      <c r="I211" s="30"/>
      <c r="J211" s="30"/>
      <c r="K211" s="30"/>
      <c r="L211" s="30"/>
      <c r="M211" s="30"/>
    </row>
    <row r="212" spans="1:13" ht="24">
      <c r="A212" s="12"/>
      <c r="B212" s="12"/>
      <c r="C212" s="16">
        <v>4270</v>
      </c>
      <c r="D212" s="30" t="s">
        <v>163</v>
      </c>
      <c r="E212" s="47">
        <v>200000</v>
      </c>
      <c r="F212" s="47">
        <f t="shared" si="11"/>
        <v>200000</v>
      </c>
      <c r="G212" s="47"/>
      <c r="H212" s="30"/>
      <c r="I212" s="30"/>
      <c r="J212" s="30"/>
      <c r="K212" s="30"/>
      <c r="L212" s="30"/>
      <c r="M212" s="30"/>
    </row>
    <row r="213" spans="1:13" s="7" customFormat="1" ht="12.75">
      <c r="A213" s="12"/>
      <c r="B213" s="12"/>
      <c r="C213" s="16">
        <v>4280</v>
      </c>
      <c r="D213" s="30" t="s">
        <v>62</v>
      </c>
      <c r="E213" s="47">
        <v>20000</v>
      </c>
      <c r="F213" s="47">
        <f t="shared" si="11"/>
        <v>20000</v>
      </c>
      <c r="G213" s="47"/>
      <c r="H213" s="30"/>
      <c r="I213" s="30"/>
      <c r="J213" s="30"/>
      <c r="K213" s="30"/>
      <c r="L213" s="30"/>
      <c r="M213" s="30"/>
    </row>
    <row r="214" spans="1:13" ht="12.75">
      <c r="A214" s="12"/>
      <c r="B214" s="12"/>
      <c r="C214" s="16">
        <v>4300</v>
      </c>
      <c r="D214" s="30" t="s">
        <v>31</v>
      </c>
      <c r="E214" s="47">
        <v>1000000</v>
      </c>
      <c r="F214" s="47">
        <f t="shared" si="11"/>
        <v>1000000</v>
      </c>
      <c r="G214" s="47"/>
      <c r="H214" s="30"/>
      <c r="I214" s="30"/>
      <c r="J214" s="30"/>
      <c r="K214" s="30"/>
      <c r="L214" s="30"/>
      <c r="M214" s="30"/>
    </row>
    <row r="215" spans="1:13" ht="24">
      <c r="A215" s="12"/>
      <c r="B215" s="12"/>
      <c r="C215" s="16">
        <v>4360</v>
      </c>
      <c r="D215" s="30" t="s">
        <v>196</v>
      </c>
      <c r="E215" s="47">
        <v>70000</v>
      </c>
      <c r="F215" s="47">
        <f t="shared" si="11"/>
        <v>70000</v>
      </c>
      <c r="G215" s="47"/>
      <c r="H215" s="30"/>
      <c r="I215" s="30"/>
      <c r="J215" s="30"/>
      <c r="K215" s="30"/>
      <c r="L215" s="30"/>
      <c r="M215" s="30"/>
    </row>
    <row r="216" spans="1:13" ht="24">
      <c r="A216" s="12"/>
      <c r="B216" s="12"/>
      <c r="C216" s="17">
        <v>4390</v>
      </c>
      <c r="D216" s="49" t="s">
        <v>279</v>
      </c>
      <c r="E216" s="48">
        <v>5000</v>
      </c>
      <c r="F216" s="47">
        <f t="shared" si="11"/>
        <v>5000</v>
      </c>
      <c r="G216" s="48"/>
      <c r="H216" s="49"/>
      <c r="I216" s="49"/>
      <c r="J216" s="49"/>
      <c r="K216" s="49"/>
      <c r="L216" s="49"/>
      <c r="M216" s="49"/>
    </row>
    <row r="217" spans="1:13" ht="12.75">
      <c r="A217" s="12"/>
      <c r="B217" s="12"/>
      <c r="C217" s="17">
        <v>4410</v>
      </c>
      <c r="D217" s="49" t="s">
        <v>85</v>
      </c>
      <c r="E217" s="48">
        <v>40000</v>
      </c>
      <c r="F217" s="48">
        <f t="shared" si="11"/>
        <v>40000</v>
      </c>
      <c r="G217" s="48"/>
      <c r="H217" s="49"/>
      <c r="I217" s="49"/>
      <c r="J217" s="49"/>
      <c r="K217" s="49"/>
      <c r="L217" s="49"/>
      <c r="M217" s="49"/>
    </row>
    <row r="218" spans="1:13" ht="12.75">
      <c r="A218" s="12"/>
      <c r="B218" s="12"/>
      <c r="C218" s="16">
        <v>4430</v>
      </c>
      <c r="D218" s="30" t="s">
        <v>45</v>
      </c>
      <c r="E218" s="47">
        <v>30000</v>
      </c>
      <c r="F218" s="47">
        <f t="shared" si="11"/>
        <v>30000</v>
      </c>
      <c r="G218" s="47"/>
      <c r="H218" s="30"/>
      <c r="I218" s="30"/>
      <c r="J218" s="30"/>
      <c r="K218" s="30"/>
      <c r="L218" s="30"/>
      <c r="M218" s="30"/>
    </row>
    <row r="219" spans="1:13" ht="24">
      <c r="A219" s="12"/>
      <c r="B219" s="12"/>
      <c r="C219" s="16">
        <v>4440</v>
      </c>
      <c r="D219" s="30" t="s">
        <v>53</v>
      </c>
      <c r="E219" s="47">
        <v>1200000</v>
      </c>
      <c r="F219" s="47">
        <f t="shared" si="11"/>
        <v>1200000</v>
      </c>
      <c r="G219" s="47"/>
      <c r="H219" s="30"/>
      <c r="I219" s="30"/>
      <c r="J219" s="30"/>
      <c r="K219" s="30"/>
      <c r="L219" s="30"/>
      <c r="M219" s="30"/>
    </row>
    <row r="220" spans="1:13" ht="36">
      <c r="A220" s="13"/>
      <c r="B220" s="13"/>
      <c r="C220" s="14">
        <v>4520</v>
      </c>
      <c r="D220" s="45" t="s">
        <v>183</v>
      </c>
      <c r="E220" s="46">
        <v>100000</v>
      </c>
      <c r="F220" s="46">
        <f>E220</f>
        <v>100000</v>
      </c>
      <c r="G220" s="46"/>
      <c r="H220" s="45"/>
      <c r="I220" s="45"/>
      <c r="J220" s="45"/>
      <c r="K220" s="45"/>
      <c r="L220" s="45"/>
      <c r="M220" s="45"/>
    </row>
    <row r="221" spans="1:13" ht="24">
      <c r="A221" s="12"/>
      <c r="B221" s="12"/>
      <c r="C221" s="11">
        <v>4700</v>
      </c>
      <c r="D221" s="27" t="s">
        <v>56</v>
      </c>
      <c r="E221" s="41">
        <v>30000</v>
      </c>
      <c r="F221" s="41">
        <f>E221</f>
        <v>30000</v>
      </c>
      <c r="G221" s="41"/>
      <c r="H221" s="27"/>
      <c r="I221" s="27"/>
      <c r="J221" s="27"/>
      <c r="K221" s="27"/>
      <c r="L221" s="27"/>
      <c r="M221" s="27"/>
    </row>
    <row r="222" spans="1:13" ht="24">
      <c r="A222" s="12"/>
      <c r="B222" s="12"/>
      <c r="C222" s="11">
        <v>6050</v>
      </c>
      <c r="D222" s="27" t="s">
        <v>236</v>
      </c>
      <c r="E222" s="41">
        <v>24520000</v>
      </c>
      <c r="F222" s="41"/>
      <c r="G222" s="41"/>
      <c r="H222" s="27"/>
      <c r="I222" s="27"/>
      <c r="J222" s="27"/>
      <c r="K222" s="27"/>
      <c r="L222" s="27"/>
      <c r="M222" s="41">
        <f>E222</f>
        <v>24520000</v>
      </c>
    </row>
    <row r="223" spans="1:13" ht="48">
      <c r="A223" s="90"/>
      <c r="B223" s="90">
        <v>80101</v>
      </c>
      <c r="C223" s="90"/>
      <c r="D223" s="91" t="s">
        <v>288</v>
      </c>
      <c r="E223" s="92">
        <f>SUM(E224:E231)</f>
        <v>32975</v>
      </c>
      <c r="F223" s="92">
        <f>SUM(F224:F231)</f>
        <v>32975</v>
      </c>
      <c r="G223" s="92">
        <f>SUM(G224:G231)</f>
        <v>6063</v>
      </c>
      <c r="H223" s="92"/>
      <c r="I223" s="92"/>
      <c r="J223" s="92"/>
      <c r="K223" s="92"/>
      <c r="L223" s="92"/>
      <c r="M223" s="92"/>
    </row>
    <row r="224" spans="1:13" ht="12.75">
      <c r="A224" s="12"/>
      <c r="B224" s="12"/>
      <c r="C224" s="12">
        <v>4111</v>
      </c>
      <c r="D224" s="49" t="s">
        <v>40</v>
      </c>
      <c r="E224" s="47">
        <v>940</v>
      </c>
      <c r="F224" s="47">
        <f aca="true" t="shared" si="13" ref="F224:G226">E224</f>
        <v>940</v>
      </c>
      <c r="G224" s="47">
        <f t="shared" si="13"/>
        <v>940</v>
      </c>
      <c r="H224" s="43"/>
      <c r="I224" s="43"/>
      <c r="J224" s="43"/>
      <c r="K224" s="43"/>
      <c r="L224" s="43"/>
      <c r="M224" s="44"/>
    </row>
    <row r="225" spans="1:13" ht="12.75">
      <c r="A225" s="12"/>
      <c r="B225" s="12"/>
      <c r="C225" s="12">
        <v>4121</v>
      </c>
      <c r="D225" s="30" t="s">
        <v>41</v>
      </c>
      <c r="E225" s="47">
        <v>123</v>
      </c>
      <c r="F225" s="47">
        <f t="shared" si="13"/>
        <v>123</v>
      </c>
      <c r="G225" s="47">
        <f t="shared" si="13"/>
        <v>123</v>
      </c>
      <c r="H225" s="30"/>
      <c r="I225" s="30"/>
      <c r="J225" s="30"/>
      <c r="K225" s="30"/>
      <c r="L225" s="30"/>
      <c r="M225" s="47"/>
    </row>
    <row r="226" spans="1:13" ht="12.75">
      <c r="A226" s="12"/>
      <c r="B226" s="12"/>
      <c r="C226" s="12">
        <v>4171</v>
      </c>
      <c r="D226" s="30" t="s">
        <v>42</v>
      </c>
      <c r="E226" s="47">
        <v>5000</v>
      </c>
      <c r="F226" s="47">
        <f t="shared" si="13"/>
        <v>5000</v>
      </c>
      <c r="G226" s="47">
        <f t="shared" si="13"/>
        <v>5000</v>
      </c>
      <c r="H226" s="30"/>
      <c r="I226" s="30"/>
      <c r="J226" s="30"/>
      <c r="K226" s="30"/>
      <c r="L226" s="30"/>
      <c r="M226" s="47"/>
    </row>
    <row r="227" spans="1:13" ht="12.75">
      <c r="A227" s="12"/>
      <c r="B227" s="12"/>
      <c r="C227" s="12">
        <v>4211</v>
      </c>
      <c r="D227" s="30" t="s">
        <v>88</v>
      </c>
      <c r="E227" s="47">
        <v>5200</v>
      </c>
      <c r="F227" s="47">
        <f>E227</f>
        <v>5200</v>
      </c>
      <c r="G227" s="47"/>
      <c r="H227" s="30"/>
      <c r="I227" s="30"/>
      <c r="J227" s="30"/>
      <c r="K227" s="30"/>
      <c r="L227" s="30"/>
      <c r="M227" s="47"/>
    </row>
    <row r="228" spans="1:13" ht="24">
      <c r="A228" s="12"/>
      <c r="B228" s="12"/>
      <c r="C228" s="17">
        <v>4241</v>
      </c>
      <c r="D228" s="30" t="s">
        <v>250</v>
      </c>
      <c r="E228" s="47">
        <v>5000</v>
      </c>
      <c r="F228" s="47">
        <f>E228</f>
        <v>5000</v>
      </c>
      <c r="G228" s="47"/>
      <c r="H228" s="43"/>
      <c r="I228" s="43"/>
      <c r="J228" s="43"/>
      <c r="K228" s="43"/>
      <c r="L228" s="43"/>
      <c r="M228" s="44"/>
    </row>
    <row r="229" spans="1:13" ht="12.75">
      <c r="A229" s="12"/>
      <c r="B229" s="12"/>
      <c r="C229" s="16">
        <v>4301</v>
      </c>
      <c r="D229" s="30" t="s">
        <v>31</v>
      </c>
      <c r="E229" s="47">
        <v>6100</v>
      </c>
      <c r="F229" s="47">
        <f>E229</f>
        <v>6100</v>
      </c>
      <c r="G229" s="47"/>
      <c r="H229" s="30"/>
      <c r="I229" s="30"/>
      <c r="J229" s="30"/>
      <c r="K229" s="30"/>
      <c r="L229" s="30"/>
      <c r="M229" s="47"/>
    </row>
    <row r="230" spans="1:13" ht="12.75">
      <c r="A230" s="12"/>
      <c r="B230" s="12"/>
      <c r="C230" s="16">
        <v>4431</v>
      </c>
      <c r="D230" s="30" t="s">
        <v>109</v>
      </c>
      <c r="E230" s="47">
        <v>500</v>
      </c>
      <c r="F230" s="47">
        <f>E230</f>
        <v>500</v>
      </c>
      <c r="G230" s="47"/>
      <c r="H230" s="30"/>
      <c r="I230" s="30"/>
      <c r="J230" s="30"/>
      <c r="K230" s="30"/>
      <c r="L230" s="30"/>
      <c r="M230" s="47"/>
    </row>
    <row r="231" spans="1:13" ht="24">
      <c r="A231" s="12"/>
      <c r="B231" s="12"/>
      <c r="C231" s="12">
        <v>4701</v>
      </c>
      <c r="D231" s="43" t="s">
        <v>56</v>
      </c>
      <c r="E231" s="44">
        <v>10112</v>
      </c>
      <c r="F231" s="44">
        <f>E231</f>
        <v>10112</v>
      </c>
      <c r="G231" s="44"/>
      <c r="H231" s="43"/>
      <c r="I231" s="43"/>
      <c r="J231" s="43"/>
      <c r="K231" s="43"/>
      <c r="L231" s="43"/>
      <c r="M231" s="44"/>
    </row>
    <row r="232" spans="1:13" ht="36">
      <c r="A232" s="90"/>
      <c r="B232" s="90">
        <v>80101</v>
      </c>
      <c r="C232" s="90"/>
      <c r="D232" s="91" t="s">
        <v>290</v>
      </c>
      <c r="E232" s="92">
        <f>SUM(E233:E238)</f>
        <v>28624</v>
      </c>
      <c r="F232" s="92">
        <f>SUM(F233:F238)</f>
        <v>28624</v>
      </c>
      <c r="G232" s="92">
        <f>SUM(G233:G238)</f>
        <v>20598</v>
      </c>
      <c r="H232" s="92"/>
      <c r="I232" s="92"/>
      <c r="J232" s="92"/>
      <c r="K232" s="92"/>
      <c r="L232" s="92"/>
      <c r="M232" s="92"/>
    </row>
    <row r="233" spans="1:13" ht="12.75">
      <c r="A233" s="12"/>
      <c r="B233" s="12"/>
      <c r="C233" s="12">
        <v>4111</v>
      </c>
      <c r="D233" s="49" t="s">
        <v>40</v>
      </c>
      <c r="E233" s="44">
        <v>3181</v>
      </c>
      <c r="F233" s="44">
        <f aca="true" t="shared" si="14" ref="F233:G235">E233</f>
        <v>3181</v>
      </c>
      <c r="G233" s="44">
        <f t="shared" si="14"/>
        <v>3181</v>
      </c>
      <c r="H233" s="43"/>
      <c r="I233" s="43"/>
      <c r="J233" s="43"/>
      <c r="K233" s="43"/>
      <c r="L233" s="43"/>
      <c r="M233" s="44"/>
    </row>
    <row r="234" spans="1:13" ht="12.75">
      <c r="A234" s="12"/>
      <c r="B234" s="12"/>
      <c r="C234" s="12">
        <v>4121</v>
      </c>
      <c r="D234" s="30" t="s">
        <v>41</v>
      </c>
      <c r="E234" s="47">
        <v>417</v>
      </c>
      <c r="F234" s="47">
        <f t="shared" si="14"/>
        <v>417</v>
      </c>
      <c r="G234" s="47">
        <f t="shared" si="14"/>
        <v>417</v>
      </c>
      <c r="H234" s="43"/>
      <c r="I234" s="43"/>
      <c r="J234" s="43"/>
      <c r="K234" s="43"/>
      <c r="L234" s="43"/>
      <c r="M234" s="44"/>
    </row>
    <row r="235" spans="1:13" ht="12.75">
      <c r="A235" s="12"/>
      <c r="B235" s="12"/>
      <c r="C235" s="12">
        <v>4171</v>
      </c>
      <c r="D235" s="30" t="s">
        <v>42</v>
      </c>
      <c r="E235" s="47">
        <v>17000</v>
      </c>
      <c r="F235" s="47">
        <f t="shared" si="14"/>
        <v>17000</v>
      </c>
      <c r="G235" s="47">
        <f t="shared" si="14"/>
        <v>17000</v>
      </c>
      <c r="H235" s="43"/>
      <c r="I235" s="43"/>
      <c r="J235" s="43"/>
      <c r="K235" s="43"/>
      <c r="L235" s="43"/>
      <c r="M235" s="44"/>
    </row>
    <row r="236" spans="1:13" ht="12.75">
      <c r="A236" s="12"/>
      <c r="B236" s="12"/>
      <c r="C236" s="12">
        <v>4211</v>
      </c>
      <c r="D236" s="30" t="s">
        <v>88</v>
      </c>
      <c r="E236" s="47">
        <v>4000</v>
      </c>
      <c r="F236" s="47">
        <f>E236</f>
        <v>4000</v>
      </c>
      <c r="G236" s="47"/>
      <c r="H236" s="43"/>
      <c r="I236" s="43"/>
      <c r="J236" s="43"/>
      <c r="K236" s="43"/>
      <c r="L236" s="43"/>
      <c r="M236" s="44"/>
    </row>
    <row r="237" spans="1:13" ht="24">
      <c r="A237" s="12"/>
      <c r="B237" s="12"/>
      <c r="C237" s="16">
        <v>4241</v>
      </c>
      <c r="D237" s="30" t="s">
        <v>250</v>
      </c>
      <c r="E237" s="47">
        <v>2000</v>
      </c>
      <c r="F237" s="47">
        <f>E237</f>
        <v>2000</v>
      </c>
      <c r="G237" s="47"/>
      <c r="H237" s="43"/>
      <c r="I237" s="43"/>
      <c r="J237" s="43"/>
      <c r="K237" s="43"/>
      <c r="L237" s="43"/>
      <c r="M237" s="44"/>
    </row>
    <row r="238" spans="1:13" ht="12.75">
      <c r="A238" s="12"/>
      <c r="B238" s="12"/>
      <c r="C238" s="16">
        <v>4301</v>
      </c>
      <c r="D238" s="30" t="s">
        <v>31</v>
      </c>
      <c r="E238" s="47">
        <v>2026</v>
      </c>
      <c r="F238" s="47">
        <f>E238</f>
        <v>2026</v>
      </c>
      <c r="G238" s="47"/>
      <c r="H238" s="43"/>
      <c r="I238" s="43"/>
      <c r="J238" s="43"/>
      <c r="K238" s="43"/>
      <c r="L238" s="43"/>
      <c r="M238" s="44"/>
    </row>
    <row r="239" spans="1:13" ht="48">
      <c r="A239" s="90"/>
      <c r="B239" s="90">
        <v>80101</v>
      </c>
      <c r="C239" s="90"/>
      <c r="D239" s="91" t="s">
        <v>289</v>
      </c>
      <c r="E239" s="92">
        <f>SUM(E240:E247)</f>
        <v>63164</v>
      </c>
      <c r="F239" s="92">
        <f>SUM(F240:F247)</f>
        <v>63164</v>
      </c>
      <c r="G239" s="92">
        <f>SUM(G240:G247)</f>
        <v>17300</v>
      </c>
      <c r="H239" s="92"/>
      <c r="I239" s="92"/>
      <c r="J239" s="92"/>
      <c r="K239" s="92"/>
      <c r="L239" s="92"/>
      <c r="M239" s="92"/>
    </row>
    <row r="240" spans="1:13" ht="12.75">
      <c r="A240" s="17"/>
      <c r="B240" s="17"/>
      <c r="C240" s="17">
        <v>4111</v>
      </c>
      <c r="D240" s="49" t="s">
        <v>40</v>
      </c>
      <c r="E240" s="48">
        <v>2000</v>
      </c>
      <c r="F240" s="48">
        <f aca="true" t="shared" si="15" ref="F240:G242">E240</f>
        <v>2000</v>
      </c>
      <c r="G240" s="48">
        <f t="shared" si="15"/>
        <v>2000</v>
      </c>
      <c r="H240" s="49"/>
      <c r="I240" s="49"/>
      <c r="J240" s="49"/>
      <c r="K240" s="49"/>
      <c r="L240" s="49"/>
      <c r="M240" s="48"/>
    </row>
    <row r="241" spans="1:13" ht="12.75">
      <c r="A241" s="12"/>
      <c r="B241" s="12"/>
      <c r="C241" s="12">
        <v>4121</v>
      </c>
      <c r="D241" s="30" t="s">
        <v>41</v>
      </c>
      <c r="E241" s="47">
        <v>300</v>
      </c>
      <c r="F241" s="47">
        <f t="shared" si="15"/>
        <v>300</v>
      </c>
      <c r="G241" s="47">
        <f t="shared" si="15"/>
        <v>300</v>
      </c>
      <c r="H241" s="30"/>
      <c r="I241" s="30"/>
      <c r="J241" s="30"/>
      <c r="K241" s="30"/>
      <c r="L241" s="30"/>
      <c r="M241" s="47"/>
    </row>
    <row r="242" spans="1:13" ht="12.75">
      <c r="A242" s="12"/>
      <c r="B242" s="12"/>
      <c r="C242" s="12">
        <v>4171</v>
      </c>
      <c r="D242" s="30" t="s">
        <v>42</v>
      </c>
      <c r="E242" s="47">
        <v>15000</v>
      </c>
      <c r="F242" s="47">
        <f t="shared" si="15"/>
        <v>15000</v>
      </c>
      <c r="G242" s="47">
        <f t="shared" si="15"/>
        <v>15000</v>
      </c>
      <c r="H242" s="30"/>
      <c r="I242" s="30"/>
      <c r="J242" s="30"/>
      <c r="K242" s="30"/>
      <c r="L242" s="30"/>
      <c r="M242" s="47"/>
    </row>
    <row r="243" spans="1:13" ht="12.75">
      <c r="A243" s="13"/>
      <c r="B243" s="13"/>
      <c r="C243" s="13">
        <v>4211</v>
      </c>
      <c r="D243" s="45" t="s">
        <v>88</v>
      </c>
      <c r="E243" s="46">
        <v>20000</v>
      </c>
      <c r="F243" s="46">
        <f>E243</f>
        <v>20000</v>
      </c>
      <c r="G243" s="46"/>
      <c r="H243" s="45"/>
      <c r="I243" s="45"/>
      <c r="J243" s="45"/>
      <c r="K243" s="45"/>
      <c r="L243" s="45"/>
      <c r="M243" s="46"/>
    </row>
    <row r="244" spans="1:13" ht="24">
      <c r="A244" s="12"/>
      <c r="B244" s="12"/>
      <c r="C244" s="11">
        <v>4241</v>
      </c>
      <c r="D244" s="27" t="s">
        <v>250</v>
      </c>
      <c r="E244" s="41">
        <v>3064</v>
      </c>
      <c r="F244" s="41">
        <f>E244</f>
        <v>3064</v>
      </c>
      <c r="G244" s="41"/>
      <c r="H244" s="27"/>
      <c r="I244" s="27"/>
      <c r="J244" s="27"/>
      <c r="K244" s="27"/>
      <c r="L244" s="27"/>
      <c r="M244" s="41"/>
    </row>
    <row r="245" spans="1:13" ht="12.75">
      <c r="A245" s="12"/>
      <c r="B245" s="12"/>
      <c r="C245" s="16">
        <v>4301</v>
      </c>
      <c r="D245" s="30" t="s">
        <v>31</v>
      </c>
      <c r="E245" s="47">
        <v>10000</v>
      </c>
      <c r="F245" s="47">
        <f>E245</f>
        <v>10000</v>
      </c>
      <c r="G245" s="47"/>
      <c r="H245" s="30"/>
      <c r="I245" s="30"/>
      <c r="J245" s="30"/>
      <c r="K245" s="30"/>
      <c r="L245" s="30"/>
      <c r="M245" s="47"/>
    </row>
    <row r="246" spans="1:13" ht="12.75">
      <c r="A246" s="12"/>
      <c r="B246" s="12"/>
      <c r="C246" s="16">
        <v>4431</v>
      </c>
      <c r="D246" s="30" t="s">
        <v>109</v>
      </c>
      <c r="E246" s="47">
        <v>800</v>
      </c>
      <c r="F246" s="47">
        <f>E246</f>
        <v>800</v>
      </c>
      <c r="G246" s="47"/>
      <c r="H246" s="30"/>
      <c r="I246" s="30"/>
      <c r="J246" s="30"/>
      <c r="K246" s="30"/>
      <c r="L246" s="30"/>
      <c r="M246" s="47"/>
    </row>
    <row r="247" spans="1:13" ht="24">
      <c r="A247" s="12"/>
      <c r="B247" s="12"/>
      <c r="C247" s="12">
        <v>4701</v>
      </c>
      <c r="D247" s="27" t="s">
        <v>56</v>
      </c>
      <c r="E247" s="44">
        <v>12000</v>
      </c>
      <c r="F247" s="44">
        <f>E247</f>
        <v>12000</v>
      </c>
      <c r="G247" s="44"/>
      <c r="H247" s="43"/>
      <c r="I247" s="43"/>
      <c r="J247" s="43"/>
      <c r="K247" s="43"/>
      <c r="L247" s="43"/>
      <c r="M247" s="44"/>
    </row>
    <row r="248" spans="1:13" ht="39.75" customHeight="1">
      <c r="A248" s="90"/>
      <c r="B248" s="90">
        <v>80101</v>
      </c>
      <c r="C248" s="90"/>
      <c r="D248" s="91" t="s">
        <v>292</v>
      </c>
      <c r="E248" s="92">
        <f>SUM(E249:E256)</f>
        <v>5994</v>
      </c>
      <c r="F248" s="92">
        <f>SUM(F249:F256)</f>
        <v>5994</v>
      </c>
      <c r="G248" s="92">
        <f>SUM(G249:G256)</f>
        <v>4634</v>
      </c>
      <c r="H248" s="92"/>
      <c r="I248" s="92"/>
      <c r="J248" s="92"/>
      <c r="K248" s="92"/>
      <c r="L248" s="92"/>
      <c r="M248" s="92"/>
    </row>
    <row r="249" spans="1:13" ht="24">
      <c r="A249" s="158"/>
      <c r="B249" s="158"/>
      <c r="C249" s="196">
        <v>4017</v>
      </c>
      <c r="D249" s="30" t="s">
        <v>58</v>
      </c>
      <c r="E249" s="185">
        <v>1140</v>
      </c>
      <c r="F249" s="185">
        <f aca="true" t="shared" si="16" ref="F249:G255">E249</f>
        <v>1140</v>
      </c>
      <c r="G249" s="185">
        <f t="shared" si="16"/>
        <v>1140</v>
      </c>
      <c r="H249" s="185"/>
      <c r="I249" s="185"/>
      <c r="J249" s="185"/>
      <c r="K249" s="185"/>
      <c r="L249" s="185"/>
      <c r="M249" s="185"/>
    </row>
    <row r="250" spans="1:13" ht="24">
      <c r="A250" s="158"/>
      <c r="B250" s="158"/>
      <c r="C250" s="182">
        <v>4019</v>
      </c>
      <c r="D250" s="30" t="s">
        <v>58</v>
      </c>
      <c r="E250" s="186">
        <v>920</v>
      </c>
      <c r="F250" s="186">
        <f t="shared" si="16"/>
        <v>920</v>
      </c>
      <c r="G250" s="186">
        <f t="shared" si="16"/>
        <v>920</v>
      </c>
      <c r="H250" s="186"/>
      <c r="I250" s="186"/>
      <c r="J250" s="186"/>
      <c r="K250" s="186"/>
      <c r="L250" s="186"/>
      <c r="M250" s="186"/>
    </row>
    <row r="251" spans="1:13" ht="12.75">
      <c r="A251" s="12"/>
      <c r="B251" s="12"/>
      <c r="C251" s="12">
        <v>4117</v>
      </c>
      <c r="D251" s="43" t="s">
        <v>40</v>
      </c>
      <c r="E251" s="44">
        <v>196</v>
      </c>
      <c r="F251" s="186">
        <f t="shared" si="16"/>
        <v>196</v>
      </c>
      <c r="G251" s="186">
        <f t="shared" si="16"/>
        <v>196</v>
      </c>
      <c r="H251" s="43"/>
      <c r="I251" s="43"/>
      <c r="J251" s="43"/>
      <c r="K251" s="43"/>
      <c r="L251" s="43"/>
      <c r="M251" s="44"/>
    </row>
    <row r="252" spans="1:13" ht="12.75">
      <c r="A252" s="12"/>
      <c r="B252" s="12"/>
      <c r="C252" s="12">
        <v>4119</v>
      </c>
      <c r="D252" s="43" t="s">
        <v>40</v>
      </c>
      <c r="E252" s="44">
        <v>471</v>
      </c>
      <c r="F252" s="186">
        <f t="shared" si="16"/>
        <v>471</v>
      </c>
      <c r="G252" s="186">
        <f t="shared" si="16"/>
        <v>471</v>
      </c>
      <c r="H252" s="43"/>
      <c r="I252" s="43"/>
      <c r="J252" s="43"/>
      <c r="K252" s="43"/>
      <c r="L252" s="43"/>
      <c r="M252" s="44"/>
    </row>
    <row r="253" spans="1:13" ht="12.75">
      <c r="A253" s="12"/>
      <c r="B253" s="12"/>
      <c r="C253" s="12">
        <v>4127</v>
      </c>
      <c r="D253" s="30" t="s">
        <v>41</v>
      </c>
      <c r="E253" s="47">
        <v>24</v>
      </c>
      <c r="F253" s="185">
        <f t="shared" si="16"/>
        <v>24</v>
      </c>
      <c r="G253" s="185">
        <f t="shared" si="16"/>
        <v>24</v>
      </c>
      <c r="H253" s="30"/>
      <c r="I253" s="30"/>
      <c r="J253" s="30"/>
      <c r="K253" s="30"/>
      <c r="L253" s="30"/>
      <c r="M253" s="47"/>
    </row>
    <row r="254" spans="1:13" ht="12.75">
      <c r="A254" s="12"/>
      <c r="B254" s="12"/>
      <c r="C254" s="12">
        <v>4129</v>
      </c>
      <c r="D254" s="30" t="s">
        <v>41</v>
      </c>
      <c r="E254" s="47">
        <v>63</v>
      </c>
      <c r="F254" s="47">
        <f t="shared" si="16"/>
        <v>63</v>
      </c>
      <c r="G254" s="47">
        <f t="shared" si="16"/>
        <v>63</v>
      </c>
      <c r="H254" s="30"/>
      <c r="I254" s="30"/>
      <c r="J254" s="30"/>
      <c r="K254" s="30"/>
      <c r="L254" s="30"/>
      <c r="M254" s="47"/>
    </row>
    <row r="255" spans="1:13" ht="12.75">
      <c r="A255" s="12"/>
      <c r="B255" s="12"/>
      <c r="C255" s="12">
        <v>4179</v>
      </c>
      <c r="D255" s="30" t="s">
        <v>42</v>
      </c>
      <c r="E255" s="47">
        <v>1820</v>
      </c>
      <c r="F255" s="47">
        <f t="shared" si="16"/>
        <v>1820</v>
      </c>
      <c r="G255" s="47">
        <f t="shared" si="16"/>
        <v>1820</v>
      </c>
      <c r="H255" s="30"/>
      <c r="I255" s="30"/>
      <c r="J255" s="30"/>
      <c r="K255" s="30"/>
      <c r="L255" s="30"/>
      <c r="M255" s="47"/>
    </row>
    <row r="256" spans="1:13" ht="12.75">
      <c r="A256" s="12"/>
      <c r="B256" s="12"/>
      <c r="C256" s="16">
        <v>4309</v>
      </c>
      <c r="D256" s="30" t="s">
        <v>31</v>
      </c>
      <c r="E256" s="47">
        <v>1360</v>
      </c>
      <c r="F256" s="47">
        <f>E256</f>
        <v>1360</v>
      </c>
      <c r="G256" s="47"/>
      <c r="H256" s="30"/>
      <c r="I256" s="30"/>
      <c r="J256" s="30"/>
      <c r="K256" s="30"/>
      <c r="L256" s="30"/>
      <c r="M256" s="47"/>
    </row>
    <row r="257" spans="1:13" ht="58.5" customHeight="1">
      <c r="A257" s="90"/>
      <c r="B257" s="90">
        <v>80101</v>
      </c>
      <c r="C257" s="90"/>
      <c r="D257" s="91" t="s">
        <v>291</v>
      </c>
      <c r="E257" s="92">
        <f>SUM(E258:E263)</f>
        <v>14059</v>
      </c>
      <c r="F257" s="92">
        <f>SUM(F258:F263)</f>
        <v>14059</v>
      </c>
      <c r="G257" s="92">
        <f>SUM(G258:G263)</f>
        <v>6059</v>
      </c>
      <c r="H257" s="92"/>
      <c r="I257" s="92"/>
      <c r="J257" s="92"/>
      <c r="K257" s="92"/>
      <c r="L257" s="92"/>
      <c r="M257" s="92"/>
    </row>
    <row r="258" spans="1:13" ht="12.75">
      <c r="A258" s="12"/>
      <c r="B258" s="12"/>
      <c r="C258" s="12">
        <v>4111</v>
      </c>
      <c r="D258" s="49" t="s">
        <v>40</v>
      </c>
      <c r="E258" s="44">
        <v>936</v>
      </c>
      <c r="F258" s="44">
        <f aca="true" t="shared" si="17" ref="F258:G260">E258</f>
        <v>936</v>
      </c>
      <c r="G258" s="44">
        <f t="shared" si="17"/>
        <v>936</v>
      </c>
      <c r="H258" s="43"/>
      <c r="I258" s="43"/>
      <c r="J258" s="43"/>
      <c r="K258" s="43"/>
      <c r="L258" s="43"/>
      <c r="M258" s="44"/>
    </row>
    <row r="259" spans="1:13" ht="12.75">
      <c r="A259" s="12"/>
      <c r="B259" s="12"/>
      <c r="C259" s="12">
        <v>4121</v>
      </c>
      <c r="D259" s="30" t="s">
        <v>41</v>
      </c>
      <c r="E259" s="47">
        <v>123</v>
      </c>
      <c r="F259" s="47">
        <f t="shared" si="17"/>
        <v>123</v>
      </c>
      <c r="G259" s="47">
        <f t="shared" si="17"/>
        <v>123</v>
      </c>
      <c r="H259" s="30"/>
      <c r="I259" s="30"/>
      <c r="J259" s="30"/>
      <c r="K259" s="30"/>
      <c r="L259" s="30"/>
      <c r="M259" s="47"/>
    </row>
    <row r="260" spans="1:13" ht="12.75">
      <c r="A260" s="12"/>
      <c r="B260" s="12"/>
      <c r="C260" s="12">
        <v>4171</v>
      </c>
      <c r="D260" s="30" t="s">
        <v>42</v>
      </c>
      <c r="E260" s="47">
        <v>5000</v>
      </c>
      <c r="F260" s="47">
        <f t="shared" si="17"/>
        <v>5000</v>
      </c>
      <c r="G260" s="47">
        <f t="shared" si="17"/>
        <v>5000</v>
      </c>
      <c r="H260" s="30"/>
      <c r="I260" s="30"/>
      <c r="J260" s="30"/>
      <c r="K260" s="30"/>
      <c r="L260" s="30"/>
      <c r="M260" s="47"/>
    </row>
    <row r="261" spans="1:13" ht="12.75">
      <c r="A261" s="12"/>
      <c r="B261" s="12"/>
      <c r="C261" s="12">
        <v>4211</v>
      </c>
      <c r="D261" s="30" t="s">
        <v>88</v>
      </c>
      <c r="E261" s="47">
        <v>5000</v>
      </c>
      <c r="F261" s="47">
        <f>E261</f>
        <v>5000</v>
      </c>
      <c r="G261" s="47"/>
      <c r="H261" s="30"/>
      <c r="I261" s="30"/>
      <c r="J261" s="30"/>
      <c r="K261" s="30"/>
      <c r="L261" s="30"/>
      <c r="M261" s="47"/>
    </row>
    <row r="262" spans="1:13" ht="24">
      <c r="A262" s="12"/>
      <c r="B262" s="12"/>
      <c r="C262" s="16">
        <v>4241</v>
      </c>
      <c r="D262" s="30" t="s">
        <v>250</v>
      </c>
      <c r="E262" s="47">
        <v>2000</v>
      </c>
      <c r="F262" s="47">
        <f>E262</f>
        <v>2000</v>
      </c>
      <c r="G262" s="47"/>
      <c r="H262" s="30"/>
      <c r="I262" s="30"/>
      <c r="J262" s="30"/>
      <c r="K262" s="30"/>
      <c r="L262" s="30"/>
      <c r="M262" s="47"/>
    </row>
    <row r="263" spans="1:13" ht="12.75">
      <c r="A263" s="12"/>
      <c r="B263" s="12"/>
      <c r="C263" s="17">
        <v>4301</v>
      </c>
      <c r="D263" s="49" t="s">
        <v>31</v>
      </c>
      <c r="E263" s="48">
        <v>1000</v>
      </c>
      <c r="F263" s="48">
        <f>E263</f>
        <v>1000</v>
      </c>
      <c r="G263" s="48"/>
      <c r="H263" s="49"/>
      <c r="I263" s="49"/>
      <c r="J263" s="49"/>
      <c r="K263" s="49"/>
      <c r="L263" s="49"/>
      <c r="M263" s="48"/>
    </row>
    <row r="264" spans="1:13" ht="50.25" customHeight="1">
      <c r="A264" s="216"/>
      <c r="B264" s="216"/>
      <c r="C264" s="216"/>
      <c r="D264" s="251"/>
      <c r="E264" s="264"/>
      <c r="F264" s="264"/>
      <c r="G264" s="264"/>
      <c r="H264" s="251"/>
      <c r="I264" s="251"/>
      <c r="J264" s="251"/>
      <c r="K264" s="251"/>
      <c r="L264" s="251"/>
      <c r="M264" s="264"/>
    </row>
    <row r="265" spans="1:13" ht="38.25" customHeight="1">
      <c r="A265" s="222"/>
      <c r="B265" s="222">
        <v>80101</v>
      </c>
      <c r="C265" s="222"/>
      <c r="D265" s="223" t="s">
        <v>306</v>
      </c>
      <c r="E265" s="224">
        <f>SUM(E266:E273)</f>
        <v>618789</v>
      </c>
      <c r="F265" s="224">
        <f>SUM(F266:F273)</f>
        <v>618789</v>
      </c>
      <c r="G265" s="224">
        <f>SUM(G266:G273)</f>
        <v>79968</v>
      </c>
      <c r="H265" s="224">
        <f>SUM(H266:H273)</f>
        <v>538821</v>
      </c>
      <c r="I265" s="224"/>
      <c r="J265" s="224"/>
      <c r="K265" s="224"/>
      <c r="L265" s="224"/>
      <c r="M265" s="224"/>
    </row>
    <row r="266" spans="1:13" ht="73.5" customHeight="1">
      <c r="A266" s="12"/>
      <c r="B266" s="12"/>
      <c r="C266" s="16">
        <v>2007</v>
      </c>
      <c r="D266" s="296" t="s">
        <v>307</v>
      </c>
      <c r="E266" s="47">
        <v>456327</v>
      </c>
      <c r="F266" s="47">
        <f aca="true" t="shared" si="18" ref="F266:G268">E266</f>
        <v>456327</v>
      </c>
      <c r="G266" s="47"/>
      <c r="H266" s="47">
        <f>E266</f>
        <v>456327</v>
      </c>
      <c r="I266" s="30"/>
      <c r="J266" s="30"/>
      <c r="K266" s="30"/>
      <c r="L266" s="30"/>
      <c r="M266" s="47"/>
    </row>
    <row r="267" spans="1:13" ht="75.75" customHeight="1">
      <c r="A267" s="12"/>
      <c r="B267" s="12"/>
      <c r="C267" s="16">
        <v>2009</v>
      </c>
      <c r="D267" s="296" t="s">
        <v>307</v>
      </c>
      <c r="E267" s="47">
        <v>82494</v>
      </c>
      <c r="F267" s="47">
        <f t="shared" si="18"/>
        <v>82494</v>
      </c>
      <c r="G267" s="47"/>
      <c r="H267" s="47">
        <f>E267</f>
        <v>82494</v>
      </c>
      <c r="I267" s="30"/>
      <c r="J267" s="30"/>
      <c r="K267" s="30"/>
      <c r="L267" s="30"/>
      <c r="M267" s="47"/>
    </row>
    <row r="268" spans="1:13" ht="15" customHeight="1">
      <c r="A268" s="12"/>
      <c r="B268" s="12"/>
      <c r="C268" s="16">
        <v>4017</v>
      </c>
      <c r="D268" s="296" t="s">
        <v>58</v>
      </c>
      <c r="E268" s="47">
        <v>56825</v>
      </c>
      <c r="F268" s="47">
        <f t="shared" si="18"/>
        <v>56825</v>
      </c>
      <c r="G268" s="47">
        <f t="shared" si="18"/>
        <v>56825</v>
      </c>
      <c r="H268" s="30"/>
      <c r="I268" s="30"/>
      <c r="J268" s="30"/>
      <c r="K268" s="30"/>
      <c r="L268" s="30"/>
      <c r="M268" s="47"/>
    </row>
    <row r="269" spans="1:13" ht="15" customHeight="1">
      <c r="A269" s="12"/>
      <c r="B269" s="12"/>
      <c r="C269" s="16">
        <v>4019</v>
      </c>
      <c r="D269" s="296" t="s">
        <v>58</v>
      </c>
      <c r="E269" s="47">
        <v>10323</v>
      </c>
      <c r="F269" s="47">
        <f>E269</f>
        <v>10323</v>
      </c>
      <c r="G269" s="47">
        <f>F269</f>
        <v>10323</v>
      </c>
      <c r="H269" s="30"/>
      <c r="I269" s="30"/>
      <c r="J269" s="30"/>
      <c r="K269" s="30"/>
      <c r="L269" s="30"/>
      <c r="M269" s="47"/>
    </row>
    <row r="270" spans="1:13" ht="13.5" customHeight="1">
      <c r="A270" s="12"/>
      <c r="B270" s="12"/>
      <c r="C270" s="16">
        <v>4117</v>
      </c>
      <c r="D270" s="30" t="s">
        <v>40</v>
      </c>
      <c r="E270" s="47">
        <v>9700</v>
      </c>
      <c r="F270" s="47">
        <f>E270</f>
        <v>9700</v>
      </c>
      <c r="G270" s="47">
        <f>E270</f>
        <v>9700</v>
      </c>
      <c r="H270" s="30"/>
      <c r="I270" s="30"/>
      <c r="J270" s="30"/>
      <c r="K270" s="30"/>
      <c r="L270" s="30"/>
      <c r="M270" s="47"/>
    </row>
    <row r="271" spans="1:13" ht="13.5" customHeight="1">
      <c r="A271" s="12"/>
      <c r="B271" s="12"/>
      <c r="C271" s="16">
        <v>4119</v>
      </c>
      <c r="D271" s="30" t="s">
        <v>40</v>
      </c>
      <c r="E271" s="47">
        <v>1700</v>
      </c>
      <c r="F271" s="47">
        <f>E271</f>
        <v>1700</v>
      </c>
      <c r="G271" s="47">
        <f>E271</f>
        <v>1700</v>
      </c>
      <c r="H271" s="30"/>
      <c r="I271" s="30"/>
      <c r="J271" s="30"/>
      <c r="K271" s="30"/>
      <c r="L271" s="30"/>
      <c r="M271" s="47"/>
    </row>
    <row r="272" spans="1:13" ht="13.5" customHeight="1">
      <c r="A272" s="12"/>
      <c r="B272" s="12"/>
      <c r="C272" s="16">
        <v>4127</v>
      </c>
      <c r="D272" s="30" t="s">
        <v>41</v>
      </c>
      <c r="E272" s="47">
        <v>1200</v>
      </c>
      <c r="F272" s="47">
        <f>E272</f>
        <v>1200</v>
      </c>
      <c r="G272" s="47">
        <f>E272</f>
        <v>1200</v>
      </c>
      <c r="H272" s="30"/>
      <c r="I272" s="30"/>
      <c r="J272" s="30"/>
      <c r="K272" s="30"/>
      <c r="L272" s="30"/>
      <c r="M272" s="47"/>
    </row>
    <row r="273" spans="1:13" ht="13.5" customHeight="1">
      <c r="A273" s="12"/>
      <c r="B273" s="12"/>
      <c r="C273" s="14">
        <v>4129</v>
      </c>
      <c r="D273" s="45" t="s">
        <v>41</v>
      </c>
      <c r="E273" s="46">
        <v>220</v>
      </c>
      <c r="F273" s="46">
        <f>E273</f>
        <v>220</v>
      </c>
      <c r="G273" s="47">
        <f>E273</f>
        <v>220</v>
      </c>
      <c r="H273" s="45"/>
      <c r="I273" s="45"/>
      <c r="J273" s="45"/>
      <c r="K273" s="45"/>
      <c r="L273" s="45"/>
      <c r="M273" s="46"/>
    </row>
    <row r="274" spans="1:13" ht="24.75" customHeight="1">
      <c r="A274" s="105"/>
      <c r="B274" s="90">
        <v>80103</v>
      </c>
      <c r="C274" s="90"/>
      <c r="D274" s="91" t="s">
        <v>86</v>
      </c>
      <c r="E274" s="92">
        <f>SUM(E275:E292)</f>
        <v>2872335</v>
      </c>
      <c r="F274" s="92">
        <f>SUM(F275:F292)</f>
        <v>2872335</v>
      </c>
      <c r="G274" s="92">
        <f>SUM(G275:G292)</f>
        <v>2332000</v>
      </c>
      <c r="H274" s="92">
        <f>SUM(H275:H292)</f>
        <v>200000</v>
      </c>
      <c r="I274" s="92">
        <f>SUM(I275:I292)</f>
        <v>97303</v>
      </c>
      <c r="J274" s="92"/>
      <c r="K274" s="92"/>
      <c r="L274" s="92"/>
      <c r="M274" s="92"/>
    </row>
    <row r="275" spans="1:13" ht="24" customHeight="1">
      <c r="A275" s="12"/>
      <c r="B275" s="12"/>
      <c r="C275" s="20">
        <v>2540</v>
      </c>
      <c r="D275" s="58" t="s">
        <v>81</v>
      </c>
      <c r="E275" s="41">
        <v>200000</v>
      </c>
      <c r="F275" s="67">
        <f>E275</f>
        <v>200000</v>
      </c>
      <c r="G275" s="68"/>
      <c r="H275" s="67">
        <f>E275</f>
        <v>200000</v>
      </c>
      <c r="I275" s="67"/>
      <c r="J275" s="67"/>
      <c r="K275" s="67"/>
      <c r="L275" s="68"/>
      <c r="M275" s="68"/>
    </row>
    <row r="276" spans="1:13" ht="24">
      <c r="A276" s="12"/>
      <c r="B276" s="12"/>
      <c r="C276" s="11">
        <v>3020</v>
      </c>
      <c r="D276" s="27" t="s">
        <v>87</v>
      </c>
      <c r="E276" s="41">
        <v>97303</v>
      </c>
      <c r="F276" s="41">
        <f aca="true" t="shared" si="19" ref="F276:F281">E276</f>
        <v>97303</v>
      </c>
      <c r="G276" s="27"/>
      <c r="H276" s="27"/>
      <c r="I276" s="41">
        <f>E276</f>
        <v>97303</v>
      </c>
      <c r="J276" s="27"/>
      <c r="K276" s="27"/>
      <c r="L276" s="27"/>
      <c r="M276" s="27"/>
    </row>
    <row r="277" spans="1:13" ht="13.5" customHeight="1">
      <c r="A277" s="12"/>
      <c r="B277" s="12"/>
      <c r="C277" s="16">
        <v>4010</v>
      </c>
      <c r="D277" s="30" t="s">
        <v>58</v>
      </c>
      <c r="E277" s="47">
        <v>1800000</v>
      </c>
      <c r="F277" s="47">
        <f t="shared" si="19"/>
        <v>1800000</v>
      </c>
      <c r="G277" s="47">
        <f>E277</f>
        <v>1800000</v>
      </c>
      <c r="H277" s="30"/>
      <c r="I277" s="30"/>
      <c r="J277" s="30"/>
      <c r="K277" s="30"/>
      <c r="L277" s="30"/>
      <c r="M277" s="30"/>
    </row>
    <row r="278" spans="1:13" ht="12.75">
      <c r="A278" s="12"/>
      <c r="B278" s="12"/>
      <c r="C278" s="16">
        <v>4040</v>
      </c>
      <c r="D278" s="30" t="s">
        <v>52</v>
      </c>
      <c r="E278" s="51">
        <v>130000</v>
      </c>
      <c r="F278" s="47">
        <f t="shared" si="19"/>
        <v>130000</v>
      </c>
      <c r="G278" s="51">
        <f>E278</f>
        <v>130000</v>
      </c>
      <c r="H278" s="52"/>
      <c r="I278" s="52"/>
      <c r="J278" s="52"/>
      <c r="K278" s="52"/>
      <c r="L278" s="52"/>
      <c r="M278" s="52"/>
    </row>
    <row r="279" spans="1:13" ht="12.75">
      <c r="A279" s="12"/>
      <c r="B279" s="12"/>
      <c r="C279" s="16">
        <v>4110</v>
      </c>
      <c r="D279" s="30" t="s">
        <v>40</v>
      </c>
      <c r="E279" s="51">
        <v>350000</v>
      </c>
      <c r="F279" s="47">
        <f t="shared" si="19"/>
        <v>350000</v>
      </c>
      <c r="G279" s="51">
        <f>E279</f>
        <v>350000</v>
      </c>
      <c r="H279" s="52"/>
      <c r="I279" s="52"/>
      <c r="J279" s="52"/>
      <c r="K279" s="52"/>
      <c r="L279" s="52"/>
      <c r="M279" s="52"/>
    </row>
    <row r="280" spans="1:13" ht="12.75">
      <c r="A280" s="12"/>
      <c r="B280" s="12"/>
      <c r="C280" s="16">
        <v>4120</v>
      </c>
      <c r="D280" s="30" t="s">
        <v>41</v>
      </c>
      <c r="E280" s="51">
        <v>50000</v>
      </c>
      <c r="F280" s="47">
        <f t="shared" si="19"/>
        <v>50000</v>
      </c>
      <c r="G280" s="51">
        <f>E280</f>
        <v>50000</v>
      </c>
      <c r="H280" s="52"/>
      <c r="I280" s="52"/>
      <c r="J280" s="52"/>
      <c r="K280" s="52"/>
      <c r="L280" s="52"/>
      <c r="M280" s="52"/>
    </row>
    <row r="281" spans="1:13" ht="12.75">
      <c r="A281" s="12"/>
      <c r="B281" s="12"/>
      <c r="C281" s="16">
        <v>4170</v>
      </c>
      <c r="D281" s="30" t="s">
        <v>42</v>
      </c>
      <c r="E281" s="51">
        <v>2000</v>
      </c>
      <c r="F281" s="47">
        <f t="shared" si="19"/>
        <v>2000</v>
      </c>
      <c r="G281" s="51">
        <f>E281</f>
        <v>2000</v>
      </c>
      <c r="H281" s="52"/>
      <c r="I281" s="52"/>
      <c r="J281" s="52"/>
      <c r="K281" s="52"/>
      <c r="L281" s="52"/>
      <c r="M281" s="52"/>
    </row>
    <row r="282" spans="1:13" ht="17.25" customHeight="1">
      <c r="A282" s="12"/>
      <c r="B282" s="12"/>
      <c r="C282" s="17">
        <v>4210</v>
      </c>
      <c r="D282" s="297" t="s">
        <v>88</v>
      </c>
      <c r="E282" s="298">
        <v>40000</v>
      </c>
      <c r="F282" s="298">
        <f aca="true" t="shared" si="20" ref="F282:F292">E282</f>
        <v>40000</v>
      </c>
      <c r="G282" s="299"/>
      <c r="H282" s="64"/>
      <c r="I282" s="64"/>
      <c r="J282" s="64"/>
      <c r="K282" s="64"/>
      <c r="L282" s="64"/>
      <c r="M282" s="64"/>
    </row>
    <row r="283" spans="1:13" ht="23.25" customHeight="1">
      <c r="A283" s="13"/>
      <c r="B283" s="13"/>
      <c r="C283" s="14">
        <v>4240</v>
      </c>
      <c r="D283" s="45" t="s">
        <v>250</v>
      </c>
      <c r="E283" s="62">
        <v>10000</v>
      </c>
      <c r="F283" s="62">
        <f t="shared" si="20"/>
        <v>10000</v>
      </c>
      <c r="G283" s="61"/>
      <c r="H283" s="61"/>
      <c r="I283" s="61"/>
      <c r="J283" s="61"/>
      <c r="K283" s="61"/>
      <c r="L283" s="61"/>
      <c r="M283" s="61"/>
    </row>
    <row r="284" spans="1:13" ht="12.75">
      <c r="A284" s="12"/>
      <c r="B284" s="12"/>
      <c r="C284" s="11">
        <v>4260</v>
      </c>
      <c r="D284" s="27" t="s">
        <v>84</v>
      </c>
      <c r="E284" s="42">
        <v>20000</v>
      </c>
      <c r="F284" s="42">
        <f t="shared" si="20"/>
        <v>20000</v>
      </c>
      <c r="G284" s="53"/>
      <c r="H284" s="53"/>
      <c r="I284" s="53"/>
      <c r="J284" s="53"/>
      <c r="K284" s="53"/>
      <c r="L284" s="53"/>
      <c r="M284" s="53"/>
    </row>
    <row r="285" spans="1:13" ht="24">
      <c r="A285" s="12"/>
      <c r="B285" s="12"/>
      <c r="C285" s="16">
        <v>4270</v>
      </c>
      <c r="D285" s="30" t="s">
        <v>89</v>
      </c>
      <c r="E285" s="51">
        <v>10000</v>
      </c>
      <c r="F285" s="51">
        <f t="shared" si="20"/>
        <v>10000</v>
      </c>
      <c r="G285" s="52"/>
      <c r="H285" s="52"/>
      <c r="I285" s="52"/>
      <c r="J285" s="52"/>
      <c r="K285" s="52"/>
      <c r="L285" s="52"/>
      <c r="M285" s="52"/>
    </row>
    <row r="286" spans="1:13" ht="12.75">
      <c r="A286" s="12"/>
      <c r="B286" s="12"/>
      <c r="C286" s="16">
        <v>4280</v>
      </c>
      <c r="D286" s="30" t="s">
        <v>62</v>
      </c>
      <c r="E286" s="51">
        <v>3000</v>
      </c>
      <c r="F286" s="51">
        <f t="shared" si="20"/>
        <v>3000</v>
      </c>
      <c r="G286" s="51"/>
      <c r="H286" s="52"/>
      <c r="I286" s="52"/>
      <c r="J286" s="52"/>
      <c r="K286" s="52"/>
      <c r="L286" s="52"/>
      <c r="M286" s="52"/>
    </row>
    <row r="287" spans="1:13" ht="12.75">
      <c r="A287" s="12"/>
      <c r="B287" s="12"/>
      <c r="C287" s="16">
        <v>4300</v>
      </c>
      <c r="D287" s="30" t="s">
        <v>31</v>
      </c>
      <c r="E287" s="51">
        <v>50000</v>
      </c>
      <c r="F287" s="51">
        <f t="shared" si="20"/>
        <v>50000</v>
      </c>
      <c r="G287" s="52"/>
      <c r="H287" s="52"/>
      <c r="I287" s="52"/>
      <c r="J287" s="52"/>
      <c r="K287" s="52"/>
      <c r="L287" s="52"/>
      <c r="M287" s="52"/>
    </row>
    <row r="288" spans="1:13" ht="24">
      <c r="A288" s="12"/>
      <c r="B288" s="12"/>
      <c r="C288" s="16">
        <v>4360</v>
      </c>
      <c r="D288" s="30" t="s">
        <v>196</v>
      </c>
      <c r="E288" s="51">
        <v>3000</v>
      </c>
      <c r="F288" s="51">
        <f t="shared" si="20"/>
        <v>3000</v>
      </c>
      <c r="G288" s="52"/>
      <c r="H288" s="52"/>
      <c r="I288" s="52"/>
      <c r="J288" s="52"/>
      <c r="K288" s="52"/>
      <c r="L288" s="52"/>
      <c r="M288" s="52"/>
    </row>
    <row r="289" spans="1:13" ht="12.75">
      <c r="A289" s="12"/>
      <c r="B289" s="12"/>
      <c r="C289" s="16">
        <v>4410</v>
      </c>
      <c r="D289" s="30" t="s">
        <v>85</v>
      </c>
      <c r="E289" s="51">
        <v>2800</v>
      </c>
      <c r="F289" s="51">
        <f t="shared" si="20"/>
        <v>2800</v>
      </c>
      <c r="G289" s="52"/>
      <c r="H289" s="52"/>
      <c r="I289" s="52"/>
      <c r="J289" s="52"/>
      <c r="K289" s="52"/>
      <c r="L289" s="52"/>
      <c r="M289" s="52"/>
    </row>
    <row r="290" spans="1:13" ht="24">
      <c r="A290" s="12"/>
      <c r="B290" s="12"/>
      <c r="C290" s="16">
        <v>4440</v>
      </c>
      <c r="D290" s="30" t="s">
        <v>90</v>
      </c>
      <c r="E290" s="51">
        <v>95232</v>
      </c>
      <c r="F290" s="51">
        <f t="shared" si="20"/>
        <v>95232</v>
      </c>
      <c r="G290" s="52"/>
      <c r="H290" s="52"/>
      <c r="I290" s="52"/>
      <c r="J290" s="52"/>
      <c r="K290" s="52"/>
      <c r="L290" s="52"/>
      <c r="M290" s="52"/>
    </row>
    <row r="291" spans="1:13" ht="36">
      <c r="A291" s="12"/>
      <c r="B291" s="12"/>
      <c r="C291" s="16">
        <v>4520</v>
      </c>
      <c r="D291" s="30" t="s">
        <v>183</v>
      </c>
      <c r="E291" s="51">
        <v>8000</v>
      </c>
      <c r="F291" s="51">
        <f t="shared" si="20"/>
        <v>8000</v>
      </c>
      <c r="G291" s="52"/>
      <c r="H291" s="52"/>
      <c r="I291" s="52"/>
      <c r="J291" s="52"/>
      <c r="K291" s="52"/>
      <c r="L291" s="52"/>
      <c r="M291" s="52"/>
    </row>
    <row r="292" spans="1:13" ht="24">
      <c r="A292" s="13"/>
      <c r="B292" s="13"/>
      <c r="C292" s="13">
        <v>4700</v>
      </c>
      <c r="D292" s="83" t="s">
        <v>56</v>
      </c>
      <c r="E292" s="60">
        <v>1000</v>
      </c>
      <c r="F292" s="167">
        <f t="shared" si="20"/>
        <v>1000</v>
      </c>
      <c r="G292" s="176"/>
      <c r="H292" s="176"/>
      <c r="I292" s="176"/>
      <c r="J292" s="176"/>
      <c r="K292" s="176"/>
      <c r="L292" s="176"/>
      <c r="M292" s="176"/>
    </row>
    <row r="293" spans="1:13" ht="12.75">
      <c r="A293" s="90"/>
      <c r="B293" s="90">
        <v>80104</v>
      </c>
      <c r="C293" s="90"/>
      <c r="D293" s="91" t="s">
        <v>91</v>
      </c>
      <c r="E293" s="99">
        <f>SUM(E294:E318)</f>
        <v>22590976</v>
      </c>
      <c r="F293" s="99">
        <f>SUM(F294:F318)</f>
        <v>18120976</v>
      </c>
      <c r="G293" s="99">
        <f>SUM(G294:G318)</f>
        <v>3570000</v>
      </c>
      <c r="H293" s="99">
        <f>SUM(H294:H318)</f>
        <v>13400000</v>
      </c>
      <c r="I293" s="99">
        <f>SUM(I294:I318)</f>
        <v>150676</v>
      </c>
      <c r="J293" s="99"/>
      <c r="K293" s="99"/>
      <c r="L293" s="99"/>
      <c r="M293" s="99">
        <f>SUM(M294:M318)</f>
        <v>4470000</v>
      </c>
    </row>
    <row r="294" spans="1:13" ht="36">
      <c r="A294" s="158"/>
      <c r="B294" s="158"/>
      <c r="C294" s="159">
        <v>2310</v>
      </c>
      <c r="D294" s="207" t="s">
        <v>312</v>
      </c>
      <c r="E294" s="160">
        <v>1100000</v>
      </c>
      <c r="F294" s="160">
        <v>1100000</v>
      </c>
      <c r="G294" s="160"/>
      <c r="H294" s="160">
        <v>1100000</v>
      </c>
      <c r="I294" s="206"/>
      <c r="J294" s="206"/>
      <c r="K294" s="206"/>
      <c r="L294" s="206"/>
      <c r="M294" s="206"/>
    </row>
    <row r="295" spans="1:13" ht="36">
      <c r="A295" s="10"/>
      <c r="B295" s="10"/>
      <c r="C295" s="18">
        <v>2540</v>
      </c>
      <c r="D295" s="58" t="s">
        <v>92</v>
      </c>
      <c r="E295" s="42">
        <v>12000000</v>
      </c>
      <c r="F295" s="70">
        <f>E295</f>
        <v>12000000</v>
      </c>
      <c r="G295" s="71"/>
      <c r="H295" s="70">
        <f>F295</f>
        <v>12000000</v>
      </c>
      <c r="I295" s="70"/>
      <c r="J295" s="70"/>
      <c r="K295" s="70"/>
      <c r="L295" s="71"/>
      <c r="M295" s="71"/>
    </row>
    <row r="296" spans="1:13" ht="72">
      <c r="A296" s="10"/>
      <c r="B296" s="10"/>
      <c r="C296" s="20">
        <v>2590</v>
      </c>
      <c r="D296" s="72" t="s">
        <v>261</v>
      </c>
      <c r="E296" s="47">
        <v>300000</v>
      </c>
      <c r="F296" s="47">
        <v>300000</v>
      </c>
      <c r="G296" s="56"/>
      <c r="H296" s="173">
        <f>E296</f>
        <v>300000</v>
      </c>
      <c r="I296" s="70"/>
      <c r="J296" s="70"/>
      <c r="K296" s="70"/>
      <c r="L296" s="71"/>
      <c r="M296" s="71"/>
    </row>
    <row r="297" spans="1:13" ht="36">
      <c r="A297" s="12"/>
      <c r="B297" s="12"/>
      <c r="C297" s="16">
        <v>3020</v>
      </c>
      <c r="D297" s="30" t="s">
        <v>237</v>
      </c>
      <c r="E297" s="51">
        <v>150676</v>
      </c>
      <c r="F297" s="57">
        <f aca="true" t="shared" si="21" ref="F297:F306">E297</f>
        <v>150676</v>
      </c>
      <c r="G297" s="51"/>
      <c r="H297" s="52"/>
      <c r="I297" s="51">
        <f>E297</f>
        <v>150676</v>
      </c>
      <c r="J297" s="52"/>
      <c r="K297" s="52"/>
      <c r="L297" s="52"/>
      <c r="M297" s="52"/>
    </row>
    <row r="298" spans="1:13" ht="24">
      <c r="A298" s="12"/>
      <c r="B298" s="12"/>
      <c r="C298" s="16">
        <v>4010</v>
      </c>
      <c r="D298" s="30" t="s">
        <v>58</v>
      </c>
      <c r="E298" s="51">
        <v>2750000</v>
      </c>
      <c r="F298" s="57">
        <f t="shared" si="21"/>
        <v>2750000</v>
      </c>
      <c r="G298" s="51">
        <f>F298</f>
        <v>2750000</v>
      </c>
      <c r="H298" s="52"/>
      <c r="I298" s="52"/>
      <c r="J298" s="52"/>
      <c r="K298" s="52"/>
      <c r="L298" s="52"/>
      <c r="M298" s="52"/>
    </row>
    <row r="299" spans="1:13" ht="12.75">
      <c r="A299" s="12"/>
      <c r="B299" s="12"/>
      <c r="C299" s="16">
        <v>4040</v>
      </c>
      <c r="D299" s="30" t="s">
        <v>52</v>
      </c>
      <c r="E299" s="51">
        <v>300000</v>
      </c>
      <c r="F299" s="57">
        <f t="shared" si="21"/>
        <v>300000</v>
      </c>
      <c r="G299" s="51">
        <f>F299</f>
        <v>300000</v>
      </c>
      <c r="H299" s="52"/>
      <c r="I299" s="52"/>
      <c r="J299" s="52"/>
      <c r="K299" s="52"/>
      <c r="L299" s="52"/>
      <c r="M299" s="52"/>
    </row>
    <row r="300" spans="1:13" ht="12.75">
      <c r="A300" s="12"/>
      <c r="B300" s="12"/>
      <c r="C300" s="16">
        <v>4110</v>
      </c>
      <c r="D300" s="30" t="s">
        <v>40</v>
      </c>
      <c r="E300" s="51">
        <v>400000</v>
      </c>
      <c r="F300" s="57">
        <f t="shared" si="21"/>
        <v>400000</v>
      </c>
      <c r="G300" s="51">
        <f>F300</f>
        <v>400000</v>
      </c>
      <c r="H300" s="52"/>
      <c r="I300" s="52"/>
      <c r="J300" s="52"/>
      <c r="K300" s="52"/>
      <c r="L300" s="52"/>
      <c r="M300" s="52"/>
    </row>
    <row r="301" spans="1:13" ht="12.75">
      <c r="A301" s="12"/>
      <c r="B301" s="12"/>
      <c r="C301" s="16">
        <v>4120</v>
      </c>
      <c r="D301" s="30" t="s">
        <v>41</v>
      </c>
      <c r="E301" s="51">
        <v>70000</v>
      </c>
      <c r="F301" s="57">
        <f t="shared" si="21"/>
        <v>70000</v>
      </c>
      <c r="G301" s="51">
        <f>F301</f>
        <v>70000</v>
      </c>
      <c r="H301" s="52"/>
      <c r="I301" s="52"/>
      <c r="J301" s="52"/>
      <c r="K301" s="52"/>
      <c r="L301" s="52"/>
      <c r="M301" s="52"/>
    </row>
    <row r="302" spans="1:13" ht="12.75">
      <c r="A302" s="13"/>
      <c r="B302" s="13"/>
      <c r="C302" s="14">
        <v>4170</v>
      </c>
      <c r="D302" s="45" t="s">
        <v>42</v>
      </c>
      <c r="E302" s="62">
        <v>50000</v>
      </c>
      <c r="F302" s="271">
        <f t="shared" si="21"/>
        <v>50000</v>
      </c>
      <c r="G302" s="62">
        <f>E302</f>
        <v>50000</v>
      </c>
      <c r="H302" s="61"/>
      <c r="I302" s="61"/>
      <c r="J302" s="61"/>
      <c r="K302" s="61"/>
      <c r="L302" s="61"/>
      <c r="M302" s="61"/>
    </row>
    <row r="303" spans="1:13" ht="12.75">
      <c r="A303" s="12"/>
      <c r="B303" s="12"/>
      <c r="C303" s="11">
        <v>4210</v>
      </c>
      <c r="D303" s="27" t="s">
        <v>88</v>
      </c>
      <c r="E303" s="42">
        <v>100000</v>
      </c>
      <c r="F303" s="70">
        <f t="shared" si="21"/>
        <v>100000</v>
      </c>
      <c r="G303" s="53"/>
      <c r="H303" s="53"/>
      <c r="I303" s="53"/>
      <c r="J303" s="53"/>
      <c r="K303" s="53"/>
      <c r="L303" s="53"/>
      <c r="M303" s="53"/>
    </row>
    <row r="304" spans="1:13" ht="24">
      <c r="A304" s="12"/>
      <c r="B304" s="12"/>
      <c r="C304" s="16">
        <v>4240</v>
      </c>
      <c r="D304" s="30" t="s">
        <v>250</v>
      </c>
      <c r="E304" s="51">
        <v>30000</v>
      </c>
      <c r="F304" s="57">
        <f t="shared" si="21"/>
        <v>30000</v>
      </c>
      <c r="G304" s="52"/>
      <c r="H304" s="52"/>
      <c r="I304" s="52"/>
      <c r="J304" s="52"/>
      <c r="K304" s="52"/>
      <c r="L304" s="52"/>
      <c r="M304" s="52"/>
    </row>
    <row r="305" spans="1:13" ht="12.75">
      <c r="A305" s="12"/>
      <c r="B305" s="12"/>
      <c r="C305" s="16">
        <v>4260</v>
      </c>
      <c r="D305" s="30" t="s">
        <v>84</v>
      </c>
      <c r="E305" s="42">
        <v>100000</v>
      </c>
      <c r="F305" s="70">
        <f t="shared" si="21"/>
        <v>100000</v>
      </c>
      <c r="G305" s="52"/>
      <c r="H305" s="52"/>
      <c r="I305" s="52"/>
      <c r="J305" s="52"/>
      <c r="K305" s="52"/>
      <c r="L305" s="52"/>
      <c r="M305" s="52"/>
    </row>
    <row r="306" spans="1:13" ht="24">
      <c r="A306" s="12"/>
      <c r="B306" s="12"/>
      <c r="C306" s="16">
        <v>4270</v>
      </c>
      <c r="D306" s="30" t="s">
        <v>89</v>
      </c>
      <c r="E306" s="51">
        <v>20000</v>
      </c>
      <c r="F306" s="57">
        <f t="shared" si="21"/>
        <v>20000</v>
      </c>
      <c r="G306" s="52"/>
      <c r="H306" s="52"/>
      <c r="I306" s="52"/>
      <c r="J306" s="52"/>
      <c r="K306" s="52"/>
      <c r="L306" s="52"/>
      <c r="M306" s="52"/>
    </row>
    <row r="307" spans="1:13" ht="24">
      <c r="A307" s="12"/>
      <c r="B307" s="12"/>
      <c r="C307" s="16">
        <v>4270</v>
      </c>
      <c r="D307" s="30" t="s">
        <v>202</v>
      </c>
      <c r="E307" s="51">
        <v>10000</v>
      </c>
      <c r="F307" s="57">
        <f aca="true" t="shared" si="22" ref="F307:F317">E307</f>
        <v>10000</v>
      </c>
      <c r="G307" s="52"/>
      <c r="H307" s="52"/>
      <c r="I307" s="52"/>
      <c r="J307" s="52"/>
      <c r="K307" s="52"/>
      <c r="L307" s="52"/>
      <c r="M307" s="52"/>
    </row>
    <row r="308" spans="1:13" ht="12.75">
      <c r="A308" s="12"/>
      <c r="B308" s="12"/>
      <c r="C308" s="16">
        <v>4280</v>
      </c>
      <c r="D308" s="30" t="s">
        <v>62</v>
      </c>
      <c r="E308" s="51">
        <v>4000</v>
      </c>
      <c r="F308" s="57">
        <f t="shared" si="22"/>
        <v>4000</v>
      </c>
      <c r="G308" s="52"/>
      <c r="H308" s="52"/>
      <c r="I308" s="52"/>
      <c r="J308" s="52"/>
      <c r="K308" s="52"/>
      <c r="L308" s="52"/>
      <c r="M308" s="52"/>
    </row>
    <row r="309" spans="1:13" ht="12.75">
      <c r="A309" s="12"/>
      <c r="B309" s="12"/>
      <c r="C309" s="16">
        <v>4300</v>
      </c>
      <c r="D309" s="30" t="s">
        <v>31</v>
      </c>
      <c r="E309" s="51">
        <v>190000</v>
      </c>
      <c r="F309" s="57">
        <f t="shared" si="22"/>
        <v>190000</v>
      </c>
      <c r="G309" s="52"/>
      <c r="H309" s="52"/>
      <c r="I309" s="52"/>
      <c r="J309" s="52"/>
      <c r="K309" s="52"/>
      <c r="L309" s="52"/>
      <c r="M309" s="52"/>
    </row>
    <row r="310" spans="1:13" ht="24">
      <c r="A310" s="12"/>
      <c r="B310" s="12"/>
      <c r="C310" s="16">
        <v>4330</v>
      </c>
      <c r="D310" s="30" t="s">
        <v>313</v>
      </c>
      <c r="E310" s="51">
        <v>350000</v>
      </c>
      <c r="F310" s="57">
        <f t="shared" si="22"/>
        <v>350000</v>
      </c>
      <c r="G310" s="52"/>
      <c r="H310" s="52"/>
      <c r="I310" s="52"/>
      <c r="J310" s="52"/>
      <c r="K310" s="52"/>
      <c r="L310" s="52"/>
      <c r="M310" s="52"/>
    </row>
    <row r="311" spans="1:13" ht="24">
      <c r="A311" s="12"/>
      <c r="B311" s="12"/>
      <c r="C311" s="16">
        <v>4360</v>
      </c>
      <c r="D311" s="30" t="s">
        <v>196</v>
      </c>
      <c r="E311" s="51">
        <v>10000</v>
      </c>
      <c r="F311" s="57">
        <f t="shared" si="22"/>
        <v>10000</v>
      </c>
      <c r="G311" s="52"/>
      <c r="H311" s="52"/>
      <c r="I311" s="52"/>
      <c r="J311" s="52"/>
      <c r="K311" s="52"/>
      <c r="L311" s="52"/>
      <c r="M311" s="52"/>
    </row>
    <row r="312" spans="1:13" ht="24">
      <c r="A312" s="12"/>
      <c r="B312" s="12"/>
      <c r="C312" s="17">
        <v>4390</v>
      </c>
      <c r="D312" s="49" t="s">
        <v>279</v>
      </c>
      <c r="E312" s="48">
        <v>1000</v>
      </c>
      <c r="F312" s="48">
        <f t="shared" si="22"/>
        <v>1000</v>
      </c>
      <c r="G312" s="52"/>
      <c r="H312" s="52"/>
      <c r="I312" s="52"/>
      <c r="J312" s="52"/>
      <c r="K312" s="52"/>
      <c r="L312" s="52"/>
      <c r="M312" s="52"/>
    </row>
    <row r="313" spans="1:13" ht="12.75">
      <c r="A313" s="12"/>
      <c r="B313" s="12"/>
      <c r="C313" s="16">
        <v>4410</v>
      </c>
      <c r="D313" s="30" t="s">
        <v>85</v>
      </c>
      <c r="E313" s="51">
        <v>15000</v>
      </c>
      <c r="F313" s="57">
        <f t="shared" si="22"/>
        <v>15000</v>
      </c>
      <c r="G313" s="52"/>
      <c r="H313" s="52"/>
      <c r="I313" s="52"/>
      <c r="J313" s="52"/>
      <c r="K313" s="52"/>
      <c r="L313" s="52"/>
      <c r="M313" s="52"/>
    </row>
    <row r="314" spans="1:13" ht="24">
      <c r="A314" s="12"/>
      <c r="B314" s="12"/>
      <c r="C314" s="16">
        <v>4430</v>
      </c>
      <c r="D314" s="30" t="s">
        <v>239</v>
      </c>
      <c r="E314" s="51">
        <v>5300</v>
      </c>
      <c r="F314" s="57">
        <f t="shared" si="22"/>
        <v>5300</v>
      </c>
      <c r="G314" s="52"/>
      <c r="H314" s="52"/>
      <c r="I314" s="52"/>
      <c r="J314" s="52"/>
      <c r="K314" s="52"/>
      <c r="L314" s="52"/>
      <c r="M314" s="52"/>
    </row>
    <row r="315" spans="1:13" ht="24">
      <c r="A315" s="12"/>
      <c r="B315" s="12"/>
      <c r="C315" s="16">
        <v>4440</v>
      </c>
      <c r="D315" s="30" t="s">
        <v>53</v>
      </c>
      <c r="E315" s="51">
        <v>150000</v>
      </c>
      <c r="F315" s="57">
        <f t="shared" si="22"/>
        <v>150000</v>
      </c>
      <c r="G315" s="52"/>
      <c r="H315" s="52"/>
      <c r="I315" s="52"/>
      <c r="J315" s="52"/>
      <c r="K315" s="52"/>
      <c r="L315" s="52"/>
      <c r="M315" s="52"/>
    </row>
    <row r="316" spans="1:13" ht="24">
      <c r="A316" s="12"/>
      <c r="B316" s="12"/>
      <c r="C316" s="16">
        <v>4520</v>
      </c>
      <c r="D316" s="30" t="s">
        <v>215</v>
      </c>
      <c r="E316" s="51">
        <v>11000</v>
      </c>
      <c r="F316" s="57">
        <f t="shared" si="22"/>
        <v>11000</v>
      </c>
      <c r="G316" s="52"/>
      <c r="H316" s="52"/>
      <c r="I316" s="52"/>
      <c r="J316" s="52"/>
      <c r="K316" s="52"/>
      <c r="L316" s="52"/>
      <c r="M316" s="52"/>
    </row>
    <row r="317" spans="1:13" ht="24">
      <c r="A317" s="12"/>
      <c r="B317" s="12"/>
      <c r="C317" s="16">
        <v>4700</v>
      </c>
      <c r="D317" s="30" t="s">
        <v>56</v>
      </c>
      <c r="E317" s="51">
        <v>4000</v>
      </c>
      <c r="F317" s="57">
        <f t="shared" si="22"/>
        <v>4000</v>
      </c>
      <c r="G317" s="52"/>
      <c r="H317" s="52"/>
      <c r="I317" s="52"/>
      <c r="J317" s="52"/>
      <c r="K317" s="52"/>
      <c r="L317" s="52"/>
      <c r="M317" s="52"/>
    </row>
    <row r="318" spans="1:13" ht="24">
      <c r="A318" s="12"/>
      <c r="B318" s="12"/>
      <c r="C318" s="11">
        <v>6050</v>
      </c>
      <c r="D318" s="27" t="s">
        <v>236</v>
      </c>
      <c r="E318" s="69">
        <v>4470000</v>
      </c>
      <c r="F318" s="139"/>
      <c r="G318" s="64"/>
      <c r="H318" s="64"/>
      <c r="I318" s="64"/>
      <c r="J318" s="64"/>
      <c r="K318" s="64"/>
      <c r="L318" s="64"/>
      <c r="M318" s="69">
        <f>E318</f>
        <v>4470000</v>
      </c>
    </row>
    <row r="319" spans="1:13" ht="50.25" customHeight="1">
      <c r="A319" s="232"/>
      <c r="B319" s="233">
        <v>80106</v>
      </c>
      <c r="C319" s="232"/>
      <c r="D319" s="234" t="s">
        <v>286</v>
      </c>
      <c r="E319" s="235">
        <f>SUM(E320:E321)</f>
        <v>285000</v>
      </c>
      <c r="F319" s="235">
        <f>SUM(F320:F321)</f>
        <v>285000</v>
      </c>
      <c r="G319" s="235"/>
      <c r="H319" s="235">
        <f>SUM(H320:H321)</f>
        <v>285000</v>
      </c>
      <c r="I319" s="236"/>
      <c r="J319" s="236"/>
      <c r="K319" s="236"/>
      <c r="L319" s="236"/>
      <c r="M319" s="236"/>
    </row>
    <row r="320" spans="1:13" ht="36">
      <c r="A320" s="210"/>
      <c r="B320" s="211"/>
      <c r="C320" s="159">
        <v>2310</v>
      </c>
      <c r="D320" s="207" t="s">
        <v>312</v>
      </c>
      <c r="E320" s="209">
        <v>5000</v>
      </c>
      <c r="F320" s="209">
        <v>5000</v>
      </c>
      <c r="G320" s="209"/>
      <c r="H320" s="209">
        <v>5000</v>
      </c>
      <c r="I320" s="208"/>
      <c r="J320" s="208"/>
      <c r="K320" s="208"/>
      <c r="L320" s="208"/>
      <c r="M320" s="208"/>
    </row>
    <row r="321" spans="1:13" ht="36">
      <c r="A321" s="13"/>
      <c r="B321" s="286"/>
      <c r="C321" s="14">
        <v>2540</v>
      </c>
      <c r="D321" s="175" t="s">
        <v>81</v>
      </c>
      <c r="E321" s="62">
        <v>280000</v>
      </c>
      <c r="F321" s="62">
        <f>E321</f>
        <v>280000</v>
      </c>
      <c r="G321" s="61"/>
      <c r="H321" s="62">
        <f>E321</f>
        <v>280000</v>
      </c>
      <c r="I321" s="61"/>
      <c r="J321" s="61"/>
      <c r="K321" s="61"/>
      <c r="L321" s="61"/>
      <c r="M321" s="61"/>
    </row>
    <row r="322" spans="1:13" ht="12.75">
      <c r="A322" s="90"/>
      <c r="B322" s="90">
        <v>80110</v>
      </c>
      <c r="C322" s="90"/>
      <c r="D322" s="91" t="s">
        <v>93</v>
      </c>
      <c r="E322" s="99">
        <f>SUM(E323:E340)</f>
        <v>7471357</v>
      </c>
      <c r="F322" s="99">
        <f>SUM(F323:F340)</f>
        <v>7471357</v>
      </c>
      <c r="G322" s="99">
        <f>SUM(G323:G340)</f>
        <v>6525182</v>
      </c>
      <c r="H322" s="99">
        <f>SUM(H323:H340)</f>
        <v>50000</v>
      </c>
      <c r="I322" s="99">
        <f>SUM(I323:I340)</f>
        <v>245971</v>
      </c>
      <c r="J322" s="99"/>
      <c r="K322" s="99"/>
      <c r="L322" s="99"/>
      <c r="M322" s="99"/>
    </row>
    <row r="323" spans="1:13" ht="36">
      <c r="A323" s="12"/>
      <c r="B323" s="12"/>
      <c r="C323" s="16">
        <v>2540</v>
      </c>
      <c r="D323" s="72" t="s">
        <v>81</v>
      </c>
      <c r="E323" s="51">
        <v>50000</v>
      </c>
      <c r="F323" s="51">
        <f>E323</f>
        <v>50000</v>
      </c>
      <c r="G323" s="52"/>
      <c r="H323" s="51">
        <f>F323</f>
        <v>50000</v>
      </c>
      <c r="I323" s="51"/>
      <c r="J323" s="52"/>
      <c r="K323" s="52"/>
      <c r="L323" s="52"/>
      <c r="M323" s="52"/>
    </row>
    <row r="324" spans="1:13" ht="24">
      <c r="A324" s="12"/>
      <c r="B324" s="12"/>
      <c r="C324" s="16">
        <v>3020</v>
      </c>
      <c r="D324" s="30" t="s">
        <v>238</v>
      </c>
      <c r="E324" s="51">
        <v>245971</v>
      </c>
      <c r="F324" s="51">
        <f aca="true" t="shared" si="23" ref="F324:F335">E324</f>
        <v>245971</v>
      </c>
      <c r="G324" s="52"/>
      <c r="H324" s="52"/>
      <c r="I324" s="51">
        <f>E324</f>
        <v>245971</v>
      </c>
      <c r="J324" s="52"/>
      <c r="K324" s="52"/>
      <c r="L324" s="52"/>
      <c r="M324" s="52"/>
    </row>
    <row r="325" spans="1:13" ht="24">
      <c r="A325" s="12"/>
      <c r="B325" s="12"/>
      <c r="C325" s="16">
        <v>4010</v>
      </c>
      <c r="D325" s="30" t="s">
        <v>58</v>
      </c>
      <c r="E325" s="51">
        <v>4893803</v>
      </c>
      <c r="F325" s="51">
        <f t="shared" si="23"/>
        <v>4893803</v>
      </c>
      <c r="G325" s="51">
        <f>E325</f>
        <v>4893803</v>
      </c>
      <c r="H325" s="52"/>
      <c r="I325" s="52"/>
      <c r="J325" s="52"/>
      <c r="K325" s="52"/>
      <c r="L325" s="52"/>
      <c r="M325" s="52"/>
    </row>
    <row r="326" spans="1:13" ht="12.75">
      <c r="A326" s="12"/>
      <c r="B326" s="12"/>
      <c r="C326" s="16">
        <v>4040</v>
      </c>
      <c r="D326" s="30" t="s">
        <v>52</v>
      </c>
      <c r="E326" s="51">
        <v>468911</v>
      </c>
      <c r="F326" s="51">
        <f t="shared" si="23"/>
        <v>468911</v>
      </c>
      <c r="G326" s="51">
        <f>E326</f>
        <v>468911</v>
      </c>
      <c r="H326" s="52"/>
      <c r="I326" s="52"/>
      <c r="J326" s="52"/>
      <c r="K326" s="52"/>
      <c r="L326" s="52"/>
      <c r="M326" s="52"/>
    </row>
    <row r="327" spans="1:13" ht="12.75">
      <c r="A327" s="12"/>
      <c r="B327" s="12"/>
      <c r="C327" s="16">
        <v>4110</v>
      </c>
      <c r="D327" s="30" t="s">
        <v>94</v>
      </c>
      <c r="E327" s="51">
        <v>1010451</v>
      </c>
      <c r="F327" s="51">
        <f t="shared" si="23"/>
        <v>1010451</v>
      </c>
      <c r="G327" s="51">
        <f>E327</f>
        <v>1010451</v>
      </c>
      <c r="H327" s="52"/>
      <c r="I327" s="52"/>
      <c r="J327" s="52"/>
      <c r="K327" s="52"/>
      <c r="L327" s="52"/>
      <c r="M327" s="52"/>
    </row>
    <row r="328" spans="1:13" ht="12.75">
      <c r="A328" s="12"/>
      <c r="B328" s="12"/>
      <c r="C328" s="16">
        <v>4120</v>
      </c>
      <c r="D328" s="30" t="s">
        <v>41</v>
      </c>
      <c r="E328" s="51">
        <v>134517</v>
      </c>
      <c r="F328" s="51">
        <f t="shared" si="23"/>
        <v>134517</v>
      </c>
      <c r="G328" s="51">
        <f>E328</f>
        <v>134517</v>
      </c>
      <c r="H328" s="52"/>
      <c r="I328" s="52"/>
      <c r="J328" s="52"/>
      <c r="K328" s="52"/>
      <c r="L328" s="52"/>
      <c r="M328" s="52"/>
    </row>
    <row r="329" spans="1:13" ht="12.75">
      <c r="A329" s="12"/>
      <c r="B329" s="12"/>
      <c r="C329" s="16">
        <v>4170</v>
      </c>
      <c r="D329" s="30" t="s">
        <v>42</v>
      </c>
      <c r="E329" s="47">
        <v>17500</v>
      </c>
      <c r="F329" s="47">
        <f t="shared" si="23"/>
        <v>17500</v>
      </c>
      <c r="G329" s="47">
        <f>E329</f>
        <v>17500</v>
      </c>
      <c r="H329" s="52"/>
      <c r="I329" s="52"/>
      <c r="J329" s="52"/>
      <c r="K329" s="52"/>
      <c r="L329" s="52"/>
      <c r="M329" s="52"/>
    </row>
    <row r="330" spans="1:13" ht="12.75">
      <c r="A330" s="12"/>
      <c r="B330" s="12"/>
      <c r="C330" s="16">
        <v>4210</v>
      </c>
      <c r="D330" s="30" t="s">
        <v>88</v>
      </c>
      <c r="E330" s="51">
        <v>30000</v>
      </c>
      <c r="F330" s="51">
        <f t="shared" si="23"/>
        <v>30000</v>
      </c>
      <c r="G330" s="52"/>
      <c r="H330" s="52"/>
      <c r="I330" s="52"/>
      <c r="J330" s="52"/>
      <c r="K330" s="52"/>
      <c r="L330" s="52"/>
      <c r="M330" s="52"/>
    </row>
    <row r="331" spans="1:13" ht="24">
      <c r="A331" s="12"/>
      <c r="B331" s="12"/>
      <c r="C331" s="16">
        <v>4240</v>
      </c>
      <c r="D331" s="30" t="s">
        <v>250</v>
      </c>
      <c r="E331" s="51">
        <v>10000</v>
      </c>
      <c r="F331" s="51">
        <f t="shared" si="23"/>
        <v>10000</v>
      </c>
      <c r="G331" s="52"/>
      <c r="H331" s="52"/>
      <c r="I331" s="52"/>
      <c r="J331" s="52"/>
      <c r="K331" s="52"/>
      <c r="L331" s="52"/>
      <c r="M331" s="52"/>
    </row>
    <row r="332" spans="1:13" ht="12.75">
      <c r="A332" s="12"/>
      <c r="B332" s="12"/>
      <c r="C332" s="16">
        <v>4260</v>
      </c>
      <c r="D332" s="30" t="s">
        <v>84</v>
      </c>
      <c r="E332" s="51">
        <v>280000</v>
      </c>
      <c r="F332" s="51">
        <f t="shared" si="23"/>
        <v>280000</v>
      </c>
      <c r="G332" s="52"/>
      <c r="H332" s="52"/>
      <c r="I332" s="52"/>
      <c r="J332" s="52"/>
      <c r="K332" s="52"/>
      <c r="L332" s="52"/>
      <c r="M332" s="52"/>
    </row>
    <row r="333" spans="1:13" ht="12.75">
      <c r="A333" s="12"/>
      <c r="B333" s="12"/>
      <c r="C333" s="16">
        <v>4270</v>
      </c>
      <c r="D333" s="30" t="s">
        <v>35</v>
      </c>
      <c r="E333" s="51">
        <v>40000</v>
      </c>
      <c r="F333" s="51">
        <f t="shared" si="23"/>
        <v>40000</v>
      </c>
      <c r="G333" s="52"/>
      <c r="H333" s="52"/>
      <c r="I333" s="52"/>
      <c r="J333" s="52"/>
      <c r="K333" s="52"/>
      <c r="L333" s="52"/>
      <c r="M333" s="52"/>
    </row>
    <row r="334" spans="1:13" ht="12.75">
      <c r="A334" s="12"/>
      <c r="B334" s="12"/>
      <c r="C334" s="16">
        <v>4280</v>
      </c>
      <c r="D334" s="30" t="s">
        <v>62</v>
      </c>
      <c r="E334" s="51">
        <v>6500</v>
      </c>
      <c r="F334" s="51">
        <f t="shared" si="23"/>
        <v>6500</v>
      </c>
      <c r="G334" s="52"/>
      <c r="H334" s="52"/>
      <c r="I334" s="52"/>
      <c r="J334" s="52"/>
      <c r="K334" s="52"/>
      <c r="L334" s="52"/>
      <c r="M334" s="52"/>
    </row>
    <row r="335" spans="1:13" s="2" customFormat="1" ht="12.75">
      <c r="A335" s="12"/>
      <c r="B335" s="12"/>
      <c r="C335" s="16">
        <v>4300</v>
      </c>
      <c r="D335" s="30" t="s">
        <v>31</v>
      </c>
      <c r="E335" s="51">
        <v>50000</v>
      </c>
      <c r="F335" s="51">
        <f t="shared" si="23"/>
        <v>50000</v>
      </c>
      <c r="G335" s="52"/>
      <c r="H335" s="52"/>
      <c r="I335" s="52"/>
      <c r="J335" s="52"/>
      <c r="K335" s="52"/>
      <c r="L335" s="52"/>
      <c r="M335" s="52"/>
    </row>
    <row r="336" spans="1:13" ht="24">
      <c r="A336" s="12"/>
      <c r="B336" s="12"/>
      <c r="C336" s="16">
        <v>4360</v>
      </c>
      <c r="D336" s="30" t="s">
        <v>196</v>
      </c>
      <c r="E336" s="51">
        <v>7000</v>
      </c>
      <c r="F336" s="51">
        <f>E336</f>
        <v>7000</v>
      </c>
      <c r="G336" s="53"/>
      <c r="H336" s="53"/>
      <c r="I336" s="53"/>
      <c r="J336" s="53"/>
      <c r="K336" s="53"/>
      <c r="L336" s="53"/>
      <c r="M336" s="53"/>
    </row>
    <row r="337" spans="1:13" ht="12.75">
      <c r="A337" s="12"/>
      <c r="B337" s="12"/>
      <c r="C337" s="17">
        <v>4410</v>
      </c>
      <c r="D337" s="49" t="s">
        <v>85</v>
      </c>
      <c r="E337" s="59">
        <v>8200</v>
      </c>
      <c r="F337" s="59">
        <f>E337</f>
        <v>8200</v>
      </c>
      <c r="G337" s="64"/>
      <c r="H337" s="64"/>
      <c r="I337" s="64"/>
      <c r="J337" s="64"/>
      <c r="K337" s="64"/>
      <c r="L337" s="64"/>
      <c r="M337" s="64"/>
    </row>
    <row r="338" spans="1:13" ht="12.75">
      <c r="A338" s="12"/>
      <c r="B338" s="12"/>
      <c r="C338" s="11">
        <v>4430</v>
      </c>
      <c r="D338" s="27" t="s">
        <v>45</v>
      </c>
      <c r="E338" s="42">
        <v>4000</v>
      </c>
      <c r="F338" s="42">
        <f>E338</f>
        <v>4000</v>
      </c>
      <c r="G338" s="53"/>
      <c r="H338" s="53"/>
      <c r="I338" s="53"/>
      <c r="J338" s="53"/>
      <c r="K338" s="53"/>
      <c r="L338" s="53"/>
      <c r="M338" s="53"/>
    </row>
    <row r="339" spans="1:13" ht="24">
      <c r="A339" s="12"/>
      <c r="B339" s="12"/>
      <c r="C339" s="16">
        <v>4440</v>
      </c>
      <c r="D339" s="30" t="s">
        <v>53</v>
      </c>
      <c r="E339" s="42">
        <v>213504</v>
      </c>
      <c r="F339" s="42">
        <f>E339</f>
        <v>213504</v>
      </c>
      <c r="G339" s="52"/>
      <c r="H339" s="52"/>
      <c r="I339" s="52"/>
      <c r="J339" s="52"/>
      <c r="K339" s="52"/>
      <c r="L339" s="52"/>
      <c r="M339" s="52"/>
    </row>
    <row r="340" spans="1:13" ht="36">
      <c r="A340" s="12"/>
      <c r="B340" s="12"/>
      <c r="C340" s="17">
        <v>4520</v>
      </c>
      <c r="D340" s="49" t="s">
        <v>183</v>
      </c>
      <c r="E340" s="59">
        <v>1000</v>
      </c>
      <c r="F340" s="59">
        <f>E340</f>
        <v>1000</v>
      </c>
      <c r="G340" s="64"/>
      <c r="H340" s="64"/>
      <c r="I340" s="64"/>
      <c r="J340" s="64"/>
      <c r="K340" s="64"/>
      <c r="L340" s="64"/>
      <c r="M340" s="64"/>
    </row>
    <row r="341" spans="1:13" ht="12.75">
      <c r="A341" s="90"/>
      <c r="B341" s="90">
        <v>80113</v>
      </c>
      <c r="C341" s="90"/>
      <c r="D341" s="91" t="s">
        <v>95</v>
      </c>
      <c r="E341" s="92">
        <f>SUM(E342:E349)</f>
        <v>2203675</v>
      </c>
      <c r="F341" s="92">
        <f>SUM(F342:F349)</f>
        <v>2203675</v>
      </c>
      <c r="G341" s="92">
        <f>SUM(G342:G349)</f>
        <v>584275</v>
      </c>
      <c r="H341" s="92"/>
      <c r="I341" s="92">
        <f>SUM(I342:I348)</f>
        <v>5000</v>
      </c>
      <c r="J341" s="93"/>
      <c r="K341" s="93"/>
      <c r="L341" s="93"/>
      <c r="M341" s="93"/>
    </row>
    <row r="342" spans="1:13" ht="24">
      <c r="A342" s="257"/>
      <c r="B342" s="257"/>
      <c r="C342" s="258">
        <v>3020</v>
      </c>
      <c r="D342" s="30" t="s">
        <v>87</v>
      </c>
      <c r="E342" s="261">
        <v>5000</v>
      </c>
      <c r="F342" s="261">
        <v>5000</v>
      </c>
      <c r="G342" s="261"/>
      <c r="H342" s="273"/>
      <c r="I342" s="273">
        <v>5000</v>
      </c>
      <c r="J342" s="273"/>
      <c r="K342" s="273"/>
      <c r="L342" s="273"/>
      <c r="M342" s="273"/>
    </row>
    <row r="343" spans="1:13" ht="24">
      <c r="A343" s="248"/>
      <c r="B343" s="248"/>
      <c r="C343" s="258">
        <v>4010</v>
      </c>
      <c r="D343" s="30" t="s">
        <v>58</v>
      </c>
      <c r="E343" s="260">
        <v>448000</v>
      </c>
      <c r="F343" s="260">
        <f>E343</f>
        <v>448000</v>
      </c>
      <c r="G343" s="260">
        <f>F343</f>
        <v>448000</v>
      </c>
      <c r="H343" s="188"/>
      <c r="I343" s="188"/>
      <c r="J343" s="188"/>
      <c r="K343" s="188"/>
      <c r="L343" s="188"/>
      <c r="M343" s="188"/>
    </row>
    <row r="344" spans="1:13" ht="12.75">
      <c r="A344" s="248"/>
      <c r="B344" s="248"/>
      <c r="C344" s="258">
        <v>4040</v>
      </c>
      <c r="D344" s="30" t="s">
        <v>52</v>
      </c>
      <c r="E344" s="260">
        <v>34000</v>
      </c>
      <c r="F344" s="260">
        <f>E344</f>
        <v>34000</v>
      </c>
      <c r="G344" s="260">
        <f>E344</f>
        <v>34000</v>
      </c>
      <c r="H344" s="188"/>
      <c r="I344" s="188"/>
      <c r="J344" s="188"/>
      <c r="K344" s="188"/>
      <c r="L344" s="188"/>
      <c r="M344" s="188"/>
    </row>
    <row r="345" spans="1:13" ht="12.75">
      <c r="A345" s="248"/>
      <c r="B345" s="248"/>
      <c r="C345" s="16">
        <v>4110</v>
      </c>
      <c r="D345" s="30" t="s">
        <v>94</v>
      </c>
      <c r="E345" s="260">
        <v>85839</v>
      </c>
      <c r="F345" s="260">
        <v>85839</v>
      </c>
      <c r="G345" s="260">
        <v>85839</v>
      </c>
      <c r="H345" s="259"/>
      <c r="I345" s="259"/>
      <c r="J345" s="259"/>
      <c r="K345" s="259"/>
      <c r="L345" s="259"/>
      <c r="M345" s="259"/>
    </row>
    <row r="346" spans="1:13" ht="12.75">
      <c r="A346" s="248"/>
      <c r="B346" s="248"/>
      <c r="C346" s="16">
        <v>4120</v>
      </c>
      <c r="D346" s="30" t="s">
        <v>41</v>
      </c>
      <c r="E346" s="260">
        <v>11436</v>
      </c>
      <c r="F346" s="260">
        <f>E346</f>
        <v>11436</v>
      </c>
      <c r="G346" s="260">
        <f>E346</f>
        <v>11436</v>
      </c>
      <c r="H346" s="259"/>
      <c r="I346" s="259"/>
      <c r="J346" s="259"/>
      <c r="K346" s="259"/>
      <c r="L346" s="259"/>
      <c r="M346" s="259"/>
    </row>
    <row r="347" spans="1:13" ht="12.75">
      <c r="A347" s="274"/>
      <c r="B347" s="274"/>
      <c r="C347" s="14">
        <v>4170</v>
      </c>
      <c r="D347" s="45" t="s">
        <v>42</v>
      </c>
      <c r="E347" s="275">
        <v>5000</v>
      </c>
      <c r="F347" s="275">
        <f>E347</f>
        <v>5000</v>
      </c>
      <c r="G347" s="275">
        <f>E347</f>
        <v>5000</v>
      </c>
      <c r="H347" s="276"/>
      <c r="I347" s="276"/>
      <c r="J347" s="276"/>
      <c r="K347" s="276"/>
      <c r="L347" s="276"/>
      <c r="M347" s="276"/>
    </row>
    <row r="348" spans="1:13" ht="24">
      <c r="A348" s="12"/>
      <c r="B348" s="12"/>
      <c r="C348" s="11">
        <v>4300</v>
      </c>
      <c r="D348" s="27" t="s">
        <v>96</v>
      </c>
      <c r="E348" s="41">
        <v>1600000</v>
      </c>
      <c r="F348" s="272">
        <f>E348</f>
        <v>1600000</v>
      </c>
      <c r="G348" s="272"/>
      <c r="H348" s="27"/>
      <c r="I348" s="27"/>
      <c r="J348" s="27"/>
      <c r="K348" s="27"/>
      <c r="L348" s="27"/>
      <c r="M348" s="27"/>
    </row>
    <row r="349" spans="1:13" ht="24">
      <c r="A349" s="12"/>
      <c r="B349" s="21"/>
      <c r="C349" s="22">
        <v>4440</v>
      </c>
      <c r="D349" s="30" t="s">
        <v>53</v>
      </c>
      <c r="E349" s="44">
        <v>14400</v>
      </c>
      <c r="F349" s="186">
        <f>E349</f>
        <v>14400</v>
      </c>
      <c r="G349" s="186"/>
      <c r="H349" s="49"/>
      <c r="I349" s="49"/>
      <c r="J349" s="49"/>
      <c r="K349" s="49"/>
      <c r="L349" s="49"/>
      <c r="M349" s="49"/>
    </row>
    <row r="350" spans="1:13" ht="24">
      <c r="A350" s="90"/>
      <c r="B350" s="90">
        <v>80146</v>
      </c>
      <c r="C350" s="90"/>
      <c r="D350" s="91" t="s">
        <v>98</v>
      </c>
      <c r="E350" s="92">
        <f>SUM(E351:E352)</f>
        <v>200000</v>
      </c>
      <c r="F350" s="92">
        <f>SUM(F351:F352)</f>
        <v>200000</v>
      </c>
      <c r="G350" s="93"/>
      <c r="H350" s="93"/>
      <c r="I350" s="93"/>
      <c r="J350" s="93"/>
      <c r="K350" s="93"/>
      <c r="L350" s="93"/>
      <c r="M350" s="93"/>
    </row>
    <row r="351" spans="1:13" ht="12.75">
      <c r="A351" s="12"/>
      <c r="B351" s="12"/>
      <c r="C351" s="11">
        <v>4300</v>
      </c>
      <c r="D351" s="27" t="s">
        <v>99</v>
      </c>
      <c r="E351" s="41">
        <v>50000</v>
      </c>
      <c r="F351" s="41">
        <f>E351</f>
        <v>50000</v>
      </c>
      <c r="G351" s="27"/>
      <c r="H351" s="27"/>
      <c r="I351" s="27"/>
      <c r="J351" s="27"/>
      <c r="K351" s="27"/>
      <c r="L351" s="27"/>
      <c r="M351" s="27"/>
    </row>
    <row r="352" spans="1:13" ht="24">
      <c r="A352" s="13"/>
      <c r="B352" s="13"/>
      <c r="C352" s="14">
        <v>4700</v>
      </c>
      <c r="D352" s="45" t="s">
        <v>56</v>
      </c>
      <c r="E352" s="50">
        <v>150000</v>
      </c>
      <c r="F352" s="50">
        <f>E352</f>
        <v>150000</v>
      </c>
      <c r="G352" s="45"/>
      <c r="H352" s="45"/>
      <c r="I352" s="45"/>
      <c r="J352" s="45"/>
      <c r="K352" s="45"/>
      <c r="L352" s="45"/>
      <c r="M352" s="45"/>
    </row>
    <row r="353" spans="1:13" ht="12.75">
      <c r="A353" s="90"/>
      <c r="B353" s="90">
        <v>80148</v>
      </c>
      <c r="C353" s="90"/>
      <c r="D353" s="91" t="s">
        <v>254</v>
      </c>
      <c r="E353" s="92">
        <f>SUM(E354:E370)</f>
        <v>4672710</v>
      </c>
      <c r="F353" s="92">
        <f aca="true" t="shared" si="24" ref="F353:M353">SUM(F354:F370)</f>
        <v>4461250</v>
      </c>
      <c r="G353" s="92">
        <f t="shared" si="24"/>
        <v>4074000</v>
      </c>
      <c r="H353" s="92"/>
      <c r="I353" s="92">
        <f t="shared" si="24"/>
        <v>33850</v>
      </c>
      <c r="J353" s="92"/>
      <c r="K353" s="92"/>
      <c r="L353" s="92"/>
      <c r="M353" s="92">
        <f t="shared" si="24"/>
        <v>211460</v>
      </c>
    </row>
    <row r="354" spans="1:13" ht="24">
      <c r="A354" s="12"/>
      <c r="B354" s="21"/>
      <c r="C354" s="16">
        <v>3020</v>
      </c>
      <c r="D354" s="30" t="s">
        <v>284</v>
      </c>
      <c r="E354" s="47">
        <v>33850</v>
      </c>
      <c r="F354" s="47">
        <f aca="true" t="shared" si="25" ref="F354:F367">E354</f>
        <v>33850</v>
      </c>
      <c r="G354" s="30"/>
      <c r="H354" s="30"/>
      <c r="I354" s="47">
        <f>E354</f>
        <v>33850</v>
      </c>
      <c r="J354" s="30"/>
      <c r="K354" s="30"/>
      <c r="L354" s="30"/>
      <c r="M354" s="30"/>
    </row>
    <row r="355" spans="1:13" ht="24">
      <c r="A355" s="12"/>
      <c r="B355" s="21"/>
      <c r="C355" s="16">
        <v>4010</v>
      </c>
      <c r="D355" s="30" t="s">
        <v>58</v>
      </c>
      <c r="E355" s="47">
        <v>3190000</v>
      </c>
      <c r="F355" s="47">
        <f t="shared" si="25"/>
        <v>3190000</v>
      </c>
      <c r="G355" s="47">
        <f>E355</f>
        <v>3190000</v>
      </c>
      <c r="H355" s="30"/>
      <c r="I355" s="30"/>
      <c r="J355" s="30"/>
      <c r="K355" s="30"/>
      <c r="L355" s="30"/>
      <c r="M355" s="30"/>
    </row>
    <row r="356" spans="1:13" ht="12.75">
      <c r="A356" s="12"/>
      <c r="B356" s="21"/>
      <c r="C356" s="16">
        <v>4040</v>
      </c>
      <c r="D356" s="30" t="s">
        <v>97</v>
      </c>
      <c r="E356" s="47">
        <v>200000</v>
      </c>
      <c r="F356" s="47">
        <f t="shared" si="25"/>
        <v>200000</v>
      </c>
      <c r="G356" s="47">
        <f>E356</f>
        <v>200000</v>
      </c>
      <c r="H356" s="30"/>
      <c r="I356" s="30"/>
      <c r="J356" s="30"/>
      <c r="K356" s="30"/>
      <c r="L356" s="30"/>
      <c r="M356" s="30"/>
    </row>
    <row r="357" spans="1:13" ht="12.75">
      <c r="A357" s="12"/>
      <c r="B357" s="21"/>
      <c r="C357" s="16">
        <v>4110</v>
      </c>
      <c r="D357" s="30" t="s">
        <v>94</v>
      </c>
      <c r="E357" s="47">
        <v>590000</v>
      </c>
      <c r="F357" s="47">
        <f t="shared" si="25"/>
        <v>590000</v>
      </c>
      <c r="G357" s="47">
        <f>E357</f>
        <v>590000</v>
      </c>
      <c r="H357" s="30"/>
      <c r="I357" s="30"/>
      <c r="J357" s="30"/>
      <c r="K357" s="30"/>
      <c r="L357" s="30"/>
      <c r="M357" s="30"/>
    </row>
    <row r="358" spans="1:13" ht="12.75">
      <c r="A358" s="12"/>
      <c r="B358" s="21"/>
      <c r="C358" s="16">
        <v>4120</v>
      </c>
      <c r="D358" s="30" t="s">
        <v>41</v>
      </c>
      <c r="E358" s="47">
        <v>78000</v>
      </c>
      <c r="F358" s="47">
        <f t="shared" si="25"/>
        <v>78000</v>
      </c>
      <c r="G358" s="47">
        <f>E358</f>
        <v>78000</v>
      </c>
      <c r="H358" s="30"/>
      <c r="I358" s="30"/>
      <c r="J358" s="30"/>
      <c r="K358" s="30"/>
      <c r="L358" s="30"/>
      <c r="M358" s="30"/>
    </row>
    <row r="359" spans="1:13" ht="12.75">
      <c r="A359" s="12"/>
      <c r="B359" s="21"/>
      <c r="C359" s="16">
        <v>4170</v>
      </c>
      <c r="D359" s="30" t="s">
        <v>42</v>
      </c>
      <c r="E359" s="47">
        <v>16000</v>
      </c>
      <c r="F359" s="47">
        <f t="shared" si="25"/>
        <v>16000</v>
      </c>
      <c r="G359" s="47">
        <f>E359</f>
        <v>16000</v>
      </c>
      <c r="H359" s="30"/>
      <c r="I359" s="30"/>
      <c r="J359" s="30"/>
      <c r="K359" s="30"/>
      <c r="L359" s="30"/>
      <c r="M359" s="30"/>
    </row>
    <row r="360" spans="1:13" ht="12.75">
      <c r="A360" s="12"/>
      <c r="B360" s="21"/>
      <c r="C360" s="16">
        <v>4210</v>
      </c>
      <c r="D360" s="30" t="s">
        <v>33</v>
      </c>
      <c r="E360" s="51">
        <v>120000</v>
      </c>
      <c r="F360" s="47">
        <f t="shared" si="25"/>
        <v>120000</v>
      </c>
      <c r="G360" s="52"/>
      <c r="H360" s="52"/>
      <c r="I360" s="52"/>
      <c r="J360" s="52"/>
      <c r="K360" s="52"/>
      <c r="L360" s="52"/>
      <c r="M360" s="52"/>
    </row>
    <row r="361" spans="1:13" ht="12.75">
      <c r="A361" s="12"/>
      <c r="B361" s="21"/>
      <c r="C361" s="16">
        <v>4260</v>
      </c>
      <c r="D361" s="30" t="s">
        <v>84</v>
      </c>
      <c r="E361" s="51">
        <v>20000</v>
      </c>
      <c r="F361" s="51">
        <f t="shared" si="25"/>
        <v>20000</v>
      </c>
      <c r="G361" s="52"/>
      <c r="H361" s="52"/>
      <c r="I361" s="52"/>
      <c r="J361" s="52"/>
      <c r="K361" s="52"/>
      <c r="L361" s="52"/>
      <c r="M361" s="52"/>
    </row>
    <row r="362" spans="1:13" ht="12.75">
      <c r="A362" s="12"/>
      <c r="B362" s="21"/>
      <c r="C362" s="16">
        <v>4270</v>
      </c>
      <c r="D362" s="30" t="s">
        <v>71</v>
      </c>
      <c r="E362" s="51">
        <v>30000</v>
      </c>
      <c r="F362" s="47">
        <f t="shared" si="25"/>
        <v>30000</v>
      </c>
      <c r="G362" s="52"/>
      <c r="H362" s="52"/>
      <c r="I362" s="52"/>
      <c r="J362" s="52"/>
      <c r="K362" s="52"/>
      <c r="L362" s="52"/>
      <c r="M362" s="52"/>
    </row>
    <row r="363" spans="1:13" ht="12.75">
      <c r="A363" s="12"/>
      <c r="B363" s="21"/>
      <c r="C363" s="16">
        <v>4280</v>
      </c>
      <c r="D363" s="30" t="s">
        <v>62</v>
      </c>
      <c r="E363" s="51">
        <v>3000</v>
      </c>
      <c r="F363" s="47">
        <f t="shared" si="25"/>
        <v>3000</v>
      </c>
      <c r="G363" s="52"/>
      <c r="H363" s="52"/>
      <c r="I363" s="52"/>
      <c r="J363" s="52"/>
      <c r="K363" s="52"/>
      <c r="L363" s="52"/>
      <c r="M363" s="52"/>
    </row>
    <row r="364" spans="1:13" ht="12.75">
      <c r="A364" s="12"/>
      <c r="B364" s="21"/>
      <c r="C364" s="16">
        <v>4300</v>
      </c>
      <c r="D364" s="30" t="s">
        <v>31</v>
      </c>
      <c r="E364" s="51">
        <v>80000</v>
      </c>
      <c r="F364" s="47">
        <f t="shared" si="25"/>
        <v>80000</v>
      </c>
      <c r="G364" s="52"/>
      <c r="H364" s="52"/>
      <c r="I364" s="52"/>
      <c r="J364" s="52"/>
      <c r="K364" s="52"/>
      <c r="L364" s="52"/>
      <c r="M364" s="52"/>
    </row>
    <row r="365" spans="1:13" ht="24">
      <c r="A365" s="12"/>
      <c r="B365" s="21"/>
      <c r="C365" s="16">
        <v>4360</v>
      </c>
      <c r="D365" s="30" t="s">
        <v>196</v>
      </c>
      <c r="E365" s="51">
        <v>2000</v>
      </c>
      <c r="F365" s="47">
        <f t="shared" si="25"/>
        <v>2000</v>
      </c>
      <c r="G365" s="52"/>
      <c r="H365" s="52"/>
      <c r="I365" s="52"/>
      <c r="J365" s="52"/>
      <c r="K365" s="52"/>
      <c r="L365" s="52"/>
      <c r="M365" s="52"/>
    </row>
    <row r="366" spans="1:13" ht="12.75">
      <c r="A366" s="12"/>
      <c r="B366" s="21"/>
      <c r="C366" s="16">
        <v>4410</v>
      </c>
      <c r="D366" s="30" t="s">
        <v>85</v>
      </c>
      <c r="E366" s="51">
        <v>6100</v>
      </c>
      <c r="F366" s="47">
        <f t="shared" si="25"/>
        <v>6100</v>
      </c>
      <c r="G366" s="52"/>
      <c r="H366" s="52"/>
      <c r="I366" s="52"/>
      <c r="J366" s="52"/>
      <c r="K366" s="52"/>
      <c r="L366" s="52"/>
      <c r="M366" s="52"/>
    </row>
    <row r="367" spans="1:13" ht="24">
      <c r="A367" s="12"/>
      <c r="B367" s="21"/>
      <c r="C367" s="17">
        <v>4440</v>
      </c>
      <c r="D367" s="49" t="s">
        <v>100</v>
      </c>
      <c r="E367" s="69">
        <v>88300</v>
      </c>
      <c r="F367" s="48">
        <f t="shared" si="25"/>
        <v>88300</v>
      </c>
      <c r="G367" s="64"/>
      <c r="H367" s="64"/>
      <c r="I367" s="64"/>
      <c r="J367" s="64"/>
      <c r="K367" s="64"/>
      <c r="L367" s="64"/>
      <c r="M367" s="64"/>
    </row>
    <row r="368" spans="1:13" ht="36">
      <c r="A368" s="12"/>
      <c r="B368" s="21"/>
      <c r="C368" s="16">
        <v>4520</v>
      </c>
      <c r="D368" s="30" t="s">
        <v>183</v>
      </c>
      <c r="E368" s="51">
        <v>2000</v>
      </c>
      <c r="F368" s="47">
        <f>E368</f>
        <v>2000</v>
      </c>
      <c r="G368" s="52"/>
      <c r="H368" s="52"/>
      <c r="I368" s="52"/>
      <c r="J368" s="52"/>
      <c r="K368" s="52"/>
      <c r="L368" s="52"/>
      <c r="M368" s="52"/>
    </row>
    <row r="369" spans="1:13" ht="24">
      <c r="A369" s="12"/>
      <c r="B369" s="21"/>
      <c r="C369" s="16">
        <v>4700</v>
      </c>
      <c r="D369" s="30" t="s">
        <v>56</v>
      </c>
      <c r="E369" s="51">
        <v>2000</v>
      </c>
      <c r="F369" s="47">
        <f>E369</f>
        <v>2000</v>
      </c>
      <c r="G369" s="52"/>
      <c r="H369" s="52"/>
      <c r="I369" s="52"/>
      <c r="J369" s="52"/>
      <c r="K369" s="52"/>
      <c r="L369" s="52"/>
      <c r="M369" s="52"/>
    </row>
    <row r="370" spans="1:13" ht="24">
      <c r="A370" s="13"/>
      <c r="B370" s="145"/>
      <c r="C370" s="14">
        <v>6060</v>
      </c>
      <c r="D370" s="83" t="s">
        <v>244</v>
      </c>
      <c r="E370" s="60">
        <v>211460</v>
      </c>
      <c r="F370" s="50"/>
      <c r="G370" s="176"/>
      <c r="H370" s="176"/>
      <c r="I370" s="176"/>
      <c r="J370" s="176"/>
      <c r="K370" s="176"/>
      <c r="L370" s="176"/>
      <c r="M370" s="60">
        <f>E370</f>
        <v>211460</v>
      </c>
    </row>
    <row r="371" spans="1:13" ht="96">
      <c r="A371" s="90"/>
      <c r="B371" s="90">
        <v>80149</v>
      </c>
      <c r="C371" s="90"/>
      <c r="D371" s="91" t="s">
        <v>194</v>
      </c>
      <c r="E371" s="92">
        <f>SUM(E372:E388)</f>
        <v>1865919</v>
      </c>
      <c r="F371" s="92">
        <f>SUM(F372:F388)</f>
        <v>1865919</v>
      </c>
      <c r="G371" s="92">
        <f>SUM(G372:G388)</f>
        <v>482000</v>
      </c>
      <c r="H371" s="92">
        <f>SUM(H372:H388)</f>
        <v>1320000</v>
      </c>
      <c r="I371" s="92">
        <f>SUM(I372:I388)</f>
        <v>27719</v>
      </c>
      <c r="J371" s="92"/>
      <c r="K371" s="92"/>
      <c r="L371" s="92"/>
      <c r="M371" s="92"/>
    </row>
    <row r="372" spans="1:13" ht="36">
      <c r="A372" s="17"/>
      <c r="B372" s="22"/>
      <c r="C372" s="16">
        <v>2540</v>
      </c>
      <c r="D372" s="72" t="s">
        <v>81</v>
      </c>
      <c r="E372" s="47">
        <v>1200000</v>
      </c>
      <c r="F372" s="47">
        <f aca="true" t="shared" si="26" ref="F372:F379">E372</f>
        <v>1200000</v>
      </c>
      <c r="G372" s="30"/>
      <c r="H372" s="47">
        <f>E372</f>
        <v>1200000</v>
      </c>
      <c r="I372" s="47"/>
      <c r="J372" s="30"/>
      <c r="K372" s="30"/>
      <c r="L372" s="30"/>
      <c r="M372" s="30"/>
    </row>
    <row r="373" spans="1:13" ht="61.5" customHeight="1">
      <c r="A373" s="12"/>
      <c r="B373" s="21"/>
      <c r="C373" s="16">
        <v>2590</v>
      </c>
      <c r="D373" s="72" t="s">
        <v>192</v>
      </c>
      <c r="E373" s="47">
        <v>120000</v>
      </c>
      <c r="F373" s="47">
        <v>120000</v>
      </c>
      <c r="G373" s="47"/>
      <c r="H373" s="47">
        <v>120000</v>
      </c>
      <c r="I373" s="47"/>
      <c r="J373" s="30"/>
      <c r="K373" s="30"/>
      <c r="L373" s="30"/>
      <c r="M373" s="30"/>
    </row>
    <row r="374" spans="1:13" ht="24">
      <c r="A374" s="12"/>
      <c r="B374" s="21"/>
      <c r="C374" s="16">
        <v>3020</v>
      </c>
      <c r="D374" s="30" t="s">
        <v>87</v>
      </c>
      <c r="E374" s="47">
        <v>27719</v>
      </c>
      <c r="F374" s="47">
        <f>E374</f>
        <v>27719</v>
      </c>
      <c r="G374" s="30"/>
      <c r="H374" s="30"/>
      <c r="I374" s="47">
        <f>E374</f>
        <v>27719</v>
      </c>
      <c r="J374" s="30"/>
      <c r="K374" s="30"/>
      <c r="L374" s="30"/>
      <c r="M374" s="30"/>
    </row>
    <row r="375" spans="1:13" ht="24">
      <c r="A375" s="12"/>
      <c r="B375" s="21"/>
      <c r="C375" s="16">
        <v>4010</v>
      </c>
      <c r="D375" s="30" t="s">
        <v>58</v>
      </c>
      <c r="E375" s="47">
        <v>370000</v>
      </c>
      <c r="F375" s="47">
        <f t="shared" si="26"/>
        <v>370000</v>
      </c>
      <c r="G375" s="47">
        <f>E375</f>
        <v>370000</v>
      </c>
      <c r="H375" s="30"/>
      <c r="I375" s="30"/>
      <c r="J375" s="30"/>
      <c r="K375" s="30"/>
      <c r="L375" s="30"/>
      <c r="M375" s="30"/>
    </row>
    <row r="376" spans="1:13" ht="12.75">
      <c r="A376" s="12"/>
      <c r="B376" s="21"/>
      <c r="C376" s="16">
        <v>4040</v>
      </c>
      <c r="D376" s="30" t="s">
        <v>97</v>
      </c>
      <c r="E376" s="47">
        <v>13000</v>
      </c>
      <c r="F376" s="47">
        <f t="shared" si="26"/>
        <v>13000</v>
      </c>
      <c r="G376" s="47">
        <f>E376</f>
        <v>13000</v>
      </c>
      <c r="H376" s="30"/>
      <c r="I376" s="30"/>
      <c r="J376" s="30"/>
      <c r="K376" s="30"/>
      <c r="L376" s="30"/>
      <c r="M376" s="30"/>
    </row>
    <row r="377" spans="1:13" ht="12.75">
      <c r="A377" s="12"/>
      <c r="B377" s="21"/>
      <c r="C377" s="16">
        <v>4110</v>
      </c>
      <c r="D377" s="30" t="s">
        <v>94</v>
      </c>
      <c r="E377" s="47">
        <v>78000</v>
      </c>
      <c r="F377" s="47">
        <f t="shared" si="26"/>
        <v>78000</v>
      </c>
      <c r="G377" s="47">
        <f>E377</f>
        <v>78000</v>
      </c>
      <c r="H377" s="30"/>
      <c r="I377" s="30"/>
      <c r="J377" s="30"/>
      <c r="K377" s="30"/>
      <c r="L377" s="30"/>
      <c r="M377" s="30"/>
    </row>
    <row r="378" spans="1:13" ht="12.75">
      <c r="A378" s="12"/>
      <c r="B378" s="21"/>
      <c r="C378" s="16">
        <v>4120</v>
      </c>
      <c r="D378" s="30" t="s">
        <v>41</v>
      </c>
      <c r="E378" s="47">
        <v>19000</v>
      </c>
      <c r="F378" s="47">
        <f t="shared" si="26"/>
        <v>19000</v>
      </c>
      <c r="G378" s="47">
        <f>E378</f>
        <v>19000</v>
      </c>
      <c r="H378" s="30"/>
      <c r="I378" s="30"/>
      <c r="J378" s="30"/>
      <c r="K378" s="30"/>
      <c r="L378" s="30"/>
      <c r="M378" s="30"/>
    </row>
    <row r="379" spans="1:13" ht="12.75">
      <c r="A379" s="12"/>
      <c r="B379" s="21"/>
      <c r="C379" s="16">
        <v>4170</v>
      </c>
      <c r="D379" s="30" t="s">
        <v>42</v>
      </c>
      <c r="E379" s="47">
        <v>2000</v>
      </c>
      <c r="F379" s="47">
        <f t="shared" si="26"/>
        <v>2000</v>
      </c>
      <c r="G379" s="47">
        <f>E379</f>
        <v>2000</v>
      </c>
      <c r="H379" s="30"/>
      <c r="I379" s="30"/>
      <c r="J379" s="30"/>
      <c r="K379" s="30"/>
      <c r="L379" s="30"/>
      <c r="M379" s="30"/>
    </row>
    <row r="380" spans="1:13" ht="12.75">
      <c r="A380" s="12"/>
      <c r="B380" s="21"/>
      <c r="C380" s="16">
        <v>4210</v>
      </c>
      <c r="D380" s="30" t="s">
        <v>33</v>
      </c>
      <c r="E380" s="47">
        <v>6000</v>
      </c>
      <c r="F380" s="47">
        <f aca="true" t="shared" si="27" ref="F380:F388">E380</f>
        <v>6000</v>
      </c>
      <c r="G380" s="30"/>
      <c r="H380" s="30"/>
      <c r="I380" s="30"/>
      <c r="J380" s="30"/>
      <c r="K380" s="30"/>
      <c r="L380" s="30"/>
      <c r="M380" s="30"/>
    </row>
    <row r="381" spans="1:13" ht="24">
      <c r="A381" s="12"/>
      <c r="B381" s="21"/>
      <c r="C381" s="16">
        <v>4240</v>
      </c>
      <c r="D381" s="30" t="s">
        <v>250</v>
      </c>
      <c r="E381" s="47">
        <v>5000</v>
      </c>
      <c r="F381" s="47">
        <f t="shared" si="27"/>
        <v>5000</v>
      </c>
      <c r="G381" s="30"/>
      <c r="H381" s="30"/>
      <c r="I381" s="30"/>
      <c r="J381" s="30"/>
      <c r="K381" s="30"/>
      <c r="L381" s="30"/>
      <c r="M381" s="30"/>
    </row>
    <row r="382" spans="1:13" ht="12.75">
      <c r="A382" s="12"/>
      <c r="B382" s="21"/>
      <c r="C382" s="16">
        <v>4260</v>
      </c>
      <c r="D382" s="30" t="s">
        <v>169</v>
      </c>
      <c r="E382" s="47">
        <v>8000</v>
      </c>
      <c r="F382" s="47">
        <f t="shared" si="27"/>
        <v>8000</v>
      </c>
      <c r="G382" s="30"/>
      <c r="H382" s="30"/>
      <c r="I382" s="30"/>
      <c r="J382" s="30"/>
      <c r="K382" s="30"/>
      <c r="L382" s="30"/>
      <c r="M382" s="30"/>
    </row>
    <row r="383" spans="1:13" ht="24">
      <c r="A383" s="12"/>
      <c r="B383" s="21"/>
      <c r="C383" s="16">
        <v>4270</v>
      </c>
      <c r="D383" s="30" t="s">
        <v>89</v>
      </c>
      <c r="E383" s="47">
        <v>1500</v>
      </c>
      <c r="F383" s="47">
        <f t="shared" si="27"/>
        <v>1500</v>
      </c>
      <c r="G383" s="30"/>
      <c r="H383" s="30"/>
      <c r="I383" s="30"/>
      <c r="J383" s="30"/>
      <c r="K383" s="30"/>
      <c r="L383" s="30"/>
      <c r="M383" s="30"/>
    </row>
    <row r="384" spans="1:13" ht="12.75">
      <c r="A384" s="12"/>
      <c r="B384" s="21"/>
      <c r="C384" s="16">
        <v>4300</v>
      </c>
      <c r="D384" s="30" t="s">
        <v>31</v>
      </c>
      <c r="E384" s="47">
        <v>3000</v>
      </c>
      <c r="F384" s="47">
        <f t="shared" si="27"/>
        <v>3000</v>
      </c>
      <c r="G384" s="30"/>
      <c r="H384" s="30"/>
      <c r="I384" s="30"/>
      <c r="J384" s="30"/>
      <c r="K384" s="30"/>
      <c r="L384" s="30"/>
      <c r="M384" s="30"/>
    </row>
    <row r="385" spans="1:13" ht="24">
      <c r="A385" s="12"/>
      <c r="B385" s="21"/>
      <c r="C385" s="16">
        <v>4360</v>
      </c>
      <c r="D385" s="30" t="s">
        <v>196</v>
      </c>
      <c r="E385" s="51">
        <v>400</v>
      </c>
      <c r="F385" s="47">
        <f t="shared" si="27"/>
        <v>400</v>
      </c>
      <c r="G385" s="30"/>
      <c r="H385" s="30"/>
      <c r="I385" s="30"/>
      <c r="J385" s="30"/>
      <c r="K385" s="30"/>
      <c r="L385" s="30"/>
      <c r="M385" s="30"/>
    </row>
    <row r="386" spans="1:13" ht="12.75">
      <c r="A386" s="12"/>
      <c r="B386" s="21"/>
      <c r="C386" s="16">
        <v>4410</v>
      </c>
      <c r="D386" s="30" t="s">
        <v>85</v>
      </c>
      <c r="E386" s="51">
        <v>300</v>
      </c>
      <c r="F386" s="47">
        <f t="shared" si="27"/>
        <v>300</v>
      </c>
      <c r="G386" s="30"/>
      <c r="H386" s="30"/>
      <c r="I386" s="30"/>
      <c r="J386" s="30"/>
      <c r="K386" s="30"/>
      <c r="L386" s="30"/>
      <c r="M386" s="30"/>
    </row>
    <row r="387" spans="1:13" ht="24">
      <c r="A387" s="13"/>
      <c r="B387" s="145"/>
      <c r="C387" s="14">
        <v>4440</v>
      </c>
      <c r="D387" s="45" t="s">
        <v>90</v>
      </c>
      <c r="E387" s="46">
        <v>10000</v>
      </c>
      <c r="F387" s="46">
        <f t="shared" si="27"/>
        <v>10000</v>
      </c>
      <c r="G387" s="45"/>
      <c r="H387" s="45"/>
      <c r="I387" s="45"/>
      <c r="J387" s="45"/>
      <c r="K387" s="45"/>
      <c r="L387" s="45"/>
      <c r="M387" s="45"/>
    </row>
    <row r="388" spans="1:13" ht="24">
      <c r="A388" s="13"/>
      <c r="B388" s="145"/>
      <c r="C388" s="13">
        <v>4700</v>
      </c>
      <c r="D388" s="83" t="s">
        <v>56</v>
      </c>
      <c r="E388" s="50">
        <v>2000</v>
      </c>
      <c r="F388" s="50">
        <f t="shared" si="27"/>
        <v>2000</v>
      </c>
      <c r="G388" s="83"/>
      <c r="H388" s="83"/>
      <c r="I388" s="83"/>
      <c r="J388" s="83"/>
      <c r="K388" s="83"/>
      <c r="L388" s="83"/>
      <c r="M388" s="83"/>
    </row>
    <row r="389" spans="1:13" ht="108">
      <c r="A389" s="90"/>
      <c r="B389" s="90">
        <v>80150</v>
      </c>
      <c r="C389" s="90"/>
      <c r="D389" s="91" t="s">
        <v>195</v>
      </c>
      <c r="E389" s="92">
        <f>SUM(E390:E406)</f>
        <v>5727200</v>
      </c>
      <c r="F389" s="92">
        <f>SUM(F390:F406)</f>
        <v>5727200</v>
      </c>
      <c r="G389" s="92">
        <f>SUM(G390:G406)</f>
        <v>4075000</v>
      </c>
      <c r="H389" s="92">
        <f>SUM(H390:H406)</f>
        <v>1400000</v>
      </c>
      <c r="I389" s="92">
        <f>SUM(I390:I406)</f>
        <v>120000</v>
      </c>
      <c r="J389" s="92"/>
      <c r="K389" s="92"/>
      <c r="L389" s="92"/>
      <c r="M389" s="92"/>
    </row>
    <row r="390" spans="1:13" ht="36">
      <c r="A390" s="17"/>
      <c r="B390" s="22"/>
      <c r="C390" s="16">
        <v>2540</v>
      </c>
      <c r="D390" s="72" t="s">
        <v>81</v>
      </c>
      <c r="E390" s="51">
        <v>1300000</v>
      </c>
      <c r="F390" s="51">
        <f>E390</f>
        <v>1300000</v>
      </c>
      <c r="G390" s="52"/>
      <c r="H390" s="51">
        <f>F390</f>
        <v>1300000</v>
      </c>
      <c r="I390" s="51"/>
      <c r="J390" s="30"/>
      <c r="K390" s="30"/>
      <c r="L390" s="30"/>
      <c r="M390" s="30"/>
    </row>
    <row r="391" spans="1:13" ht="72">
      <c r="A391" s="12"/>
      <c r="B391" s="21"/>
      <c r="C391" s="11">
        <v>2590</v>
      </c>
      <c r="D391" s="58" t="s">
        <v>192</v>
      </c>
      <c r="E391" s="42">
        <v>100000</v>
      </c>
      <c r="F391" s="42">
        <f>E391</f>
        <v>100000</v>
      </c>
      <c r="G391" s="53"/>
      <c r="H391" s="42">
        <f>E391</f>
        <v>100000</v>
      </c>
      <c r="I391" s="42"/>
      <c r="J391" s="43"/>
      <c r="K391" s="43"/>
      <c r="L391" s="43"/>
      <c r="M391" s="43"/>
    </row>
    <row r="392" spans="1:13" ht="24">
      <c r="A392" s="12"/>
      <c r="B392" s="21"/>
      <c r="C392" s="16">
        <v>3020</v>
      </c>
      <c r="D392" s="30" t="s">
        <v>87</v>
      </c>
      <c r="E392" s="47">
        <v>120000</v>
      </c>
      <c r="F392" s="47">
        <f>E392</f>
        <v>120000</v>
      </c>
      <c r="G392" s="30"/>
      <c r="H392" s="30"/>
      <c r="I392" s="47">
        <f>E392</f>
        <v>120000</v>
      </c>
      <c r="J392" s="30"/>
      <c r="K392" s="30"/>
      <c r="L392" s="30"/>
      <c r="M392" s="30"/>
    </row>
    <row r="393" spans="1:13" ht="24">
      <c r="A393" s="12"/>
      <c r="B393" s="21"/>
      <c r="C393" s="16">
        <v>4010</v>
      </c>
      <c r="D393" s="30" t="s">
        <v>58</v>
      </c>
      <c r="E393" s="47">
        <v>3100000</v>
      </c>
      <c r="F393" s="47">
        <f aca="true" t="shared" si="28" ref="F393:F404">E393</f>
        <v>3100000</v>
      </c>
      <c r="G393" s="47">
        <f>E393</f>
        <v>3100000</v>
      </c>
      <c r="H393" s="30"/>
      <c r="I393" s="30"/>
      <c r="J393" s="30"/>
      <c r="K393" s="30"/>
      <c r="L393" s="30"/>
      <c r="M393" s="30"/>
    </row>
    <row r="394" spans="1:13" ht="12.75">
      <c r="A394" s="12"/>
      <c r="B394" s="21"/>
      <c r="C394" s="16">
        <v>4040</v>
      </c>
      <c r="D394" s="30" t="s">
        <v>97</v>
      </c>
      <c r="E394" s="47">
        <v>210000</v>
      </c>
      <c r="F394" s="47">
        <f t="shared" si="28"/>
        <v>210000</v>
      </c>
      <c r="G394" s="47">
        <f>E394</f>
        <v>210000</v>
      </c>
      <c r="H394" s="30"/>
      <c r="I394" s="30"/>
      <c r="J394" s="30"/>
      <c r="K394" s="30"/>
      <c r="L394" s="30"/>
      <c r="M394" s="30"/>
    </row>
    <row r="395" spans="1:13" ht="12.75">
      <c r="A395" s="12"/>
      <c r="B395" s="21"/>
      <c r="C395" s="16">
        <v>4110</v>
      </c>
      <c r="D395" s="30" t="s">
        <v>94</v>
      </c>
      <c r="E395" s="47">
        <v>670000</v>
      </c>
      <c r="F395" s="47">
        <f t="shared" si="28"/>
        <v>670000</v>
      </c>
      <c r="G395" s="47">
        <f>E395</f>
        <v>670000</v>
      </c>
      <c r="H395" s="30"/>
      <c r="I395" s="30"/>
      <c r="J395" s="30"/>
      <c r="K395" s="30"/>
      <c r="L395" s="30"/>
      <c r="M395" s="30"/>
    </row>
    <row r="396" spans="1:13" ht="12.75">
      <c r="A396" s="12"/>
      <c r="B396" s="21"/>
      <c r="C396" s="16">
        <v>4120</v>
      </c>
      <c r="D396" s="30" t="s">
        <v>41</v>
      </c>
      <c r="E396" s="47">
        <v>90000</v>
      </c>
      <c r="F396" s="47">
        <f t="shared" si="28"/>
        <v>90000</v>
      </c>
      <c r="G396" s="47">
        <f>E396</f>
        <v>90000</v>
      </c>
      <c r="H396" s="30"/>
      <c r="I396" s="30"/>
      <c r="J396" s="30"/>
      <c r="K396" s="30"/>
      <c r="L396" s="30"/>
      <c r="M396" s="30"/>
    </row>
    <row r="397" spans="1:13" ht="12.75">
      <c r="A397" s="12"/>
      <c r="B397" s="21"/>
      <c r="C397" s="16">
        <v>4170</v>
      </c>
      <c r="D397" s="30" t="s">
        <v>42</v>
      </c>
      <c r="E397" s="47">
        <v>5000</v>
      </c>
      <c r="F397" s="47">
        <f t="shared" si="28"/>
        <v>5000</v>
      </c>
      <c r="G397" s="47">
        <f>E397</f>
        <v>5000</v>
      </c>
      <c r="H397" s="30"/>
      <c r="I397" s="30"/>
      <c r="J397" s="30"/>
      <c r="K397" s="30"/>
      <c r="L397" s="30"/>
      <c r="M397" s="30"/>
    </row>
    <row r="398" spans="1:13" ht="12.75">
      <c r="A398" s="12"/>
      <c r="B398" s="21"/>
      <c r="C398" s="16">
        <v>4210</v>
      </c>
      <c r="D398" s="30" t="s">
        <v>33</v>
      </c>
      <c r="E398" s="47">
        <v>10000</v>
      </c>
      <c r="F398" s="47">
        <f t="shared" si="28"/>
        <v>10000</v>
      </c>
      <c r="G398" s="30"/>
      <c r="H398" s="30"/>
      <c r="I398" s="30"/>
      <c r="J398" s="30"/>
      <c r="K398" s="30"/>
      <c r="L398" s="30"/>
      <c r="M398" s="30"/>
    </row>
    <row r="399" spans="1:13" ht="24">
      <c r="A399" s="12"/>
      <c r="B399" s="21"/>
      <c r="C399" s="16">
        <v>4240</v>
      </c>
      <c r="D399" s="30" t="s">
        <v>250</v>
      </c>
      <c r="E399" s="47">
        <v>30000</v>
      </c>
      <c r="F399" s="47">
        <f t="shared" si="28"/>
        <v>30000</v>
      </c>
      <c r="G399" s="30"/>
      <c r="H399" s="30"/>
      <c r="I399" s="30"/>
      <c r="J399" s="30"/>
      <c r="K399" s="30"/>
      <c r="L399" s="30"/>
      <c r="M399" s="30"/>
    </row>
    <row r="400" spans="1:13" ht="12.75">
      <c r="A400" s="12"/>
      <c r="B400" s="21"/>
      <c r="C400" s="16">
        <v>4260</v>
      </c>
      <c r="D400" s="30" t="s">
        <v>169</v>
      </c>
      <c r="E400" s="47">
        <v>5000</v>
      </c>
      <c r="F400" s="47">
        <f t="shared" si="28"/>
        <v>5000</v>
      </c>
      <c r="G400" s="30"/>
      <c r="H400" s="30"/>
      <c r="I400" s="30"/>
      <c r="J400" s="30"/>
      <c r="K400" s="30"/>
      <c r="L400" s="30"/>
      <c r="M400" s="30"/>
    </row>
    <row r="401" spans="1:13" ht="12.75">
      <c r="A401" s="12"/>
      <c r="B401" s="21"/>
      <c r="C401" s="16">
        <v>4270</v>
      </c>
      <c r="D401" s="30" t="s">
        <v>71</v>
      </c>
      <c r="E401" s="47">
        <v>2000</v>
      </c>
      <c r="F401" s="47">
        <f>E401</f>
        <v>2000</v>
      </c>
      <c r="G401" s="30"/>
      <c r="H401" s="30"/>
      <c r="I401" s="30"/>
      <c r="J401" s="30"/>
      <c r="K401" s="30"/>
      <c r="L401" s="30"/>
      <c r="M401" s="30"/>
    </row>
    <row r="402" spans="1:13" ht="12.75">
      <c r="A402" s="12"/>
      <c r="B402" s="21"/>
      <c r="C402" s="16">
        <v>4300</v>
      </c>
      <c r="D402" s="30" t="s">
        <v>31</v>
      </c>
      <c r="E402" s="47">
        <v>5000</v>
      </c>
      <c r="F402" s="47">
        <f t="shared" si="28"/>
        <v>5000</v>
      </c>
      <c r="G402" s="30"/>
      <c r="H402" s="30"/>
      <c r="I402" s="30"/>
      <c r="J402" s="30"/>
      <c r="K402" s="30"/>
      <c r="L402" s="30"/>
      <c r="M402" s="30"/>
    </row>
    <row r="403" spans="1:13" ht="24">
      <c r="A403" s="12"/>
      <c r="B403" s="21"/>
      <c r="C403" s="16">
        <v>4360</v>
      </c>
      <c r="D403" s="30" t="s">
        <v>196</v>
      </c>
      <c r="E403" s="51">
        <v>700</v>
      </c>
      <c r="F403" s="47">
        <f t="shared" si="28"/>
        <v>700</v>
      </c>
      <c r="G403" s="30"/>
      <c r="H403" s="30"/>
      <c r="I403" s="30"/>
      <c r="J403" s="30"/>
      <c r="K403" s="30"/>
      <c r="L403" s="30"/>
      <c r="M403" s="30"/>
    </row>
    <row r="404" spans="1:13" ht="12.75">
      <c r="A404" s="13"/>
      <c r="B404" s="145"/>
      <c r="C404" s="14">
        <v>4410</v>
      </c>
      <c r="D404" s="45" t="s">
        <v>85</v>
      </c>
      <c r="E404" s="62">
        <v>1500</v>
      </c>
      <c r="F404" s="46">
        <f t="shared" si="28"/>
        <v>1500</v>
      </c>
      <c r="G404" s="45"/>
      <c r="H404" s="45"/>
      <c r="I404" s="45"/>
      <c r="J404" s="45"/>
      <c r="K404" s="45"/>
      <c r="L404" s="45"/>
      <c r="M404" s="45"/>
    </row>
    <row r="405" spans="1:13" ht="24">
      <c r="A405" s="12"/>
      <c r="B405" s="21"/>
      <c r="C405" s="11">
        <v>4440</v>
      </c>
      <c r="D405" s="27" t="s">
        <v>90</v>
      </c>
      <c r="E405" s="41">
        <v>72000</v>
      </c>
      <c r="F405" s="41">
        <f>E405</f>
        <v>72000</v>
      </c>
      <c r="G405" s="27"/>
      <c r="H405" s="27"/>
      <c r="I405" s="27"/>
      <c r="J405" s="27"/>
      <c r="K405" s="27"/>
      <c r="L405" s="27"/>
      <c r="M405" s="27"/>
    </row>
    <row r="406" spans="1:13" ht="24">
      <c r="A406" s="13"/>
      <c r="B406" s="145"/>
      <c r="C406" s="14">
        <v>4700</v>
      </c>
      <c r="D406" s="45" t="s">
        <v>56</v>
      </c>
      <c r="E406" s="46">
        <v>6000</v>
      </c>
      <c r="F406" s="46">
        <f>E406</f>
        <v>6000</v>
      </c>
      <c r="G406" s="45"/>
      <c r="H406" s="45"/>
      <c r="I406" s="45"/>
      <c r="J406" s="45"/>
      <c r="K406" s="45"/>
      <c r="L406" s="45"/>
      <c r="M406" s="45"/>
    </row>
    <row r="407" spans="1:13" ht="168">
      <c r="A407" s="90"/>
      <c r="B407" s="90">
        <v>80152</v>
      </c>
      <c r="C407" s="90"/>
      <c r="D407" s="91" t="s">
        <v>285</v>
      </c>
      <c r="E407" s="92">
        <f>SUM(E408:E420)</f>
        <v>87216</v>
      </c>
      <c r="F407" s="92">
        <f>SUM(F408:F420)</f>
        <v>87216</v>
      </c>
      <c r="G407" s="92">
        <f>SUM(G408:G420)</f>
        <v>47813</v>
      </c>
      <c r="H407" s="92">
        <f>SUM(H408:H420)</f>
        <v>20000</v>
      </c>
      <c r="I407" s="92">
        <f>SUM(I408:I420)</f>
        <v>3503</v>
      </c>
      <c r="J407" s="92"/>
      <c r="K407" s="92"/>
      <c r="L407" s="92"/>
      <c r="M407" s="92"/>
    </row>
    <row r="408" spans="1:13" ht="36">
      <c r="A408" s="17"/>
      <c r="B408" s="22"/>
      <c r="C408" s="16">
        <v>2540</v>
      </c>
      <c r="D408" s="72" t="s">
        <v>81</v>
      </c>
      <c r="E408" s="51">
        <v>20000</v>
      </c>
      <c r="F408" s="51">
        <v>20000</v>
      </c>
      <c r="G408" s="52"/>
      <c r="H408" s="51">
        <f>F408</f>
        <v>20000</v>
      </c>
      <c r="I408" s="51"/>
      <c r="J408" s="30"/>
      <c r="K408" s="30"/>
      <c r="L408" s="30"/>
      <c r="M408" s="30"/>
    </row>
    <row r="409" spans="1:13" ht="24">
      <c r="A409" s="12"/>
      <c r="B409" s="21"/>
      <c r="C409" s="16">
        <v>3020</v>
      </c>
      <c r="D409" s="30" t="s">
        <v>87</v>
      </c>
      <c r="E409" s="47">
        <v>3503</v>
      </c>
      <c r="F409" s="47">
        <f>E409</f>
        <v>3503</v>
      </c>
      <c r="G409" s="30"/>
      <c r="H409" s="30"/>
      <c r="I409" s="47">
        <f>E409</f>
        <v>3503</v>
      </c>
      <c r="J409" s="30"/>
      <c r="K409" s="30"/>
      <c r="L409" s="30"/>
      <c r="M409" s="30"/>
    </row>
    <row r="410" spans="1:13" ht="24">
      <c r="A410" s="12"/>
      <c r="B410" s="21"/>
      <c r="C410" s="16">
        <v>4010</v>
      </c>
      <c r="D410" s="30" t="s">
        <v>58</v>
      </c>
      <c r="E410" s="47">
        <v>38424</v>
      </c>
      <c r="F410" s="47">
        <f>E410</f>
        <v>38424</v>
      </c>
      <c r="G410" s="47">
        <f>E410</f>
        <v>38424</v>
      </c>
      <c r="H410" s="30"/>
      <c r="I410" s="30"/>
      <c r="J410" s="30"/>
      <c r="K410" s="30"/>
      <c r="L410" s="30"/>
      <c r="M410" s="30"/>
    </row>
    <row r="411" spans="1:13" ht="12.75">
      <c r="A411" s="12"/>
      <c r="B411" s="21"/>
      <c r="C411" s="16">
        <v>4040</v>
      </c>
      <c r="D411" s="30" t="s">
        <v>97</v>
      </c>
      <c r="E411" s="47">
        <v>559</v>
      </c>
      <c r="F411" s="47">
        <f aca="true" t="shared" si="29" ref="F411:F420">E411</f>
        <v>559</v>
      </c>
      <c r="G411" s="47">
        <f>E411</f>
        <v>559</v>
      </c>
      <c r="H411" s="30"/>
      <c r="I411" s="30"/>
      <c r="J411" s="30"/>
      <c r="K411" s="30"/>
      <c r="L411" s="30"/>
      <c r="M411" s="30"/>
    </row>
    <row r="412" spans="1:13" ht="12.75">
      <c r="A412" s="12"/>
      <c r="B412" s="21"/>
      <c r="C412" s="16">
        <v>4110</v>
      </c>
      <c r="D412" s="30" t="s">
        <v>94</v>
      </c>
      <c r="E412" s="47">
        <v>7792</v>
      </c>
      <c r="F412" s="47">
        <f t="shared" si="29"/>
        <v>7792</v>
      </c>
      <c r="G412" s="47">
        <f>E412</f>
        <v>7792</v>
      </c>
      <c r="H412" s="30"/>
      <c r="I412" s="30"/>
      <c r="J412" s="30"/>
      <c r="K412" s="30"/>
      <c r="L412" s="30"/>
      <c r="M412" s="30"/>
    </row>
    <row r="413" spans="1:13" ht="12.75">
      <c r="A413" s="12"/>
      <c r="B413" s="21"/>
      <c r="C413" s="16">
        <v>4120</v>
      </c>
      <c r="D413" s="30" t="s">
        <v>41</v>
      </c>
      <c r="E413" s="47">
        <v>1038</v>
      </c>
      <c r="F413" s="47">
        <f t="shared" si="29"/>
        <v>1038</v>
      </c>
      <c r="G413" s="47">
        <f>E413</f>
        <v>1038</v>
      </c>
      <c r="H413" s="30"/>
      <c r="I413" s="30"/>
      <c r="J413" s="30"/>
      <c r="K413" s="30"/>
      <c r="L413" s="30"/>
      <c r="M413" s="30"/>
    </row>
    <row r="414" spans="1:13" ht="12.75">
      <c r="A414" s="12"/>
      <c r="B414" s="21"/>
      <c r="C414" s="16">
        <v>4210</v>
      </c>
      <c r="D414" s="30" t="s">
        <v>33</v>
      </c>
      <c r="E414" s="47">
        <v>3500</v>
      </c>
      <c r="F414" s="47">
        <f t="shared" si="29"/>
        <v>3500</v>
      </c>
      <c r="G414" s="30"/>
      <c r="H414" s="30"/>
      <c r="I414" s="30"/>
      <c r="J414" s="30"/>
      <c r="K414" s="30"/>
      <c r="L414" s="30"/>
      <c r="M414" s="30"/>
    </row>
    <row r="415" spans="1:13" ht="24">
      <c r="A415" s="12"/>
      <c r="B415" s="21"/>
      <c r="C415" s="16">
        <v>4240</v>
      </c>
      <c r="D415" s="30" t="s">
        <v>250</v>
      </c>
      <c r="E415" s="47">
        <v>5000</v>
      </c>
      <c r="F415" s="47">
        <f t="shared" si="29"/>
        <v>5000</v>
      </c>
      <c r="G415" s="30"/>
      <c r="H415" s="30"/>
      <c r="I415" s="30"/>
      <c r="J415" s="30"/>
      <c r="K415" s="30"/>
      <c r="L415" s="30"/>
      <c r="M415" s="30"/>
    </row>
    <row r="416" spans="1:13" ht="12.75">
      <c r="A416" s="12"/>
      <c r="B416" s="21"/>
      <c r="C416" s="16">
        <v>4260</v>
      </c>
      <c r="D416" s="30" t="s">
        <v>169</v>
      </c>
      <c r="E416" s="47">
        <v>3000</v>
      </c>
      <c r="F416" s="47">
        <f t="shared" si="29"/>
        <v>3000</v>
      </c>
      <c r="G416" s="30"/>
      <c r="H416" s="30"/>
      <c r="I416" s="30"/>
      <c r="J416" s="30"/>
      <c r="K416" s="30"/>
      <c r="L416" s="30"/>
      <c r="M416" s="30"/>
    </row>
    <row r="417" spans="1:13" ht="12.75">
      <c r="A417" s="12"/>
      <c r="B417" s="21"/>
      <c r="C417" s="16">
        <v>4300</v>
      </c>
      <c r="D417" s="30" t="s">
        <v>31</v>
      </c>
      <c r="E417" s="47">
        <v>2000</v>
      </c>
      <c r="F417" s="47">
        <f t="shared" si="29"/>
        <v>2000</v>
      </c>
      <c r="G417" s="30"/>
      <c r="H417" s="30"/>
      <c r="I417" s="30"/>
      <c r="J417" s="30"/>
      <c r="K417" s="30"/>
      <c r="L417" s="30"/>
      <c r="M417" s="30"/>
    </row>
    <row r="418" spans="1:13" ht="24">
      <c r="A418" s="12"/>
      <c r="B418" s="21"/>
      <c r="C418" s="16">
        <v>4360</v>
      </c>
      <c r="D418" s="30" t="s">
        <v>196</v>
      </c>
      <c r="E418" s="51">
        <v>200</v>
      </c>
      <c r="F418" s="47">
        <f t="shared" si="29"/>
        <v>200</v>
      </c>
      <c r="G418" s="30"/>
      <c r="H418" s="30"/>
      <c r="I418" s="30"/>
      <c r="J418" s="30"/>
      <c r="K418" s="30"/>
      <c r="L418" s="30"/>
      <c r="M418" s="30"/>
    </row>
    <row r="419" spans="1:13" ht="12.75">
      <c r="A419" s="13"/>
      <c r="B419" s="145"/>
      <c r="C419" s="14">
        <v>4410</v>
      </c>
      <c r="D419" s="45" t="s">
        <v>85</v>
      </c>
      <c r="E419" s="62">
        <v>200</v>
      </c>
      <c r="F419" s="46">
        <f t="shared" si="29"/>
        <v>200</v>
      </c>
      <c r="G419" s="45"/>
      <c r="H419" s="45"/>
      <c r="I419" s="45"/>
      <c r="J419" s="45"/>
      <c r="K419" s="45"/>
      <c r="L419" s="45"/>
      <c r="M419" s="45"/>
    </row>
    <row r="420" spans="1:13" ht="24">
      <c r="A420" s="12"/>
      <c r="B420" s="21"/>
      <c r="C420" s="11">
        <v>4440</v>
      </c>
      <c r="D420" s="27" t="s">
        <v>90</v>
      </c>
      <c r="E420" s="41">
        <v>2000</v>
      </c>
      <c r="F420" s="41">
        <f t="shared" si="29"/>
        <v>2000</v>
      </c>
      <c r="G420" s="27"/>
      <c r="H420" s="27"/>
      <c r="I420" s="27"/>
      <c r="J420" s="27"/>
      <c r="K420" s="27"/>
      <c r="L420" s="27"/>
      <c r="M420" s="27"/>
    </row>
    <row r="421" spans="1:13" ht="12.75">
      <c r="A421" s="86">
        <v>851</v>
      </c>
      <c r="B421" s="86"/>
      <c r="C421" s="87"/>
      <c r="D421" s="88" t="s">
        <v>101</v>
      </c>
      <c r="E421" s="100">
        <f>SUM(E422+E424+E431)</f>
        <v>750000</v>
      </c>
      <c r="F421" s="100">
        <f>F424+F431+F422</f>
        <v>750000</v>
      </c>
      <c r="G421" s="100">
        <f>G424+G431</f>
        <v>273600</v>
      </c>
      <c r="H421" s="100">
        <f>H424+H431</f>
        <v>30000</v>
      </c>
      <c r="I421" s="100"/>
      <c r="J421" s="100"/>
      <c r="K421" s="100"/>
      <c r="L421" s="100"/>
      <c r="M421" s="100"/>
    </row>
    <row r="422" spans="1:13" ht="12.75">
      <c r="A422" s="90"/>
      <c r="B422" s="90">
        <v>85121</v>
      </c>
      <c r="C422" s="90"/>
      <c r="D422" s="91" t="s">
        <v>102</v>
      </c>
      <c r="E422" s="99">
        <f>SUM(E423:E423)</f>
        <v>200000</v>
      </c>
      <c r="F422" s="99">
        <f>F423</f>
        <v>200000</v>
      </c>
      <c r="G422" s="99"/>
      <c r="H422" s="99"/>
      <c r="I422" s="99"/>
      <c r="J422" s="99"/>
      <c r="K422" s="99"/>
      <c r="L422" s="99"/>
      <c r="M422" s="99"/>
    </row>
    <row r="423" spans="1:13" ht="12.75">
      <c r="A423" s="13"/>
      <c r="B423" s="13"/>
      <c r="C423" s="14">
        <v>4300</v>
      </c>
      <c r="D423" s="45" t="s">
        <v>103</v>
      </c>
      <c r="E423" s="62">
        <v>200000</v>
      </c>
      <c r="F423" s="62">
        <f>E423</f>
        <v>200000</v>
      </c>
      <c r="G423" s="61"/>
      <c r="H423" s="61"/>
      <c r="I423" s="61"/>
      <c r="J423" s="61"/>
      <c r="K423" s="61"/>
      <c r="L423" s="61"/>
      <c r="M423" s="61"/>
    </row>
    <row r="424" spans="1:13" ht="12.75">
      <c r="A424" s="90"/>
      <c r="B424" s="90">
        <v>85153</v>
      </c>
      <c r="C424" s="90"/>
      <c r="D424" s="91" t="s">
        <v>104</v>
      </c>
      <c r="E424" s="99">
        <f>SUM(E425:E430)</f>
        <v>174000</v>
      </c>
      <c r="F424" s="99">
        <f>SUM(F425:F427,F428:F430)</f>
        <v>174000</v>
      </c>
      <c r="G424" s="99">
        <f>SUM(G425:G427,G428:G430)</f>
        <v>105600</v>
      </c>
      <c r="H424" s="99"/>
      <c r="I424" s="99"/>
      <c r="J424" s="99"/>
      <c r="K424" s="99"/>
      <c r="L424" s="99"/>
      <c r="M424" s="99"/>
    </row>
    <row r="425" spans="1:13" ht="12.75">
      <c r="A425" s="12"/>
      <c r="B425" s="12"/>
      <c r="C425" s="16">
        <v>4110</v>
      </c>
      <c r="D425" s="30" t="s">
        <v>94</v>
      </c>
      <c r="E425" s="52">
        <v>5000</v>
      </c>
      <c r="F425" s="52">
        <f aca="true" t="shared" si="30" ref="F425:F430">E425</f>
        <v>5000</v>
      </c>
      <c r="G425" s="52">
        <f>E425</f>
        <v>5000</v>
      </c>
      <c r="H425" s="52"/>
      <c r="I425" s="52"/>
      <c r="J425" s="52"/>
      <c r="K425" s="52"/>
      <c r="L425" s="52"/>
      <c r="M425" s="52"/>
    </row>
    <row r="426" spans="1:13" ht="12.75">
      <c r="A426" s="12"/>
      <c r="B426" s="12"/>
      <c r="C426" s="16">
        <v>4120</v>
      </c>
      <c r="D426" s="30" t="s">
        <v>41</v>
      </c>
      <c r="E426" s="52">
        <v>600</v>
      </c>
      <c r="F426" s="52">
        <f t="shared" si="30"/>
        <v>600</v>
      </c>
      <c r="G426" s="52">
        <f>E426</f>
        <v>600</v>
      </c>
      <c r="H426" s="52"/>
      <c r="I426" s="52"/>
      <c r="J426" s="52"/>
      <c r="K426" s="52"/>
      <c r="L426" s="52"/>
      <c r="M426" s="52"/>
    </row>
    <row r="427" spans="1:13" ht="12.75">
      <c r="A427" s="12"/>
      <c r="B427" s="12"/>
      <c r="C427" s="16">
        <v>4170</v>
      </c>
      <c r="D427" s="30" t="s">
        <v>42</v>
      </c>
      <c r="E427" s="51">
        <v>100000</v>
      </c>
      <c r="F427" s="52">
        <f t="shared" si="30"/>
        <v>100000</v>
      </c>
      <c r="G427" s="52">
        <f>F427</f>
        <v>100000</v>
      </c>
      <c r="H427" s="52"/>
      <c r="I427" s="52"/>
      <c r="J427" s="52"/>
      <c r="K427" s="52"/>
      <c r="L427" s="52"/>
      <c r="M427" s="52"/>
    </row>
    <row r="428" spans="1:13" ht="12.75">
      <c r="A428" s="12"/>
      <c r="B428" s="12"/>
      <c r="C428" s="16">
        <v>4210</v>
      </c>
      <c r="D428" s="30" t="s">
        <v>33</v>
      </c>
      <c r="E428" s="51">
        <v>25500</v>
      </c>
      <c r="F428" s="52">
        <f t="shared" si="30"/>
        <v>25500</v>
      </c>
      <c r="G428" s="52"/>
      <c r="H428" s="52"/>
      <c r="I428" s="52"/>
      <c r="J428" s="52"/>
      <c r="K428" s="52"/>
      <c r="L428" s="52"/>
      <c r="M428" s="52"/>
    </row>
    <row r="429" spans="1:13" ht="12.75">
      <c r="A429" s="12"/>
      <c r="B429" s="12"/>
      <c r="C429" s="16">
        <v>4300</v>
      </c>
      <c r="D429" s="30" t="s">
        <v>103</v>
      </c>
      <c r="E429" s="51">
        <v>40000</v>
      </c>
      <c r="F429" s="52">
        <f t="shared" si="30"/>
        <v>40000</v>
      </c>
      <c r="G429" s="52"/>
      <c r="H429" s="52"/>
      <c r="I429" s="52"/>
      <c r="J429" s="52"/>
      <c r="K429" s="52"/>
      <c r="L429" s="52"/>
      <c r="M429" s="52"/>
    </row>
    <row r="430" spans="1:13" ht="24">
      <c r="A430" s="12"/>
      <c r="B430" s="12"/>
      <c r="C430" s="16">
        <v>4360</v>
      </c>
      <c r="D430" s="30" t="s">
        <v>196</v>
      </c>
      <c r="E430" s="51">
        <v>2900</v>
      </c>
      <c r="F430" s="52">
        <f t="shared" si="30"/>
        <v>2900</v>
      </c>
      <c r="G430" s="52"/>
      <c r="H430" s="52"/>
      <c r="I430" s="52"/>
      <c r="J430" s="52"/>
      <c r="K430" s="52"/>
      <c r="L430" s="52"/>
      <c r="M430" s="52"/>
    </row>
    <row r="431" spans="1:13" ht="12.75">
      <c r="A431" s="90"/>
      <c r="B431" s="90">
        <v>85154</v>
      </c>
      <c r="C431" s="90"/>
      <c r="D431" s="91" t="s">
        <v>105</v>
      </c>
      <c r="E431" s="99">
        <f>SUM(E432:E439)</f>
        <v>376000</v>
      </c>
      <c r="F431" s="99">
        <f>SUM(F432:F433,F434:F439)</f>
        <v>376000</v>
      </c>
      <c r="G431" s="99">
        <f>SUM(G432:G433,G434:G439)</f>
        <v>168000</v>
      </c>
      <c r="H431" s="99">
        <f>SUM(H432:H433,H434:H439)</f>
        <v>30000</v>
      </c>
      <c r="I431" s="99"/>
      <c r="J431" s="99"/>
      <c r="K431" s="99"/>
      <c r="L431" s="99"/>
      <c r="M431" s="99"/>
    </row>
    <row r="432" spans="1:13" ht="72" customHeight="1">
      <c r="A432" s="19"/>
      <c r="B432" s="19"/>
      <c r="C432" s="20">
        <v>2360</v>
      </c>
      <c r="D432" s="288" t="s">
        <v>295</v>
      </c>
      <c r="E432" s="51">
        <v>30000</v>
      </c>
      <c r="F432" s="57">
        <f>E432</f>
        <v>30000</v>
      </c>
      <c r="G432" s="181"/>
      <c r="H432" s="57">
        <f>F432</f>
        <v>30000</v>
      </c>
      <c r="I432" s="57"/>
      <c r="J432" s="57"/>
      <c r="K432" s="57"/>
      <c r="L432" s="181"/>
      <c r="M432" s="181"/>
    </row>
    <row r="433" spans="1:13" s="7" customFormat="1" ht="12.75">
      <c r="A433" s="12"/>
      <c r="B433" s="12"/>
      <c r="C433" s="16">
        <v>4110</v>
      </c>
      <c r="D433" s="30" t="s">
        <v>219</v>
      </c>
      <c r="E433" s="51">
        <v>6000</v>
      </c>
      <c r="F433" s="51">
        <f>E433</f>
        <v>6000</v>
      </c>
      <c r="G433" s="51">
        <f>F433</f>
        <v>6000</v>
      </c>
      <c r="H433" s="52"/>
      <c r="I433" s="52"/>
      <c r="J433" s="52"/>
      <c r="K433" s="52"/>
      <c r="L433" s="52"/>
      <c r="M433" s="52"/>
    </row>
    <row r="434" spans="1:13" s="7" customFormat="1" ht="12.75">
      <c r="A434" s="12"/>
      <c r="B434" s="12"/>
      <c r="C434" s="16">
        <v>4120</v>
      </c>
      <c r="D434" s="30" t="s">
        <v>220</v>
      </c>
      <c r="E434" s="51">
        <v>1000</v>
      </c>
      <c r="F434" s="51">
        <f aca="true" t="shared" si="31" ref="F434:F439">E434</f>
        <v>1000</v>
      </c>
      <c r="G434" s="51">
        <f>E434</f>
        <v>1000</v>
      </c>
      <c r="H434" s="52"/>
      <c r="I434" s="52"/>
      <c r="J434" s="52"/>
      <c r="K434" s="52"/>
      <c r="L434" s="52"/>
      <c r="M434" s="52"/>
    </row>
    <row r="435" spans="1:13" s="7" customFormat="1" ht="12.75">
      <c r="A435" s="12"/>
      <c r="B435" s="12"/>
      <c r="C435" s="16">
        <v>4170</v>
      </c>
      <c r="D435" s="30" t="s">
        <v>221</v>
      </c>
      <c r="E435" s="51">
        <v>161000</v>
      </c>
      <c r="F435" s="51">
        <f t="shared" si="31"/>
        <v>161000</v>
      </c>
      <c r="G435" s="51">
        <f>F435</f>
        <v>161000</v>
      </c>
      <c r="H435" s="52"/>
      <c r="I435" s="52"/>
      <c r="J435" s="52"/>
      <c r="K435" s="52"/>
      <c r="L435" s="52"/>
      <c r="M435" s="52"/>
    </row>
    <row r="436" spans="1:13" s="7" customFormat="1" ht="12.75">
      <c r="A436" s="12"/>
      <c r="B436" s="12"/>
      <c r="C436" s="16">
        <v>4210</v>
      </c>
      <c r="D436" s="30" t="s">
        <v>33</v>
      </c>
      <c r="E436" s="51">
        <v>70000</v>
      </c>
      <c r="F436" s="51">
        <f t="shared" si="31"/>
        <v>70000</v>
      </c>
      <c r="G436" s="52"/>
      <c r="H436" s="52"/>
      <c r="I436" s="52"/>
      <c r="J436" s="52"/>
      <c r="K436" s="52"/>
      <c r="L436" s="52"/>
      <c r="M436" s="52"/>
    </row>
    <row r="437" spans="1:13" s="7" customFormat="1" ht="12.75">
      <c r="A437" s="12"/>
      <c r="B437" s="12"/>
      <c r="C437" s="16">
        <v>4300</v>
      </c>
      <c r="D437" s="30" t="s">
        <v>103</v>
      </c>
      <c r="E437" s="51">
        <v>104000</v>
      </c>
      <c r="F437" s="51">
        <f t="shared" si="31"/>
        <v>104000</v>
      </c>
      <c r="G437" s="52"/>
      <c r="H437" s="52"/>
      <c r="I437" s="52"/>
      <c r="J437" s="52"/>
      <c r="K437" s="52"/>
      <c r="L437" s="52"/>
      <c r="M437" s="52"/>
    </row>
    <row r="438" spans="1:13" s="7" customFormat="1" ht="24">
      <c r="A438" s="12"/>
      <c r="B438" s="12"/>
      <c r="C438" s="17">
        <v>4360</v>
      </c>
      <c r="D438" s="30" t="s">
        <v>196</v>
      </c>
      <c r="E438" s="51">
        <v>3000</v>
      </c>
      <c r="F438" s="42">
        <f t="shared" si="31"/>
        <v>3000</v>
      </c>
      <c r="G438" s="52"/>
      <c r="H438" s="52"/>
      <c r="I438" s="52"/>
      <c r="J438" s="52"/>
      <c r="K438" s="52"/>
      <c r="L438" s="52"/>
      <c r="M438" s="52"/>
    </row>
    <row r="439" spans="1:13" s="7" customFormat="1" ht="12.75">
      <c r="A439" s="13"/>
      <c r="B439" s="13"/>
      <c r="C439" s="14">
        <v>4410</v>
      </c>
      <c r="D439" s="45" t="s">
        <v>63</v>
      </c>
      <c r="E439" s="62">
        <v>1000</v>
      </c>
      <c r="F439" s="60">
        <f t="shared" si="31"/>
        <v>1000</v>
      </c>
      <c r="G439" s="61"/>
      <c r="H439" s="61"/>
      <c r="I439" s="61"/>
      <c r="J439" s="61"/>
      <c r="K439" s="61"/>
      <c r="L439" s="61"/>
      <c r="M439" s="61"/>
    </row>
    <row r="440" spans="1:13" s="7" customFormat="1" ht="12.75">
      <c r="A440" s="86">
        <v>852</v>
      </c>
      <c r="B440" s="86"/>
      <c r="C440" s="87"/>
      <c r="D440" s="88" t="s">
        <v>106</v>
      </c>
      <c r="E440" s="100">
        <f>SUM(E441+E443+E447+E450+E453+E474+E477+E472+E479)</f>
        <v>3574581</v>
      </c>
      <c r="F440" s="100">
        <f>SUM(F441+F443+F447+F450+F453+F474+F477+F472+F479)</f>
        <v>3574581</v>
      </c>
      <c r="G440" s="100">
        <f>SUM(G441+G443+G447+G450+G453+G474+G477+G472+G479)</f>
        <v>1988781</v>
      </c>
      <c r="H440" s="100"/>
      <c r="I440" s="100">
        <f>SUM(I441+I443+I447+I450+I453+I474+I477+I472+I479)</f>
        <v>932300</v>
      </c>
      <c r="J440" s="100"/>
      <c r="K440" s="100">
        <f>SUM(K441+K443+K447+K450+K453+K474+K477+K472+K479)</f>
        <v>7000</v>
      </c>
      <c r="L440" s="100"/>
      <c r="M440" s="100"/>
    </row>
    <row r="441" spans="1:13" s="7" customFormat="1" ht="72.75" customHeight="1">
      <c r="A441" s="222"/>
      <c r="B441" s="222">
        <v>85213</v>
      </c>
      <c r="C441" s="222"/>
      <c r="D441" s="287" t="s">
        <v>331</v>
      </c>
      <c r="E441" s="224">
        <f>E442</f>
        <v>51000</v>
      </c>
      <c r="F441" s="224">
        <f>F442</f>
        <v>51000</v>
      </c>
      <c r="G441" s="224"/>
      <c r="H441" s="224"/>
      <c r="I441" s="224"/>
      <c r="J441" s="224"/>
      <c r="K441" s="224"/>
      <c r="L441" s="225"/>
      <c r="M441" s="225"/>
    </row>
    <row r="442" spans="1:13" s="7" customFormat="1" ht="12.75">
      <c r="A442" s="14"/>
      <c r="B442" s="14"/>
      <c r="C442" s="14">
        <v>4130</v>
      </c>
      <c r="D442" s="45" t="s">
        <v>197</v>
      </c>
      <c r="E442" s="46">
        <v>51000</v>
      </c>
      <c r="F442" s="46">
        <f>E442</f>
        <v>51000</v>
      </c>
      <c r="G442" s="46"/>
      <c r="H442" s="45"/>
      <c r="I442" s="45"/>
      <c r="J442" s="45"/>
      <c r="K442" s="46"/>
      <c r="L442" s="45"/>
      <c r="M442" s="45"/>
    </row>
    <row r="443" spans="1:13" s="7" customFormat="1" ht="48">
      <c r="A443" s="90"/>
      <c r="B443" s="90">
        <v>85214</v>
      </c>
      <c r="C443" s="90"/>
      <c r="D443" s="91" t="s">
        <v>273</v>
      </c>
      <c r="E443" s="92">
        <f>SUM(E444:E446)</f>
        <v>622000</v>
      </c>
      <c r="F443" s="92">
        <f>SUM(F444:F446)</f>
        <v>622000</v>
      </c>
      <c r="G443" s="92"/>
      <c r="H443" s="92"/>
      <c r="I443" s="92">
        <f>SUM(I444:I446)</f>
        <v>300000</v>
      </c>
      <c r="J443" s="93"/>
      <c r="K443" s="93"/>
      <c r="L443" s="93"/>
      <c r="M443" s="93"/>
    </row>
    <row r="444" spans="1:13" s="7" customFormat="1" ht="12.75">
      <c r="A444" s="12"/>
      <c r="B444" s="12"/>
      <c r="C444" s="16">
        <v>3110</v>
      </c>
      <c r="D444" s="30" t="s">
        <v>198</v>
      </c>
      <c r="E444" s="41">
        <v>300000</v>
      </c>
      <c r="F444" s="47">
        <f>E444</f>
        <v>300000</v>
      </c>
      <c r="G444" s="30"/>
      <c r="H444" s="30"/>
      <c r="I444" s="47">
        <f>F444</f>
        <v>300000</v>
      </c>
      <c r="J444" s="30"/>
      <c r="K444" s="30"/>
      <c r="L444" s="30"/>
      <c r="M444" s="30"/>
    </row>
    <row r="445" spans="1:13" s="7" customFormat="1" ht="12.75">
      <c r="A445" s="12"/>
      <c r="B445" s="12"/>
      <c r="C445" s="17">
        <v>4300</v>
      </c>
      <c r="D445" s="30" t="s">
        <v>31</v>
      </c>
      <c r="E445" s="47">
        <v>10000</v>
      </c>
      <c r="F445" s="48">
        <f>E445</f>
        <v>10000</v>
      </c>
      <c r="G445" s="49"/>
      <c r="H445" s="49"/>
      <c r="I445" s="48"/>
      <c r="J445" s="49"/>
      <c r="K445" s="49"/>
      <c r="L445" s="49"/>
      <c r="M445" s="49"/>
    </row>
    <row r="446" spans="1:13" s="7" customFormat="1" ht="12.75">
      <c r="A446" s="13"/>
      <c r="B446" s="13"/>
      <c r="C446" s="14">
        <v>4330</v>
      </c>
      <c r="D446" s="83" t="s">
        <v>172</v>
      </c>
      <c r="E446" s="50">
        <v>312000</v>
      </c>
      <c r="F446" s="46">
        <f>E446</f>
        <v>312000</v>
      </c>
      <c r="G446" s="45"/>
      <c r="H446" s="45"/>
      <c r="I446" s="45"/>
      <c r="J446" s="45"/>
      <c r="K446" s="45"/>
      <c r="L446" s="45"/>
      <c r="M446" s="45"/>
    </row>
    <row r="447" spans="1:13" s="7" customFormat="1" ht="12.75">
      <c r="A447" s="90"/>
      <c r="B447" s="90">
        <v>85215</v>
      </c>
      <c r="C447" s="90"/>
      <c r="D447" s="91" t="s">
        <v>110</v>
      </c>
      <c r="E447" s="92">
        <f>E448+E449</f>
        <v>151000</v>
      </c>
      <c r="F447" s="92">
        <f>F448+F449</f>
        <v>151000</v>
      </c>
      <c r="G447" s="92"/>
      <c r="H447" s="92"/>
      <c r="I447" s="92">
        <f>I448+I449</f>
        <v>150000</v>
      </c>
      <c r="J447" s="93"/>
      <c r="K447" s="93"/>
      <c r="L447" s="93"/>
      <c r="M447" s="93"/>
    </row>
    <row r="448" spans="1:13" s="7" customFormat="1" ht="12.75">
      <c r="A448" s="12"/>
      <c r="B448" s="12"/>
      <c r="C448" s="11">
        <v>3110</v>
      </c>
      <c r="D448" s="27" t="s">
        <v>198</v>
      </c>
      <c r="E448" s="41">
        <v>150000</v>
      </c>
      <c r="F448" s="41">
        <f>E448</f>
        <v>150000</v>
      </c>
      <c r="G448" s="27"/>
      <c r="H448" s="27"/>
      <c r="I448" s="41">
        <f>F448</f>
        <v>150000</v>
      </c>
      <c r="J448" s="27"/>
      <c r="K448" s="27"/>
      <c r="L448" s="27"/>
      <c r="M448" s="27"/>
    </row>
    <row r="449" spans="1:13" s="7" customFormat="1" ht="12.75">
      <c r="A449" s="13"/>
      <c r="B449" s="13"/>
      <c r="C449" s="14">
        <v>4300</v>
      </c>
      <c r="D449" s="45" t="s">
        <v>31</v>
      </c>
      <c r="E449" s="50">
        <v>1000</v>
      </c>
      <c r="F449" s="41">
        <f>E449</f>
        <v>1000</v>
      </c>
      <c r="G449" s="45"/>
      <c r="H449" s="45"/>
      <c r="I449" s="45"/>
      <c r="J449" s="45"/>
      <c r="K449" s="45"/>
      <c r="L449" s="45"/>
      <c r="M449" s="45"/>
    </row>
    <row r="450" spans="1:13" s="7" customFormat="1" ht="12.75">
      <c r="A450" s="90"/>
      <c r="B450" s="90">
        <v>85216</v>
      </c>
      <c r="C450" s="90"/>
      <c r="D450" s="91" t="s">
        <v>111</v>
      </c>
      <c r="E450" s="92">
        <f>E451+E452</f>
        <v>186000</v>
      </c>
      <c r="F450" s="92">
        <f>F451+F452</f>
        <v>186000</v>
      </c>
      <c r="G450" s="92"/>
      <c r="H450" s="92"/>
      <c r="I450" s="92">
        <f>I451+I452</f>
        <v>185000</v>
      </c>
      <c r="J450" s="93"/>
      <c r="K450" s="92"/>
      <c r="L450" s="93"/>
      <c r="M450" s="93"/>
    </row>
    <row r="451" spans="1:13" s="7" customFormat="1" ht="12.75">
      <c r="A451" s="12"/>
      <c r="B451" s="12"/>
      <c r="C451" s="12">
        <v>3110</v>
      </c>
      <c r="D451" s="43" t="s">
        <v>198</v>
      </c>
      <c r="E451" s="44">
        <v>185000</v>
      </c>
      <c r="F451" s="44">
        <f>E451</f>
        <v>185000</v>
      </c>
      <c r="G451" s="43"/>
      <c r="H451" s="43"/>
      <c r="I451" s="44">
        <f>E451</f>
        <v>185000</v>
      </c>
      <c r="J451" s="43"/>
      <c r="K451" s="44"/>
      <c r="L451" s="43"/>
      <c r="M451" s="43"/>
    </row>
    <row r="452" spans="1:13" s="7" customFormat="1" ht="12.75">
      <c r="A452" s="13"/>
      <c r="B452" s="145"/>
      <c r="C452" s="14">
        <v>4300</v>
      </c>
      <c r="D452" s="45" t="s">
        <v>99</v>
      </c>
      <c r="E452" s="46">
        <v>1000</v>
      </c>
      <c r="F452" s="46">
        <f>E452</f>
        <v>1000</v>
      </c>
      <c r="G452" s="45"/>
      <c r="H452" s="45"/>
      <c r="I452" s="46"/>
      <c r="J452" s="45"/>
      <c r="K452" s="46"/>
      <c r="L452" s="45"/>
      <c r="M452" s="45"/>
    </row>
    <row r="453" spans="1:13" s="7" customFormat="1" ht="12.75">
      <c r="A453" s="90"/>
      <c r="B453" s="90">
        <v>85219</v>
      </c>
      <c r="C453" s="90"/>
      <c r="D453" s="91" t="s">
        <v>112</v>
      </c>
      <c r="E453" s="99">
        <f>SUM(E454:E471)</f>
        <v>2223700</v>
      </c>
      <c r="F453" s="99">
        <f>SUM(F454:F471)</f>
        <v>2223700</v>
      </c>
      <c r="G453" s="99">
        <f>SUM(G454:G471)</f>
        <v>1941200</v>
      </c>
      <c r="H453" s="99"/>
      <c r="I453" s="99">
        <f>SUM(I454:I471)</f>
        <v>12000</v>
      </c>
      <c r="J453" s="99"/>
      <c r="K453" s="99"/>
      <c r="L453" s="99"/>
      <c r="M453" s="99"/>
    </row>
    <row r="454" spans="1:13" s="7" customFormat="1" ht="24">
      <c r="A454" s="17"/>
      <c r="B454" s="17"/>
      <c r="C454" s="16">
        <v>3020</v>
      </c>
      <c r="D454" s="30" t="s">
        <v>212</v>
      </c>
      <c r="E454" s="51">
        <v>12000</v>
      </c>
      <c r="F454" s="51">
        <f>E454</f>
        <v>12000</v>
      </c>
      <c r="G454" s="52"/>
      <c r="H454" s="52"/>
      <c r="I454" s="51">
        <f>E454</f>
        <v>12000</v>
      </c>
      <c r="J454" s="65"/>
      <c r="K454" s="65"/>
      <c r="L454" s="65"/>
      <c r="M454" s="65"/>
    </row>
    <row r="455" spans="1:13" s="7" customFormat="1" ht="24">
      <c r="A455" s="12"/>
      <c r="B455" s="12"/>
      <c r="C455" s="16">
        <v>4010</v>
      </c>
      <c r="D455" s="30" t="s">
        <v>58</v>
      </c>
      <c r="E455" s="42">
        <v>1415100</v>
      </c>
      <c r="F455" s="42">
        <f aca="true" t="shared" si="32" ref="F455:F471">E455</f>
        <v>1415100</v>
      </c>
      <c r="G455" s="51">
        <f>E455</f>
        <v>1415100</v>
      </c>
      <c r="H455" s="52"/>
      <c r="I455" s="52"/>
      <c r="J455" s="65"/>
      <c r="K455" s="65"/>
      <c r="L455" s="65"/>
      <c r="M455" s="65"/>
    </row>
    <row r="456" spans="1:13" s="7" customFormat="1" ht="12.75">
      <c r="A456" s="12"/>
      <c r="B456" s="12"/>
      <c r="C456" s="16">
        <v>4040</v>
      </c>
      <c r="D456" s="30" t="s">
        <v>107</v>
      </c>
      <c r="E456" s="42">
        <v>115000</v>
      </c>
      <c r="F456" s="42">
        <f t="shared" si="32"/>
        <v>115000</v>
      </c>
      <c r="G456" s="51">
        <f>E456</f>
        <v>115000</v>
      </c>
      <c r="H456" s="52"/>
      <c r="I456" s="52"/>
      <c r="J456" s="65"/>
      <c r="K456" s="65"/>
      <c r="L456" s="65"/>
      <c r="M456" s="65"/>
    </row>
    <row r="457" spans="1:13" ht="12.75">
      <c r="A457" s="12"/>
      <c r="B457" s="12"/>
      <c r="C457" s="16">
        <v>4110</v>
      </c>
      <c r="D457" s="30" t="s">
        <v>108</v>
      </c>
      <c r="E457" s="51">
        <v>233000</v>
      </c>
      <c r="F457" s="51">
        <f t="shared" si="32"/>
        <v>233000</v>
      </c>
      <c r="G457" s="51">
        <f>E457</f>
        <v>233000</v>
      </c>
      <c r="H457" s="52"/>
      <c r="I457" s="52"/>
      <c r="J457" s="65"/>
      <c r="K457" s="65"/>
      <c r="L457" s="65"/>
      <c r="M457" s="65"/>
    </row>
    <row r="458" spans="1:13" s="2" customFormat="1" ht="12.75">
      <c r="A458" s="12"/>
      <c r="B458" s="12"/>
      <c r="C458" s="16">
        <v>4120</v>
      </c>
      <c r="D458" s="30" t="s">
        <v>41</v>
      </c>
      <c r="E458" s="51">
        <v>33100</v>
      </c>
      <c r="F458" s="51">
        <f t="shared" si="32"/>
        <v>33100</v>
      </c>
      <c r="G458" s="51">
        <f>E458</f>
        <v>33100</v>
      </c>
      <c r="H458" s="52"/>
      <c r="I458" s="52"/>
      <c r="J458" s="65"/>
      <c r="K458" s="65"/>
      <c r="L458" s="65"/>
      <c r="M458" s="65"/>
    </row>
    <row r="459" spans="1:13" ht="12.75">
      <c r="A459" s="12"/>
      <c r="B459" s="12"/>
      <c r="C459" s="16">
        <v>4170</v>
      </c>
      <c r="D459" s="30" t="s">
        <v>42</v>
      </c>
      <c r="E459" s="51">
        <v>145000</v>
      </c>
      <c r="F459" s="51">
        <f t="shared" si="32"/>
        <v>145000</v>
      </c>
      <c r="G459" s="51">
        <f>E459</f>
        <v>145000</v>
      </c>
      <c r="H459" s="52"/>
      <c r="I459" s="52"/>
      <c r="J459" s="65"/>
      <c r="K459" s="65"/>
      <c r="L459" s="65"/>
      <c r="M459" s="65"/>
    </row>
    <row r="460" spans="1:13" ht="12.75">
      <c r="A460" s="12"/>
      <c r="B460" s="12"/>
      <c r="C460" s="16">
        <v>4210</v>
      </c>
      <c r="D460" s="30" t="s">
        <v>33</v>
      </c>
      <c r="E460" s="51">
        <v>80000</v>
      </c>
      <c r="F460" s="51">
        <f t="shared" si="32"/>
        <v>80000</v>
      </c>
      <c r="G460" s="52"/>
      <c r="H460" s="52"/>
      <c r="I460" s="52"/>
      <c r="J460" s="65"/>
      <c r="K460" s="65"/>
      <c r="L460" s="65"/>
      <c r="M460" s="65"/>
    </row>
    <row r="461" spans="1:13" s="2" customFormat="1" ht="12.75">
      <c r="A461" s="12"/>
      <c r="B461" s="12"/>
      <c r="C461" s="16">
        <v>4260</v>
      </c>
      <c r="D461" s="30" t="s">
        <v>84</v>
      </c>
      <c r="E461" s="51">
        <v>15000</v>
      </c>
      <c r="F461" s="51">
        <f t="shared" si="32"/>
        <v>15000</v>
      </c>
      <c r="G461" s="52"/>
      <c r="H461" s="52"/>
      <c r="I461" s="52"/>
      <c r="J461" s="52"/>
      <c r="K461" s="52"/>
      <c r="L461" s="52"/>
      <c r="M461" s="52"/>
    </row>
    <row r="462" spans="1:13" ht="12.75">
      <c r="A462" s="12"/>
      <c r="B462" s="12"/>
      <c r="C462" s="16">
        <v>4270</v>
      </c>
      <c r="D462" s="30" t="s">
        <v>35</v>
      </c>
      <c r="E462" s="51">
        <v>3000</v>
      </c>
      <c r="F462" s="51">
        <f t="shared" si="32"/>
        <v>3000</v>
      </c>
      <c r="G462" s="52"/>
      <c r="H462" s="52"/>
      <c r="I462" s="52"/>
      <c r="J462" s="65"/>
      <c r="K462" s="65"/>
      <c r="L462" s="65"/>
      <c r="M462" s="65"/>
    </row>
    <row r="463" spans="1:13" ht="12.75">
      <c r="A463" s="12"/>
      <c r="B463" s="12"/>
      <c r="C463" s="16">
        <v>4280</v>
      </c>
      <c r="D463" s="30" t="s">
        <v>62</v>
      </c>
      <c r="E463" s="51">
        <v>3000</v>
      </c>
      <c r="F463" s="51">
        <f t="shared" si="32"/>
        <v>3000</v>
      </c>
      <c r="G463" s="52"/>
      <c r="H463" s="52"/>
      <c r="I463" s="52"/>
      <c r="J463" s="65"/>
      <c r="K463" s="65"/>
      <c r="L463" s="65"/>
      <c r="M463" s="65"/>
    </row>
    <row r="464" spans="1:13" ht="12.75">
      <c r="A464" s="12"/>
      <c r="B464" s="12"/>
      <c r="C464" s="16">
        <v>4300</v>
      </c>
      <c r="D464" s="30" t="s">
        <v>31</v>
      </c>
      <c r="E464" s="51">
        <v>100000</v>
      </c>
      <c r="F464" s="51">
        <f>E464</f>
        <v>100000</v>
      </c>
      <c r="G464" s="52"/>
      <c r="H464" s="52"/>
      <c r="I464" s="52"/>
      <c r="J464" s="65"/>
      <c r="K464" s="65"/>
      <c r="L464" s="65"/>
      <c r="M464" s="65"/>
    </row>
    <row r="465" spans="1:13" ht="24">
      <c r="A465" s="12"/>
      <c r="B465" s="12"/>
      <c r="C465" s="16">
        <v>4360</v>
      </c>
      <c r="D465" s="30" t="s">
        <v>199</v>
      </c>
      <c r="E465" s="51">
        <v>12000</v>
      </c>
      <c r="F465" s="51">
        <f t="shared" si="32"/>
        <v>12000</v>
      </c>
      <c r="G465" s="52"/>
      <c r="H465" s="52"/>
      <c r="I465" s="52"/>
      <c r="J465" s="65"/>
      <c r="K465" s="65"/>
      <c r="L465" s="65"/>
      <c r="M465" s="65"/>
    </row>
    <row r="466" spans="1:13" s="2" customFormat="1" ht="12.75">
      <c r="A466" s="12"/>
      <c r="B466" s="12"/>
      <c r="C466" s="16">
        <v>4410</v>
      </c>
      <c r="D466" s="30" t="s">
        <v>63</v>
      </c>
      <c r="E466" s="51">
        <v>15000</v>
      </c>
      <c r="F466" s="51">
        <f t="shared" si="32"/>
        <v>15000</v>
      </c>
      <c r="G466" s="52"/>
      <c r="H466" s="52"/>
      <c r="I466" s="52"/>
      <c r="J466" s="65"/>
      <c r="K466" s="65"/>
      <c r="L466" s="65"/>
      <c r="M466" s="65"/>
    </row>
    <row r="467" spans="1:13" ht="12.75">
      <c r="A467" s="12"/>
      <c r="B467" s="12"/>
      <c r="C467" s="16">
        <v>4430</v>
      </c>
      <c r="D467" s="30" t="s">
        <v>45</v>
      </c>
      <c r="E467" s="51">
        <v>1500</v>
      </c>
      <c r="F467" s="51">
        <f t="shared" si="32"/>
        <v>1500</v>
      </c>
      <c r="G467" s="52"/>
      <c r="H467" s="52"/>
      <c r="I467" s="52"/>
      <c r="J467" s="65"/>
      <c r="K467" s="65"/>
      <c r="L467" s="65"/>
      <c r="M467" s="65"/>
    </row>
    <row r="468" spans="1:13" ht="24">
      <c r="A468" s="12"/>
      <c r="B468" s="12"/>
      <c r="C468" s="16">
        <v>4440</v>
      </c>
      <c r="D468" s="30" t="s">
        <v>53</v>
      </c>
      <c r="E468" s="51">
        <v>23000</v>
      </c>
      <c r="F468" s="51">
        <f t="shared" si="32"/>
        <v>23000</v>
      </c>
      <c r="G468" s="52"/>
      <c r="H468" s="52"/>
      <c r="I468" s="52"/>
      <c r="J468" s="65"/>
      <c r="K468" s="65"/>
      <c r="L468" s="65"/>
      <c r="M468" s="65"/>
    </row>
    <row r="469" spans="1:13" ht="12.75">
      <c r="A469" s="12"/>
      <c r="B469" s="12"/>
      <c r="C469" s="243">
        <v>4480</v>
      </c>
      <c r="D469" s="30" t="s">
        <v>190</v>
      </c>
      <c r="E469" s="51">
        <v>2000</v>
      </c>
      <c r="F469" s="51">
        <f t="shared" si="32"/>
        <v>2000</v>
      </c>
      <c r="G469" s="52"/>
      <c r="H469" s="52"/>
      <c r="I469" s="52"/>
      <c r="J469" s="65"/>
      <c r="K469" s="65"/>
      <c r="L469" s="65"/>
      <c r="M469" s="65"/>
    </row>
    <row r="470" spans="1:13" ht="24">
      <c r="A470" s="13"/>
      <c r="B470" s="13"/>
      <c r="C470" s="289">
        <v>4520</v>
      </c>
      <c r="D470" s="45" t="s">
        <v>216</v>
      </c>
      <c r="E470" s="62">
        <v>3000</v>
      </c>
      <c r="F470" s="62">
        <f t="shared" si="32"/>
        <v>3000</v>
      </c>
      <c r="G470" s="61"/>
      <c r="H470" s="61"/>
      <c r="I470" s="61"/>
      <c r="J470" s="84"/>
      <c r="K470" s="84"/>
      <c r="L470" s="84"/>
      <c r="M470" s="84"/>
    </row>
    <row r="471" spans="1:13" ht="24">
      <c r="A471" s="12"/>
      <c r="B471" s="12"/>
      <c r="C471" s="12">
        <v>4700</v>
      </c>
      <c r="D471" s="43" t="s">
        <v>56</v>
      </c>
      <c r="E471" s="59">
        <v>13000</v>
      </c>
      <c r="F471" s="59">
        <f t="shared" si="32"/>
        <v>13000</v>
      </c>
      <c r="G471" s="85"/>
      <c r="H471" s="85"/>
      <c r="I471" s="85"/>
      <c r="J471" s="150"/>
      <c r="K471" s="150"/>
      <c r="L471" s="150"/>
      <c r="M471" s="150"/>
    </row>
    <row r="472" spans="1:13" ht="24">
      <c r="A472" s="90"/>
      <c r="B472" s="90">
        <v>85228</v>
      </c>
      <c r="C472" s="90"/>
      <c r="D472" s="91" t="s">
        <v>274</v>
      </c>
      <c r="E472" s="99">
        <f>E473</f>
        <v>7000</v>
      </c>
      <c r="F472" s="99">
        <f>F473</f>
        <v>7000</v>
      </c>
      <c r="G472" s="99"/>
      <c r="H472" s="99"/>
      <c r="I472" s="99"/>
      <c r="J472" s="99"/>
      <c r="K472" s="99">
        <f>K473</f>
        <v>7000</v>
      </c>
      <c r="L472" s="111"/>
      <c r="M472" s="111"/>
    </row>
    <row r="473" spans="1:13" ht="12.75">
      <c r="A473" s="12"/>
      <c r="B473" s="12"/>
      <c r="C473" s="12">
        <v>4300</v>
      </c>
      <c r="D473" s="49" t="s">
        <v>31</v>
      </c>
      <c r="E473" s="51">
        <v>7000</v>
      </c>
      <c r="F473" s="51">
        <f>E473</f>
        <v>7000</v>
      </c>
      <c r="G473" s="52"/>
      <c r="H473" s="52"/>
      <c r="I473" s="51"/>
      <c r="J473" s="65"/>
      <c r="K473" s="52">
        <v>7000</v>
      </c>
      <c r="L473" s="65"/>
      <c r="M473" s="65"/>
    </row>
    <row r="474" spans="1:13" ht="12.75">
      <c r="A474" s="90"/>
      <c r="B474" s="90">
        <v>85230</v>
      </c>
      <c r="C474" s="90"/>
      <c r="D474" s="91" t="s">
        <v>230</v>
      </c>
      <c r="E474" s="99">
        <f>SUM(E475:E476)</f>
        <v>256300</v>
      </c>
      <c r="F474" s="99">
        <f>SUM(F475:F476)</f>
        <v>256300</v>
      </c>
      <c r="G474" s="99"/>
      <c r="H474" s="99"/>
      <c r="I474" s="99">
        <f>SUM(I475:I476)</f>
        <v>255300</v>
      </c>
      <c r="J474" s="99"/>
      <c r="K474" s="99"/>
      <c r="L474" s="111"/>
      <c r="M474" s="111"/>
    </row>
    <row r="475" spans="1:13" ht="24">
      <c r="A475" s="12"/>
      <c r="B475" s="12"/>
      <c r="C475" s="16">
        <v>3110</v>
      </c>
      <c r="D475" s="30" t="s">
        <v>200</v>
      </c>
      <c r="E475" s="51">
        <v>255300</v>
      </c>
      <c r="F475" s="51">
        <f>E475</f>
        <v>255300</v>
      </c>
      <c r="G475" s="52"/>
      <c r="H475" s="52"/>
      <c r="I475" s="51">
        <f>E475</f>
        <v>255300</v>
      </c>
      <c r="J475" s="65"/>
      <c r="K475" s="65"/>
      <c r="L475" s="65"/>
      <c r="M475" s="65"/>
    </row>
    <row r="476" spans="1:13" ht="12.75">
      <c r="A476" s="12"/>
      <c r="B476" s="12"/>
      <c r="C476" s="12">
        <v>4300</v>
      </c>
      <c r="D476" s="49" t="s">
        <v>31</v>
      </c>
      <c r="E476" s="59">
        <v>1000</v>
      </c>
      <c r="F476" s="59">
        <f>E476</f>
        <v>1000</v>
      </c>
      <c r="G476" s="85"/>
      <c r="H476" s="85"/>
      <c r="I476" s="85"/>
      <c r="J476" s="150"/>
      <c r="K476" s="150"/>
      <c r="L476" s="150"/>
      <c r="M476" s="150"/>
    </row>
    <row r="477" spans="1:13" ht="12.75">
      <c r="A477" s="90"/>
      <c r="B477" s="90">
        <v>85295</v>
      </c>
      <c r="C477" s="90"/>
      <c r="D477" s="91" t="s">
        <v>231</v>
      </c>
      <c r="E477" s="99">
        <f>E478</f>
        <v>30000</v>
      </c>
      <c r="F477" s="99">
        <f>F478</f>
        <v>30000</v>
      </c>
      <c r="G477" s="99"/>
      <c r="H477" s="99"/>
      <c r="I477" s="99">
        <f>I478</f>
        <v>30000</v>
      </c>
      <c r="J477" s="99"/>
      <c r="K477" s="99"/>
      <c r="L477" s="111"/>
      <c r="M477" s="111"/>
    </row>
    <row r="478" spans="1:13" ht="24">
      <c r="A478" s="12"/>
      <c r="B478" s="12"/>
      <c r="C478" s="12">
        <v>3110</v>
      </c>
      <c r="D478" s="30" t="s">
        <v>201</v>
      </c>
      <c r="E478" s="51">
        <v>30000</v>
      </c>
      <c r="F478" s="51">
        <f>E478</f>
        <v>30000</v>
      </c>
      <c r="G478" s="52"/>
      <c r="H478" s="52"/>
      <c r="I478" s="51">
        <f>F478</f>
        <v>30000</v>
      </c>
      <c r="J478" s="65"/>
      <c r="K478" s="65"/>
      <c r="L478" s="65"/>
      <c r="M478" s="65"/>
    </row>
    <row r="479" spans="1:13" ht="72">
      <c r="A479" s="90"/>
      <c r="B479" s="90">
        <v>85295</v>
      </c>
      <c r="C479" s="198"/>
      <c r="D479" s="199" t="s">
        <v>305</v>
      </c>
      <c r="E479" s="200">
        <f>SUM(E480:E482)</f>
        <v>47581</v>
      </c>
      <c r="F479" s="200">
        <f>SUM(F480:F482)</f>
        <v>47581</v>
      </c>
      <c r="G479" s="200">
        <f>SUM(G480:G482)</f>
        <v>47581</v>
      </c>
      <c r="H479" s="99"/>
      <c r="I479" s="99"/>
      <c r="J479" s="99"/>
      <c r="K479" s="99"/>
      <c r="L479" s="111"/>
      <c r="M479" s="111"/>
    </row>
    <row r="480" spans="1:13" ht="24">
      <c r="A480" s="12"/>
      <c r="B480" s="12"/>
      <c r="C480" s="16">
        <v>4017</v>
      </c>
      <c r="D480" s="30" t="s">
        <v>58</v>
      </c>
      <c r="E480" s="59">
        <v>40356</v>
      </c>
      <c r="F480" s="69">
        <f>E480</f>
        <v>40356</v>
      </c>
      <c r="G480" s="59">
        <f>E480</f>
        <v>40356</v>
      </c>
      <c r="H480" s="85"/>
      <c r="I480" s="59"/>
      <c r="J480" s="150"/>
      <c r="K480" s="150"/>
      <c r="L480" s="150"/>
      <c r="M480" s="150"/>
    </row>
    <row r="481" spans="1:13" ht="12.75">
      <c r="A481" s="12"/>
      <c r="B481" s="12"/>
      <c r="C481" s="16">
        <v>4117</v>
      </c>
      <c r="D481" s="30" t="s">
        <v>187</v>
      </c>
      <c r="E481" s="51">
        <v>6288</v>
      </c>
      <c r="F481" s="51">
        <f>E481</f>
        <v>6288</v>
      </c>
      <c r="G481" s="51">
        <f>E481</f>
        <v>6288</v>
      </c>
      <c r="H481" s="52"/>
      <c r="I481" s="51"/>
      <c r="J481" s="65"/>
      <c r="K481" s="65"/>
      <c r="L481" s="65"/>
      <c r="M481" s="65"/>
    </row>
    <row r="482" spans="1:13" ht="12.75">
      <c r="A482" s="12"/>
      <c r="B482" s="12"/>
      <c r="C482" s="16">
        <v>4127</v>
      </c>
      <c r="D482" s="30" t="s">
        <v>41</v>
      </c>
      <c r="E482" s="51">
        <v>937</v>
      </c>
      <c r="F482" s="51">
        <f>E482</f>
        <v>937</v>
      </c>
      <c r="G482" s="51">
        <f>E482</f>
        <v>937</v>
      </c>
      <c r="H482" s="52"/>
      <c r="I482" s="51"/>
      <c r="J482" s="65"/>
      <c r="K482" s="65"/>
      <c r="L482" s="65"/>
      <c r="M482" s="65"/>
    </row>
    <row r="483" spans="1:13" ht="24">
      <c r="A483" s="86">
        <v>853</v>
      </c>
      <c r="B483" s="86"/>
      <c r="C483" s="87"/>
      <c r="D483" s="88" t="s">
        <v>308</v>
      </c>
      <c r="E483" s="100">
        <f>E484</f>
        <v>56000</v>
      </c>
      <c r="F483" s="100">
        <f>F484</f>
        <v>56000</v>
      </c>
      <c r="G483" s="100">
        <f>G484</f>
        <v>9040</v>
      </c>
      <c r="H483" s="100"/>
      <c r="I483" s="100"/>
      <c r="J483" s="100"/>
      <c r="K483" s="100"/>
      <c r="L483" s="100"/>
      <c r="M483" s="100"/>
    </row>
    <row r="484" spans="1:13" ht="48">
      <c r="A484" s="192"/>
      <c r="B484" s="192">
        <v>85395</v>
      </c>
      <c r="C484" s="193"/>
      <c r="D484" s="202" t="s">
        <v>309</v>
      </c>
      <c r="E484" s="203">
        <f>SUM(E485:E489)</f>
        <v>56000</v>
      </c>
      <c r="F484" s="203">
        <f>SUM(F485:F489)</f>
        <v>56000</v>
      </c>
      <c r="G484" s="203">
        <f>SUM(G485:G489)</f>
        <v>9040</v>
      </c>
      <c r="H484" s="203"/>
      <c r="I484" s="203"/>
      <c r="J484" s="195"/>
      <c r="K484" s="195"/>
      <c r="L484" s="195"/>
      <c r="M484" s="195"/>
    </row>
    <row r="485" spans="1:13" ht="12.75">
      <c r="A485" s="189"/>
      <c r="B485" s="189"/>
      <c r="C485" s="136">
        <v>4117</v>
      </c>
      <c r="D485" s="30" t="s">
        <v>108</v>
      </c>
      <c r="E485" s="204">
        <v>1583</v>
      </c>
      <c r="F485" s="42">
        <f>E485</f>
        <v>1583</v>
      </c>
      <c r="G485" s="42">
        <f>E485</f>
        <v>1583</v>
      </c>
      <c r="H485" s="53"/>
      <c r="I485" s="42"/>
      <c r="J485" s="53"/>
      <c r="K485" s="42"/>
      <c r="L485" s="53"/>
      <c r="M485" s="151"/>
    </row>
    <row r="486" spans="1:13" ht="12.75">
      <c r="A486" s="189"/>
      <c r="B486" s="189"/>
      <c r="C486" s="137">
        <v>4127</v>
      </c>
      <c r="D486" s="30" t="s">
        <v>41</v>
      </c>
      <c r="E486" s="204">
        <v>950</v>
      </c>
      <c r="F486" s="51">
        <f>E486</f>
        <v>950</v>
      </c>
      <c r="G486" s="42">
        <f>E486</f>
        <v>950</v>
      </c>
      <c r="H486" s="52"/>
      <c r="I486" s="52"/>
      <c r="J486" s="52"/>
      <c r="K486" s="51"/>
      <c r="L486" s="51"/>
      <c r="M486" s="132"/>
    </row>
    <row r="487" spans="1:13" ht="12.75">
      <c r="A487" s="189"/>
      <c r="B487" s="189"/>
      <c r="C487" s="137">
        <v>4177</v>
      </c>
      <c r="D487" s="30" t="s">
        <v>221</v>
      </c>
      <c r="E487" s="204">
        <v>6507</v>
      </c>
      <c r="F487" s="51">
        <f>E487</f>
        <v>6507</v>
      </c>
      <c r="G487" s="42">
        <f>E487</f>
        <v>6507</v>
      </c>
      <c r="H487" s="52"/>
      <c r="I487" s="52"/>
      <c r="J487" s="52"/>
      <c r="K487" s="51"/>
      <c r="L487" s="51"/>
      <c r="M487" s="132"/>
    </row>
    <row r="488" spans="1:13" ht="12.75">
      <c r="A488" s="189"/>
      <c r="B488" s="189"/>
      <c r="C488" s="137">
        <v>4217</v>
      </c>
      <c r="D488" s="30" t="s">
        <v>33</v>
      </c>
      <c r="E488" s="204">
        <v>44000</v>
      </c>
      <c r="F488" s="51">
        <f>E488</f>
        <v>44000</v>
      </c>
      <c r="G488" s="51"/>
      <c r="H488" s="52"/>
      <c r="I488" s="51"/>
      <c r="J488" s="52"/>
      <c r="K488" s="51"/>
      <c r="L488" s="51"/>
      <c r="M488" s="132"/>
    </row>
    <row r="489" spans="1:13" ht="12.75">
      <c r="A489" s="189"/>
      <c r="B489" s="189"/>
      <c r="C489" s="278">
        <v>4307</v>
      </c>
      <c r="D489" s="279" t="s">
        <v>31</v>
      </c>
      <c r="E489" s="212">
        <v>2960</v>
      </c>
      <c r="F489" s="69">
        <f>E489</f>
        <v>2960</v>
      </c>
      <c r="G489" s="69"/>
      <c r="H489" s="64"/>
      <c r="I489" s="69"/>
      <c r="J489" s="64"/>
      <c r="K489" s="69"/>
      <c r="L489" s="69"/>
      <c r="M489" s="152"/>
    </row>
    <row r="490" spans="1:13" ht="30" customHeight="1">
      <c r="A490" s="280"/>
      <c r="B490" s="280"/>
      <c r="C490" s="281"/>
      <c r="D490" s="251"/>
      <c r="E490" s="282"/>
      <c r="F490" s="252"/>
      <c r="G490" s="252"/>
      <c r="H490" s="253"/>
      <c r="I490" s="252"/>
      <c r="J490" s="253"/>
      <c r="K490" s="252"/>
      <c r="L490" s="252"/>
      <c r="M490" s="265"/>
    </row>
    <row r="491" spans="1:13" ht="12.75">
      <c r="A491" s="283"/>
      <c r="B491" s="283"/>
      <c r="C491" s="284"/>
      <c r="D491" s="254"/>
      <c r="E491" s="277"/>
      <c r="F491" s="262"/>
      <c r="G491" s="262"/>
      <c r="H491" s="263"/>
      <c r="I491" s="262"/>
      <c r="J491" s="263"/>
      <c r="K491" s="262"/>
      <c r="L491" s="262"/>
      <c r="M491" s="285"/>
    </row>
    <row r="492" spans="1:13" ht="24">
      <c r="A492" s="218">
        <v>854</v>
      </c>
      <c r="B492" s="218"/>
      <c r="C492" s="219"/>
      <c r="D492" s="220" t="s">
        <v>113</v>
      </c>
      <c r="E492" s="230">
        <f>E493+E510+E513+E518+E516</f>
        <v>5904275</v>
      </c>
      <c r="F492" s="230">
        <f>F493+F510+F513+F518+F516</f>
        <v>5904275</v>
      </c>
      <c r="G492" s="230">
        <f>G493+G510+G513+G518+G516</f>
        <v>4980000</v>
      </c>
      <c r="H492" s="230">
        <f>H493+H510+H513+H518+H516</f>
        <v>130000</v>
      </c>
      <c r="I492" s="230">
        <f>I493+I510+I513+I518+I516</f>
        <v>448475</v>
      </c>
      <c r="J492" s="230"/>
      <c r="K492" s="230"/>
      <c r="L492" s="230"/>
      <c r="M492" s="230"/>
    </row>
    <row r="493" spans="1:13" ht="12.75">
      <c r="A493" s="192"/>
      <c r="B493" s="192">
        <v>85401</v>
      </c>
      <c r="C493" s="193"/>
      <c r="D493" s="194" t="s">
        <v>280</v>
      </c>
      <c r="E493" s="195">
        <f>SUM(E494:E509)</f>
        <v>5562775</v>
      </c>
      <c r="F493" s="195">
        <f>SUM(F494:F509)</f>
        <v>5562775</v>
      </c>
      <c r="G493" s="195">
        <f>SUM(G494:G509)</f>
        <v>4980000</v>
      </c>
      <c r="H493" s="195"/>
      <c r="I493" s="195">
        <f>SUM(I494:I509)</f>
        <v>258475</v>
      </c>
      <c r="J493" s="195"/>
      <c r="K493" s="195"/>
      <c r="L493" s="195"/>
      <c r="M493" s="195"/>
    </row>
    <row r="494" spans="1:13" ht="24">
      <c r="A494" s="189"/>
      <c r="B494" s="189"/>
      <c r="C494" s="11">
        <v>3020</v>
      </c>
      <c r="D494" s="68" t="s">
        <v>212</v>
      </c>
      <c r="E494" s="42">
        <v>258475</v>
      </c>
      <c r="F494" s="42">
        <v>258475</v>
      </c>
      <c r="G494" s="53"/>
      <c r="H494" s="53"/>
      <c r="I494" s="42">
        <f>F494</f>
        <v>258475</v>
      </c>
      <c r="J494" s="53"/>
      <c r="K494" s="42"/>
      <c r="L494" s="53"/>
      <c r="M494" s="42"/>
    </row>
    <row r="495" spans="1:13" ht="24">
      <c r="A495" s="189"/>
      <c r="B495" s="189"/>
      <c r="C495" s="17">
        <v>4010</v>
      </c>
      <c r="D495" s="30" t="s">
        <v>58</v>
      </c>
      <c r="E495" s="69">
        <v>3800000</v>
      </c>
      <c r="F495" s="69">
        <f>E495</f>
        <v>3800000</v>
      </c>
      <c r="G495" s="69">
        <f>F495</f>
        <v>3800000</v>
      </c>
      <c r="H495" s="64"/>
      <c r="I495" s="64"/>
      <c r="J495" s="64"/>
      <c r="K495" s="51"/>
      <c r="L495" s="69"/>
      <c r="M495" s="69"/>
    </row>
    <row r="496" spans="1:13" ht="12.75">
      <c r="A496" s="189"/>
      <c r="B496" s="189"/>
      <c r="C496" s="17">
        <v>4040</v>
      </c>
      <c r="D496" s="30" t="s">
        <v>107</v>
      </c>
      <c r="E496" s="69">
        <v>280000</v>
      </c>
      <c r="F496" s="69">
        <f aca="true" t="shared" si="33" ref="F496:F508">E496</f>
        <v>280000</v>
      </c>
      <c r="G496" s="69">
        <f>F496</f>
        <v>280000</v>
      </c>
      <c r="H496" s="64"/>
      <c r="I496" s="64"/>
      <c r="J496" s="64"/>
      <c r="K496" s="51"/>
      <c r="L496" s="69"/>
      <c r="M496" s="69"/>
    </row>
    <row r="497" spans="1:13" ht="12.75">
      <c r="A497" s="189"/>
      <c r="B497" s="189"/>
      <c r="C497" s="16">
        <v>4110</v>
      </c>
      <c r="D497" s="30" t="s">
        <v>108</v>
      </c>
      <c r="E497" s="51">
        <v>800000</v>
      </c>
      <c r="F497" s="69">
        <f t="shared" si="33"/>
        <v>800000</v>
      </c>
      <c r="G497" s="51">
        <f>F497</f>
        <v>800000</v>
      </c>
      <c r="H497" s="52"/>
      <c r="I497" s="51"/>
      <c r="J497" s="52"/>
      <c r="K497" s="51"/>
      <c r="L497" s="51"/>
      <c r="M497" s="52"/>
    </row>
    <row r="498" spans="1:13" ht="12.75">
      <c r="A498" s="189"/>
      <c r="B498" s="189"/>
      <c r="C498" s="16">
        <v>4120</v>
      </c>
      <c r="D498" s="30" t="s">
        <v>41</v>
      </c>
      <c r="E498" s="51">
        <v>100000</v>
      </c>
      <c r="F498" s="69">
        <f t="shared" si="33"/>
        <v>100000</v>
      </c>
      <c r="G498" s="51">
        <f>F498</f>
        <v>100000</v>
      </c>
      <c r="H498" s="52"/>
      <c r="I498" s="51"/>
      <c r="J498" s="52"/>
      <c r="K498" s="51"/>
      <c r="L498" s="51"/>
      <c r="M498" s="52"/>
    </row>
    <row r="499" spans="1:13" ht="12.75">
      <c r="A499" s="189"/>
      <c r="B499" s="189"/>
      <c r="C499" s="16">
        <v>4190</v>
      </c>
      <c r="D499" s="30" t="s">
        <v>228</v>
      </c>
      <c r="E499" s="51">
        <v>2000</v>
      </c>
      <c r="F499" s="69">
        <f t="shared" si="33"/>
        <v>2000</v>
      </c>
      <c r="G499" s="52"/>
      <c r="H499" s="52"/>
      <c r="I499" s="51"/>
      <c r="J499" s="52"/>
      <c r="K499" s="51"/>
      <c r="L499" s="52"/>
      <c r="M499" s="52"/>
    </row>
    <row r="500" spans="1:13" ht="12.75">
      <c r="A500" s="189"/>
      <c r="B500" s="189"/>
      <c r="C500" s="16">
        <v>4210</v>
      </c>
      <c r="D500" s="30" t="s">
        <v>33</v>
      </c>
      <c r="E500" s="51">
        <v>60000</v>
      </c>
      <c r="F500" s="69">
        <f t="shared" si="33"/>
        <v>60000</v>
      </c>
      <c r="G500" s="51"/>
      <c r="H500" s="52"/>
      <c r="I500" s="51"/>
      <c r="J500" s="52"/>
      <c r="K500" s="51"/>
      <c r="L500" s="51"/>
      <c r="M500" s="52"/>
    </row>
    <row r="501" spans="1:13" ht="24">
      <c r="A501" s="189"/>
      <c r="B501" s="189"/>
      <c r="C501" s="16">
        <v>4240</v>
      </c>
      <c r="D501" s="30" t="s">
        <v>250</v>
      </c>
      <c r="E501" s="51">
        <v>8000</v>
      </c>
      <c r="F501" s="69">
        <f t="shared" si="33"/>
        <v>8000</v>
      </c>
      <c r="G501" s="52"/>
      <c r="H501" s="52"/>
      <c r="I501" s="51"/>
      <c r="J501" s="52"/>
      <c r="K501" s="51"/>
      <c r="L501" s="51"/>
      <c r="M501" s="52"/>
    </row>
    <row r="502" spans="1:13" ht="12.75">
      <c r="A502" s="189"/>
      <c r="B502" s="189"/>
      <c r="C502" s="16">
        <v>4270</v>
      </c>
      <c r="D502" s="30" t="s">
        <v>35</v>
      </c>
      <c r="E502" s="51">
        <v>8000</v>
      </c>
      <c r="F502" s="69">
        <f t="shared" si="33"/>
        <v>8000</v>
      </c>
      <c r="G502" s="52"/>
      <c r="H502" s="52"/>
      <c r="I502" s="51"/>
      <c r="J502" s="52"/>
      <c r="K502" s="51"/>
      <c r="L502" s="51"/>
      <c r="M502" s="52"/>
    </row>
    <row r="503" spans="1:13" ht="12.75">
      <c r="A503" s="189"/>
      <c r="B503" s="189"/>
      <c r="C503" s="16">
        <v>4280</v>
      </c>
      <c r="D503" s="27" t="s">
        <v>62</v>
      </c>
      <c r="E503" s="51">
        <v>1000</v>
      </c>
      <c r="F503" s="69">
        <f t="shared" si="33"/>
        <v>1000</v>
      </c>
      <c r="G503" s="52"/>
      <c r="H503" s="52"/>
      <c r="I503" s="51"/>
      <c r="J503" s="52"/>
      <c r="K503" s="51"/>
      <c r="L503" s="51"/>
      <c r="M503" s="52"/>
    </row>
    <row r="504" spans="1:13" ht="12.75">
      <c r="A504" s="189"/>
      <c r="B504" s="189"/>
      <c r="C504" s="16">
        <v>4300</v>
      </c>
      <c r="D504" s="30" t="s">
        <v>31</v>
      </c>
      <c r="E504" s="51">
        <v>40000</v>
      </c>
      <c r="F504" s="69">
        <f t="shared" si="33"/>
        <v>40000</v>
      </c>
      <c r="G504" s="52"/>
      <c r="H504" s="52"/>
      <c r="I504" s="51"/>
      <c r="J504" s="52"/>
      <c r="K504" s="51"/>
      <c r="L504" s="51"/>
      <c r="M504" s="52"/>
    </row>
    <row r="505" spans="1:13" ht="24">
      <c r="A505" s="189"/>
      <c r="B505" s="189"/>
      <c r="C505" s="17">
        <v>4360</v>
      </c>
      <c r="D505" s="49" t="s">
        <v>199</v>
      </c>
      <c r="E505" s="69">
        <v>2800</v>
      </c>
      <c r="F505" s="69">
        <f t="shared" si="33"/>
        <v>2800</v>
      </c>
      <c r="G505" s="64"/>
      <c r="H505" s="64"/>
      <c r="I505" s="69"/>
      <c r="J505" s="64"/>
      <c r="K505" s="69"/>
      <c r="L505" s="69"/>
      <c r="M505" s="64"/>
    </row>
    <row r="506" spans="1:13" ht="12.75">
      <c r="A506" s="189"/>
      <c r="B506" s="189"/>
      <c r="C506" s="190">
        <v>4410</v>
      </c>
      <c r="D506" s="30" t="s">
        <v>63</v>
      </c>
      <c r="E506" s="51">
        <v>1000</v>
      </c>
      <c r="F506" s="51">
        <f t="shared" si="33"/>
        <v>1000</v>
      </c>
      <c r="G506" s="191"/>
      <c r="H506" s="191"/>
      <c r="I506" s="191"/>
      <c r="J506" s="191"/>
      <c r="K506" s="191"/>
      <c r="L506" s="191"/>
      <c r="M506" s="191"/>
    </row>
    <row r="507" spans="1:13" ht="24">
      <c r="A507" s="189"/>
      <c r="B507" s="189"/>
      <c r="C507" s="141">
        <v>4440</v>
      </c>
      <c r="D507" s="30" t="s">
        <v>53</v>
      </c>
      <c r="E507" s="59">
        <v>200000</v>
      </c>
      <c r="F507" s="51">
        <f t="shared" si="33"/>
        <v>200000</v>
      </c>
      <c r="G507" s="191"/>
      <c r="H507" s="191"/>
      <c r="I507" s="191"/>
      <c r="J507" s="191"/>
      <c r="K507" s="191"/>
      <c r="L507" s="191"/>
      <c r="M507" s="191"/>
    </row>
    <row r="508" spans="1:13" ht="24">
      <c r="A508" s="189"/>
      <c r="B508" s="189"/>
      <c r="C508" s="20">
        <v>4520</v>
      </c>
      <c r="D508" s="30" t="s">
        <v>216</v>
      </c>
      <c r="E508" s="51">
        <v>1000</v>
      </c>
      <c r="F508" s="51">
        <f t="shared" si="33"/>
        <v>1000</v>
      </c>
      <c r="G508" s="191"/>
      <c r="H508" s="191"/>
      <c r="I508" s="191"/>
      <c r="J508" s="191"/>
      <c r="K508" s="191"/>
      <c r="L508" s="191"/>
      <c r="M508" s="191"/>
    </row>
    <row r="509" spans="1:13" ht="24">
      <c r="A509" s="189"/>
      <c r="B509" s="189"/>
      <c r="C509" s="141">
        <v>4700</v>
      </c>
      <c r="D509" s="30" t="s">
        <v>56</v>
      </c>
      <c r="E509" s="59">
        <v>500</v>
      </c>
      <c r="F509" s="42">
        <f>E509</f>
        <v>500</v>
      </c>
      <c r="G509" s="191"/>
      <c r="H509" s="191"/>
      <c r="I509" s="191"/>
      <c r="J509" s="191"/>
      <c r="K509" s="191"/>
      <c r="L509" s="191"/>
      <c r="M509" s="191"/>
    </row>
    <row r="510" spans="1:13" ht="24">
      <c r="A510" s="106"/>
      <c r="B510" s="107">
        <v>85404</v>
      </c>
      <c r="C510" s="106"/>
      <c r="D510" s="108" t="s">
        <v>332</v>
      </c>
      <c r="E510" s="109">
        <f>SUM(E511:E512)</f>
        <v>130000</v>
      </c>
      <c r="F510" s="109">
        <f>SUM(F511:F512)</f>
        <v>130000</v>
      </c>
      <c r="G510" s="109"/>
      <c r="H510" s="109">
        <f>SUM(H511:H512)</f>
        <v>130000</v>
      </c>
      <c r="I510" s="110"/>
      <c r="J510" s="110"/>
      <c r="K510" s="110"/>
      <c r="L510" s="110"/>
      <c r="M510" s="110"/>
    </row>
    <row r="511" spans="1:13" ht="33.75" customHeight="1">
      <c r="A511" s="17"/>
      <c r="B511" s="140"/>
      <c r="C511" s="16">
        <v>2540</v>
      </c>
      <c r="D511" s="332" t="s">
        <v>81</v>
      </c>
      <c r="E511" s="51">
        <v>120000</v>
      </c>
      <c r="F511" s="51">
        <f>E511</f>
        <v>120000</v>
      </c>
      <c r="G511" s="52"/>
      <c r="H511" s="51">
        <f>E511</f>
        <v>120000</v>
      </c>
      <c r="I511" s="52"/>
      <c r="J511" s="52"/>
      <c r="K511" s="52"/>
      <c r="L511" s="52"/>
      <c r="M511" s="52"/>
    </row>
    <row r="512" spans="1:13" ht="72">
      <c r="A512" s="13"/>
      <c r="B512" s="286"/>
      <c r="C512" s="14">
        <v>2590</v>
      </c>
      <c r="D512" s="175" t="s">
        <v>281</v>
      </c>
      <c r="E512" s="62">
        <v>10000</v>
      </c>
      <c r="F512" s="62">
        <f>E512</f>
        <v>10000</v>
      </c>
      <c r="G512" s="61"/>
      <c r="H512" s="62">
        <f>E512</f>
        <v>10000</v>
      </c>
      <c r="I512" s="61"/>
      <c r="J512" s="61"/>
      <c r="K512" s="61"/>
      <c r="L512" s="61"/>
      <c r="M512" s="61"/>
    </row>
    <row r="513" spans="1:13" ht="48">
      <c r="A513" s="106"/>
      <c r="B513" s="107">
        <v>85412</v>
      </c>
      <c r="C513" s="106"/>
      <c r="D513" s="108" t="s">
        <v>282</v>
      </c>
      <c r="E513" s="109">
        <f>SUM(E514:E515)</f>
        <v>21500</v>
      </c>
      <c r="F513" s="109">
        <f>SUM(F514:F515)</f>
        <v>21500</v>
      </c>
      <c r="G513" s="109"/>
      <c r="H513" s="109"/>
      <c r="I513" s="110"/>
      <c r="J513" s="110"/>
      <c r="K513" s="110"/>
      <c r="L513" s="110"/>
      <c r="M513" s="110"/>
    </row>
    <row r="514" spans="1:13" ht="12.75">
      <c r="A514" s="189"/>
      <c r="B514" s="189"/>
      <c r="C514" s="16">
        <v>4210</v>
      </c>
      <c r="D514" s="30" t="s">
        <v>33</v>
      </c>
      <c r="E514" s="51">
        <v>7500</v>
      </c>
      <c r="F514" s="69">
        <f>E514</f>
        <v>7500</v>
      </c>
      <c r="G514" s="191"/>
      <c r="H514" s="191"/>
      <c r="I514" s="191"/>
      <c r="J514" s="191"/>
      <c r="K514" s="191"/>
      <c r="L514" s="191"/>
      <c r="M514" s="191"/>
    </row>
    <row r="515" spans="1:13" ht="12.75">
      <c r="A515" s="189"/>
      <c r="B515" s="189"/>
      <c r="C515" s="16">
        <v>4300</v>
      </c>
      <c r="D515" s="30" t="s">
        <v>31</v>
      </c>
      <c r="E515" s="51">
        <v>14000</v>
      </c>
      <c r="F515" s="69">
        <f>E515</f>
        <v>14000</v>
      </c>
      <c r="G515" s="191"/>
      <c r="H515" s="191"/>
      <c r="I515" s="191"/>
      <c r="J515" s="191"/>
      <c r="K515" s="191"/>
      <c r="L515" s="191"/>
      <c r="M515" s="191"/>
    </row>
    <row r="516" spans="1:13" ht="24">
      <c r="A516" s="106"/>
      <c r="B516" s="107">
        <v>85415</v>
      </c>
      <c r="C516" s="106"/>
      <c r="D516" s="108" t="s">
        <v>287</v>
      </c>
      <c r="E516" s="109">
        <f>SUM(E517)</f>
        <v>40000</v>
      </c>
      <c r="F516" s="109">
        <f>SUM(F517)</f>
        <v>40000</v>
      </c>
      <c r="G516" s="109"/>
      <c r="H516" s="109"/>
      <c r="I516" s="235">
        <f>I517</f>
        <v>40000</v>
      </c>
      <c r="J516" s="110"/>
      <c r="K516" s="110"/>
      <c r="L516" s="110"/>
      <c r="M516" s="110"/>
    </row>
    <row r="517" spans="1:13" ht="12.75">
      <c r="A517" s="189"/>
      <c r="B517" s="189"/>
      <c r="C517" s="16">
        <v>3240</v>
      </c>
      <c r="D517" s="30" t="s">
        <v>227</v>
      </c>
      <c r="E517" s="51">
        <v>40000</v>
      </c>
      <c r="F517" s="69">
        <f>E517</f>
        <v>40000</v>
      </c>
      <c r="G517" s="191"/>
      <c r="H517" s="191"/>
      <c r="I517" s="191">
        <f>E517</f>
        <v>40000</v>
      </c>
      <c r="J517" s="191"/>
      <c r="K517" s="191"/>
      <c r="L517" s="191"/>
      <c r="M517" s="191"/>
    </row>
    <row r="518" spans="1:13" ht="24">
      <c r="A518" s="106"/>
      <c r="B518" s="107">
        <v>85416</v>
      </c>
      <c r="C518" s="106"/>
      <c r="D518" s="108" t="s">
        <v>263</v>
      </c>
      <c r="E518" s="109">
        <f>SUM(E519:E519)</f>
        <v>150000</v>
      </c>
      <c r="F518" s="109">
        <f>SUM(F519:F519)</f>
        <v>150000</v>
      </c>
      <c r="G518" s="109"/>
      <c r="H518" s="109"/>
      <c r="I518" s="235">
        <f>I519</f>
        <v>150000</v>
      </c>
      <c r="J518" s="110"/>
      <c r="K518" s="110"/>
      <c r="L518" s="110"/>
      <c r="M518" s="110"/>
    </row>
    <row r="519" spans="1:13" ht="12.75">
      <c r="A519" s="189"/>
      <c r="B519" s="189"/>
      <c r="C519" s="16">
        <v>3240</v>
      </c>
      <c r="D519" s="30" t="s">
        <v>227</v>
      </c>
      <c r="E519" s="51">
        <v>150000</v>
      </c>
      <c r="F519" s="69">
        <f>E519</f>
        <v>150000</v>
      </c>
      <c r="G519" s="191"/>
      <c r="H519" s="191"/>
      <c r="I519" s="191">
        <f>E519</f>
        <v>150000</v>
      </c>
      <c r="J519" s="191"/>
      <c r="K519" s="191"/>
      <c r="L519" s="191"/>
      <c r="M519" s="191"/>
    </row>
    <row r="520" spans="1:13" ht="12.75">
      <c r="A520" s="86">
        <v>855</v>
      </c>
      <c r="B520" s="86"/>
      <c r="C520" s="87"/>
      <c r="D520" s="88" t="s">
        <v>232</v>
      </c>
      <c r="E520" s="112">
        <f>E521+E554+E575+E595+E536+E571+E552+E593+E567+E569</f>
        <v>25573275</v>
      </c>
      <c r="F520" s="237">
        <f aca="true" t="shared" si="34" ref="F520:K520">F521+F554+F575+F595+F536+F571+F552+F593+F567+F569</f>
        <v>25573275</v>
      </c>
      <c r="G520" s="237">
        <f t="shared" si="34"/>
        <v>910695</v>
      </c>
      <c r="H520" s="237">
        <f t="shared" si="34"/>
        <v>235000</v>
      </c>
      <c r="I520" s="237">
        <f t="shared" si="34"/>
        <v>24118325</v>
      </c>
      <c r="J520" s="237"/>
      <c r="K520" s="237">
        <f t="shared" si="34"/>
        <v>24948000</v>
      </c>
      <c r="L520" s="237"/>
      <c r="M520" s="237"/>
    </row>
    <row r="521" spans="1:13" ht="12.75">
      <c r="A521" s="90"/>
      <c r="B521" s="90">
        <v>85501</v>
      </c>
      <c r="C521" s="90"/>
      <c r="D521" s="91" t="s">
        <v>233</v>
      </c>
      <c r="E521" s="99">
        <f>SUM(E522:E535)</f>
        <v>19013000</v>
      </c>
      <c r="F521" s="99">
        <f>SUM(F522:F535)</f>
        <v>19013000</v>
      </c>
      <c r="G521" s="99">
        <f>SUM(G522:G535)</f>
        <v>228195</v>
      </c>
      <c r="H521" s="99"/>
      <c r="I521" s="99">
        <f>SUM(I522:I535)</f>
        <v>18728805</v>
      </c>
      <c r="J521" s="99"/>
      <c r="K521" s="99">
        <f>SUM(K522:K535)</f>
        <v>19013000</v>
      </c>
      <c r="L521" s="99"/>
      <c r="M521" s="99"/>
    </row>
    <row r="522" spans="1:13" ht="24">
      <c r="A522" s="12"/>
      <c r="B522" s="12"/>
      <c r="C522" s="16">
        <v>3020</v>
      </c>
      <c r="D522" s="56" t="s">
        <v>212</v>
      </c>
      <c r="E522" s="51">
        <v>1000</v>
      </c>
      <c r="F522" s="51">
        <v>1000</v>
      </c>
      <c r="G522" s="52"/>
      <c r="H522" s="52"/>
      <c r="I522" s="51">
        <f>F522</f>
        <v>1000</v>
      </c>
      <c r="J522" s="52"/>
      <c r="K522" s="51">
        <f>E522</f>
        <v>1000</v>
      </c>
      <c r="L522" s="52"/>
      <c r="M522" s="51"/>
    </row>
    <row r="523" spans="1:13" ht="12.75">
      <c r="A523" s="12"/>
      <c r="B523" s="12"/>
      <c r="C523" s="17">
        <v>3110</v>
      </c>
      <c r="D523" s="30" t="s">
        <v>234</v>
      </c>
      <c r="E523" s="69">
        <v>18727805</v>
      </c>
      <c r="F523" s="69">
        <f>E523</f>
        <v>18727805</v>
      </c>
      <c r="G523" s="64"/>
      <c r="H523" s="64"/>
      <c r="I523" s="69">
        <f>F523</f>
        <v>18727805</v>
      </c>
      <c r="J523" s="64"/>
      <c r="K523" s="51">
        <f aca="true" t="shared" si="35" ref="K523:K535">E523</f>
        <v>18727805</v>
      </c>
      <c r="L523" s="69"/>
      <c r="M523" s="69"/>
    </row>
    <row r="524" spans="1:13" ht="24">
      <c r="A524" s="12"/>
      <c r="B524" s="12"/>
      <c r="C524" s="17">
        <v>4010</v>
      </c>
      <c r="D524" s="30" t="s">
        <v>58</v>
      </c>
      <c r="E524" s="69">
        <v>175000</v>
      </c>
      <c r="F524" s="69">
        <f>E524</f>
        <v>175000</v>
      </c>
      <c r="G524" s="69">
        <f>F524</f>
        <v>175000</v>
      </c>
      <c r="H524" s="64"/>
      <c r="I524" s="64"/>
      <c r="J524" s="64"/>
      <c r="K524" s="51">
        <f t="shared" si="35"/>
        <v>175000</v>
      </c>
      <c r="L524" s="69"/>
      <c r="M524" s="69"/>
    </row>
    <row r="525" spans="1:13" ht="12.75">
      <c r="A525" s="12"/>
      <c r="B525" s="141"/>
      <c r="C525" s="17">
        <v>4040</v>
      </c>
      <c r="D525" s="30" t="s">
        <v>107</v>
      </c>
      <c r="E525" s="69">
        <v>7000</v>
      </c>
      <c r="F525" s="69">
        <f>E525</f>
        <v>7000</v>
      </c>
      <c r="G525" s="69">
        <f>F525</f>
        <v>7000</v>
      </c>
      <c r="H525" s="64"/>
      <c r="I525" s="64"/>
      <c r="J525" s="64"/>
      <c r="K525" s="51">
        <f t="shared" si="35"/>
        <v>7000</v>
      </c>
      <c r="L525" s="69"/>
      <c r="M525" s="69"/>
    </row>
    <row r="526" spans="1:13" ht="12.75">
      <c r="A526" s="12"/>
      <c r="B526" s="141"/>
      <c r="C526" s="16">
        <v>4110</v>
      </c>
      <c r="D526" s="30" t="s">
        <v>108</v>
      </c>
      <c r="E526" s="51">
        <v>32670</v>
      </c>
      <c r="F526" s="69">
        <f aca="true" t="shared" si="36" ref="F526:F531">E526</f>
        <v>32670</v>
      </c>
      <c r="G526" s="51">
        <f>F526</f>
        <v>32670</v>
      </c>
      <c r="H526" s="52"/>
      <c r="I526" s="51"/>
      <c r="J526" s="52"/>
      <c r="K526" s="51">
        <f t="shared" si="35"/>
        <v>32670</v>
      </c>
      <c r="L526" s="51" t="s">
        <v>334</v>
      </c>
      <c r="M526" s="52"/>
    </row>
    <row r="527" spans="1:13" ht="12.75">
      <c r="A527" s="12"/>
      <c r="B527" s="141"/>
      <c r="C527" s="16">
        <v>4120</v>
      </c>
      <c r="D527" s="30" t="s">
        <v>41</v>
      </c>
      <c r="E527" s="51">
        <v>4675</v>
      </c>
      <c r="F527" s="69">
        <f t="shared" si="36"/>
        <v>4675</v>
      </c>
      <c r="G527" s="51">
        <f>F527</f>
        <v>4675</v>
      </c>
      <c r="H527" s="52"/>
      <c r="I527" s="51"/>
      <c r="J527" s="52"/>
      <c r="K527" s="51">
        <f t="shared" si="35"/>
        <v>4675</v>
      </c>
      <c r="L527" s="51"/>
      <c r="M527" s="52"/>
    </row>
    <row r="528" spans="1:13" ht="12.75">
      <c r="A528" s="12"/>
      <c r="B528" s="141"/>
      <c r="C528" s="16">
        <v>4170</v>
      </c>
      <c r="D528" s="30" t="s">
        <v>42</v>
      </c>
      <c r="E528" s="51">
        <v>8850</v>
      </c>
      <c r="F528" s="69">
        <f t="shared" si="36"/>
        <v>8850</v>
      </c>
      <c r="G528" s="52">
        <f>F528</f>
        <v>8850</v>
      </c>
      <c r="H528" s="52"/>
      <c r="I528" s="51"/>
      <c r="J528" s="52"/>
      <c r="K528" s="51">
        <f t="shared" si="35"/>
        <v>8850</v>
      </c>
      <c r="L528" s="52"/>
      <c r="M528" s="52"/>
    </row>
    <row r="529" spans="1:13" ht="12.75">
      <c r="A529" s="12"/>
      <c r="B529" s="141"/>
      <c r="C529" s="16">
        <v>4210</v>
      </c>
      <c r="D529" s="30" t="s">
        <v>33</v>
      </c>
      <c r="E529" s="51">
        <v>35000</v>
      </c>
      <c r="F529" s="69">
        <f t="shared" si="36"/>
        <v>35000</v>
      </c>
      <c r="G529" s="51"/>
      <c r="H529" s="52"/>
      <c r="I529" s="51"/>
      <c r="J529" s="52"/>
      <c r="K529" s="51">
        <f t="shared" si="35"/>
        <v>35000</v>
      </c>
      <c r="L529" s="51"/>
      <c r="M529" s="52"/>
    </row>
    <row r="530" spans="1:13" ht="12.75">
      <c r="A530" s="12"/>
      <c r="B530" s="141"/>
      <c r="C530" s="16">
        <v>4260</v>
      </c>
      <c r="D530" s="30" t="s">
        <v>84</v>
      </c>
      <c r="E530" s="51">
        <v>1000</v>
      </c>
      <c r="F530">
        <f t="shared" si="36"/>
        <v>1000</v>
      </c>
      <c r="G530" s="52"/>
      <c r="H530" s="52"/>
      <c r="I530" s="51"/>
      <c r="J530" s="52"/>
      <c r="K530" s="51">
        <f t="shared" si="35"/>
        <v>1000</v>
      </c>
      <c r="L530" s="51"/>
      <c r="M530" s="52"/>
    </row>
    <row r="531" spans="1:13" ht="12.75">
      <c r="A531" s="12"/>
      <c r="B531" s="141"/>
      <c r="C531" s="16">
        <v>4280</v>
      </c>
      <c r="D531" s="30" t="s">
        <v>62</v>
      </c>
      <c r="E531" s="51">
        <v>1000</v>
      </c>
      <c r="F531">
        <f t="shared" si="36"/>
        <v>1000</v>
      </c>
      <c r="G531" s="52"/>
      <c r="H531" s="52"/>
      <c r="I531" s="51"/>
      <c r="J531" s="52"/>
      <c r="K531" s="51">
        <f t="shared" si="35"/>
        <v>1000</v>
      </c>
      <c r="L531" s="51"/>
      <c r="M531" s="52"/>
    </row>
    <row r="532" spans="1:13" ht="12.75">
      <c r="A532" s="12"/>
      <c r="B532" s="141"/>
      <c r="C532" s="16">
        <v>4300</v>
      </c>
      <c r="D532" s="30" t="s">
        <v>31</v>
      </c>
      <c r="E532" s="51">
        <v>11000</v>
      </c>
      <c r="F532" s="51">
        <f>E532</f>
        <v>11000</v>
      </c>
      <c r="G532" s="52"/>
      <c r="H532" s="52"/>
      <c r="I532" s="51"/>
      <c r="J532" s="52"/>
      <c r="K532" s="51">
        <f t="shared" si="35"/>
        <v>11000</v>
      </c>
      <c r="L532" s="51"/>
      <c r="M532" s="52"/>
    </row>
    <row r="533" spans="1:13" ht="24">
      <c r="A533" s="12"/>
      <c r="B533" s="141"/>
      <c r="C533" s="16">
        <v>4360</v>
      </c>
      <c r="D533" s="30" t="s">
        <v>199</v>
      </c>
      <c r="E533" s="51">
        <v>1000</v>
      </c>
      <c r="F533" s="51">
        <f>E533</f>
        <v>1000</v>
      </c>
      <c r="G533" s="52"/>
      <c r="H533" s="52"/>
      <c r="I533" s="51"/>
      <c r="J533" s="52"/>
      <c r="K533" s="51">
        <f t="shared" si="35"/>
        <v>1000</v>
      </c>
      <c r="L533" s="51"/>
      <c r="M533" s="52"/>
    </row>
    <row r="534" spans="1:13" ht="12.75">
      <c r="A534" s="12"/>
      <c r="B534" s="12"/>
      <c r="C534" s="16">
        <v>4410</v>
      </c>
      <c r="D534" s="30" t="s">
        <v>63</v>
      </c>
      <c r="E534" s="51">
        <v>2000</v>
      </c>
      <c r="F534" s="51">
        <f>E534</f>
        <v>2000</v>
      </c>
      <c r="G534" s="52"/>
      <c r="H534" s="52"/>
      <c r="I534" s="51"/>
      <c r="J534" s="52"/>
      <c r="K534" s="51">
        <f t="shared" si="35"/>
        <v>2000</v>
      </c>
      <c r="L534" s="51"/>
      <c r="M534" s="52"/>
    </row>
    <row r="535" spans="1:13" ht="24">
      <c r="A535" s="13"/>
      <c r="B535" s="13"/>
      <c r="C535" s="168">
        <v>4700</v>
      </c>
      <c r="D535" s="83" t="s">
        <v>56</v>
      </c>
      <c r="E535" s="60">
        <v>5000</v>
      </c>
      <c r="F535" s="60">
        <f>E535</f>
        <v>5000</v>
      </c>
      <c r="G535" s="176"/>
      <c r="H535" s="176"/>
      <c r="I535" s="60"/>
      <c r="J535" s="176"/>
      <c r="K535" s="60">
        <f t="shared" si="35"/>
        <v>5000</v>
      </c>
      <c r="L535" s="176"/>
      <c r="M535" s="176"/>
    </row>
    <row r="536" spans="1:13" ht="72">
      <c r="A536" s="153"/>
      <c r="B536" s="153">
        <v>85502</v>
      </c>
      <c r="C536" s="153"/>
      <c r="D536" s="154" t="s">
        <v>235</v>
      </c>
      <c r="E536" s="155">
        <f>SUM(E537:E551)</f>
        <v>4886000</v>
      </c>
      <c r="F536" s="155">
        <f>SUM(F537:F551)</f>
        <v>4886000</v>
      </c>
      <c r="G536" s="155">
        <f>SUM(G537:G551)</f>
        <v>456880</v>
      </c>
      <c r="H536" s="155"/>
      <c r="I536" s="155">
        <f>SUM(I537:I551)</f>
        <v>4399420</v>
      </c>
      <c r="J536" s="155"/>
      <c r="K536" s="155">
        <f>SUM(K537:K551)</f>
        <v>4886000</v>
      </c>
      <c r="L536" s="155"/>
      <c r="M536" s="155"/>
    </row>
    <row r="537" spans="1:13" ht="12.75">
      <c r="A537" s="135"/>
      <c r="B537" s="135"/>
      <c r="C537" s="147">
        <v>3110</v>
      </c>
      <c r="D537" s="130" t="s">
        <v>234</v>
      </c>
      <c r="E537" s="148">
        <v>4399420</v>
      </c>
      <c r="F537" s="148">
        <f>E537</f>
        <v>4399420</v>
      </c>
      <c r="G537" s="149"/>
      <c r="H537" s="149"/>
      <c r="I537" s="148">
        <f>F537</f>
        <v>4399420</v>
      </c>
      <c r="J537" s="149"/>
      <c r="K537" s="148">
        <f>F537</f>
        <v>4399420</v>
      </c>
      <c r="L537" s="148"/>
      <c r="M537" s="149"/>
    </row>
    <row r="538" spans="1:13" ht="24">
      <c r="A538" s="12"/>
      <c r="B538" s="12"/>
      <c r="C538" s="17">
        <v>4010</v>
      </c>
      <c r="D538" s="30" t="s">
        <v>58</v>
      </c>
      <c r="E538" s="69">
        <v>90000</v>
      </c>
      <c r="F538" s="69">
        <f aca="true" t="shared" si="37" ref="F538:G540">E538</f>
        <v>90000</v>
      </c>
      <c r="G538" s="69">
        <f t="shared" si="37"/>
        <v>90000</v>
      </c>
      <c r="H538" s="64"/>
      <c r="I538" s="64"/>
      <c r="J538" s="64"/>
      <c r="K538" s="51">
        <f aca="true" t="shared" si="38" ref="K538:K551">F538</f>
        <v>90000</v>
      </c>
      <c r="L538" s="51"/>
      <c r="M538" s="69"/>
    </row>
    <row r="539" spans="1:13" ht="12.75">
      <c r="A539" s="12"/>
      <c r="B539" s="12"/>
      <c r="C539" s="16">
        <v>4040</v>
      </c>
      <c r="D539" s="30" t="s">
        <v>107</v>
      </c>
      <c r="E539" s="51">
        <v>8000</v>
      </c>
      <c r="F539" s="51">
        <f t="shared" si="37"/>
        <v>8000</v>
      </c>
      <c r="G539" s="51">
        <f t="shared" si="37"/>
        <v>8000</v>
      </c>
      <c r="H539" s="52"/>
      <c r="I539" s="51"/>
      <c r="J539" s="52"/>
      <c r="K539" s="51">
        <f t="shared" si="38"/>
        <v>8000</v>
      </c>
      <c r="L539" s="51"/>
      <c r="M539" s="52"/>
    </row>
    <row r="540" spans="1:13" ht="24">
      <c r="A540" s="12"/>
      <c r="B540" s="12"/>
      <c r="C540" s="16">
        <v>4110</v>
      </c>
      <c r="D540" s="30" t="s">
        <v>240</v>
      </c>
      <c r="E540" s="51">
        <v>340000</v>
      </c>
      <c r="F540" s="51">
        <f t="shared" si="37"/>
        <v>340000</v>
      </c>
      <c r="G540" s="51">
        <f t="shared" si="37"/>
        <v>340000</v>
      </c>
      <c r="H540" s="52"/>
      <c r="I540" s="51"/>
      <c r="J540" s="52"/>
      <c r="K540" s="51">
        <f t="shared" si="38"/>
        <v>340000</v>
      </c>
      <c r="L540" s="51"/>
      <c r="M540" s="52"/>
    </row>
    <row r="541" spans="1:13" ht="12.75">
      <c r="A541" s="12"/>
      <c r="B541" s="12"/>
      <c r="C541" s="16">
        <v>4110</v>
      </c>
      <c r="D541" s="30" t="s">
        <v>187</v>
      </c>
      <c r="E541" s="51">
        <v>16372</v>
      </c>
      <c r="F541" s="51">
        <f>E541</f>
        <v>16372</v>
      </c>
      <c r="G541" s="51">
        <f>F541</f>
        <v>16372</v>
      </c>
      <c r="H541" s="52"/>
      <c r="I541" s="51"/>
      <c r="J541" s="52"/>
      <c r="K541" s="51">
        <f t="shared" si="38"/>
        <v>16372</v>
      </c>
      <c r="L541" s="51"/>
      <c r="M541" s="52"/>
    </row>
    <row r="542" spans="1:13" ht="12.75">
      <c r="A542" s="12"/>
      <c r="B542" s="12"/>
      <c r="C542" s="16">
        <v>4120</v>
      </c>
      <c r="D542" s="30" t="s">
        <v>41</v>
      </c>
      <c r="E542" s="51">
        <v>2508</v>
      </c>
      <c r="F542" s="51">
        <f>E542</f>
        <v>2508</v>
      </c>
      <c r="G542" s="51">
        <f>E542</f>
        <v>2508</v>
      </c>
      <c r="H542" s="52"/>
      <c r="I542" s="51"/>
      <c r="J542" s="52"/>
      <c r="K542" s="51">
        <f t="shared" si="38"/>
        <v>2508</v>
      </c>
      <c r="L542" s="51"/>
      <c r="M542" s="52"/>
    </row>
    <row r="543" spans="1:13" ht="12.75">
      <c r="A543" s="12"/>
      <c r="B543" s="12"/>
      <c r="C543" s="16">
        <v>4210</v>
      </c>
      <c r="D543" s="30" t="s">
        <v>33</v>
      </c>
      <c r="E543" s="51">
        <v>10000</v>
      </c>
      <c r="F543" s="51">
        <f>E543</f>
        <v>10000</v>
      </c>
      <c r="G543" s="51"/>
      <c r="H543" s="52"/>
      <c r="I543" s="51"/>
      <c r="J543" s="52"/>
      <c r="K543" s="51">
        <f t="shared" si="38"/>
        <v>10000</v>
      </c>
      <c r="L543" s="51"/>
      <c r="M543" s="52"/>
    </row>
    <row r="544" spans="1:13" ht="12.75">
      <c r="A544" s="12"/>
      <c r="B544" s="12"/>
      <c r="C544" s="16">
        <v>4260</v>
      </c>
      <c r="D544" s="30" t="s">
        <v>84</v>
      </c>
      <c r="E544" s="51">
        <v>5000</v>
      </c>
      <c r="F544" s="51">
        <f>E544</f>
        <v>5000</v>
      </c>
      <c r="G544" s="52"/>
      <c r="H544" s="52"/>
      <c r="I544" s="51"/>
      <c r="J544" s="52"/>
      <c r="K544" s="51">
        <f t="shared" si="38"/>
        <v>5000</v>
      </c>
      <c r="L544" s="51"/>
      <c r="M544" s="52"/>
    </row>
    <row r="545" spans="1:13" ht="12.75">
      <c r="A545" s="12"/>
      <c r="B545" s="141"/>
      <c r="C545" s="16">
        <v>4270</v>
      </c>
      <c r="D545" s="30" t="s">
        <v>35</v>
      </c>
      <c r="E545" s="51">
        <v>500</v>
      </c>
      <c r="F545" s="51">
        <f aca="true" t="shared" si="39" ref="F545:F551">E545</f>
        <v>500</v>
      </c>
      <c r="G545" s="52"/>
      <c r="H545" s="52"/>
      <c r="I545" s="51"/>
      <c r="J545" s="52"/>
      <c r="K545" s="51">
        <f t="shared" si="38"/>
        <v>500</v>
      </c>
      <c r="L545" s="51"/>
      <c r="M545" s="52"/>
    </row>
    <row r="546" spans="1:13" ht="12.75">
      <c r="A546" s="12"/>
      <c r="B546" s="141"/>
      <c r="C546" s="16">
        <v>4280</v>
      </c>
      <c r="D546" s="30" t="s">
        <v>62</v>
      </c>
      <c r="E546" s="51">
        <v>1500</v>
      </c>
      <c r="F546" s="51">
        <f t="shared" si="39"/>
        <v>1500</v>
      </c>
      <c r="G546" s="52"/>
      <c r="H546" s="52"/>
      <c r="I546" s="51"/>
      <c r="J546" s="52"/>
      <c r="K546" s="51">
        <f t="shared" si="38"/>
        <v>1500</v>
      </c>
      <c r="L546" s="51"/>
      <c r="M546" s="52"/>
    </row>
    <row r="547" spans="1:13" ht="12.75">
      <c r="A547" s="12"/>
      <c r="B547" s="141"/>
      <c r="C547" s="16">
        <v>4300</v>
      </c>
      <c r="D547" s="30" t="s">
        <v>99</v>
      </c>
      <c r="E547" s="51">
        <v>5000</v>
      </c>
      <c r="F547" s="51">
        <f t="shared" si="39"/>
        <v>5000</v>
      </c>
      <c r="G547" s="52"/>
      <c r="H547" s="52"/>
      <c r="I547" s="51"/>
      <c r="J547" s="52"/>
      <c r="K547" s="51">
        <f t="shared" si="38"/>
        <v>5000</v>
      </c>
      <c r="L547" s="51"/>
      <c r="M547" s="52"/>
    </row>
    <row r="548" spans="1:13" ht="24">
      <c r="A548" s="12"/>
      <c r="B548" s="141"/>
      <c r="C548" s="16">
        <v>4360</v>
      </c>
      <c r="D548" s="30" t="s">
        <v>199</v>
      </c>
      <c r="E548" s="51">
        <v>1500</v>
      </c>
      <c r="F548" s="51">
        <f t="shared" si="39"/>
        <v>1500</v>
      </c>
      <c r="G548" s="52"/>
      <c r="H548" s="52"/>
      <c r="I548" s="51"/>
      <c r="J548" s="52"/>
      <c r="K548" s="51">
        <f t="shared" si="38"/>
        <v>1500</v>
      </c>
      <c r="L548" s="51"/>
      <c r="M548" s="52"/>
    </row>
    <row r="549" spans="1:13" ht="12.75">
      <c r="A549" s="12"/>
      <c r="B549" s="141"/>
      <c r="C549" s="16">
        <v>4410</v>
      </c>
      <c r="D549" s="30" t="s">
        <v>63</v>
      </c>
      <c r="E549" s="51">
        <v>2000</v>
      </c>
      <c r="F549" s="51">
        <f t="shared" si="39"/>
        <v>2000</v>
      </c>
      <c r="G549" s="52"/>
      <c r="H549" s="52"/>
      <c r="I549" s="51"/>
      <c r="J549" s="52"/>
      <c r="K549" s="51">
        <f t="shared" si="38"/>
        <v>2000</v>
      </c>
      <c r="L549" s="51"/>
      <c r="M549" s="52"/>
    </row>
    <row r="550" spans="1:13" ht="24">
      <c r="A550" s="12"/>
      <c r="B550" s="141"/>
      <c r="C550" s="141">
        <v>4440</v>
      </c>
      <c r="D550" s="30" t="s">
        <v>53</v>
      </c>
      <c r="E550" s="51">
        <v>1200</v>
      </c>
      <c r="F550" s="51">
        <f t="shared" si="39"/>
        <v>1200</v>
      </c>
      <c r="G550" s="52"/>
      <c r="H550" s="52"/>
      <c r="I550" s="51"/>
      <c r="J550" s="52"/>
      <c r="K550" s="51">
        <f t="shared" si="38"/>
        <v>1200</v>
      </c>
      <c r="L550" s="51"/>
      <c r="M550" s="52"/>
    </row>
    <row r="551" spans="1:13" ht="24">
      <c r="A551" s="12"/>
      <c r="B551" s="12"/>
      <c r="C551" s="141">
        <v>4700</v>
      </c>
      <c r="D551" s="45" t="s">
        <v>56</v>
      </c>
      <c r="E551" s="59">
        <v>3000</v>
      </c>
      <c r="F551" s="42">
        <f t="shared" si="39"/>
        <v>3000</v>
      </c>
      <c r="G551" s="59"/>
      <c r="H551" s="85"/>
      <c r="I551" s="59"/>
      <c r="J551" s="85"/>
      <c r="K551" s="60">
        <f t="shared" si="38"/>
        <v>3000</v>
      </c>
      <c r="L551" s="42"/>
      <c r="M551" s="85"/>
    </row>
    <row r="552" spans="1:13" ht="12.75">
      <c r="A552" s="156"/>
      <c r="B552" s="156">
        <v>85503</v>
      </c>
      <c r="C552" s="156"/>
      <c r="D552" s="157" t="s">
        <v>258</v>
      </c>
      <c r="E552" s="187">
        <f>SUM(E553:E553)</f>
        <v>51000</v>
      </c>
      <c r="F552" s="187">
        <f>SUM(F553:F553)</f>
        <v>51000</v>
      </c>
      <c r="G552" s="187"/>
      <c r="H552" s="187"/>
      <c r="I552" s="187"/>
      <c r="J552" s="187"/>
      <c r="K552" s="187"/>
      <c r="L552" s="187"/>
      <c r="M552" s="187"/>
    </row>
    <row r="553" spans="1:13" ht="12.75">
      <c r="A553" s="12"/>
      <c r="B553" s="12"/>
      <c r="C553" s="12">
        <v>4300</v>
      </c>
      <c r="D553" s="43" t="s">
        <v>99</v>
      </c>
      <c r="E553" s="59">
        <v>51000</v>
      </c>
      <c r="F553" s="59">
        <v>51000</v>
      </c>
      <c r="G553" s="59"/>
      <c r="H553" s="85"/>
      <c r="I553" s="85"/>
      <c r="J553" s="85"/>
      <c r="K553" s="184"/>
      <c r="L553" s="59"/>
      <c r="M553" s="59"/>
    </row>
    <row r="554" spans="1:13" ht="12.75">
      <c r="A554" s="246"/>
      <c r="B554" s="246">
        <v>85504</v>
      </c>
      <c r="C554" s="222"/>
      <c r="D554" s="223" t="s">
        <v>185</v>
      </c>
      <c r="E554" s="229">
        <f>SUM(E555:E566)</f>
        <v>1086650</v>
      </c>
      <c r="F554" s="229">
        <f>SUM(F555:F566)</f>
        <v>1086650</v>
      </c>
      <c r="G554" s="229">
        <f>SUM(G555:G566)</f>
        <v>87120</v>
      </c>
      <c r="H554" s="229"/>
      <c r="I554" s="229">
        <f>SUM(I555:I566)</f>
        <v>989100</v>
      </c>
      <c r="J554" s="229"/>
      <c r="K554" s="229">
        <f>SUM(K555:K566)</f>
        <v>1022000</v>
      </c>
      <c r="L554" s="229"/>
      <c r="M554" s="229"/>
    </row>
    <row r="555" spans="1:13" ht="12.75">
      <c r="A555" s="248"/>
      <c r="B555" s="248"/>
      <c r="C555" s="147">
        <v>3110</v>
      </c>
      <c r="D555" s="130" t="s">
        <v>234</v>
      </c>
      <c r="E555" s="300">
        <v>989100</v>
      </c>
      <c r="F555" s="301">
        <f>E555</f>
        <v>989100</v>
      </c>
      <c r="G555" s="300"/>
      <c r="H555" s="300"/>
      <c r="I555" s="300">
        <f>F555</f>
        <v>989100</v>
      </c>
      <c r="J555" s="300"/>
      <c r="K555" s="300">
        <f>F555</f>
        <v>989100</v>
      </c>
      <c r="L555" s="148"/>
      <c r="M555" s="149"/>
    </row>
    <row r="556" spans="1:13" ht="24">
      <c r="A556" s="12"/>
      <c r="B556" s="12"/>
      <c r="C556" s="17">
        <v>4010</v>
      </c>
      <c r="D556" s="30" t="s">
        <v>58</v>
      </c>
      <c r="E556" s="302">
        <v>66850</v>
      </c>
      <c r="F556" s="303">
        <f aca="true" t="shared" si="40" ref="F556:F566">E556</f>
        <v>66850</v>
      </c>
      <c r="G556" s="302">
        <f>F556</f>
        <v>66850</v>
      </c>
      <c r="H556" s="304"/>
      <c r="I556" s="304"/>
      <c r="J556" s="304"/>
      <c r="K556" s="302">
        <v>20500</v>
      </c>
      <c r="L556" s="330"/>
      <c r="M556" s="329"/>
    </row>
    <row r="557" spans="1:13" ht="12.75">
      <c r="A557" s="12"/>
      <c r="B557" s="141"/>
      <c r="C557" s="16">
        <v>4040</v>
      </c>
      <c r="D557" s="30" t="s">
        <v>107</v>
      </c>
      <c r="E557" s="303">
        <v>4000</v>
      </c>
      <c r="F557" s="303">
        <f t="shared" si="40"/>
        <v>4000</v>
      </c>
      <c r="G557" s="302">
        <f>F557</f>
        <v>4000</v>
      </c>
      <c r="H557" s="303"/>
      <c r="I557" s="303"/>
      <c r="J557" s="303"/>
      <c r="K557" s="303"/>
      <c r="L557" s="51"/>
      <c r="M557" s="52"/>
    </row>
    <row r="558" spans="1:13" ht="12.75">
      <c r="A558" s="12"/>
      <c r="B558" s="141"/>
      <c r="C558" s="16">
        <v>4110</v>
      </c>
      <c r="D558" s="30" t="s">
        <v>108</v>
      </c>
      <c r="E558" s="303">
        <v>12470</v>
      </c>
      <c r="F558" s="303">
        <f t="shared" si="40"/>
        <v>12470</v>
      </c>
      <c r="G558" s="302">
        <f>F558</f>
        <v>12470</v>
      </c>
      <c r="H558" s="303"/>
      <c r="I558" s="303"/>
      <c r="J558" s="303"/>
      <c r="K558" s="303">
        <v>3770</v>
      </c>
      <c r="L558" s="51"/>
      <c r="M558" s="52"/>
    </row>
    <row r="559" spans="1:13" ht="12.75">
      <c r="A559" s="12"/>
      <c r="B559" s="141"/>
      <c r="C559" s="16">
        <v>4120</v>
      </c>
      <c r="D559" s="30" t="s">
        <v>41</v>
      </c>
      <c r="E559" s="303">
        <v>1800</v>
      </c>
      <c r="F559" s="303">
        <f t="shared" si="40"/>
        <v>1800</v>
      </c>
      <c r="G559" s="302">
        <f>F559</f>
        <v>1800</v>
      </c>
      <c r="H559" s="303"/>
      <c r="I559" s="303"/>
      <c r="J559" s="303"/>
      <c r="K559" s="303">
        <v>550</v>
      </c>
      <c r="L559" s="51"/>
      <c r="M559" s="52"/>
    </row>
    <row r="560" spans="1:13" ht="12.75">
      <c r="A560" s="13"/>
      <c r="B560" s="168"/>
      <c r="C560" s="14">
        <v>4170</v>
      </c>
      <c r="D560" s="45" t="s">
        <v>42</v>
      </c>
      <c r="E560" s="305">
        <v>2000</v>
      </c>
      <c r="F560" s="305">
        <f t="shared" si="40"/>
        <v>2000</v>
      </c>
      <c r="G560" s="305">
        <f>F560</f>
        <v>2000</v>
      </c>
      <c r="H560" s="305"/>
      <c r="I560" s="305"/>
      <c r="J560" s="305"/>
      <c r="K560" s="305">
        <f>E560</f>
        <v>2000</v>
      </c>
      <c r="L560" s="61"/>
      <c r="M560" s="61"/>
    </row>
    <row r="561" spans="1:13" ht="12.75">
      <c r="A561" s="12"/>
      <c r="B561" s="141"/>
      <c r="C561" s="11">
        <v>4210</v>
      </c>
      <c r="D561" s="27" t="s">
        <v>33</v>
      </c>
      <c r="E561" s="306">
        <v>4080</v>
      </c>
      <c r="F561" s="306">
        <f t="shared" si="40"/>
        <v>4080</v>
      </c>
      <c r="G561" s="306"/>
      <c r="H561" s="306"/>
      <c r="I561" s="306"/>
      <c r="J561" s="306"/>
      <c r="K561" s="306">
        <v>4080</v>
      </c>
      <c r="L561" s="42"/>
      <c r="M561" s="53"/>
    </row>
    <row r="562" spans="1:13" ht="12.75">
      <c r="A562" s="12"/>
      <c r="B562" s="141"/>
      <c r="C562" s="16">
        <v>4300</v>
      </c>
      <c r="D562" s="30" t="s">
        <v>99</v>
      </c>
      <c r="E562" s="303">
        <v>1000</v>
      </c>
      <c r="F562" s="303">
        <f t="shared" si="40"/>
        <v>1000</v>
      </c>
      <c r="G562" s="303"/>
      <c r="H562" s="303"/>
      <c r="I562" s="303"/>
      <c r="J562" s="303"/>
      <c r="K562" s="303">
        <f>F562</f>
        <v>1000</v>
      </c>
      <c r="L562" s="51"/>
      <c r="M562" s="52"/>
    </row>
    <row r="563" spans="1:13" ht="24">
      <c r="A563" s="12"/>
      <c r="B563" s="141"/>
      <c r="C563" s="16">
        <v>4360</v>
      </c>
      <c r="D563" s="30" t="s">
        <v>199</v>
      </c>
      <c r="E563" s="303">
        <v>600</v>
      </c>
      <c r="F563" s="303">
        <f t="shared" si="40"/>
        <v>600</v>
      </c>
      <c r="G563" s="303"/>
      <c r="H563" s="303"/>
      <c r="I563" s="303"/>
      <c r="J563" s="303"/>
      <c r="K563" s="303">
        <v>500</v>
      </c>
      <c r="L563" s="51"/>
      <c r="M563" s="52"/>
    </row>
    <row r="564" spans="1:13" ht="12.75">
      <c r="A564" s="12"/>
      <c r="B564" s="141"/>
      <c r="C564" s="16">
        <v>4410</v>
      </c>
      <c r="D564" s="30" t="s">
        <v>63</v>
      </c>
      <c r="E564" s="51">
        <v>3000</v>
      </c>
      <c r="F564" s="51">
        <f t="shared" si="40"/>
        <v>3000</v>
      </c>
      <c r="G564" s="52"/>
      <c r="H564" s="52"/>
      <c r="I564" s="51"/>
      <c r="J564" s="52"/>
      <c r="K564" s="52"/>
      <c r="L564" s="51"/>
      <c r="M564" s="52"/>
    </row>
    <row r="565" spans="1:13" ht="24">
      <c r="A565" s="12"/>
      <c r="B565" s="141"/>
      <c r="C565" s="141">
        <v>4440</v>
      </c>
      <c r="D565" s="49" t="s">
        <v>53</v>
      </c>
      <c r="E565" s="51">
        <v>1250</v>
      </c>
      <c r="F565" s="51">
        <f t="shared" si="40"/>
        <v>1250</v>
      </c>
      <c r="G565" s="52"/>
      <c r="H565" s="52"/>
      <c r="I565" s="51"/>
      <c r="J565" s="52"/>
      <c r="K565" s="52"/>
      <c r="L565" s="51"/>
      <c r="M565" s="52"/>
    </row>
    <row r="566" spans="1:13" ht="24">
      <c r="A566" s="13"/>
      <c r="B566" s="13"/>
      <c r="C566" s="168">
        <v>4700</v>
      </c>
      <c r="D566" s="45" t="s">
        <v>56</v>
      </c>
      <c r="E566" s="60">
        <v>500</v>
      </c>
      <c r="F566" s="42">
        <f t="shared" si="40"/>
        <v>500</v>
      </c>
      <c r="G566" s="60"/>
      <c r="H566" s="176"/>
      <c r="I566" s="60"/>
      <c r="J566" s="176"/>
      <c r="K566" s="176">
        <v>500</v>
      </c>
      <c r="L566" s="60"/>
      <c r="M566" s="176"/>
    </row>
    <row r="567" spans="1:13" ht="24">
      <c r="A567" s="106"/>
      <c r="B567" s="107">
        <v>85505</v>
      </c>
      <c r="C567" s="106"/>
      <c r="D567" s="108" t="s">
        <v>242</v>
      </c>
      <c r="E567" s="109">
        <f>SUM(E568)</f>
        <v>220000</v>
      </c>
      <c r="F567" s="109">
        <f>SUM(F568)</f>
        <v>220000</v>
      </c>
      <c r="G567" s="109"/>
      <c r="H567" s="109">
        <f>SUM(H568)</f>
        <v>220000</v>
      </c>
      <c r="I567" s="110"/>
      <c r="J567" s="110"/>
      <c r="K567" s="110"/>
      <c r="L567" s="110"/>
      <c r="M567" s="110"/>
    </row>
    <row r="568" spans="1:13" ht="72">
      <c r="A568" s="17"/>
      <c r="B568" s="140"/>
      <c r="C568" s="16">
        <v>2830</v>
      </c>
      <c r="D568" s="72" t="s">
        <v>170</v>
      </c>
      <c r="E568" s="51">
        <v>220000</v>
      </c>
      <c r="F568" s="51">
        <f>E568</f>
        <v>220000</v>
      </c>
      <c r="G568" s="52"/>
      <c r="H568" s="51">
        <f>E568</f>
        <v>220000</v>
      </c>
      <c r="I568" s="52"/>
      <c r="J568" s="52"/>
      <c r="K568" s="52"/>
      <c r="L568" s="52"/>
      <c r="M568" s="52"/>
    </row>
    <row r="569" spans="1:13" ht="24">
      <c r="A569" s="106"/>
      <c r="B569" s="107">
        <v>85506</v>
      </c>
      <c r="C569" s="106"/>
      <c r="D569" s="108" t="s">
        <v>283</v>
      </c>
      <c r="E569" s="109">
        <f>SUM(E570)</f>
        <v>15000</v>
      </c>
      <c r="F569" s="109">
        <f>SUM(F570)</f>
        <v>15000</v>
      </c>
      <c r="G569" s="109"/>
      <c r="H569" s="109">
        <f>SUM(H570)</f>
        <v>15000</v>
      </c>
      <c r="I569" s="110"/>
      <c r="J569" s="110"/>
      <c r="K569" s="110"/>
      <c r="L569" s="110"/>
      <c r="M569" s="110"/>
    </row>
    <row r="570" spans="1:13" ht="72">
      <c r="A570" s="17"/>
      <c r="B570" s="140"/>
      <c r="C570" s="16">
        <v>2830</v>
      </c>
      <c r="D570" s="72" t="s">
        <v>170</v>
      </c>
      <c r="E570" s="51">
        <v>15000</v>
      </c>
      <c r="F570" s="51">
        <f>E570</f>
        <v>15000</v>
      </c>
      <c r="G570" s="52"/>
      <c r="H570" s="51">
        <f>E570</f>
        <v>15000</v>
      </c>
      <c r="I570" s="52"/>
      <c r="J570" s="52"/>
      <c r="K570" s="52"/>
      <c r="L570" s="52"/>
      <c r="M570" s="52"/>
    </row>
    <row r="571" spans="1:13" ht="12.75">
      <c r="A571" s="90"/>
      <c r="B571" s="90">
        <v>85508</v>
      </c>
      <c r="C571" s="90"/>
      <c r="D571" s="91" t="s">
        <v>275</v>
      </c>
      <c r="E571" s="99">
        <f>E572</f>
        <v>35000</v>
      </c>
      <c r="F571" s="99">
        <f>F572</f>
        <v>35000</v>
      </c>
      <c r="G571" s="99"/>
      <c r="H571" s="99"/>
      <c r="I571" s="99"/>
      <c r="J571" s="99"/>
      <c r="K571" s="99"/>
      <c r="L571" s="99"/>
      <c r="M571" s="99"/>
    </row>
    <row r="572" spans="1:13" ht="84">
      <c r="A572" s="12"/>
      <c r="B572" s="12"/>
      <c r="C572" s="17">
        <v>2900</v>
      </c>
      <c r="D572" s="49" t="s">
        <v>276</v>
      </c>
      <c r="E572" s="69">
        <v>35000</v>
      </c>
      <c r="F572" s="69">
        <f>E572</f>
        <v>35000</v>
      </c>
      <c r="G572" s="69"/>
      <c r="H572" s="69"/>
      <c r="I572" s="64"/>
      <c r="J572" s="64"/>
      <c r="K572" s="64"/>
      <c r="L572" s="69"/>
      <c r="M572" s="69"/>
    </row>
    <row r="573" spans="1:13" ht="31.5" customHeight="1">
      <c r="A573" s="216"/>
      <c r="B573" s="216"/>
      <c r="C573" s="216"/>
      <c r="D573" s="251"/>
      <c r="E573" s="252"/>
      <c r="F573" s="252"/>
      <c r="G573" s="252"/>
      <c r="H573" s="252"/>
      <c r="I573" s="253"/>
      <c r="J573" s="253"/>
      <c r="K573" s="253"/>
      <c r="L573" s="252"/>
      <c r="M573" s="252"/>
    </row>
    <row r="574" spans="1:13" ht="12.75">
      <c r="A574" s="242"/>
      <c r="B574" s="242"/>
      <c r="C574" s="242"/>
      <c r="D574" s="254"/>
      <c r="E574" s="262"/>
      <c r="F574" s="262"/>
      <c r="G574" s="262"/>
      <c r="H574" s="262"/>
      <c r="I574" s="263"/>
      <c r="J574" s="263"/>
      <c r="K574" s="263"/>
      <c r="L574" s="262"/>
      <c r="M574" s="262"/>
    </row>
    <row r="575" spans="1:13" ht="24">
      <c r="A575" s="222"/>
      <c r="B575" s="222">
        <v>85510</v>
      </c>
      <c r="C575" s="222"/>
      <c r="D575" s="223" t="s">
        <v>277</v>
      </c>
      <c r="E575" s="229">
        <f>SUM(E576:E592)</f>
        <v>176125</v>
      </c>
      <c r="F575" s="229">
        <f>SUM(F576:F592)</f>
        <v>176125</v>
      </c>
      <c r="G575" s="229">
        <f>SUM(G576:G592)</f>
        <v>138500</v>
      </c>
      <c r="H575" s="229"/>
      <c r="I575" s="229">
        <f>SUM(I576:I592)</f>
        <v>1000</v>
      </c>
      <c r="J575" s="229"/>
      <c r="K575" s="229"/>
      <c r="L575" s="229"/>
      <c r="M575" s="229"/>
    </row>
    <row r="576" spans="1:13" ht="24">
      <c r="A576" s="12"/>
      <c r="B576" s="12"/>
      <c r="C576" s="11">
        <v>3020</v>
      </c>
      <c r="D576" s="68" t="s">
        <v>212</v>
      </c>
      <c r="E576" s="42">
        <v>1000</v>
      </c>
      <c r="F576" s="42">
        <v>1000</v>
      </c>
      <c r="G576" s="53"/>
      <c r="H576" s="53"/>
      <c r="I576" s="42">
        <f>F576</f>
        <v>1000</v>
      </c>
      <c r="J576" s="53"/>
      <c r="K576" s="53"/>
      <c r="L576" s="42"/>
      <c r="M576" s="53"/>
    </row>
    <row r="577" spans="1:13" ht="24">
      <c r="A577" s="12"/>
      <c r="B577" s="12"/>
      <c r="C577" s="17">
        <v>4010</v>
      </c>
      <c r="D577" s="30" t="s">
        <v>58</v>
      </c>
      <c r="E577" s="69">
        <v>109000</v>
      </c>
      <c r="F577" s="69">
        <f aca="true" t="shared" si="41" ref="F577:G592">E577</f>
        <v>109000</v>
      </c>
      <c r="G577" s="69">
        <f t="shared" si="41"/>
        <v>109000</v>
      </c>
      <c r="H577" s="64"/>
      <c r="I577" s="64"/>
      <c r="J577" s="64"/>
      <c r="K577" s="64"/>
      <c r="L577" s="51"/>
      <c r="M577" s="69" t="s">
        <v>18</v>
      </c>
    </row>
    <row r="578" spans="1:13" ht="12.75">
      <c r="A578" s="12"/>
      <c r="B578" s="141"/>
      <c r="C578" s="16">
        <v>4040</v>
      </c>
      <c r="D578" s="30" t="s">
        <v>107</v>
      </c>
      <c r="E578" s="51">
        <v>8000</v>
      </c>
      <c r="F578" s="69">
        <f t="shared" si="41"/>
        <v>8000</v>
      </c>
      <c r="G578" s="51">
        <f t="shared" si="41"/>
        <v>8000</v>
      </c>
      <c r="H578" s="52"/>
      <c r="I578" s="51"/>
      <c r="J578" s="52"/>
      <c r="K578" s="52"/>
      <c r="L578" s="51"/>
      <c r="M578" s="52"/>
    </row>
    <row r="579" spans="1:13" ht="12.75">
      <c r="A579" s="12"/>
      <c r="B579" s="141"/>
      <c r="C579" s="16">
        <v>4110</v>
      </c>
      <c r="D579" s="30" t="s">
        <v>108</v>
      </c>
      <c r="E579" s="51">
        <v>17000</v>
      </c>
      <c r="F579" s="69">
        <f t="shared" si="41"/>
        <v>17000</v>
      </c>
      <c r="G579" s="51">
        <f t="shared" si="41"/>
        <v>17000</v>
      </c>
      <c r="H579" s="52"/>
      <c r="I579" s="51"/>
      <c r="J579" s="52"/>
      <c r="K579" s="52"/>
      <c r="L579" s="51"/>
      <c r="M579" s="52"/>
    </row>
    <row r="580" spans="1:13" ht="12.75">
      <c r="A580" s="12"/>
      <c r="B580" s="141"/>
      <c r="C580" s="16">
        <v>4120</v>
      </c>
      <c r="D580" s="30" t="s">
        <v>41</v>
      </c>
      <c r="E580" s="51">
        <v>2500</v>
      </c>
      <c r="F580" s="69">
        <f t="shared" si="41"/>
        <v>2500</v>
      </c>
      <c r="G580" s="51">
        <f>E580</f>
        <v>2500</v>
      </c>
      <c r="H580" s="52"/>
      <c r="I580" s="51"/>
      <c r="J580" s="52"/>
      <c r="K580" s="52"/>
      <c r="L580" s="51"/>
      <c r="M580" s="52"/>
    </row>
    <row r="581" spans="1:13" ht="12.75">
      <c r="A581" s="12"/>
      <c r="B581" s="141"/>
      <c r="C581" s="16">
        <v>4170</v>
      </c>
      <c r="D581" s="30" t="s">
        <v>42</v>
      </c>
      <c r="E581" s="51">
        <v>2000</v>
      </c>
      <c r="F581" s="69">
        <f t="shared" si="41"/>
        <v>2000</v>
      </c>
      <c r="G581" s="51">
        <f>E581</f>
        <v>2000</v>
      </c>
      <c r="H581" s="52"/>
      <c r="I581" s="51"/>
      <c r="J581" s="52"/>
      <c r="K581" s="52"/>
      <c r="L581" s="51"/>
      <c r="M581" s="52"/>
    </row>
    <row r="582" spans="1:13" ht="12.75">
      <c r="A582" s="12"/>
      <c r="B582" s="141"/>
      <c r="C582" s="16">
        <v>4210</v>
      </c>
      <c r="D582" s="30" t="s">
        <v>33</v>
      </c>
      <c r="E582" s="51">
        <v>6000</v>
      </c>
      <c r="F582" s="69">
        <f t="shared" si="41"/>
        <v>6000</v>
      </c>
      <c r="G582" s="51"/>
      <c r="H582" s="52"/>
      <c r="I582" s="51"/>
      <c r="J582" s="52"/>
      <c r="K582" s="52"/>
      <c r="L582" s="51"/>
      <c r="M582" s="52"/>
    </row>
    <row r="583" spans="1:13" ht="12.75">
      <c r="A583" s="12"/>
      <c r="B583" s="141"/>
      <c r="C583" s="16">
        <v>4260</v>
      </c>
      <c r="D583" s="30" t="s">
        <v>84</v>
      </c>
      <c r="E583" s="51">
        <v>18000</v>
      </c>
      <c r="F583" s="69">
        <f t="shared" si="41"/>
        <v>18000</v>
      </c>
      <c r="G583" s="52"/>
      <c r="H583" s="52"/>
      <c r="I583" s="51"/>
      <c r="J583" s="52"/>
      <c r="K583" s="52"/>
      <c r="L583" s="51"/>
      <c r="M583" s="52"/>
    </row>
    <row r="584" spans="1:13" ht="12.75">
      <c r="A584" s="12"/>
      <c r="B584" s="141"/>
      <c r="C584" s="16">
        <v>4270</v>
      </c>
      <c r="D584" s="30" t="s">
        <v>35</v>
      </c>
      <c r="E584" s="51">
        <v>1000</v>
      </c>
      <c r="F584" s="69">
        <f t="shared" si="41"/>
        <v>1000</v>
      </c>
      <c r="G584" s="52"/>
      <c r="H584" s="52"/>
      <c r="I584" s="51"/>
      <c r="J584" s="52"/>
      <c r="K584" s="52"/>
      <c r="L584" s="51"/>
      <c r="M584" s="52"/>
    </row>
    <row r="585" spans="1:13" ht="12.75">
      <c r="A585" s="12"/>
      <c r="B585" s="12"/>
      <c r="C585" s="16">
        <v>4280</v>
      </c>
      <c r="D585" s="30" t="s">
        <v>62</v>
      </c>
      <c r="E585" s="51">
        <v>1000</v>
      </c>
      <c r="F585" s="69">
        <f t="shared" si="41"/>
        <v>1000</v>
      </c>
      <c r="G585" s="52"/>
      <c r="H585" s="52"/>
      <c r="I585" s="51"/>
      <c r="J585" s="52"/>
      <c r="K585" s="52"/>
      <c r="L585" s="51"/>
      <c r="M585" s="52"/>
    </row>
    <row r="586" spans="1:13" ht="12.75">
      <c r="A586" s="12"/>
      <c r="B586" s="12"/>
      <c r="C586" s="16">
        <v>4300</v>
      </c>
      <c r="D586" s="30" t="s">
        <v>99</v>
      </c>
      <c r="E586" s="51">
        <v>2000</v>
      </c>
      <c r="F586" s="69">
        <f t="shared" si="41"/>
        <v>2000</v>
      </c>
      <c r="G586" s="52"/>
      <c r="H586" s="52"/>
      <c r="I586" s="51"/>
      <c r="J586" s="52"/>
      <c r="K586" s="52"/>
      <c r="L586" s="51"/>
      <c r="M586" s="52"/>
    </row>
    <row r="587" spans="1:13" ht="24">
      <c r="A587" s="12"/>
      <c r="B587" s="12"/>
      <c r="C587" s="16">
        <v>4360</v>
      </c>
      <c r="D587" s="30" t="s">
        <v>199</v>
      </c>
      <c r="E587" s="51">
        <v>2000</v>
      </c>
      <c r="F587" s="69">
        <f t="shared" si="41"/>
        <v>2000</v>
      </c>
      <c r="G587" s="52"/>
      <c r="H587" s="52"/>
      <c r="I587" s="51"/>
      <c r="J587" s="52"/>
      <c r="K587" s="52"/>
      <c r="L587" s="51"/>
      <c r="M587" s="52"/>
    </row>
    <row r="588" spans="1:13" ht="12.75">
      <c r="A588" s="12"/>
      <c r="B588" s="12"/>
      <c r="C588" s="16">
        <v>4410</v>
      </c>
      <c r="D588" s="30" t="s">
        <v>63</v>
      </c>
      <c r="E588" s="51">
        <v>1000</v>
      </c>
      <c r="F588" s="69">
        <f t="shared" si="41"/>
        <v>1000</v>
      </c>
      <c r="G588" s="52"/>
      <c r="H588" s="52"/>
      <c r="I588" s="51"/>
      <c r="J588" s="52"/>
      <c r="K588" s="52"/>
      <c r="L588" s="51"/>
      <c r="M588" s="52"/>
    </row>
    <row r="589" spans="1:13" ht="12.75">
      <c r="A589" s="12"/>
      <c r="B589" s="12"/>
      <c r="C589" s="119">
        <v>4430</v>
      </c>
      <c r="D589" s="30" t="s">
        <v>45</v>
      </c>
      <c r="E589" s="51">
        <v>1000</v>
      </c>
      <c r="F589" s="69">
        <f t="shared" si="41"/>
        <v>1000</v>
      </c>
      <c r="G589" s="52"/>
      <c r="H589" s="52"/>
      <c r="I589" s="51"/>
      <c r="J589" s="52"/>
      <c r="K589" s="52"/>
      <c r="L589" s="51"/>
      <c r="M589" s="52"/>
    </row>
    <row r="590" spans="1:13" ht="24">
      <c r="A590" s="12"/>
      <c r="B590" s="141"/>
      <c r="C590" s="119">
        <v>4440</v>
      </c>
      <c r="D590" s="30" t="s">
        <v>53</v>
      </c>
      <c r="E590" s="51">
        <v>2125</v>
      </c>
      <c r="F590" s="69">
        <f t="shared" si="41"/>
        <v>2125</v>
      </c>
      <c r="G590" s="52"/>
      <c r="H590" s="52"/>
      <c r="I590" s="51"/>
      <c r="J590" s="52"/>
      <c r="K590" s="52"/>
      <c r="L590" s="51"/>
      <c r="M590" s="52"/>
    </row>
    <row r="591" spans="1:13" ht="24">
      <c r="A591" s="12"/>
      <c r="B591" s="141"/>
      <c r="C591" s="119">
        <v>4520</v>
      </c>
      <c r="D591" s="30" t="s">
        <v>184</v>
      </c>
      <c r="E591" s="51">
        <v>2000</v>
      </c>
      <c r="F591" s="69">
        <f t="shared" si="41"/>
        <v>2000</v>
      </c>
      <c r="G591" s="52"/>
      <c r="H591" s="52"/>
      <c r="I591" s="51"/>
      <c r="J591" s="52"/>
      <c r="K591" s="52"/>
      <c r="L591" s="51"/>
      <c r="M591" s="52"/>
    </row>
    <row r="592" spans="1:13" ht="24">
      <c r="A592" s="12"/>
      <c r="B592" s="12"/>
      <c r="C592" s="119">
        <v>4700</v>
      </c>
      <c r="D592" s="30" t="s">
        <v>56</v>
      </c>
      <c r="E592" s="51">
        <v>500</v>
      </c>
      <c r="F592" s="69">
        <f t="shared" si="41"/>
        <v>500</v>
      </c>
      <c r="G592" s="51"/>
      <c r="H592" s="52"/>
      <c r="I592" s="51"/>
      <c r="J592" s="52"/>
      <c r="K592" s="52"/>
      <c r="L592" s="51"/>
      <c r="M592" s="52"/>
    </row>
    <row r="593" spans="1:13" ht="132">
      <c r="A593" s="244"/>
      <c r="B593" s="244">
        <v>85513</v>
      </c>
      <c r="C593" s="246"/>
      <c r="D593" s="247" t="s">
        <v>333</v>
      </c>
      <c r="E593" s="245">
        <f>SUM(E594)</f>
        <v>27000</v>
      </c>
      <c r="F593" s="245">
        <f>SUM(F594)</f>
        <v>27000</v>
      </c>
      <c r="G593" s="245"/>
      <c r="H593" s="245"/>
      <c r="I593" s="245"/>
      <c r="J593" s="245"/>
      <c r="K593" s="245">
        <f>K594</f>
        <v>27000</v>
      </c>
      <c r="L593" s="245"/>
      <c r="M593" s="245"/>
    </row>
    <row r="594" spans="1:13" ht="12.75">
      <c r="A594" s="214"/>
      <c r="B594" s="214"/>
      <c r="C594" s="13">
        <v>4130</v>
      </c>
      <c r="D594" s="83" t="s">
        <v>278</v>
      </c>
      <c r="E594" s="290">
        <v>27000</v>
      </c>
      <c r="F594" s="290">
        <v>27000</v>
      </c>
      <c r="G594" s="290"/>
      <c r="H594" s="291"/>
      <c r="I594" s="290"/>
      <c r="J594" s="291"/>
      <c r="K594" s="291">
        <v>27000</v>
      </c>
      <c r="L594" s="290"/>
      <c r="M594" s="291"/>
    </row>
    <row r="595" spans="1:13" ht="12.75">
      <c r="A595" s="153"/>
      <c r="B595" s="153">
        <v>85595</v>
      </c>
      <c r="C595" s="156"/>
      <c r="D595" s="157" t="s">
        <v>174</v>
      </c>
      <c r="E595" s="155">
        <f>SUM(E596:E597)</f>
        <v>63500</v>
      </c>
      <c r="F595" s="155">
        <f>SUM(F596:F597)</f>
        <v>63500</v>
      </c>
      <c r="G595" s="155"/>
      <c r="H595" s="155"/>
      <c r="I595" s="155"/>
      <c r="J595" s="155"/>
      <c r="K595" s="155"/>
      <c r="L595" s="155"/>
      <c r="M595" s="155"/>
    </row>
    <row r="596" spans="1:13" ht="12.75">
      <c r="A596" s="135"/>
      <c r="B596" s="135"/>
      <c r="C596" s="11">
        <v>4210</v>
      </c>
      <c r="D596" s="27" t="s">
        <v>33</v>
      </c>
      <c r="E596" s="148">
        <v>3500</v>
      </c>
      <c r="F596" s="148">
        <v>3500</v>
      </c>
      <c r="G596" s="149"/>
      <c r="H596" s="149"/>
      <c r="I596" s="148"/>
      <c r="J596" s="149"/>
      <c r="K596" s="149"/>
      <c r="L596" s="148"/>
      <c r="M596" s="149"/>
    </row>
    <row r="597" spans="1:13" ht="12.75">
      <c r="A597" s="12"/>
      <c r="B597" s="12"/>
      <c r="C597" s="17">
        <v>4300</v>
      </c>
      <c r="D597" s="49" t="s">
        <v>99</v>
      </c>
      <c r="E597" s="69">
        <v>60000</v>
      </c>
      <c r="F597" s="69">
        <f>E597</f>
        <v>60000</v>
      </c>
      <c r="G597" s="69"/>
      <c r="H597" s="64"/>
      <c r="I597" s="64"/>
      <c r="J597" s="64"/>
      <c r="K597" s="64"/>
      <c r="L597" s="69"/>
      <c r="M597" s="69"/>
    </row>
    <row r="598" spans="1:13" ht="24">
      <c r="A598" s="86">
        <v>900</v>
      </c>
      <c r="B598" s="86"/>
      <c r="C598" s="87"/>
      <c r="D598" s="88" t="s">
        <v>114</v>
      </c>
      <c r="E598" s="112">
        <f>SUM(E599+E626+E632+E640+E648+E651+E608+E605+E635+E637)</f>
        <v>11911840</v>
      </c>
      <c r="F598" s="237">
        <f>SUM(F599+F626+F632+F640+F648+F651+F608+F605+F635+F637)</f>
        <v>11462736</v>
      </c>
      <c r="G598" s="237">
        <f>SUM(G599+G626+G632+G640+G648+G651+G608+G605+G635+G637)</f>
        <v>1087050</v>
      </c>
      <c r="H598" s="237"/>
      <c r="I598" s="237">
        <f>SUM(I599+I626+I632+I640+I648+I651+I608+I605+I635+I637)</f>
        <v>2000</v>
      </c>
      <c r="J598" s="237"/>
      <c r="K598" s="237"/>
      <c r="L598" s="237"/>
      <c r="M598" s="237">
        <f>SUM(M599+M626+M632+M640+M648+M651+M608+M605+M635+M637)</f>
        <v>449104</v>
      </c>
    </row>
    <row r="599" spans="1:13" ht="24">
      <c r="A599" s="90"/>
      <c r="B599" s="90">
        <v>90001</v>
      </c>
      <c r="C599" s="90"/>
      <c r="D599" s="91" t="s">
        <v>115</v>
      </c>
      <c r="E599" s="99">
        <f>SUM(E600:E604)</f>
        <v>1027602</v>
      </c>
      <c r="F599" s="99">
        <f>SUM(F600:F604)</f>
        <v>1027602</v>
      </c>
      <c r="G599" s="99">
        <f>SUM(G600:G604)</f>
        <v>27500</v>
      </c>
      <c r="H599" s="99"/>
      <c r="I599" s="99"/>
      <c r="J599" s="99"/>
      <c r="K599" s="99"/>
      <c r="L599" s="99"/>
      <c r="M599" s="99"/>
    </row>
    <row r="600" spans="1:13" ht="12.75">
      <c r="A600" s="17"/>
      <c r="B600" s="17"/>
      <c r="C600" s="16">
        <v>4110</v>
      </c>
      <c r="D600" s="30" t="s">
        <v>40</v>
      </c>
      <c r="E600" s="51">
        <v>4000</v>
      </c>
      <c r="F600" s="51">
        <f>E600</f>
        <v>4000</v>
      </c>
      <c r="G600" s="51">
        <f>F600</f>
        <v>4000</v>
      </c>
      <c r="H600" s="52"/>
      <c r="I600" s="52"/>
      <c r="J600" s="52"/>
      <c r="K600" s="52"/>
      <c r="L600" s="52"/>
      <c r="M600" s="52"/>
    </row>
    <row r="601" spans="1:13" ht="12.75">
      <c r="A601" s="12"/>
      <c r="B601" s="12"/>
      <c r="C601" s="11">
        <v>4170</v>
      </c>
      <c r="D601" s="30" t="s">
        <v>42</v>
      </c>
      <c r="E601" s="42">
        <v>23500</v>
      </c>
      <c r="F601" s="51">
        <f>E601</f>
        <v>23500</v>
      </c>
      <c r="G601" s="51">
        <f>F601</f>
        <v>23500</v>
      </c>
      <c r="H601" s="53"/>
      <c r="I601" s="53"/>
      <c r="J601" s="53"/>
      <c r="K601" s="53"/>
      <c r="L601" s="53"/>
      <c r="M601" s="53"/>
    </row>
    <row r="602" spans="1:13" ht="12.75">
      <c r="A602" s="12"/>
      <c r="B602" s="12"/>
      <c r="C602" s="11">
        <v>4260</v>
      </c>
      <c r="D602" s="30" t="s">
        <v>84</v>
      </c>
      <c r="E602" s="42">
        <v>15000</v>
      </c>
      <c r="F602" s="51">
        <f>E602</f>
        <v>15000</v>
      </c>
      <c r="G602" s="53"/>
      <c r="H602" s="53"/>
      <c r="I602" s="53"/>
      <c r="J602" s="53"/>
      <c r="K602" s="53"/>
      <c r="L602" s="53"/>
      <c r="M602" s="53"/>
    </row>
    <row r="603" spans="1:13" ht="12.75">
      <c r="A603" s="12"/>
      <c r="B603" s="12"/>
      <c r="C603" s="16">
        <v>4270</v>
      </c>
      <c r="D603" s="30" t="s">
        <v>71</v>
      </c>
      <c r="E603" s="42">
        <v>15000</v>
      </c>
      <c r="F603" s="51">
        <f>E603</f>
        <v>15000</v>
      </c>
      <c r="G603" s="53"/>
      <c r="H603" s="53"/>
      <c r="I603" s="53"/>
      <c r="J603" s="53"/>
      <c r="K603" s="53"/>
      <c r="L603" s="53"/>
      <c r="M603" s="53"/>
    </row>
    <row r="604" spans="1:13" ht="24">
      <c r="A604" s="12"/>
      <c r="B604" s="12"/>
      <c r="C604" s="16">
        <v>4300</v>
      </c>
      <c r="D604" s="30" t="s">
        <v>311</v>
      </c>
      <c r="E604" s="51">
        <v>970102</v>
      </c>
      <c r="F604" s="51">
        <f>E604</f>
        <v>970102</v>
      </c>
      <c r="G604" s="53"/>
      <c r="H604" s="53"/>
      <c r="I604" s="53"/>
      <c r="J604" s="53"/>
      <c r="K604" s="53"/>
      <c r="L604" s="53"/>
      <c r="M604" s="53"/>
    </row>
    <row r="605" spans="1:13" ht="24">
      <c r="A605" s="90"/>
      <c r="B605" s="90">
        <v>90002</v>
      </c>
      <c r="C605" s="90"/>
      <c r="D605" s="91" t="s">
        <v>329</v>
      </c>
      <c r="E605" s="92">
        <f>E606+E607</f>
        <v>62000</v>
      </c>
      <c r="F605" s="92">
        <f>F606+F607</f>
        <v>62000</v>
      </c>
      <c r="G605" s="92"/>
      <c r="H605" s="92"/>
      <c r="I605" s="92"/>
      <c r="J605" s="92"/>
      <c r="K605" s="92"/>
      <c r="L605" s="92"/>
      <c r="M605" s="92"/>
    </row>
    <row r="606" spans="1:13" ht="24">
      <c r="A606" s="12"/>
      <c r="B606" s="12"/>
      <c r="C606" s="16">
        <v>4300</v>
      </c>
      <c r="D606" s="30" t="s">
        <v>326</v>
      </c>
      <c r="E606" s="51">
        <v>12000</v>
      </c>
      <c r="F606" s="51">
        <f>E606</f>
        <v>12000</v>
      </c>
      <c r="G606" s="47"/>
      <c r="H606" s="30"/>
      <c r="I606" s="47"/>
      <c r="J606" s="30"/>
      <c r="K606" s="30"/>
      <c r="L606" s="30"/>
      <c r="M606" s="30"/>
    </row>
    <row r="607" spans="1:13" ht="24">
      <c r="A607" s="13"/>
      <c r="B607" s="13"/>
      <c r="C607" s="14">
        <v>4300</v>
      </c>
      <c r="D607" s="45" t="s">
        <v>255</v>
      </c>
      <c r="E607" s="62">
        <v>50000</v>
      </c>
      <c r="F607" s="62">
        <f>E607</f>
        <v>50000</v>
      </c>
      <c r="G607" s="46"/>
      <c r="H607" s="45"/>
      <c r="I607" s="46"/>
      <c r="J607" s="45"/>
      <c r="K607" s="45"/>
      <c r="L607" s="45"/>
      <c r="M607" s="45"/>
    </row>
    <row r="608" spans="1:13" ht="48">
      <c r="A608" s="90"/>
      <c r="B608" s="90">
        <v>90002</v>
      </c>
      <c r="C608" s="90"/>
      <c r="D608" s="91" t="s">
        <v>330</v>
      </c>
      <c r="E608" s="92">
        <f>SUM(E609:E625)</f>
        <v>7372745</v>
      </c>
      <c r="F608" s="92">
        <f>SUM(F609:F625)</f>
        <v>7372745</v>
      </c>
      <c r="G608" s="92">
        <f>SUM(G609:G625)</f>
        <v>1024550</v>
      </c>
      <c r="H608" s="92"/>
      <c r="I608" s="92">
        <f>SUM(I609:I625)</f>
        <v>2000</v>
      </c>
      <c r="J608" s="92"/>
      <c r="K608" s="92"/>
      <c r="L608" s="92"/>
      <c r="M608" s="92"/>
    </row>
    <row r="609" spans="1:13" ht="24">
      <c r="A609" s="12"/>
      <c r="B609" s="12"/>
      <c r="C609" s="16">
        <v>3020</v>
      </c>
      <c r="D609" s="27" t="s">
        <v>211</v>
      </c>
      <c r="E609" s="41">
        <v>2000</v>
      </c>
      <c r="F609" s="41">
        <f>E609</f>
        <v>2000</v>
      </c>
      <c r="G609" s="47"/>
      <c r="H609" s="30"/>
      <c r="I609" s="47">
        <f>F609</f>
        <v>2000</v>
      </c>
      <c r="J609" s="30"/>
      <c r="K609" s="30"/>
      <c r="L609" s="30"/>
      <c r="M609" s="30"/>
    </row>
    <row r="610" spans="1:13" ht="24">
      <c r="A610" s="12"/>
      <c r="B610" s="12"/>
      <c r="C610" s="16">
        <v>4010</v>
      </c>
      <c r="D610" s="30" t="s">
        <v>58</v>
      </c>
      <c r="E610" s="41">
        <v>750000</v>
      </c>
      <c r="F610" s="41">
        <f>E610</f>
        <v>750000</v>
      </c>
      <c r="G610" s="47">
        <f>F610</f>
        <v>750000</v>
      </c>
      <c r="H610" s="30"/>
      <c r="I610" s="30"/>
      <c r="J610" s="30"/>
      <c r="K610" s="30"/>
      <c r="L610" s="30"/>
      <c r="M610" s="30"/>
    </row>
    <row r="611" spans="1:13" ht="12.75">
      <c r="A611" s="12"/>
      <c r="B611" s="12"/>
      <c r="C611" s="16">
        <v>4040</v>
      </c>
      <c r="D611" s="30" t="s">
        <v>52</v>
      </c>
      <c r="E611" s="41">
        <v>51000</v>
      </c>
      <c r="F611" s="41">
        <f>E611</f>
        <v>51000</v>
      </c>
      <c r="G611" s="47">
        <f>F611</f>
        <v>51000</v>
      </c>
      <c r="H611" s="30" t="s">
        <v>18</v>
      </c>
      <c r="I611" s="30"/>
      <c r="J611" s="30"/>
      <c r="K611" s="30"/>
      <c r="L611" s="30"/>
      <c r="M611" s="30"/>
    </row>
    <row r="612" spans="1:13" ht="12.75">
      <c r="A612" s="12"/>
      <c r="B612" s="12"/>
      <c r="C612" s="16">
        <v>4110</v>
      </c>
      <c r="D612" s="30" t="s">
        <v>40</v>
      </c>
      <c r="E612" s="47">
        <v>154300</v>
      </c>
      <c r="F612" s="47">
        <f aca="true" t="shared" si="42" ref="F612:F624">E612</f>
        <v>154300</v>
      </c>
      <c r="G612" s="47">
        <f>F612</f>
        <v>154300</v>
      </c>
      <c r="H612" s="30"/>
      <c r="I612" s="30"/>
      <c r="J612" s="30"/>
      <c r="K612" s="30"/>
      <c r="L612" s="30"/>
      <c r="M612" s="30"/>
    </row>
    <row r="613" spans="1:13" s="2" customFormat="1" ht="12.75">
      <c r="A613" s="12"/>
      <c r="B613" s="12"/>
      <c r="C613" s="16">
        <v>4120</v>
      </c>
      <c r="D613" s="30" t="s">
        <v>41</v>
      </c>
      <c r="E613" s="47">
        <v>21250</v>
      </c>
      <c r="F613" s="47">
        <f t="shared" si="42"/>
        <v>21250</v>
      </c>
      <c r="G613" s="47">
        <f>F613</f>
        <v>21250</v>
      </c>
      <c r="H613" s="30"/>
      <c r="I613" s="30"/>
      <c r="J613" s="30"/>
      <c r="K613" s="30"/>
      <c r="L613" s="30"/>
      <c r="M613" s="30"/>
    </row>
    <row r="614" spans="1:13" ht="12.75">
      <c r="A614" s="12"/>
      <c r="B614" s="12"/>
      <c r="C614" s="16">
        <v>4170</v>
      </c>
      <c r="D614" s="30" t="s">
        <v>42</v>
      </c>
      <c r="E614" s="47">
        <v>48000</v>
      </c>
      <c r="F614" s="47">
        <f t="shared" si="42"/>
        <v>48000</v>
      </c>
      <c r="G614" s="47">
        <f>F614</f>
        <v>48000</v>
      </c>
      <c r="H614" s="30"/>
      <c r="I614" s="30"/>
      <c r="J614" s="30"/>
      <c r="K614" s="30"/>
      <c r="L614" s="30"/>
      <c r="M614" s="30"/>
    </row>
    <row r="615" spans="1:13" s="7" customFormat="1" ht="12.75">
      <c r="A615" s="12"/>
      <c r="B615" s="12"/>
      <c r="C615" s="16">
        <v>4210</v>
      </c>
      <c r="D615" s="30" t="s">
        <v>33</v>
      </c>
      <c r="E615" s="47">
        <v>30345</v>
      </c>
      <c r="F615" s="47">
        <f t="shared" si="42"/>
        <v>30345</v>
      </c>
      <c r="G615" s="30"/>
      <c r="H615" s="30"/>
      <c r="I615" s="30"/>
      <c r="J615" s="30"/>
      <c r="K615" s="30"/>
      <c r="L615" s="30"/>
      <c r="M615" s="30"/>
    </row>
    <row r="616" spans="1:13" s="7" customFormat="1" ht="12.75">
      <c r="A616" s="12"/>
      <c r="B616" s="12"/>
      <c r="C616" s="16">
        <v>4260</v>
      </c>
      <c r="D616" s="30" t="s">
        <v>60</v>
      </c>
      <c r="E616" s="47">
        <v>3000</v>
      </c>
      <c r="F616" s="47">
        <f t="shared" si="42"/>
        <v>3000</v>
      </c>
      <c r="G616" s="30"/>
      <c r="H616" s="30"/>
      <c r="I616" s="30"/>
      <c r="J616" s="30"/>
      <c r="K616" s="30"/>
      <c r="L616" s="30"/>
      <c r="M616" s="30"/>
    </row>
    <row r="617" spans="1:13" s="7" customFormat="1" ht="12.75">
      <c r="A617" s="12"/>
      <c r="B617" s="12"/>
      <c r="C617" s="16">
        <v>4270</v>
      </c>
      <c r="D617" s="30" t="s">
        <v>61</v>
      </c>
      <c r="E617" s="47">
        <v>3000</v>
      </c>
      <c r="F617" s="47">
        <f t="shared" si="42"/>
        <v>3000</v>
      </c>
      <c r="G617" s="30"/>
      <c r="H617" s="30"/>
      <c r="I617" s="30"/>
      <c r="J617" s="30"/>
      <c r="K617" s="30"/>
      <c r="L617" s="30"/>
      <c r="M617" s="30"/>
    </row>
    <row r="618" spans="1:13" s="7" customFormat="1" ht="12.75">
      <c r="A618" s="12"/>
      <c r="B618" s="12"/>
      <c r="C618" s="16">
        <v>4280</v>
      </c>
      <c r="D618" s="30" t="s">
        <v>62</v>
      </c>
      <c r="E618" s="47">
        <v>2200</v>
      </c>
      <c r="F618" s="47">
        <f t="shared" si="42"/>
        <v>2200</v>
      </c>
      <c r="G618" s="30"/>
      <c r="H618" s="30"/>
      <c r="I618" s="30"/>
      <c r="J618" s="30"/>
      <c r="K618" s="30"/>
      <c r="L618" s="30"/>
      <c r="M618" s="30"/>
    </row>
    <row r="619" spans="1:13" s="7" customFormat="1" ht="12.75">
      <c r="A619" s="13"/>
      <c r="B619" s="13"/>
      <c r="C619" s="14">
        <v>4300</v>
      </c>
      <c r="D619" s="45" t="s">
        <v>31</v>
      </c>
      <c r="E619" s="46">
        <v>177000</v>
      </c>
      <c r="F619" s="46">
        <f t="shared" si="42"/>
        <v>177000</v>
      </c>
      <c r="G619" s="45"/>
      <c r="H619" s="45"/>
      <c r="I619" s="45"/>
      <c r="J619" s="45"/>
      <c r="K619" s="45"/>
      <c r="L619" s="45"/>
      <c r="M619" s="45"/>
    </row>
    <row r="620" spans="1:13" s="7" customFormat="1" ht="24">
      <c r="A620" s="12"/>
      <c r="B620" s="12"/>
      <c r="C620" s="12">
        <v>4300</v>
      </c>
      <c r="D620" s="43" t="s">
        <v>314</v>
      </c>
      <c r="E620" s="44">
        <v>5836746</v>
      </c>
      <c r="F620" s="44">
        <f t="shared" si="42"/>
        <v>5836746</v>
      </c>
      <c r="G620" s="43"/>
      <c r="H620" s="43"/>
      <c r="I620" s="43"/>
      <c r="J620" s="43"/>
      <c r="K620" s="43"/>
      <c r="L620" s="43"/>
      <c r="M620" s="43"/>
    </row>
    <row r="621" spans="1:13" s="7" customFormat="1" ht="12.75">
      <c r="A621" s="12"/>
      <c r="B621" s="12"/>
      <c r="C621" s="16">
        <v>4300</v>
      </c>
      <c r="D621" s="30" t="s">
        <v>315</v>
      </c>
      <c r="E621" s="47">
        <v>257904</v>
      </c>
      <c r="F621" s="47">
        <f t="shared" si="42"/>
        <v>257904</v>
      </c>
      <c r="G621" s="30"/>
      <c r="H621" s="30"/>
      <c r="I621" s="30"/>
      <c r="J621" s="30"/>
      <c r="K621" s="30"/>
      <c r="L621" s="30"/>
      <c r="M621" s="30"/>
    </row>
    <row r="622" spans="1:13" s="7" customFormat="1" ht="24">
      <c r="A622" s="12"/>
      <c r="B622" s="12"/>
      <c r="C622" s="16">
        <v>4360</v>
      </c>
      <c r="D622" s="30" t="s">
        <v>196</v>
      </c>
      <c r="E622" s="47">
        <v>9000</v>
      </c>
      <c r="F622" s="47">
        <f t="shared" si="42"/>
        <v>9000</v>
      </c>
      <c r="G622" s="30"/>
      <c r="H622" s="30"/>
      <c r="I622" s="30"/>
      <c r="J622" s="30"/>
      <c r="K622" s="30"/>
      <c r="L622" s="30"/>
      <c r="M622" s="30"/>
    </row>
    <row r="623" spans="1:13" s="7" customFormat="1" ht="12.75">
      <c r="A623" s="12"/>
      <c r="B623" s="12"/>
      <c r="C623" s="16">
        <v>4410</v>
      </c>
      <c r="D623" s="30" t="s">
        <v>63</v>
      </c>
      <c r="E623" s="51">
        <v>8000</v>
      </c>
      <c r="F623" s="47">
        <f t="shared" si="42"/>
        <v>8000</v>
      </c>
      <c r="G623" s="52"/>
      <c r="H623" s="52"/>
      <c r="I623" s="52"/>
      <c r="J623" s="52"/>
      <c r="K623" s="52"/>
      <c r="L623" s="52"/>
      <c r="M623" s="52"/>
    </row>
    <row r="624" spans="1:13" s="7" customFormat="1" ht="24">
      <c r="A624" s="12"/>
      <c r="B624" s="12"/>
      <c r="C624" s="16">
        <v>4440</v>
      </c>
      <c r="D624" s="30" t="s">
        <v>53</v>
      </c>
      <c r="E624" s="51">
        <v>15000</v>
      </c>
      <c r="F624" s="47">
        <f t="shared" si="42"/>
        <v>15000</v>
      </c>
      <c r="G624" s="52"/>
      <c r="H624" s="52"/>
      <c r="I624" s="52"/>
      <c r="J624" s="52"/>
      <c r="K624" s="52"/>
      <c r="L624" s="52"/>
      <c r="M624" s="52"/>
    </row>
    <row r="625" spans="1:13" s="7" customFormat="1" ht="24">
      <c r="A625" s="12"/>
      <c r="B625" s="12"/>
      <c r="C625" s="84">
        <v>4700</v>
      </c>
      <c r="D625" s="45" t="s">
        <v>56</v>
      </c>
      <c r="E625" s="62">
        <v>4000</v>
      </c>
      <c r="F625" s="46">
        <f>E625</f>
        <v>4000</v>
      </c>
      <c r="G625" s="61"/>
      <c r="H625" s="61"/>
      <c r="I625" s="61"/>
      <c r="J625" s="61"/>
      <c r="K625" s="61"/>
      <c r="L625" s="61"/>
      <c r="M625" s="61"/>
    </row>
    <row r="626" spans="1:13" s="7" customFormat="1" ht="12.75">
      <c r="A626" s="90"/>
      <c r="B626" s="90">
        <v>90003</v>
      </c>
      <c r="C626" s="90"/>
      <c r="D626" s="91" t="s">
        <v>116</v>
      </c>
      <c r="E626" s="99">
        <f>SUM(E627:E631)</f>
        <v>553000</v>
      </c>
      <c r="F626" s="99">
        <f>SUM(F627:F631)</f>
        <v>553000</v>
      </c>
      <c r="G626" s="99"/>
      <c r="H626" s="99"/>
      <c r="I626" s="99"/>
      <c r="J626" s="99"/>
      <c r="K626" s="99"/>
      <c r="L626" s="99"/>
      <c r="M626" s="99"/>
    </row>
    <row r="627" spans="1:13" s="7" customFormat="1" ht="24">
      <c r="A627" s="12"/>
      <c r="B627" s="12"/>
      <c r="C627" s="16">
        <v>4210</v>
      </c>
      <c r="D627" s="30" t="s">
        <v>270</v>
      </c>
      <c r="E627" s="51">
        <v>3000</v>
      </c>
      <c r="F627" s="51">
        <f>E627</f>
        <v>3000</v>
      </c>
      <c r="G627" s="52"/>
      <c r="H627" s="52"/>
      <c r="I627" s="52"/>
      <c r="J627" s="52"/>
      <c r="K627" s="52"/>
      <c r="L627" s="52"/>
      <c r="M627" s="52"/>
    </row>
    <row r="628" spans="1:13" s="7" customFormat="1" ht="12.75">
      <c r="A628" s="12"/>
      <c r="B628" s="12"/>
      <c r="C628" s="16">
        <v>4210</v>
      </c>
      <c r="D628" s="30" t="s">
        <v>33</v>
      </c>
      <c r="E628" s="51">
        <v>20000</v>
      </c>
      <c r="F628" s="51">
        <f>E628</f>
        <v>20000</v>
      </c>
      <c r="G628" s="52"/>
      <c r="H628" s="52"/>
      <c r="I628" s="52"/>
      <c r="J628" s="52"/>
      <c r="K628" s="52"/>
      <c r="L628" s="52"/>
      <c r="M628" s="52"/>
    </row>
    <row r="629" spans="1:13" s="7" customFormat="1" ht="24">
      <c r="A629" s="12"/>
      <c r="B629" s="12"/>
      <c r="C629" s="16">
        <v>4300</v>
      </c>
      <c r="D629" s="30" t="s">
        <v>256</v>
      </c>
      <c r="E629" s="51">
        <v>10000</v>
      </c>
      <c r="F629" s="51">
        <f>E629</f>
        <v>10000</v>
      </c>
      <c r="G629" s="52"/>
      <c r="H629" s="52"/>
      <c r="I629" s="52"/>
      <c r="J629" s="52"/>
      <c r="K629" s="52"/>
      <c r="L629" s="52"/>
      <c r="M629" s="52"/>
    </row>
    <row r="630" spans="1:13" s="7" customFormat="1" ht="24">
      <c r="A630" s="11"/>
      <c r="B630" s="11"/>
      <c r="C630" s="16">
        <v>4300</v>
      </c>
      <c r="D630" s="30" t="s">
        <v>257</v>
      </c>
      <c r="E630" s="51">
        <v>500000</v>
      </c>
      <c r="F630" s="51">
        <f>E630</f>
        <v>500000</v>
      </c>
      <c r="G630" s="52"/>
      <c r="H630" s="52"/>
      <c r="I630" s="52"/>
      <c r="J630" s="52"/>
      <c r="K630" s="52"/>
      <c r="L630" s="52"/>
      <c r="M630" s="52"/>
    </row>
    <row r="631" spans="1:13" s="7" customFormat="1" ht="31.5" customHeight="1">
      <c r="A631" s="14"/>
      <c r="B631" s="14"/>
      <c r="C631" s="14">
        <v>4300</v>
      </c>
      <c r="D631" s="45" t="s">
        <v>316</v>
      </c>
      <c r="E631" s="62">
        <v>20000</v>
      </c>
      <c r="F631" s="62">
        <f>E631</f>
        <v>20000</v>
      </c>
      <c r="G631" s="61"/>
      <c r="H631" s="61"/>
      <c r="I631" s="61"/>
      <c r="J631" s="61"/>
      <c r="K631" s="61"/>
      <c r="L631" s="61"/>
      <c r="M631" s="61"/>
    </row>
    <row r="632" spans="1:13" s="7" customFormat="1" ht="32.25" customHeight="1">
      <c r="A632" s="90"/>
      <c r="B632" s="90">
        <v>90004</v>
      </c>
      <c r="C632" s="90"/>
      <c r="D632" s="91" t="s">
        <v>117</v>
      </c>
      <c r="E632" s="99">
        <f>SUM(E633:E634)</f>
        <v>535000</v>
      </c>
      <c r="F632" s="99">
        <f>SUM(F633:F634)</f>
        <v>535000</v>
      </c>
      <c r="G632" s="99"/>
      <c r="H632" s="99"/>
      <c r="I632" s="99"/>
      <c r="J632" s="99"/>
      <c r="K632" s="99"/>
      <c r="L632" s="99"/>
      <c r="M632" s="99"/>
    </row>
    <row r="633" spans="1:13" s="7" customFormat="1" ht="24">
      <c r="A633" s="12"/>
      <c r="B633" s="12"/>
      <c r="C633" s="17">
        <v>4300</v>
      </c>
      <c r="D633" s="49" t="s">
        <v>225</v>
      </c>
      <c r="E633" s="51">
        <v>135000</v>
      </c>
      <c r="F633" s="51">
        <v>135000</v>
      </c>
      <c r="G633" s="64"/>
      <c r="H633" s="64"/>
      <c r="I633" s="64"/>
      <c r="J633" s="64"/>
      <c r="K633" s="64"/>
      <c r="L633" s="64"/>
      <c r="M633" s="64"/>
    </row>
    <row r="634" spans="1:13" s="7" customFormat="1" ht="24">
      <c r="A634" s="12"/>
      <c r="B634" s="12"/>
      <c r="C634" s="17">
        <v>4300</v>
      </c>
      <c r="D634" s="49" t="s">
        <v>243</v>
      </c>
      <c r="E634" s="69">
        <v>400000</v>
      </c>
      <c r="F634" s="69">
        <f>E634</f>
        <v>400000</v>
      </c>
      <c r="G634" s="64"/>
      <c r="H634" s="64"/>
      <c r="I634" s="64"/>
      <c r="J634" s="64"/>
      <c r="K634" s="64"/>
      <c r="L634" s="64"/>
      <c r="M634" s="64"/>
    </row>
    <row r="635" spans="1:13" s="7" customFormat="1" ht="24">
      <c r="A635" s="90"/>
      <c r="B635" s="90">
        <v>90005</v>
      </c>
      <c r="C635" s="90"/>
      <c r="D635" s="91" t="s">
        <v>265</v>
      </c>
      <c r="E635" s="99">
        <f>SUM(E636)</f>
        <v>9000</v>
      </c>
      <c r="F635" s="99">
        <f>SUM(F636)</f>
        <v>9000</v>
      </c>
      <c r="G635" s="99"/>
      <c r="H635" s="99"/>
      <c r="I635" s="99"/>
      <c r="J635" s="99"/>
      <c r="K635" s="99"/>
      <c r="L635" s="99"/>
      <c r="M635" s="99"/>
    </row>
    <row r="636" spans="1:13" s="7" customFormat="1" ht="36">
      <c r="A636" s="12"/>
      <c r="B636" s="12"/>
      <c r="C636" s="14">
        <v>4300</v>
      </c>
      <c r="D636" s="49" t="s">
        <v>304</v>
      </c>
      <c r="E636" s="51">
        <v>9000</v>
      </c>
      <c r="F636" s="51">
        <f>E636</f>
        <v>9000</v>
      </c>
      <c r="G636" s="52"/>
      <c r="H636" s="52"/>
      <c r="I636" s="52"/>
      <c r="J636" s="52"/>
      <c r="K636" s="52"/>
      <c r="L636" s="52"/>
      <c r="M636" s="51"/>
    </row>
    <row r="637" spans="1:13" s="7" customFormat="1" ht="24">
      <c r="A637" s="90"/>
      <c r="B637" s="90">
        <v>90008</v>
      </c>
      <c r="C637" s="90"/>
      <c r="D637" s="91" t="s">
        <v>318</v>
      </c>
      <c r="E637" s="99">
        <f>SUM(E638)</f>
        <v>30000</v>
      </c>
      <c r="F637" s="99">
        <f>SUM(F638)</f>
        <v>30000</v>
      </c>
      <c r="G637" s="99"/>
      <c r="H637" s="99"/>
      <c r="I637" s="99"/>
      <c r="J637" s="99"/>
      <c r="K637" s="99"/>
      <c r="L637" s="99"/>
      <c r="M637" s="99"/>
    </row>
    <row r="638" spans="1:13" s="7" customFormat="1" ht="24">
      <c r="A638" s="12"/>
      <c r="B638" s="12"/>
      <c r="C638" s="17">
        <v>4300</v>
      </c>
      <c r="D638" s="49" t="s">
        <v>317</v>
      </c>
      <c r="E638" s="69">
        <v>30000</v>
      </c>
      <c r="F638" s="69">
        <f>E638</f>
        <v>30000</v>
      </c>
      <c r="G638" s="64"/>
      <c r="H638" s="64"/>
      <c r="I638" s="64"/>
      <c r="J638" s="64"/>
      <c r="K638" s="64"/>
      <c r="L638" s="64"/>
      <c r="M638" s="69"/>
    </row>
    <row r="639" spans="1:13" s="7" customFormat="1" ht="12.75">
      <c r="A639" s="216"/>
      <c r="B639" s="216"/>
      <c r="C639" s="216"/>
      <c r="D639" s="251"/>
      <c r="E639" s="252"/>
      <c r="F639" s="252"/>
      <c r="G639" s="253"/>
      <c r="H639" s="253"/>
      <c r="I639" s="253"/>
      <c r="J639" s="253"/>
      <c r="K639" s="253"/>
      <c r="L639" s="253"/>
      <c r="M639" s="252"/>
    </row>
    <row r="640" spans="1:13" s="7" customFormat="1" ht="15.75" customHeight="1">
      <c r="A640" s="222"/>
      <c r="B640" s="222">
        <v>90015</v>
      </c>
      <c r="C640" s="222"/>
      <c r="D640" s="223" t="s">
        <v>118</v>
      </c>
      <c r="E640" s="229">
        <f>SUM(E641:E647)</f>
        <v>1963993</v>
      </c>
      <c r="F640" s="229">
        <f>SUM(F641:F647)</f>
        <v>1514889</v>
      </c>
      <c r="G640" s="229">
        <f>SUM(G641:G647)</f>
        <v>35000</v>
      </c>
      <c r="H640" s="229"/>
      <c r="I640" s="229"/>
      <c r="J640" s="229"/>
      <c r="K640" s="229"/>
      <c r="L640" s="229"/>
      <c r="M640" s="229">
        <f>SUM(M641:M647)</f>
        <v>449104</v>
      </c>
    </row>
    <row r="641" spans="1:13" s="7" customFormat="1" ht="12.75">
      <c r="A641" s="17"/>
      <c r="B641" s="17"/>
      <c r="C641" s="16">
        <v>4110</v>
      </c>
      <c r="D641" s="30" t="s">
        <v>40</v>
      </c>
      <c r="E641" s="51">
        <v>5000</v>
      </c>
      <c r="F641" s="51">
        <f aca="true" t="shared" si="43" ref="F641:F646">E641</f>
        <v>5000</v>
      </c>
      <c r="G641" s="51">
        <f>E641</f>
        <v>5000</v>
      </c>
      <c r="H641" s="52"/>
      <c r="I641" s="52"/>
      <c r="J641" s="52"/>
      <c r="K641" s="52"/>
      <c r="L641" s="52"/>
      <c r="M641" s="52"/>
    </row>
    <row r="642" spans="1:13" s="7" customFormat="1" ht="12.75">
      <c r="A642" s="12"/>
      <c r="B642" s="12"/>
      <c r="C642" s="16">
        <v>4170</v>
      </c>
      <c r="D642" s="30" t="s">
        <v>42</v>
      </c>
      <c r="E642" s="51">
        <v>30000</v>
      </c>
      <c r="F642" s="51">
        <f t="shared" si="43"/>
        <v>30000</v>
      </c>
      <c r="G642" s="51">
        <f>E642</f>
        <v>30000</v>
      </c>
      <c r="H642" s="52"/>
      <c r="I642" s="52"/>
      <c r="J642" s="52"/>
      <c r="K642" s="52"/>
      <c r="L642" s="52"/>
      <c r="M642" s="52"/>
    </row>
    <row r="643" spans="1:13" s="7" customFormat="1" ht="12.75">
      <c r="A643" s="12"/>
      <c r="B643" s="12"/>
      <c r="C643" s="16">
        <v>4210</v>
      </c>
      <c r="D643" s="30" t="s">
        <v>33</v>
      </c>
      <c r="E643" s="51">
        <v>50000</v>
      </c>
      <c r="F643" s="51">
        <f t="shared" si="43"/>
        <v>50000</v>
      </c>
      <c r="G643" s="51"/>
      <c r="H643" s="52"/>
      <c r="I643" s="52"/>
      <c r="J643" s="52"/>
      <c r="K643" s="52"/>
      <c r="L643" s="52"/>
      <c r="M643" s="52"/>
    </row>
    <row r="644" spans="1:13" s="7" customFormat="1" ht="12.75">
      <c r="A644" s="12"/>
      <c r="B644" s="12"/>
      <c r="C644" s="16">
        <v>4260</v>
      </c>
      <c r="D644" s="30" t="s">
        <v>84</v>
      </c>
      <c r="E644" s="51">
        <v>1100000</v>
      </c>
      <c r="F644" s="51">
        <f t="shared" si="43"/>
        <v>1100000</v>
      </c>
      <c r="G644" s="52"/>
      <c r="H644" s="52"/>
      <c r="I644" s="52"/>
      <c r="J644" s="52"/>
      <c r="K644" s="52"/>
      <c r="L644" s="52"/>
      <c r="M644" s="52"/>
    </row>
    <row r="645" spans="1:13" s="7" customFormat="1" ht="24">
      <c r="A645" s="12"/>
      <c r="B645" s="12"/>
      <c r="C645" s="16">
        <v>4270</v>
      </c>
      <c r="D645" s="30" t="s">
        <v>319</v>
      </c>
      <c r="E645" s="51">
        <v>300000</v>
      </c>
      <c r="F645" s="51">
        <f t="shared" si="43"/>
        <v>300000</v>
      </c>
      <c r="G645" s="52"/>
      <c r="H645" s="52"/>
      <c r="I645" s="52"/>
      <c r="J645" s="52"/>
      <c r="K645" s="52"/>
      <c r="L645" s="52"/>
      <c r="M645" s="52"/>
    </row>
    <row r="646" spans="1:13" s="7" customFormat="1" ht="48">
      <c r="A646" s="12"/>
      <c r="B646" s="12"/>
      <c r="C646" s="17">
        <v>4300</v>
      </c>
      <c r="D646" s="49" t="s">
        <v>335</v>
      </c>
      <c r="E646" s="69">
        <v>29889</v>
      </c>
      <c r="F646" s="69">
        <f t="shared" si="43"/>
        <v>29889</v>
      </c>
      <c r="G646" s="64"/>
      <c r="H646" s="64"/>
      <c r="I646" s="64"/>
      <c r="J646" s="64"/>
      <c r="K646" s="64"/>
      <c r="L646" s="64"/>
      <c r="M646" s="64"/>
    </row>
    <row r="647" spans="1:13" s="7" customFormat="1" ht="21" customHeight="1">
      <c r="A647" s="13"/>
      <c r="B647" s="13"/>
      <c r="C647" s="14">
        <v>6050</v>
      </c>
      <c r="D647" s="217" t="s">
        <v>229</v>
      </c>
      <c r="E647" s="62">
        <v>449104</v>
      </c>
      <c r="F647" s="62"/>
      <c r="G647" s="61"/>
      <c r="H647" s="61"/>
      <c r="I647" s="61"/>
      <c r="J647" s="61"/>
      <c r="K647" s="61"/>
      <c r="L647" s="61"/>
      <c r="M647" s="62">
        <f>E647</f>
        <v>449104</v>
      </c>
    </row>
    <row r="648" spans="1:13" s="7" customFormat="1" ht="37.5" customHeight="1">
      <c r="A648" s="90"/>
      <c r="B648" s="90">
        <v>90019</v>
      </c>
      <c r="C648" s="90"/>
      <c r="D648" s="91" t="s">
        <v>119</v>
      </c>
      <c r="E648" s="99">
        <f>SUM(E649:E650)</f>
        <v>65000</v>
      </c>
      <c r="F648" s="229">
        <f>SUM(F649:F650)</f>
        <v>65000</v>
      </c>
      <c r="G648" s="99"/>
      <c r="H648" s="99"/>
      <c r="I648" s="99"/>
      <c r="J648" s="99"/>
      <c r="K648" s="99"/>
      <c r="L648" s="99"/>
      <c r="M648" s="99"/>
    </row>
    <row r="649" spans="1:13" s="7" customFormat="1" ht="12.75" customHeight="1">
      <c r="A649" s="12"/>
      <c r="B649" s="12"/>
      <c r="C649" s="16">
        <v>4300</v>
      </c>
      <c r="D649" s="30" t="s">
        <v>99</v>
      </c>
      <c r="E649" s="51">
        <v>35000</v>
      </c>
      <c r="F649" s="51">
        <f>E649</f>
        <v>35000</v>
      </c>
      <c r="G649" s="64"/>
      <c r="H649" s="64"/>
      <c r="I649" s="64"/>
      <c r="J649" s="64"/>
      <c r="K649" s="64"/>
      <c r="L649" s="64"/>
      <c r="M649" s="64"/>
    </row>
    <row r="650" spans="1:13" s="7" customFormat="1" ht="24">
      <c r="A650" s="12"/>
      <c r="B650" s="12"/>
      <c r="C650" s="16">
        <v>4390</v>
      </c>
      <c r="D650" s="30" t="s">
        <v>226</v>
      </c>
      <c r="E650" s="51">
        <v>30000</v>
      </c>
      <c r="F650" s="160">
        <f>E650</f>
        <v>30000</v>
      </c>
      <c r="G650" s="120"/>
      <c r="H650" s="120"/>
      <c r="I650" s="120"/>
      <c r="J650" s="120"/>
      <c r="K650" s="120"/>
      <c r="L650" s="120"/>
      <c r="M650" s="120"/>
    </row>
    <row r="651" spans="1:13" s="7" customFormat="1" ht="12.75">
      <c r="A651" s="90"/>
      <c r="B651" s="90">
        <v>90095</v>
      </c>
      <c r="C651" s="90"/>
      <c r="D651" s="91" t="s">
        <v>27</v>
      </c>
      <c r="E651" s="99">
        <f>SUM(E652:E654)</f>
        <v>293500</v>
      </c>
      <c r="F651" s="99">
        <f>SUM(F652:F654)</f>
        <v>293500</v>
      </c>
      <c r="G651" s="99"/>
      <c r="H651" s="99"/>
      <c r="I651" s="99"/>
      <c r="J651" s="99"/>
      <c r="K651" s="99"/>
      <c r="L651" s="99"/>
      <c r="M651" s="99"/>
    </row>
    <row r="652" spans="1:13" ht="12.75">
      <c r="A652" s="12"/>
      <c r="B652" s="12"/>
      <c r="C652" s="16">
        <v>4210</v>
      </c>
      <c r="D652" s="30" t="s">
        <v>33</v>
      </c>
      <c r="E652" s="51">
        <v>16000</v>
      </c>
      <c r="F652" s="51">
        <f>E652</f>
        <v>16000</v>
      </c>
      <c r="G652" s="64"/>
      <c r="H652" s="64"/>
      <c r="I652" s="64"/>
      <c r="J652" s="64"/>
      <c r="K652" s="64"/>
      <c r="L652" s="64"/>
      <c r="M652" s="64"/>
    </row>
    <row r="653" spans="1:13" ht="24">
      <c r="A653" s="12"/>
      <c r="B653" s="12"/>
      <c r="C653" s="16">
        <v>4300</v>
      </c>
      <c r="D653" s="30" t="s">
        <v>327</v>
      </c>
      <c r="E653" s="51">
        <v>250000</v>
      </c>
      <c r="F653" s="51">
        <f>E653</f>
        <v>250000</v>
      </c>
      <c r="G653" s="64"/>
      <c r="H653" s="64"/>
      <c r="I653" s="64"/>
      <c r="J653" s="64"/>
      <c r="K653" s="64"/>
      <c r="L653" s="64"/>
      <c r="M653" s="64"/>
    </row>
    <row r="654" spans="1:13" ht="12.75">
      <c r="A654" s="12"/>
      <c r="B654" s="12"/>
      <c r="C654" s="16">
        <v>4300</v>
      </c>
      <c r="D654" s="30" t="s">
        <v>99</v>
      </c>
      <c r="E654" s="51">
        <v>27500</v>
      </c>
      <c r="F654" s="51">
        <f>E654</f>
        <v>27500</v>
      </c>
      <c r="G654" s="64"/>
      <c r="H654" s="64"/>
      <c r="I654" s="64"/>
      <c r="J654" s="64"/>
      <c r="K654" s="64"/>
      <c r="L654" s="64"/>
      <c r="M654" s="64"/>
    </row>
    <row r="655" spans="1:13" ht="22.5" customHeight="1">
      <c r="A655" s="86">
        <v>921</v>
      </c>
      <c r="B655" s="86"/>
      <c r="C655" s="87"/>
      <c r="D655" s="88" t="s">
        <v>120</v>
      </c>
      <c r="E655" s="100">
        <f>E656+E658+E664+E660+E662</f>
        <v>4900000</v>
      </c>
      <c r="F655" s="100">
        <f>F656+F658+F664+F660+F662</f>
        <v>4900000</v>
      </c>
      <c r="G655" s="100"/>
      <c r="H655" s="100">
        <f>H656+H658+H664</f>
        <v>4890000</v>
      </c>
      <c r="I655" s="100"/>
      <c r="J655" s="100"/>
      <c r="K655" s="100"/>
      <c r="L655" s="100"/>
      <c r="M655" s="100"/>
    </row>
    <row r="656" spans="1:13" s="2" customFormat="1" ht="24" customHeight="1">
      <c r="A656" s="94"/>
      <c r="B656" s="94">
        <v>92109</v>
      </c>
      <c r="C656" s="94"/>
      <c r="D656" s="95" t="s">
        <v>266</v>
      </c>
      <c r="E656" s="102">
        <f>SUM(E657:E657)</f>
        <v>3650000</v>
      </c>
      <c r="F656" s="102">
        <f>SUM(F657:F657)</f>
        <v>3650000</v>
      </c>
      <c r="G656" s="102"/>
      <c r="H656" s="102">
        <f>SUM(H657:H657)</f>
        <v>3650000</v>
      </c>
      <c r="I656" s="102"/>
      <c r="J656" s="102"/>
      <c r="K656" s="102"/>
      <c r="L656" s="102"/>
      <c r="M656" s="102"/>
    </row>
    <row r="657" spans="1:13" ht="24">
      <c r="A657" s="17"/>
      <c r="B657" s="17"/>
      <c r="C657" s="16">
        <v>2480</v>
      </c>
      <c r="D657" s="30" t="s">
        <v>164</v>
      </c>
      <c r="E657" s="51">
        <v>3650000</v>
      </c>
      <c r="F657" s="51">
        <f>E657</f>
        <v>3650000</v>
      </c>
      <c r="G657" s="52"/>
      <c r="H657" s="51">
        <f>F657</f>
        <v>3650000</v>
      </c>
      <c r="I657" s="51"/>
      <c r="J657" s="51"/>
      <c r="K657" s="51"/>
      <c r="L657" s="52"/>
      <c r="M657" s="52"/>
    </row>
    <row r="658" spans="1:13" ht="12.75">
      <c r="A658" s="90"/>
      <c r="B658" s="90">
        <v>92116</v>
      </c>
      <c r="C658" s="90"/>
      <c r="D658" s="91" t="s">
        <v>121</v>
      </c>
      <c r="E658" s="99">
        <f>E659</f>
        <v>1200000</v>
      </c>
      <c r="F658" s="99">
        <f>F659</f>
        <v>1200000</v>
      </c>
      <c r="G658" s="99"/>
      <c r="H658" s="99">
        <f>H659</f>
        <v>1200000</v>
      </c>
      <c r="I658" s="99"/>
      <c r="J658" s="99"/>
      <c r="K658" s="99"/>
      <c r="L658" s="104"/>
      <c r="M658" s="104"/>
    </row>
    <row r="659" spans="1:13" ht="24" customHeight="1">
      <c r="A659" s="17"/>
      <c r="B659" s="17"/>
      <c r="C659" s="17">
        <v>2480</v>
      </c>
      <c r="D659" s="49" t="s">
        <v>164</v>
      </c>
      <c r="E659" s="69">
        <v>1200000</v>
      </c>
      <c r="F659" s="69">
        <f>E659</f>
        <v>1200000</v>
      </c>
      <c r="G659" s="64"/>
      <c r="H659" s="69">
        <f>F659</f>
        <v>1200000</v>
      </c>
      <c r="I659" s="69"/>
      <c r="J659" s="69"/>
      <c r="K659" s="69"/>
      <c r="L659" s="64"/>
      <c r="M659" s="64"/>
    </row>
    <row r="660" spans="1:13" ht="31.5" customHeight="1">
      <c r="A660" s="90"/>
      <c r="B660" s="90">
        <v>92120</v>
      </c>
      <c r="C660" s="90"/>
      <c r="D660" s="91" t="s">
        <v>268</v>
      </c>
      <c r="E660" s="99">
        <f>E661</f>
        <v>5000</v>
      </c>
      <c r="F660" s="99">
        <f>F661</f>
        <v>5000</v>
      </c>
      <c r="G660" s="99"/>
      <c r="H660" s="99"/>
      <c r="I660" s="99"/>
      <c r="J660" s="99"/>
      <c r="K660" s="99"/>
      <c r="L660" s="104"/>
      <c r="M660" s="104"/>
    </row>
    <row r="661" spans="1:13" ht="12.75">
      <c r="A661" s="17"/>
      <c r="B661" s="17"/>
      <c r="C661" s="16">
        <v>4300</v>
      </c>
      <c r="D661" s="30" t="s">
        <v>99</v>
      </c>
      <c r="E661" s="69">
        <v>5000</v>
      </c>
      <c r="F661" s="69">
        <f>E661</f>
        <v>5000</v>
      </c>
      <c r="G661" s="64"/>
      <c r="H661" s="69"/>
      <c r="I661" s="69"/>
      <c r="J661" s="69"/>
      <c r="K661" s="69"/>
      <c r="L661" s="64"/>
      <c r="M661" s="64"/>
    </row>
    <row r="662" spans="1:13" ht="43.5" customHeight="1">
      <c r="A662" s="90"/>
      <c r="B662" s="90">
        <v>92127</v>
      </c>
      <c r="C662" s="90"/>
      <c r="D662" s="91" t="s">
        <v>269</v>
      </c>
      <c r="E662" s="99">
        <f>SUM(E663:E663)</f>
        <v>5000</v>
      </c>
      <c r="F662" s="99">
        <f>SUM(F663:F663)</f>
        <v>5000</v>
      </c>
      <c r="G662" s="99"/>
      <c r="H662" s="99"/>
      <c r="I662" s="99"/>
      <c r="J662" s="99"/>
      <c r="K662" s="99"/>
      <c r="L662" s="104"/>
      <c r="M662" s="104"/>
    </row>
    <row r="663" spans="1:13" ht="12.75" customHeight="1">
      <c r="A663" s="14"/>
      <c r="B663" s="14"/>
      <c r="C663" s="14">
        <v>4210</v>
      </c>
      <c r="D663" s="45" t="s">
        <v>33</v>
      </c>
      <c r="E663" s="331">
        <v>5000</v>
      </c>
      <c r="F663" s="331">
        <f>E663</f>
        <v>5000</v>
      </c>
      <c r="G663" s="61"/>
      <c r="H663" s="331"/>
      <c r="I663" s="331"/>
      <c r="J663" s="331"/>
      <c r="K663" s="331"/>
      <c r="L663" s="61"/>
      <c r="M663" s="61"/>
    </row>
    <row r="664" spans="1:13" ht="16.5" customHeight="1">
      <c r="A664" s="222"/>
      <c r="B664" s="222">
        <v>92195</v>
      </c>
      <c r="C664" s="222"/>
      <c r="D664" s="223" t="s">
        <v>27</v>
      </c>
      <c r="E664" s="229">
        <f>E665</f>
        <v>40000</v>
      </c>
      <c r="F664" s="229">
        <f>F665</f>
        <v>40000</v>
      </c>
      <c r="G664" s="229"/>
      <c r="H664" s="229">
        <f>H665</f>
        <v>40000</v>
      </c>
      <c r="I664" s="229"/>
      <c r="J664" s="229"/>
      <c r="K664" s="229"/>
      <c r="L664" s="231"/>
      <c r="M664" s="231"/>
    </row>
    <row r="665" spans="1:13" ht="84">
      <c r="A665" s="14"/>
      <c r="B665" s="14"/>
      <c r="C665" s="174">
        <v>2360</v>
      </c>
      <c r="D665" s="175" t="s">
        <v>166</v>
      </c>
      <c r="E665" s="66">
        <v>40000</v>
      </c>
      <c r="F665" s="66">
        <f>E665</f>
        <v>40000</v>
      </c>
      <c r="G665" s="63"/>
      <c r="H665" s="66">
        <f>E665</f>
        <v>40000</v>
      </c>
      <c r="I665" s="66"/>
      <c r="J665" s="66"/>
      <c r="K665" s="66"/>
      <c r="L665" s="63"/>
      <c r="M665" s="63"/>
    </row>
    <row r="666" spans="1:13" ht="48">
      <c r="A666" s="86">
        <v>925</v>
      </c>
      <c r="B666" s="86"/>
      <c r="C666" s="87"/>
      <c r="D666" s="88" t="s">
        <v>267</v>
      </c>
      <c r="E666" s="100">
        <f>E667</f>
        <v>18000</v>
      </c>
      <c r="F666" s="100">
        <f>F667</f>
        <v>18000</v>
      </c>
      <c r="G666" s="100"/>
      <c r="H666" s="100"/>
      <c r="I666" s="100"/>
      <c r="J666" s="100"/>
      <c r="K666" s="100"/>
      <c r="L666" s="100"/>
      <c r="M666" s="100"/>
    </row>
    <row r="667" spans="1:13" ht="12.75">
      <c r="A667" s="94"/>
      <c r="B667" s="94">
        <v>92503</v>
      </c>
      <c r="C667" s="94"/>
      <c r="D667" s="95" t="s">
        <v>259</v>
      </c>
      <c r="E667" s="102">
        <f>SUM(E668:E668)</f>
        <v>18000</v>
      </c>
      <c r="F667" s="102">
        <f>SUM(F668:F668)</f>
        <v>18000</v>
      </c>
      <c r="G667" s="102"/>
      <c r="H667" s="102"/>
      <c r="I667" s="102"/>
      <c r="J667" s="102"/>
      <c r="K667" s="102"/>
      <c r="L667" s="102"/>
      <c r="M667" s="102"/>
    </row>
    <row r="668" spans="1:13" ht="12.75">
      <c r="A668" s="17"/>
      <c r="B668" s="17"/>
      <c r="C668" s="131">
        <v>4300</v>
      </c>
      <c r="D668" s="134" t="s">
        <v>99</v>
      </c>
      <c r="E668" s="69">
        <v>18000</v>
      </c>
      <c r="F668" s="69">
        <f>E668</f>
        <v>18000</v>
      </c>
      <c r="G668" s="64"/>
      <c r="H668" s="69"/>
      <c r="I668" s="69"/>
      <c r="J668" s="69"/>
      <c r="K668" s="69"/>
      <c r="L668" s="64"/>
      <c r="M668" s="64"/>
    </row>
    <row r="669" spans="1:13" ht="12.75">
      <c r="A669" s="86">
        <v>926</v>
      </c>
      <c r="B669" s="86"/>
      <c r="C669" s="87"/>
      <c r="D669" s="88" t="s">
        <v>189</v>
      </c>
      <c r="E669" s="100">
        <f>E670</f>
        <v>5923000</v>
      </c>
      <c r="F669" s="100">
        <f>F670</f>
        <v>5923000</v>
      </c>
      <c r="G669" s="100">
        <f>G670</f>
        <v>2200000</v>
      </c>
      <c r="H669" s="100">
        <f>H670</f>
        <v>450000</v>
      </c>
      <c r="I669" s="100">
        <f>I670</f>
        <v>25000</v>
      </c>
      <c r="J669" s="100"/>
      <c r="K669" s="100"/>
      <c r="L669" s="100"/>
      <c r="M669" s="100"/>
    </row>
    <row r="670" spans="1:13" ht="24">
      <c r="A670" s="94"/>
      <c r="B670" s="94">
        <v>92605</v>
      </c>
      <c r="C670" s="94"/>
      <c r="D670" s="95" t="s">
        <v>248</v>
      </c>
      <c r="E670" s="102">
        <f>SUM(E671:E693)</f>
        <v>5923000</v>
      </c>
      <c r="F670" s="102">
        <f>SUM(F671:F693)</f>
        <v>5923000</v>
      </c>
      <c r="G670" s="102">
        <f>SUM(G671:G693)</f>
        <v>2200000</v>
      </c>
      <c r="H670" s="102">
        <f>SUM(H671:H693)</f>
        <v>450000</v>
      </c>
      <c r="I670" s="102">
        <f>SUM(I671:I693)</f>
        <v>25000</v>
      </c>
      <c r="J670" s="102"/>
      <c r="K670" s="102"/>
      <c r="L670" s="102"/>
      <c r="M670" s="102"/>
    </row>
    <row r="671" spans="1:13" ht="96">
      <c r="A671" s="183"/>
      <c r="B671" s="183"/>
      <c r="C671" s="258">
        <v>2360</v>
      </c>
      <c r="D671" s="72" t="s">
        <v>294</v>
      </c>
      <c r="E671" s="180">
        <v>450000</v>
      </c>
      <c r="F671" s="180">
        <f>E671</f>
        <v>450000</v>
      </c>
      <c r="G671" s="180"/>
      <c r="H671" s="180">
        <f>F671</f>
        <v>450000</v>
      </c>
      <c r="I671" s="180"/>
      <c r="J671" s="180"/>
      <c r="K671" s="180"/>
      <c r="L671" s="180"/>
      <c r="M671" s="180"/>
    </row>
    <row r="672" spans="1:13" ht="16.5" customHeight="1">
      <c r="A672" s="12"/>
      <c r="B672" s="12"/>
      <c r="C672" s="16">
        <v>3020</v>
      </c>
      <c r="D672" s="30" t="s">
        <v>212</v>
      </c>
      <c r="E672" s="51">
        <v>5000</v>
      </c>
      <c r="F672" s="51">
        <f>E672</f>
        <v>5000</v>
      </c>
      <c r="G672" s="52"/>
      <c r="H672" s="52"/>
      <c r="I672" s="51">
        <f>E672</f>
        <v>5000</v>
      </c>
      <c r="J672" s="52"/>
      <c r="K672" s="52"/>
      <c r="L672" s="52"/>
      <c r="M672" s="52"/>
    </row>
    <row r="673" spans="1:13" ht="12.75">
      <c r="A673" s="12"/>
      <c r="B673" s="12"/>
      <c r="C673" s="16">
        <v>3240</v>
      </c>
      <c r="D673" s="30" t="s">
        <v>227</v>
      </c>
      <c r="E673" s="51">
        <v>20000</v>
      </c>
      <c r="F673" s="51">
        <f>E673</f>
        <v>20000</v>
      </c>
      <c r="G673" s="52"/>
      <c r="H673" s="52"/>
      <c r="I673" s="51">
        <f>F673</f>
        <v>20000</v>
      </c>
      <c r="J673" s="52"/>
      <c r="K673" s="52"/>
      <c r="L673" s="52"/>
      <c r="M673" s="52"/>
    </row>
    <row r="674" spans="1:13" ht="21" customHeight="1">
      <c r="A674" s="12"/>
      <c r="B674" s="12"/>
      <c r="C674" s="16">
        <v>4010</v>
      </c>
      <c r="D674" s="30" t="s">
        <v>58</v>
      </c>
      <c r="E674" s="51">
        <v>1350000</v>
      </c>
      <c r="F674" s="51">
        <f aca="true" t="shared" si="44" ref="F674:F681">E674</f>
        <v>1350000</v>
      </c>
      <c r="G674" s="51">
        <f>E674</f>
        <v>1350000</v>
      </c>
      <c r="H674" s="52"/>
      <c r="I674" s="51"/>
      <c r="J674" s="52"/>
      <c r="K674" s="52"/>
      <c r="L674" s="52"/>
      <c r="M674" s="52"/>
    </row>
    <row r="675" spans="1:13" ht="12.75">
      <c r="A675" s="12"/>
      <c r="B675" s="12"/>
      <c r="C675" s="16">
        <v>4040</v>
      </c>
      <c r="D675" s="30" t="s">
        <v>107</v>
      </c>
      <c r="E675" s="51">
        <v>85000</v>
      </c>
      <c r="F675" s="51">
        <f t="shared" si="44"/>
        <v>85000</v>
      </c>
      <c r="G675" s="51">
        <f>E675</f>
        <v>85000</v>
      </c>
      <c r="H675" s="52"/>
      <c r="I675" s="51"/>
      <c r="J675" s="52"/>
      <c r="K675" s="52"/>
      <c r="L675" s="52"/>
      <c r="M675" s="52"/>
    </row>
    <row r="676" spans="1:13" ht="12.75">
      <c r="A676" s="12"/>
      <c r="B676" s="12"/>
      <c r="C676" s="16">
        <v>4110</v>
      </c>
      <c r="D676" s="30" t="s">
        <v>94</v>
      </c>
      <c r="E676" s="51">
        <v>250000</v>
      </c>
      <c r="F676" s="51">
        <f t="shared" si="44"/>
        <v>250000</v>
      </c>
      <c r="G676" s="51">
        <f>E676</f>
        <v>250000</v>
      </c>
      <c r="H676" s="52"/>
      <c r="I676" s="51"/>
      <c r="J676" s="52"/>
      <c r="K676" s="52"/>
      <c r="L676" s="52"/>
      <c r="M676" s="52"/>
    </row>
    <row r="677" spans="1:13" ht="12.75">
      <c r="A677" s="13"/>
      <c r="B677" s="13"/>
      <c r="C677" s="14">
        <v>4120</v>
      </c>
      <c r="D677" s="45" t="s">
        <v>41</v>
      </c>
      <c r="E677" s="62">
        <v>45000</v>
      </c>
      <c r="F677" s="62">
        <f t="shared" si="44"/>
        <v>45000</v>
      </c>
      <c r="G677" s="62">
        <f>E677</f>
        <v>45000</v>
      </c>
      <c r="H677" s="61"/>
      <c r="I677" s="62"/>
      <c r="J677" s="61"/>
      <c r="K677" s="61"/>
      <c r="L677" s="61"/>
      <c r="M677" s="61"/>
    </row>
    <row r="678" spans="1:13" ht="12.75">
      <c r="A678" s="135"/>
      <c r="B678" s="135"/>
      <c r="C678" s="147">
        <v>4170</v>
      </c>
      <c r="D678" s="130" t="s">
        <v>221</v>
      </c>
      <c r="E678" s="148">
        <v>470000</v>
      </c>
      <c r="F678" s="148">
        <f t="shared" si="44"/>
        <v>470000</v>
      </c>
      <c r="G678" s="148">
        <f>E678</f>
        <v>470000</v>
      </c>
      <c r="H678" s="149"/>
      <c r="I678" s="148"/>
      <c r="J678" s="149"/>
      <c r="K678" s="149"/>
      <c r="L678" s="149"/>
      <c r="M678" s="149"/>
    </row>
    <row r="679" spans="1:13" ht="12.75">
      <c r="A679" s="12"/>
      <c r="B679" s="12"/>
      <c r="C679" s="16">
        <v>4190</v>
      </c>
      <c r="D679" s="30" t="s">
        <v>228</v>
      </c>
      <c r="E679" s="51">
        <v>100000</v>
      </c>
      <c r="F679" s="51">
        <f>E679</f>
        <v>100000</v>
      </c>
      <c r="G679" s="52"/>
      <c r="H679" s="52"/>
      <c r="I679" s="52"/>
      <c r="J679" s="52"/>
      <c r="K679" s="52"/>
      <c r="L679" s="52"/>
      <c r="M679" s="52"/>
    </row>
    <row r="680" spans="1:13" ht="12.75">
      <c r="A680" s="12"/>
      <c r="B680" s="12"/>
      <c r="C680" s="16">
        <v>4210</v>
      </c>
      <c r="D680" s="30" t="s">
        <v>33</v>
      </c>
      <c r="E680" s="51">
        <v>800000</v>
      </c>
      <c r="F680" s="51">
        <f t="shared" si="44"/>
        <v>800000</v>
      </c>
      <c r="G680" s="52"/>
      <c r="H680" s="52"/>
      <c r="I680" s="52"/>
      <c r="J680" s="52"/>
      <c r="K680" s="52"/>
      <c r="L680" s="52"/>
      <c r="M680" s="52"/>
    </row>
    <row r="681" spans="1:13" ht="16.5" customHeight="1">
      <c r="A681" s="12"/>
      <c r="B681" s="12"/>
      <c r="C681" s="16">
        <v>4260</v>
      </c>
      <c r="D681" s="30" t="s">
        <v>84</v>
      </c>
      <c r="E681" s="51">
        <v>80000</v>
      </c>
      <c r="F681" s="51">
        <f t="shared" si="44"/>
        <v>80000</v>
      </c>
      <c r="G681" s="52"/>
      <c r="H681" s="52"/>
      <c r="I681" s="52"/>
      <c r="J681" s="52"/>
      <c r="K681" s="52"/>
      <c r="L681" s="52"/>
      <c r="M681" s="52"/>
    </row>
    <row r="682" spans="1:13" ht="12.75">
      <c r="A682" s="12"/>
      <c r="B682" s="12"/>
      <c r="C682" s="16">
        <v>4270</v>
      </c>
      <c r="D682" s="30" t="s">
        <v>71</v>
      </c>
      <c r="E682" s="51">
        <v>800000</v>
      </c>
      <c r="F682" s="51">
        <f aca="true" t="shared" si="45" ref="F682:F693">E682</f>
        <v>800000</v>
      </c>
      <c r="G682" s="52"/>
      <c r="H682" s="52"/>
      <c r="I682" s="52"/>
      <c r="J682" s="52"/>
      <c r="K682" s="52"/>
      <c r="L682" s="52"/>
      <c r="M682" s="52"/>
    </row>
    <row r="683" spans="1:13" s="7" customFormat="1" ht="12.75">
      <c r="A683" s="12"/>
      <c r="B683" s="12"/>
      <c r="C683" s="16">
        <v>4280</v>
      </c>
      <c r="D683" s="30" t="s">
        <v>62</v>
      </c>
      <c r="E683" s="51">
        <v>2000</v>
      </c>
      <c r="F683" s="51">
        <f t="shared" si="45"/>
        <v>2000</v>
      </c>
      <c r="G683" s="52"/>
      <c r="H683" s="52"/>
      <c r="I683" s="52"/>
      <c r="J683" s="52"/>
      <c r="K683" s="52"/>
      <c r="L683" s="52"/>
      <c r="M683" s="52"/>
    </row>
    <row r="684" spans="1:13" s="7" customFormat="1" ht="12.75">
      <c r="A684" s="12"/>
      <c r="B684" s="12"/>
      <c r="C684" s="16">
        <v>4300</v>
      </c>
      <c r="D684" s="30" t="s">
        <v>99</v>
      </c>
      <c r="E684" s="51">
        <v>1200000</v>
      </c>
      <c r="F684" s="51">
        <f t="shared" si="45"/>
        <v>1200000</v>
      </c>
      <c r="G684" s="52"/>
      <c r="H684" s="52"/>
      <c r="I684" s="52"/>
      <c r="J684" s="52"/>
      <c r="K684" s="52"/>
      <c r="L684" s="52"/>
      <c r="M684" s="52"/>
    </row>
    <row r="685" spans="1:13" s="7" customFormat="1" ht="24">
      <c r="A685" s="12"/>
      <c r="B685" s="12"/>
      <c r="C685" s="16">
        <v>4360</v>
      </c>
      <c r="D685" s="30" t="s">
        <v>196</v>
      </c>
      <c r="E685" s="51">
        <v>15000</v>
      </c>
      <c r="F685" s="51">
        <f t="shared" si="45"/>
        <v>15000</v>
      </c>
      <c r="G685" s="52"/>
      <c r="H685" s="52"/>
      <c r="I685" s="52"/>
      <c r="J685" s="52"/>
      <c r="K685" s="52"/>
      <c r="L685" s="52"/>
      <c r="M685" s="52"/>
    </row>
    <row r="686" spans="1:13" s="7" customFormat="1" ht="36">
      <c r="A686" s="12"/>
      <c r="B686" s="12"/>
      <c r="C686" s="20">
        <v>4400</v>
      </c>
      <c r="D686" s="56" t="s">
        <v>162</v>
      </c>
      <c r="E686" s="57">
        <v>116000</v>
      </c>
      <c r="F686" s="57">
        <f t="shared" si="45"/>
        <v>116000</v>
      </c>
      <c r="G686" s="52"/>
      <c r="H686" s="52"/>
      <c r="I686" s="52"/>
      <c r="J686" s="52"/>
      <c r="K686" s="52"/>
      <c r="L686" s="52"/>
      <c r="M686" s="52"/>
    </row>
    <row r="687" spans="1:13" s="7" customFormat="1" ht="12.75">
      <c r="A687" s="12"/>
      <c r="B687" s="12"/>
      <c r="C687" s="16">
        <v>4410</v>
      </c>
      <c r="D687" s="30" t="s">
        <v>85</v>
      </c>
      <c r="E687" s="51">
        <v>20000</v>
      </c>
      <c r="F687" s="51">
        <f t="shared" si="45"/>
        <v>20000</v>
      </c>
      <c r="G687" s="52"/>
      <c r="H687" s="52"/>
      <c r="I687" s="52"/>
      <c r="J687" s="52"/>
      <c r="K687" s="52"/>
      <c r="L687" s="52"/>
      <c r="M687" s="52"/>
    </row>
    <row r="688" spans="1:13" s="7" customFormat="1" ht="12.75">
      <c r="A688" s="12"/>
      <c r="B688" s="12"/>
      <c r="C688" s="16">
        <v>4430</v>
      </c>
      <c r="D688" s="30" t="s">
        <v>109</v>
      </c>
      <c r="E688" s="51">
        <v>8000</v>
      </c>
      <c r="F688" s="51">
        <f t="shared" si="45"/>
        <v>8000</v>
      </c>
      <c r="G688" s="52"/>
      <c r="H688" s="52"/>
      <c r="I688" s="52"/>
      <c r="J688" s="52"/>
      <c r="K688" s="52"/>
      <c r="L688" s="52"/>
      <c r="M688" s="52"/>
    </row>
    <row r="689" spans="1:13" s="7" customFormat="1" ht="12.75">
      <c r="A689" s="12"/>
      <c r="B689" s="12"/>
      <c r="C689" s="16">
        <v>4440</v>
      </c>
      <c r="D689" s="30" t="s">
        <v>167</v>
      </c>
      <c r="E689" s="51">
        <v>27000</v>
      </c>
      <c r="F689" s="51">
        <f t="shared" si="45"/>
        <v>27000</v>
      </c>
      <c r="G689" s="52"/>
      <c r="H689" s="52"/>
      <c r="I689" s="52"/>
      <c r="J689" s="52"/>
      <c r="K689" s="52"/>
      <c r="L689" s="52"/>
      <c r="M689" s="52"/>
    </row>
    <row r="690" spans="1:13" s="7" customFormat="1" ht="12.75">
      <c r="A690" s="12"/>
      <c r="B690" s="12"/>
      <c r="C690" s="16">
        <v>4480</v>
      </c>
      <c r="D690" s="30" t="s">
        <v>293</v>
      </c>
      <c r="E690" s="51">
        <v>1000</v>
      </c>
      <c r="F690" s="51">
        <f t="shared" si="45"/>
        <v>1000</v>
      </c>
      <c r="G690" s="52"/>
      <c r="H690" s="52"/>
      <c r="I690" s="52"/>
      <c r="J690" s="52"/>
      <c r="K690" s="52"/>
      <c r="L690" s="52"/>
      <c r="M690" s="52"/>
    </row>
    <row r="691" spans="1:13" s="7" customFormat="1" ht="36">
      <c r="A691" s="12"/>
      <c r="B691" s="12"/>
      <c r="C691" s="16">
        <v>4520</v>
      </c>
      <c r="D691" s="30" t="s">
        <v>183</v>
      </c>
      <c r="E691" s="51">
        <v>55000</v>
      </c>
      <c r="F691" s="51">
        <f t="shared" si="45"/>
        <v>55000</v>
      </c>
      <c r="G691" s="52"/>
      <c r="H691" s="52"/>
      <c r="I691" s="52"/>
      <c r="J691" s="52"/>
      <c r="K691" s="52"/>
      <c r="L691" s="52"/>
      <c r="M691" s="52"/>
    </row>
    <row r="692" spans="1:13" ht="12.75">
      <c r="A692" s="12"/>
      <c r="B692" s="12"/>
      <c r="C692" s="16">
        <v>4530</v>
      </c>
      <c r="D692" s="30" t="s">
        <v>186</v>
      </c>
      <c r="E692" s="51">
        <v>6000</v>
      </c>
      <c r="F692" s="51">
        <f t="shared" si="45"/>
        <v>6000</v>
      </c>
      <c r="G692" s="52"/>
      <c r="H692" s="52"/>
      <c r="I692" s="52"/>
      <c r="J692" s="52"/>
      <c r="K692" s="52"/>
      <c r="L692" s="52"/>
      <c r="M692" s="52"/>
    </row>
    <row r="693" spans="1:13" ht="24">
      <c r="A693" s="12"/>
      <c r="B693" s="12"/>
      <c r="C693" s="16">
        <v>4700</v>
      </c>
      <c r="D693" s="30" t="s">
        <v>56</v>
      </c>
      <c r="E693" s="51">
        <v>18000</v>
      </c>
      <c r="F693" s="51">
        <f t="shared" si="45"/>
        <v>18000</v>
      </c>
      <c r="G693" s="52"/>
      <c r="H693" s="52"/>
      <c r="I693" s="52"/>
      <c r="J693" s="52"/>
      <c r="K693" s="52"/>
      <c r="L693" s="52"/>
      <c r="M693" s="52"/>
    </row>
    <row r="694" spans="1:13" ht="12.75">
      <c r="A694" s="113"/>
      <c r="B694" s="114"/>
      <c r="C694" s="115"/>
      <c r="D694" s="116" t="s">
        <v>176</v>
      </c>
      <c r="E694" s="117">
        <f aca="true" t="shared" si="46" ref="E694:M694">E14+E22+E25+E43+E48+E65+E73+E162+E166+E184+E188+E194+E421+E440+E483+E492+E520+E598+E655+E666+E669</f>
        <v>254961575</v>
      </c>
      <c r="F694" s="117">
        <f t="shared" si="46"/>
        <v>196195094</v>
      </c>
      <c r="G694" s="117">
        <f t="shared" si="46"/>
        <v>80611067</v>
      </c>
      <c r="H694" s="117">
        <f t="shared" si="46"/>
        <v>29653125</v>
      </c>
      <c r="I694" s="117">
        <f t="shared" si="46"/>
        <v>27878622</v>
      </c>
      <c r="J694" s="117">
        <f t="shared" si="46"/>
        <v>3274997</v>
      </c>
      <c r="K694" s="117">
        <f t="shared" si="46"/>
        <v>25127777</v>
      </c>
      <c r="L694" s="117">
        <f t="shared" si="46"/>
        <v>2674304</v>
      </c>
      <c r="M694" s="117">
        <f t="shared" si="46"/>
        <v>58766481</v>
      </c>
    </row>
    <row r="695" spans="1:13" ht="12.75">
      <c r="A695" s="79"/>
      <c r="B695" s="79"/>
      <c r="C695" s="79"/>
      <c r="D695" s="80"/>
      <c r="E695" s="74"/>
      <c r="F695" s="74"/>
      <c r="G695" s="74"/>
      <c r="H695" s="74"/>
      <c r="I695" s="74"/>
      <c r="J695" s="74"/>
      <c r="K695" s="74"/>
      <c r="L695" s="74"/>
      <c r="M695" s="74"/>
    </row>
    <row r="696" spans="1:13" ht="12.75">
      <c r="A696" s="79"/>
      <c r="B696" s="79"/>
      <c r="C696" s="79"/>
      <c r="D696" s="80"/>
      <c r="E696" s="74"/>
      <c r="F696" s="74"/>
      <c r="G696" s="74"/>
      <c r="H696" s="74"/>
      <c r="I696" s="74"/>
      <c r="J696" s="74"/>
      <c r="K696" s="74"/>
      <c r="L696" s="74"/>
      <c r="M696" s="74"/>
    </row>
    <row r="697" spans="1:13" ht="12.75">
      <c r="A697" s="79"/>
      <c r="B697" s="79"/>
      <c r="C697" s="79"/>
      <c r="D697" s="80"/>
      <c r="E697" s="74"/>
      <c r="F697" s="74"/>
      <c r="G697" s="74"/>
      <c r="H697" s="74"/>
      <c r="I697" s="74"/>
      <c r="J697" s="74"/>
      <c r="K697" s="74"/>
      <c r="L697" s="74"/>
      <c r="M697" s="74"/>
    </row>
    <row r="698" spans="1:13" ht="12.75">
      <c r="A698" s="79"/>
      <c r="B698" s="79"/>
      <c r="C698" s="79"/>
      <c r="D698" s="80"/>
      <c r="E698" s="74"/>
      <c r="F698" s="74"/>
      <c r="G698" s="74"/>
      <c r="H698" s="74"/>
      <c r="I698" s="74"/>
      <c r="J698" s="74"/>
      <c r="K698" s="74"/>
      <c r="L698" s="74"/>
      <c r="M698" s="74"/>
    </row>
    <row r="699" spans="1:13" ht="66.75" customHeight="1">
      <c r="A699" s="79"/>
      <c r="B699" s="79"/>
      <c r="C699" s="79"/>
      <c r="D699" s="80"/>
      <c r="E699" s="74"/>
      <c r="F699" s="74"/>
      <c r="G699" s="74"/>
      <c r="H699" s="74"/>
      <c r="I699" s="74"/>
      <c r="J699" s="74"/>
      <c r="K699" s="74"/>
      <c r="L699" s="74"/>
      <c r="M699" s="74"/>
    </row>
    <row r="700" spans="1:13" ht="12.75">
      <c r="A700" s="79"/>
      <c r="B700" s="79"/>
      <c r="C700" s="79"/>
      <c r="D700" s="80"/>
      <c r="E700" s="74"/>
      <c r="F700" s="74"/>
      <c r="G700" s="74"/>
      <c r="H700" s="74"/>
      <c r="I700" s="74"/>
      <c r="J700" s="74"/>
      <c r="K700" s="74"/>
      <c r="L700" s="74"/>
      <c r="M700" s="74"/>
    </row>
    <row r="701" spans="1:13" ht="12.75">
      <c r="A701" s="79"/>
      <c r="B701" s="79"/>
      <c r="C701" s="79"/>
      <c r="D701" s="80"/>
      <c r="E701" s="74"/>
      <c r="F701" s="74"/>
      <c r="G701" s="74"/>
      <c r="H701" s="74"/>
      <c r="I701" s="74"/>
      <c r="J701" s="74"/>
      <c r="K701" s="74"/>
      <c r="L701" s="74"/>
      <c r="M701" s="74"/>
    </row>
    <row r="702" spans="1:13" ht="12.75">
      <c r="A702" s="79"/>
      <c r="B702" s="79"/>
      <c r="C702" s="79"/>
      <c r="D702" s="80"/>
      <c r="E702" s="74"/>
      <c r="F702" s="74"/>
      <c r="G702" s="74"/>
      <c r="H702" s="74"/>
      <c r="I702" s="74"/>
      <c r="J702" s="74"/>
      <c r="K702" s="74"/>
      <c r="L702" s="74"/>
      <c r="M702" s="74"/>
    </row>
    <row r="703" spans="1:13" ht="12.75">
      <c r="A703" s="79"/>
      <c r="B703" s="79"/>
      <c r="C703" s="79"/>
      <c r="D703" s="80"/>
      <c r="E703" s="74"/>
      <c r="F703" s="74"/>
      <c r="G703" s="74"/>
      <c r="H703" s="74"/>
      <c r="I703" s="74"/>
      <c r="J703" s="74"/>
      <c r="K703" s="74"/>
      <c r="L703" s="74"/>
      <c r="M703" s="74"/>
    </row>
    <row r="704" spans="1:13" ht="0.75" customHeight="1">
      <c r="A704" s="79"/>
      <c r="B704" s="79"/>
      <c r="C704" s="79"/>
      <c r="D704" s="80"/>
      <c r="E704" s="74"/>
      <c r="F704" s="74"/>
      <c r="G704" s="74"/>
      <c r="H704" s="74"/>
      <c r="I704" s="74"/>
      <c r="J704" s="74"/>
      <c r="K704" s="74"/>
      <c r="L704" s="74"/>
      <c r="M704" s="74"/>
    </row>
    <row r="705" spans="1:13" ht="12.75" hidden="1">
      <c r="A705" s="79"/>
      <c r="B705" s="79"/>
      <c r="C705" s="79"/>
      <c r="D705" s="80"/>
      <c r="E705" s="74"/>
      <c r="F705" s="74"/>
      <c r="G705" s="74"/>
      <c r="H705" s="74"/>
      <c r="I705" s="74"/>
      <c r="J705" s="74"/>
      <c r="K705" s="74"/>
      <c r="L705" s="74"/>
      <c r="M705" s="74"/>
    </row>
    <row r="706" spans="1:13" ht="24" customHeight="1" hidden="1">
      <c r="A706" s="79"/>
      <c r="B706" s="79"/>
      <c r="C706" s="79"/>
      <c r="D706" s="80"/>
      <c r="E706" s="74"/>
      <c r="F706" s="74"/>
      <c r="G706" s="74"/>
      <c r="H706" s="74"/>
      <c r="I706" s="74"/>
      <c r="J706" s="74"/>
      <c r="K706" s="74"/>
      <c r="L706" s="74"/>
      <c r="M706" s="74"/>
    </row>
    <row r="707" spans="1:13" ht="13.5" customHeight="1">
      <c r="A707" s="123" t="s">
        <v>122</v>
      </c>
      <c r="B707" s="75" t="s">
        <v>123</v>
      </c>
      <c r="C707" s="75"/>
      <c r="D707" s="76"/>
      <c r="E707" s="24" t="e">
        <f>F707</f>
        <v>#REF!</v>
      </c>
      <c r="F707" s="24" t="e">
        <f>F694-F712-F713-F717-F716</f>
        <v>#REF!</v>
      </c>
      <c r="G707" s="121"/>
      <c r="H707" s="121"/>
      <c r="I707" s="121"/>
      <c r="J707" s="121"/>
      <c r="K707" s="121"/>
      <c r="L707" s="121"/>
      <c r="M707" s="121"/>
    </row>
    <row r="708" spans="1:13" ht="12.75">
      <c r="A708" s="124" t="s">
        <v>124</v>
      </c>
      <c r="B708" s="341" t="s">
        <v>10</v>
      </c>
      <c r="C708" s="341"/>
      <c r="D708" s="344"/>
      <c r="E708" s="25">
        <f>F708</f>
        <v>80611067</v>
      </c>
      <c r="F708" s="25">
        <f>G694</f>
        <v>80611067</v>
      </c>
      <c r="G708" s="57">
        <f>G694</f>
        <v>80611067</v>
      </c>
      <c r="H708" s="57"/>
      <c r="I708" s="57"/>
      <c r="J708" s="57"/>
      <c r="K708" s="57"/>
      <c r="L708" s="57"/>
      <c r="M708" s="57"/>
    </row>
    <row r="709" spans="1:13" ht="12.75">
      <c r="A709" s="124" t="s">
        <v>125</v>
      </c>
      <c r="B709" s="341" t="s">
        <v>126</v>
      </c>
      <c r="C709" s="341"/>
      <c r="D709" s="344"/>
      <c r="E709" s="25" t="e">
        <f>F709</f>
        <v>#REF!</v>
      </c>
      <c r="F709" s="25" t="e">
        <f>F707-F708</f>
        <v>#REF!</v>
      </c>
      <c r="G709" s="57"/>
      <c r="H709" s="122"/>
      <c r="I709" s="122"/>
      <c r="J709" s="122"/>
      <c r="K709" s="57"/>
      <c r="L709" s="57"/>
      <c r="M709" s="57"/>
    </row>
    <row r="710" spans="1:13" ht="12.75">
      <c r="A710" s="124" t="s">
        <v>127</v>
      </c>
      <c r="B710" s="77" t="s">
        <v>128</v>
      </c>
      <c r="C710" s="77"/>
      <c r="D710" s="77"/>
      <c r="E710" s="25">
        <v>29583304</v>
      </c>
      <c r="F710" s="25">
        <f>F711+F712</f>
        <v>29654323</v>
      </c>
      <c r="G710" s="57"/>
      <c r="H710" s="57"/>
      <c r="I710" s="57"/>
      <c r="J710" s="57"/>
      <c r="K710" s="57"/>
      <c r="L710" s="57"/>
      <c r="M710" s="57"/>
    </row>
    <row r="711" spans="1:13" ht="12.75">
      <c r="A711" s="124"/>
      <c r="B711" s="341" t="s">
        <v>324</v>
      </c>
      <c r="C711" s="342"/>
      <c r="D711" s="343"/>
      <c r="E711" s="129">
        <f>F711</f>
        <v>1198</v>
      </c>
      <c r="F711" s="129">
        <v>1198</v>
      </c>
      <c r="G711" s="57"/>
      <c r="H711" s="57"/>
      <c r="I711" s="57"/>
      <c r="J711" s="57"/>
      <c r="K711" s="57"/>
      <c r="L711" s="57"/>
      <c r="M711" s="57">
        <f>M65</f>
        <v>1198</v>
      </c>
    </row>
    <row r="712" spans="1:13" ht="12.75">
      <c r="A712" s="124"/>
      <c r="B712" s="77" t="s">
        <v>129</v>
      </c>
      <c r="C712" s="77"/>
      <c r="D712" s="77"/>
      <c r="E712" s="129">
        <f>H15+H26+H44+H195+H265+H274+H293+H319+H322+H371+H389+H407+H421+H510+H567+H569+H571+H656+H658+H664+H670</f>
        <v>29653125</v>
      </c>
      <c r="F712" s="25">
        <f>H694</f>
        <v>29653125</v>
      </c>
      <c r="G712" s="57"/>
      <c r="H712" s="57">
        <f>H694</f>
        <v>29653125</v>
      </c>
      <c r="I712" s="57"/>
      <c r="J712" s="57"/>
      <c r="K712" s="57"/>
      <c r="L712" s="57"/>
      <c r="M712" s="57"/>
    </row>
    <row r="713" spans="1:13" s="7" customFormat="1" ht="12.75">
      <c r="A713" s="124" t="s">
        <v>130</v>
      </c>
      <c r="B713" s="77" t="s">
        <v>12</v>
      </c>
      <c r="C713" s="77"/>
      <c r="D713" s="77"/>
      <c r="E713" s="25">
        <f>F713</f>
        <v>27878622</v>
      </c>
      <c r="F713" s="25">
        <f>I694</f>
        <v>27878622</v>
      </c>
      <c r="G713" s="57"/>
      <c r="H713" s="57"/>
      <c r="I713" s="57">
        <f>I694</f>
        <v>27878622</v>
      </c>
      <c r="J713" s="57"/>
      <c r="K713" s="57"/>
      <c r="L713" s="57"/>
      <c r="M713" s="57"/>
    </row>
    <row r="714" spans="1:13" s="7" customFormat="1" ht="12.75">
      <c r="A714" s="125" t="s">
        <v>131</v>
      </c>
      <c r="B714" s="333" t="s">
        <v>181</v>
      </c>
      <c r="C714" s="333"/>
      <c r="D714" s="334"/>
      <c r="E714" s="127" t="e">
        <f>F714+M715</f>
        <v>#REF!</v>
      </c>
      <c r="F714" s="25" t="e">
        <f>F715+F716</f>
        <v>#REF!</v>
      </c>
      <c r="G714" s="57"/>
      <c r="H714" s="57"/>
      <c r="I714" s="57"/>
      <c r="J714" s="57"/>
      <c r="K714" s="57"/>
      <c r="L714" s="57"/>
      <c r="M714" s="57"/>
    </row>
    <row r="715" spans="1:13" s="7" customFormat="1" ht="12.75">
      <c r="A715" s="124"/>
      <c r="B715" s="77" t="s">
        <v>132</v>
      </c>
      <c r="C715" s="77"/>
      <c r="D715" s="77"/>
      <c r="E715" s="128"/>
      <c r="F715" s="25"/>
      <c r="G715" s="57"/>
      <c r="H715" s="57"/>
      <c r="I715" s="57"/>
      <c r="J715" s="57"/>
      <c r="K715" s="57"/>
      <c r="L715" s="57"/>
      <c r="M715" s="57"/>
    </row>
    <row r="716" spans="1:13" s="7" customFormat="1" ht="12.75">
      <c r="A716" s="124"/>
      <c r="B716" s="77" t="s">
        <v>133</v>
      </c>
      <c r="C716" s="77"/>
      <c r="D716" s="77"/>
      <c r="E716" s="128" t="e">
        <f>F716</f>
        <v>#REF!</v>
      </c>
      <c r="F716" s="25" t="e">
        <f>F484+E479+E266+E268+E257+E249+E251+E253+E239+E232+E223+#REF!+E114</f>
        <v>#REF!</v>
      </c>
      <c r="G716" s="57"/>
      <c r="H716" s="57"/>
      <c r="I716" s="57"/>
      <c r="J716" s="57"/>
      <c r="K716" s="57"/>
      <c r="L716" s="57"/>
      <c r="M716" s="57"/>
    </row>
    <row r="717" spans="1:13" s="7" customFormat="1" ht="12.75">
      <c r="A717" s="125" t="s">
        <v>134</v>
      </c>
      <c r="B717" s="333" t="s">
        <v>13</v>
      </c>
      <c r="C717" s="333"/>
      <c r="D717" s="334"/>
      <c r="E717" s="127">
        <f>F717</f>
        <v>3274997</v>
      </c>
      <c r="F717" s="25">
        <f>J717</f>
        <v>3274997</v>
      </c>
      <c r="G717" s="57"/>
      <c r="H717" s="57"/>
      <c r="I717" s="57"/>
      <c r="J717" s="57">
        <f>J694</f>
        <v>3274997</v>
      </c>
      <c r="K717" s="57"/>
      <c r="L717" s="57"/>
      <c r="M717" s="57"/>
    </row>
    <row r="718" spans="1:13" s="7" customFormat="1" ht="25.5" customHeight="1">
      <c r="A718" s="125" t="s">
        <v>135</v>
      </c>
      <c r="B718" s="333" t="s">
        <v>222</v>
      </c>
      <c r="C718" s="333"/>
      <c r="D718" s="334"/>
      <c r="E718" s="127"/>
      <c r="F718" s="25"/>
      <c r="G718" s="57"/>
      <c r="H718" s="57"/>
      <c r="I718" s="57"/>
      <c r="J718" s="57"/>
      <c r="K718" s="57"/>
      <c r="L718" s="57"/>
      <c r="M718" s="57"/>
    </row>
    <row r="719" spans="1:13" s="7" customFormat="1" ht="26.25" customHeight="1">
      <c r="A719" s="125" t="s">
        <v>136</v>
      </c>
      <c r="B719" s="333" t="s">
        <v>321</v>
      </c>
      <c r="C719" s="333"/>
      <c r="D719" s="334"/>
      <c r="E719" s="127">
        <f>F719</f>
        <v>25127777</v>
      </c>
      <c r="F719" s="25">
        <f>K694</f>
        <v>25127777</v>
      </c>
      <c r="G719" s="57"/>
      <c r="H719" s="57"/>
      <c r="I719" s="57"/>
      <c r="J719" s="57"/>
      <c r="K719" s="57">
        <f>K694</f>
        <v>25127777</v>
      </c>
      <c r="L719" s="57"/>
      <c r="M719" s="57"/>
    </row>
    <row r="720" spans="1:13" s="7" customFormat="1" ht="37.5" customHeight="1">
      <c r="A720" s="125" t="s">
        <v>137</v>
      </c>
      <c r="B720" s="333" t="s">
        <v>320</v>
      </c>
      <c r="C720" s="333"/>
      <c r="D720" s="334"/>
      <c r="E720" s="25"/>
      <c r="F720" s="25"/>
      <c r="G720" s="57"/>
      <c r="H720" s="57"/>
      <c r="I720" s="57"/>
      <c r="J720" s="57"/>
      <c r="K720" s="57"/>
      <c r="L720" s="57"/>
      <c r="M720" s="57"/>
    </row>
    <row r="721" spans="1:13" s="7" customFormat="1" ht="37.5" customHeight="1">
      <c r="A721" s="124" t="s">
        <v>138</v>
      </c>
      <c r="B721" s="333" t="s">
        <v>246</v>
      </c>
      <c r="C721" s="333"/>
      <c r="D721" s="334"/>
      <c r="E721" s="25">
        <f>L721</f>
        <v>2674304</v>
      </c>
      <c r="F721" s="25"/>
      <c r="G721" s="25"/>
      <c r="H721" s="25"/>
      <c r="I721" s="25"/>
      <c r="J721" s="25"/>
      <c r="K721" s="25"/>
      <c r="L721" s="57">
        <f>L694</f>
        <v>2674304</v>
      </c>
      <c r="M721" s="25"/>
    </row>
    <row r="722" spans="1:13" s="7" customFormat="1" ht="39" customHeight="1">
      <c r="A722" s="124" t="s">
        <v>139</v>
      </c>
      <c r="B722" s="333" t="s">
        <v>322</v>
      </c>
      <c r="C722" s="333"/>
      <c r="D722" s="334"/>
      <c r="E722" s="25"/>
      <c r="F722" s="25"/>
      <c r="G722" s="25"/>
      <c r="H722" s="57"/>
      <c r="I722" s="57"/>
      <c r="J722" s="57"/>
      <c r="K722" s="57"/>
      <c r="L722" s="57"/>
      <c r="M722" s="57"/>
    </row>
    <row r="723" spans="1:13" s="7" customFormat="1" ht="36.75" customHeight="1">
      <c r="A723" s="124" t="s">
        <v>140</v>
      </c>
      <c r="B723" s="333" t="s">
        <v>323</v>
      </c>
      <c r="C723" s="333"/>
      <c r="D723" s="334"/>
      <c r="E723" s="25">
        <f>M723</f>
        <v>1699304</v>
      </c>
      <c r="F723" s="25"/>
      <c r="G723" s="25"/>
      <c r="H723" s="57"/>
      <c r="I723" s="57"/>
      <c r="J723" s="57"/>
      <c r="K723" s="57"/>
      <c r="L723" s="57"/>
      <c r="M723" s="57">
        <f>M32</f>
        <v>1699304</v>
      </c>
    </row>
    <row r="724" spans="1:13" s="7" customFormat="1" ht="27.75" customHeight="1">
      <c r="A724" s="124" t="s">
        <v>177</v>
      </c>
      <c r="B724" s="333" t="s">
        <v>182</v>
      </c>
      <c r="C724" s="333"/>
      <c r="D724" s="334"/>
      <c r="E724" s="25"/>
      <c r="F724" s="25"/>
      <c r="G724" s="25"/>
      <c r="H724" s="25"/>
      <c r="I724" s="25"/>
      <c r="J724" s="25"/>
      <c r="K724" s="25"/>
      <c r="L724" s="25"/>
      <c r="M724" s="25"/>
    </row>
    <row r="725" spans="1:13" s="7" customFormat="1" ht="50.25" customHeight="1">
      <c r="A725" s="126" t="s">
        <v>178</v>
      </c>
      <c r="B725" s="353" t="s">
        <v>141</v>
      </c>
      <c r="C725" s="353"/>
      <c r="D725" s="354"/>
      <c r="E725" s="26">
        <f>F725</f>
        <v>550000</v>
      </c>
      <c r="F725" s="26">
        <f>E424+E431</f>
        <v>550000</v>
      </c>
      <c r="G725" s="26"/>
      <c r="H725" s="26"/>
      <c r="I725" s="26"/>
      <c r="J725" s="26"/>
      <c r="K725" s="26"/>
      <c r="L725" s="26"/>
      <c r="M725" s="26"/>
    </row>
    <row r="726" spans="1:13" s="7" customFormat="1" ht="1.5" customHeight="1">
      <c r="A726" s="82"/>
      <c r="B726" s="78"/>
      <c r="C726" s="78"/>
      <c r="D726" s="78"/>
      <c r="E726" s="73"/>
      <c r="F726" s="74"/>
      <c r="G726" s="74"/>
      <c r="H726" s="74"/>
      <c r="I726" s="74"/>
      <c r="J726" s="74"/>
      <c r="K726" s="74"/>
      <c r="L726" s="74"/>
      <c r="M726" s="74"/>
    </row>
    <row r="727" spans="1:13" s="7" customFormat="1" ht="15.75" customHeight="1" hidden="1">
      <c r="A727" s="79"/>
      <c r="B727" s="79"/>
      <c r="C727" s="79"/>
      <c r="D727" s="80"/>
      <c r="E727" s="74"/>
      <c r="F727" s="74"/>
      <c r="G727" s="74"/>
      <c r="H727" s="74"/>
      <c r="I727" s="74"/>
      <c r="J727" s="74"/>
      <c r="K727" s="74"/>
      <c r="L727" s="74"/>
      <c r="M727" s="74"/>
    </row>
    <row r="728" spans="1:13" s="7" customFormat="1" ht="1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</row>
    <row r="729" spans="1:13" s="7" customFormat="1" ht="1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s="7" customFormat="1" ht="1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s="7" customFormat="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s="7" customFormat="1" ht="1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s="7" customFormat="1" ht="30" customHeight="1">
      <c r="A733" s="4"/>
      <c r="B733" s="8"/>
      <c r="C733" s="8"/>
      <c r="D733" s="9"/>
      <c r="E733" s="9"/>
      <c r="F733" s="9"/>
      <c r="G733" s="9"/>
      <c r="H733" s="9"/>
      <c r="I733" s="9"/>
      <c r="J733" s="9"/>
      <c r="K733" s="9"/>
      <c r="L733" s="9"/>
      <c r="M733" s="9"/>
    </row>
    <row r="734" spans="1:13" s="7" customFormat="1" ht="30.75" customHeight="1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 spans="1:13" s="7" customFormat="1" ht="42" customHeight="1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6"/>
      <c r="L735" s="6"/>
      <c r="M735" s="6"/>
    </row>
    <row r="736" spans="1:13" s="7" customFormat="1" ht="38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s="7" customFormat="1" ht="3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s="7" customFormat="1" ht="40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s="7" customFormat="1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s="7" customFormat="1" ht="8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</sheetData>
  <sheetProtection/>
  <mergeCells count="31">
    <mergeCell ref="B725:D725"/>
    <mergeCell ref="B724:D724"/>
    <mergeCell ref="B723:D723"/>
    <mergeCell ref="B722:D722"/>
    <mergeCell ref="B721:D721"/>
    <mergeCell ref="B720:D720"/>
    <mergeCell ref="H1:M1"/>
    <mergeCell ref="A6:M6"/>
    <mergeCell ref="A8:C9"/>
    <mergeCell ref="D8:D12"/>
    <mergeCell ref="E8:M8"/>
    <mergeCell ref="C10:C12"/>
    <mergeCell ref="I11:I12"/>
    <mergeCell ref="J11:J12"/>
    <mergeCell ref="B709:D709"/>
    <mergeCell ref="M10:M12"/>
    <mergeCell ref="G11:G12"/>
    <mergeCell ref="H11:H12"/>
    <mergeCell ref="E9:E12"/>
    <mergeCell ref="A10:A12"/>
    <mergeCell ref="B708:D708"/>
    <mergeCell ref="B717:D717"/>
    <mergeCell ref="B719:D719"/>
    <mergeCell ref="B718:D718"/>
    <mergeCell ref="F9:M9"/>
    <mergeCell ref="B10:B12"/>
    <mergeCell ref="G10:L10"/>
    <mergeCell ref="K11:L11"/>
    <mergeCell ref="F10:F12"/>
    <mergeCell ref="B714:D714"/>
    <mergeCell ref="B711:D711"/>
  </mergeCells>
  <printOptions horizontalCentered="1"/>
  <pageMargins left="0.4330708661417323" right="0.4724409448818898" top="0.3937007874015748" bottom="0.5511811023622047" header="0.5118110236220472" footer="0.5118110236220472"/>
  <pageSetup horizontalDpi="600" verticalDpi="600" orientation="landscape" paperSize="9" scale="98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L7" sqref="L7:Q8"/>
    </sheetView>
  </sheetViews>
  <sheetFormatPr defaultColWidth="9.00390625" defaultRowHeight="12.75"/>
  <cols>
    <col min="1" max="1" width="6.00390625" style="1" customWidth="1"/>
    <col min="2" max="2" width="27.375" style="1" customWidth="1"/>
    <col min="3" max="3" width="10.875" style="1" customWidth="1"/>
    <col min="4" max="4" width="11.00390625" style="1" customWidth="1"/>
    <col min="5" max="5" width="9.75390625" style="1" customWidth="1"/>
    <col min="6" max="6" width="10.625" style="1" customWidth="1"/>
    <col min="7" max="7" width="9.875" style="1" customWidth="1"/>
    <col min="8" max="8" width="9.375" style="1" customWidth="1"/>
    <col min="9" max="9" width="9.625" style="1" customWidth="1"/>
    <col min="10" max="10" width="8.75390625" style="1" customWidth="1"/>
    <col min="11" max="11" width="10.125" style="1" customWidth="1"/>
    <col min="12" max="16384" width="9.125" style="1" customWidth="1"/>
  </cols>
  <sheetData>
    <row r="1" spans="1:11" ht="9" customHeight="1">
      <c r="A1" s="358" t="s">
        <v>161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10.5" customHeight="1">
      <c r="A2" s="359" t="s">
        <v>142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9" customHeight="1">
      <c r="A3" s="360" t="s">
        <v>328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ht="9" customHeight="1">
      <c r="A4" s="361" t="s">
        <v>143</v>
      </c>
      <c r="B4" s="361" t="s">
        <v>144</v>
      </c>
      <c r="C4" s="349" t="s">
        <v>180</v>
      </c>
      <c r="D4" s="352" t="s">
        <v>8</v>
      </c>
      <c r="E4" s="352"/>
      <c r="F4" s="352"/>
      <c r="G4" s="352"/>
      <c r="H4" s="352"/>
      <c r="I4" s="352"/>
      <c r="J4" s="352"/>
      <c r="K4" s="352"/>
    </row>
    <row r="5" spans="1:11" ht="9" customHeight="1">
      <c r="A5" s="361"/>
      <c r="B5" s="361"/>
      <c r="C5" s="349"/>
      <c r="D5" s="340" t="s">
        <v>7</v>
      </c>
      <c r="E5" s="355" t="s">
        <v>3</v>
      </c>
      <c r="F5" s="355"/>
      <c r="G5" s="355"/>
      <c r="H5" s="355"/>
      <c r="I5" s="356" t="s">
        <v>8</v>
      </c>
      <c r="J5" s="356"/>
      <c r="K5" s="340" t="s">
        <v>9</v>
      </c>
    </row>
    <row r="6" spans="1:11" ht="3.75" customHeight="1">
      <c r="A6" s="361"/>
      <c r="B6" s="361"/>
      <c r="C6" s="349"/>
      <c r="D6" s="340"/>
      <c r="E6" s="357" t="s">
        <v>10</v>
      </c>
      <c r="F6" s="357" t="s">
        <v>11</v>
      </c>
      <c r="G6" s="357" t="s">
        <v>12</v>
      </c>
      <c r="H6" s="357" t="s">
        <v>13</v>
      </c>
      <c r="I6" s="356"/>
      <c r="J6" s="356"/>
      <c r="K6" s="340"/>
    </row>
    <row r="7" spans="1:11" ht="30" customHeight="1">
      <c r="A7" s="361"/>
      <c r="B7" s="361"/>
      <c r="C7" s="349"/>
      <c r="D7" s="340"/>
      <c r="E7" s="357"/>
      <c r="F7" s="357"/>
      <c r="G7" s="357"/>
      <c r="H7" s="357"/>
      <c r="I7" s="172" t="s">
        <v>14</v>
      </c>
      <c r="J7" s="171" t="str">
        <f>WYDATKI!L12</f>
        <v>Wydatki na realizację zadań otrzymanych do realizacji w drodze umów i porozumien  między jst</v>
      </c>
      <c r="K7" s="340"/>
    </row>
    <row r="8" spans="1:11" ht="12" customHeight="1">
      <c r="A8" s="11" t="s">
        <v>16</v>
      </c>
      <c r="B8" s="27" t="s">
        <v>145</v>
      </c>
      <c r="C8" s="28">
        <f>WYDATKI!E14</f>
        <v>10911783</v>
      </c>
      <c r="D8" s="28">
        <f>WYDATKI!F14</f>
        <v>627000</v>
      </c>
      <c r="E8" s="29"/>
      <c r="F8" s="28">
        <f>WYDATKI!H14</f>
        <v>600000</v>
      </c>
      <c r="G8" s="29"/>
      <c r="H8" s="29"/>
      <c r="I8" s="29"/>
      <c r="J8" s="29"/>
      <c r="K8" s="28">
        <f>WYDATKI!M14</f>
        <v>10284783</v>
      </c>
    </row>
    <row r="9" spans="1:11" ht="12" customHeight="1">
      <c r="A9" s="16" t="s">
        <v>24</v>
      </c>
      <c r="B9" s="30" t="s">
        <v>146</v>
      </c>
      <c r="C9" s="31">
        <f>WYDATKI!E22</f>
        <v>10000</v>
      </c>
      <c r="D9" s="31">
        <f>WYDATKI!F22</f>
        <v>10000</v>
      </c>
      <c r="E9" s="32"/>
      <c r="F9" s="32"/>
      <c r="G9" s="32"/>
      <c r="H9" s="32"/>
      <c r="I9" s="32"/>
      <c r="J9" s="32"/>
      <c r="K9" s="32"/>
    </row>
    <row r="10" spans="1:11" ht="12" customHeight="1">
      <c r="A10" s="16">
        <v>600</v>
      </c>
      <c r="B10" s="30" t="s">
        <v>147</v>
      </c>
      <c r="C10" s="31">
        <f>WYDATKI!E25</f>
        <v>27783090</v>
      </c>
      <c r="D10" s="31">
        <f>WYDATKI!F25</f>
        <v>9020804</v>
      </c>
      <c r="E10" s="31"/>
      <c r="F10" s="31">
        <f>WYDATKI!H25</f>
        <v>2674304</v>
      </c>
      <c r="G10" s="31"/>
      <c r="H10" s="32"/>
      <c r="I10" s="32"/>
      <c r="J10" s="143">
        <f>WYDATKI!L25</f>
        <v>2674304</v>
      </c>
      <c r="K10" s="31">
        <f>WYDATKI!M25</f>
        <v>18762286</v>
      </c>
    </row>
    <row r="11" spans="1:11" ht="12.75" customHeight="1">
      <c r="A11" s="16">
        <v>630</v>
      </c>
      <c r="B11" s="30" t="s">
        <v>148</v>
      </c>
      <c r="C11" s="31">
        <f>WYDATKI!E43</f>
        <v>30000</v>
      </c>
      <c r="D11" s="31">
        <f>WYDATKI!F44</f>
        <v>30000</v>
      </c>
      <c r="E11" s="31"/>
      <c r="F11" s="31">
        <f>WYDATKI!H43</f>
        <v>30000</v>
      </c>
      <c r="G11" s="31"/>
      <c r="H11" s="32"/>
      <c r="I11" s="32"/>
      <c r="J11" s="32"/>
      <c r="K11" s="32"/>
    </row>
    <row r="12" spans="1:11" ht="14.25" customHeight="1">
      <c r="A12" s="16">
        <v>700</v>
      </c>
      <c r="B12" s="30" t="s">
        <v>149</v>
      </c>
      <c r="C12" s="31">
        <f>WYDATKI!E48</f>
        <v>7442000</v>
      </c>
      <c r="D12" s="31">
        <f>WYDATKI!F48</f>
        <v>7442000</v>
      </c>
      <c r="E12" s="31">
        <f>WYDATKI!G48</f>
        <v>422500</v>
      </c>
      <c r="F12" s="31"/>
      <c r="G12" s="32"/>
      <c r="H12" s="32"/>
      <c r="I12" s="32"/>
      <c r="J12" s="32"/>
      <c r="K12" s="31"/>
    </row>
    <row r="13" spans="1:11" ht="12.75" customHeight="1">
      <c r="A13" s="16">
        <v>710</v>
      </c>
      <c r="B13" s="30" t="s">
        <v>150</v>
      </c>
      <c r="C13" s="31">
        <f>WYDATKI!E65</f>
        <v>266698</v>
      </c>
      <c r="D13" s="31">
        <f>WYDATKI!F65</f>
        <v>265500</v>
      </c>
      <c r="E13" s="31">
        <f>WYDATKI!G65</f>
        <v>5500</v>
      </c>
      <c r="F13" s="31"/>
      <c r="G13" s="32"/>
      <c r="H13" s="32"/>
      <c r="I13" s="32"/>
      <c r="J13" s="32"/>
      <c r="K13" s="31">
        <f>WYDATKI!M65</f>
        <v>1198</v>
      </c>
    </row>
    <row r="14" spans="1:11" ht="12" customHeight="1">
      <c r="A14" s="16">
        <v>750</v>
      </c>
      <c r="B14" s="30" t="s">
        <v>151</v>
      </c>
      <c r="C14" s="31">
        <f>WYDATKI!E73</f>
        <v>21279471</v>
      </c>
      <c r="D14" s="31">
        <f>WYDATKI!F73</f>
        <v>21211821</v>
      </c>
      <c r="E14" s="31">
        <f>WYDATKI!G73</f>
        <v>16072406</v>
      </c>
      <c r="F14" s="31">
        <f>WYDATKI!H73</f>
        <v>0</v>
      </c>
      <c r="G14" s="31">
        <f>WYDATKI!I73</f>
        <v>545000</v>
      </c>
      <c r="H14" s="32"/>
      <c r="I14" s="31">
        <f>WYDATKI!K73</f>
        <v>168228</v>
      </c>
      <c r="J14" s="31"/>
      <c r="K14" s="31">
        <f>WYDATKI!M73</f>
        <v>67650</v>
      </c>
    </row>
    <row r="15" spans="1:11" ht="36" customHeight="1">
      <c r="A15" s="16">
        <v>751</v>
      </c>
      <c r="B15" s="58" t="s">
        <v>152</v>
      </c>
      <c r="C15" s="31">
        <f>WYDATKI!E162</f>
        <v>4900</v>
      </c>
      <c r="D15" s="32">
        <f>WYDATKI!F162</f>
        <v>4900</v>
      </c>
      <c r="E15" s="32">
        <f>WYDATKI!G162</f>
        <v>4900</v>
      </c>
      <c r="F15" s="32"/>
      <c r="G15" s="32"/>
      <c r="H15" s="32"/>
      <c r="I15" s="32">
        <f>WYDATKI!K162</f>
        <v>4549</v>
      </c>
      <c r="J15" s="32"/>
      <c r="K15" s="32"/>
    </row>
    <row r="16" spans="1:11" ht="24.75" customHeight="1">
      <c r="A16" s="16">
        <v>754</v>
      </c>
      <c r="B16" s="30" t="s">
        <v>153</v>
      </c>
      <c r="C16" s="31">
        <f>WYDATKI!E166</f>
        <v>461000</v>
      </c>
      <c r="D16" s="31">
        <f>WYDATKI!F166</f>
        <v>461000</v>
      </c>
      <c r="E16" s="31"/>
      <c r="F16" s="31"/>
      <c r="G16" s="31">
        <f>WYDATKI!I166</f>
        <v>123500</v>
      </c>
      <c r="H16" s="32"/>
      <c r="I16" s="31"/>
      <c r="J16" s="32"/>
      <c r="K16" s="31"/>
    </row>
    <row r="17" spans="1:11" ht="12" customHeight="1">
      <c r="A17" s="16">
        <v>757</v>
      </c>
      <c r="B17" s="30" t="s">
        <v>154</v>
      </c>
      <c r="C17" s="31">
        <f>WYDATKI!E184</f>
        <v>3274997</v>
      </c>
      <c r="D17" s="31">
        <f>WYDATKI!F184</f>
        <v>3274997</v>
      </c>
      <c r="E17" s="32"/>
      <c r="F17" s="32"/>
      <c r="G17" s="32"/>
      <c r="H17" s="31">
        <f>WYDATKI!J184</f>
        <v>3274997</v>
      </c>
      <c r="I17" s="31"/>
      <c r="J17" s="31"/>
      <c r="K17" s="31"/>
    </row>
    <row r="18" spans="1:11" ht="12" customHeight="1">
      <c r="A18" s="16">
        <v>758</v>
      </c>
      <c r="B18" s="30" t="s">
        <v>155</v>
      </c>
      <c r="C18" s="31">
        <f>WYDATKI!E188</f>
        <v>11662969</v>
      </c>
      <c r="D18" s="31">
        <f>WYDATKI!F188</f>
        <v>11662969</v>
      </c>
      <c r="E18" s="32"/>
      <c r="F18" s="32"/>
      <c r="G18" s="32"/>
      <c r="H18" s="32"/>
      <c r="I18" s="32"/>
      <c r="J18" s="32"/>
      <c r="K18" s="32"/>
    </row>
    <row r="19" spans="1:11" ht="12" customHeight="1">
      <c r="A19" s="16">
        <v>801</v>
      </c>
      <c r="B19" s="30" t="s">
        <v>156</v>
      </c>
      <c r="C19" s="31">
        <f>WYDATKI!E194</f>
        <v>113223696</v>
      </c>
      <c r="D19" s="31">
        <f>WYDATKI!F194</f>
        <v>84022236</v>
      </c>
      <c r="E19" s="31">
        <f>WYDATKI!G194</f>
        <v>52656595</v>
      </c>
      <c r="F19" s="31">
        <f>WYDATKI!H194</f>
        <v>20613821</v>
      </c>
      <c r="G19" s="31">
        <f>WYDATKI!I194</f>
        <v>1684022</v>
      </c>
      <c r="H19" s="31"/>
      <c r="I19" s="31"/>
      <c r="J19" s="31"/>
      <c r="K19" s="31">
        <f>WYDATKI!M194</f>
        <v>29201460</v>
      </c>
    </row>
    <row r="20" spans="1:11" ht="12" customHeight="1">
      <c r="A20" s="16">
        <v>851</v>
      </c>
      <c r="B20" s="30" t="s">
        <v>157</v>
      </c>
      <c r="C20" s="31">
        <f>WYDATKI!E421</f>
        <v>750000</v>
      </c>
      <c r="D20" s="31">
        <f>WYDATKI!F421</f>
        <v>750000</v>
      </c>
      <c r="E20" s="31">
        <f>WYDATKI!G421</f>
        <v>273600</v>
      </c>
      <c r="F20" s="31">
        <f>WYDATKI!H421</f>
        <v>30000</v>
      </c>
      <c r="G20" s="31"/>
      <c r="H20" s="32"/>
      <c r="I20" s="32"/>
      <c r="J20" s="32"/>
      <c r="K20" s="32"/>
    </row>
    <row r="21" spans="1:11" ht="12" customHeight="1">
      <c r="A21" s="16">
        <v>852</v>
      </c>
      <c r="B21" s="30" t="s">
        <v>168</v>
      </c>
      <c r="C21" s="31">
        <f>WYDATKI!E440</f>
        <v>3574581</v>
      </c>
      <c r="D21" s="31">
        <f>WYDATKI!F440</f>
        <v>3574581</v>
      </c>
      <c r="E21" s="31">
        <f>WYDATKI!G440</f>
        <v>1988781</v>
      </c>
      <c r="F21" s="31"/>
      <c r="G21" s="31">
        <f>WYDATKI!I440</f>
        <v>932300</v>
      </c>
      <c r="H21" s="32"/>
      <c r="I21" s="31">
        <f>WYDATKI!K440</f>
        <v>7000</v>
      </c>
      <c r="J21" s="32"/>
      <c r="K21" s="32"/>
    </row>
    <row r="22" spans="1:11" ht="24.75" customHeight="1">
      <c r="A22" s="16">
        <v>853</v>
      </c>
      <c r="B22" s="30" t="s">
        <v>310</v>
      </c>
      <c r="C22" s="31">
        <f>WYDATKI!E483</f>
        <v>56000</v>
      </c>
      <c r="D22" s="31">
        <f>WYDATKI!F483</f>
        <v>56000</v>
      </c>
      <c r="E22" s="31">
        <f>WYDATKI!G484</f>
        <v>9040</v>
      </c>
      <c r="F22" s="31"/>
      <c r="G22" s="31"/>
      <c r="H22" s="32"/>
      <c r="I22" s="31"/>
      <c r="J22" s="32"/>
      <c r="K22" s="32"/>
    </row>
    <row r="23" spans="1:11" ht="13.5" customHeight="1">
      <c r="A23" s="16">
        <v>854</v>
      </c>
      <c r="B23" s="30" t="s">
        <v>158</v>
      </c>
      <c r="C23" s="31">
        <f>WYDATKI!E492</f>
        <v>5904275</v>
      </c>
      <c r="D23" s="31">
        <f>WYDATKI!F492</f>
        <v>5904275</v>
      </c>
      <c r="E23" s="31">
        <f>WYDATKI!G492</f>
        <v>4980000</v>
      </c>
      <c r="F23" s="31">
        <f>WYDATKI!H492</f>
        <v>130000</v>
      </c>
      <c r="G23" s="31">
        <f>WYDATKI!I492</f>
        <v>448475</v>
      </c>
      <c r="H23" s="32"/>
      <c r="I23" s="32"/>
      <c r="J23" s="32"/>
      <c r="K23" s="32"/>
    </row>
    <row r="24" spans="1:11" ht="13.5" customHeight="1">
      <c r="A24" s="16">
        <v>855</v>
      </c>
      <c r="B24" s="30" t="s">
        <v>251</v>
      </c>
      <c r="C24" s="31">
        <f>WYDATKI!E520</f>
        <v>25573275</v>
      </c>
      <c r="D24" s="31">
        <f>WYDATKI!F520</f>
        <v>25573275</v>
      </c>
      <c r="E24" s="31">
        <f>WYDATKI!G520</f>
        <v>910695</v>
      </c>
      <c r="F24" s="31">
        <f>WYDATKI!H520</f>
        <v>235000</v>
      </c>
      <c r="G24" s="31">
        <f>WYDATKI!I520</f>
        <v>24118325</v>
      </c>
      <c r="H24" s="31">
        <f>WYDATKI!J520</f>
        <v>0</v>
      </c>
      <c r="I24" s="31">
        <f>WYDATKI!K520</f>
        <v>24948000</v>
      </c>
      <c r="J24" s="32"/>
      <c r="K24" s="32"/>
    </row>
    <row r="25" spans="1:11" ht="24" customHeight="1">
      <c r="A25" s="16">
        <v>900</v>
      </c>
      <c r="B25" s="30" t="s">
        <v>217</v>
      </c>
      <c r="C25" s="31">
        <f>WYDATKI!E598</f>
        <v>11911840</v>
      </c>
      <c r="D25" s="31">
        <f>WYDATKI!F598</f>
        <v>11462736</v>
      </c>
      <c r="E25" s="31">
        <f>WYDATKI!G598</f>
        <v>1087050</v>
      </c>
      <c r="F25" s="31"/>
      <c r="G25" s="31">
        <f>WYDATKI!I598</f>
        <v>2000</v>
      </c>
      <c r="H25" s="32"/>
      <c r="I25" s="32"/>
      <c r="J25" s="32"/>
      <c r="K25" s="31">
        <f>WYDATKI!M598</f>
        <v>449104</v>
      </c>
    </row>
    <row r="26" spans="1:11" ht="23.25" customHeight="1">
      <c r="A26" s="16">
        <v>921</v>
      </c>
      <c r="B26" s="30" t="s">
        <v>159</v>
      </c>
      <c r="C26" s="31">
        <f>WYDATKI!E655</f>
        <v>4900000</v>
      </c>
      <c r="D26" s="31">
        <f>WYDATKI!F655</f>
        <v>4900000</v>
      </c>
      <c r="E26" s="32"/>
      <c r="F26" s="31">
        <f>WYDATKI!H655</f>
        <v>4890000</v>
      </c>
      <c r="G26" s="31"/>
      <c r="H26" s="32"/>
      <c r="I26" s="32"/>
      <c r="J26" s="32"/>
      <c r="K26" s="31"/>
    </row>
    <row r="27" spans="1:11" ht="30.75" customHeight="1">
      <c r="A27" s="16">
        <v>925</v>
      </c>
      <c r="B27" s="205" t="s">
        <v>260</v>
      </c>
      <c r="C27" s="169">
        <f>WYDATKI!E666</f>
        <v>18000</v>
      </c>
      <c r="D27" s="169">
        <f>WYDATKI!F666</f>
        <v>18000</v>
      </c>
      <c r="E27" s="170"/>
      <c r="F27" s="169"/>
      <c r="G27" s="169"/>
      <c r="H27" s="170"/>
      <c r="I27" s="170"/>
      <c r="J27" s="170"/>
      <c r="K27" s="169"/>
    </row>
    <row r="28" spans="1:11" ht="12.75" customHeight="1">
      <c r="A28" s="16">
        <v>926</v>
      </c>
      <c r="B28" s="30" t="s">
        <v>160</v>
      </c>
      <c r="C28" s="33">
        <f>WYDATKI!E669</f>
        <v>5923000</v>
      </c>
      <c r="D28" s="33">
        <f>WYDATKI!F669</f>
        <v>5923000</v>
      </c>
      <c r="E28" s="33">
        <f>WYDATKI!G669</f>
        <v>2200000</v>
      </c>
      <c r="F28" s="33">
        <f>WYDATKI!H669</f>
        <v>450000</v>
      </c>
      <c r="G28" s="33">
        <f>WYDATKI!I669</f>
        <v>25000</v>
      </c>
      <c r="H28" s="34"/>
      <c r="I28" s="34"/>
      <c r="J28" s="34"/>
      <c r="K28" s="33"/>
    </row>
    <row r="29" spans="1:11" s="7" customFormat="1" ht="15" customHeight="1">
      <c r="A29" s="35"/>
      <c r="B29" s="116" t="s">
        <v>176</v>
      </c>
      <c r="C29" s="36">
        <f aca="true" t="shared" si="0" ref="C29:K29">SUM(C8:C28)</f>
        <v>254961575</v>
      </c>
      <c r="D29" s="36">
        <f t="shared" si="0"/>
        <v>196195094</v>
      </c>
      <c r="E29" s="36">
        <f t="shared" si="0"/>
        <v>80611067</v>
      </c>
      <c r="F29" s="36">
        <f t="shared" si="0"/>
        <v>29653125</v>
      </c>
      <c r="G29" s="36">
        <f t="shared" si="0"/>
        <v>27878622</v>
      </c>
      <c r="H29" s="36">
        <f t="shared" si="0"/>
        <v>3274997</v>
      </c>
      <c r="I29" s="36">
        <f>SUM(I8:I28)</f>
        <v>25127777</v>
      </c>
      <c r="J29" s="36">
        <f t="shared" si="0"/>
        <v>2674304</v>
      </c>
      <c r="K29" s="36">
        <f t="shared" si="0"/>
        <v>58766481</v>
      </c>
    </row>
    <row r="30" spans="1:11" ht="12.75">
      <c r="A30" s="23"/>
      <c r="B30" s="23"/>
      <c r="C30" s="23"/>
      <c r="D30" s="23"/>
      <c r="E30" s="81"/>
      <c r="F30" s="23"/>
      <c r="G30" s="23"/>
      <c r="H30" s="23"/>
      <c r="I30" s="23"/>
      <c r="J30" s="23"/>
      <c r="K30" s="81"/>
    </row>
    <row r="31" spans="3:11" ht="12.75">
      <c r="C31" s="3"/>
      <c r="D31" s="3"/>
      <c r="E31" s="3"/>
      <c r="F31" s="3"/>
      <c r="G31" s="3"/>
      <c r="H31" s="3"/>
      <c r="I31" s="3"/>
      <c r="J31" s="3"/>
      <c r="K31" s="3"/>
    </row>
  </sheetData>
  <sheetProtection/>
  <mergeCells count="15">
    <mergeCell ref="A1:K1"/>
    <mergeCell ref="A2:K2"/>
    <mergeCell ref="A3:K3"/>
    <mergeCell ref="A4:A7"/>
    <mergeCell ref="B4:B7"/>
    <mergeCell ref="C4:C7"/>
    <mergeCell ref="D4:K4"/>
    <mergeCell ref="D5:D7"/>
    <mergeCell ref="E5:H5"/>
    <mergeCell ref="I5:J6"/>
    <mergeCell ref="K5:K7"/>
    <mergeCell ref="E6:E7"/>
    <mergeCell ref="F6:F7"/>
    <mergeCell ref="G6:G7"/>
    <mergeCell ref="H6:H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Henryka Szulik</cp:lastModifiedBy>
  <cp:lastPrinted>2018-12-20T08:10:03Z</cp:lastPrinted>
  <dcterms:modified xsi:type="dcterms:W3CDTF">2018-12-27T07:57:17Z</dcterms:modified>
  <cp:category/>
  <cp:version/>
  <cp:contentType/>
  <cp:contentStatus/>
</cp:coreProperties>
</file>