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2" sheetId="1" r:id="rId1"/>
    <sheet name="Arkusz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<sst xmlns="http://schemas.openxmlformats.org/spreadsheetml/2006/main" count="276" uniqueCount="184">
  <si>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</si>
  <si>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</si>
  <si>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</si>
  <si>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</si>
  <si>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</si>
  <si>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</si>
  <si>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</si>
  <si>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</si>
  <si>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Wolne środki</t>
  </si>
  <si>
    <t>Razem(II+III+IV)</t>
  </si>
  <si>
    <t>Leśnictwo</t>
  </si>
  <si>
    <t>Transport i łączność</t>
  </si>
  <si>
    <t>Gospodarka mieszkaniowa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</si>
  <si>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</si>
  <si>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</si>
  <si>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</si>
  <si>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</si>
  <si>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</si>
  <si>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</si>
  <si>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</si>
  <si>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fizyczna i sport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</si>
  <si>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</si>
  <si>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</si>
  <si>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</si>
  <si>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</si>
  <si>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</si>
  <si>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</si>
  <si>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</si>
  <si>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</si>
  <si>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Dochody od osób prawnych,od osób fizycznych i od jednostek nie posiadających osobowości prawnej oraz wydatki związane z ich poborem</t>
  </si>
  <si>
    <t>PLAN WYDATKÓW PO ZMIANACH</t>
  </si>
  <si>
    <t xml:space="preserve">Zmniejszenie                       </t>
  </si>
  <si>
    <r>
      <t xml:space="preserve">Zwiększenie                        </t>
    </r>
    <r>
      <rPr>
        <b/>
        <sz val="10"/>
        <rFont val="Arial CE"/>
        <family val="2"/>
      </rPr>
      <t xml:space="preserve"> </t>
    </r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</si>
  <si>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</si>
  <si>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</si>
  <si>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</si>
  <si>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</si>
  <si>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</si>
  <si>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</si>
  <si>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z tego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</si>
  <si>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</si>
  <si>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</si>
  <si>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</si>
  <si>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</si>
  <si>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</si>
  <si>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</si>
  <si>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</si>
  <si>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</si>
  <si>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>Inne papiery wartościowe (obligacje)</t>
  </si>
  <si>
    <t xml:space="preserve">Spłata kredytów </t>
  </si>
  <si>
    <t>Spłata  pożyczek</t>
  </si>
  <si>
    <t>Razem(II+IV)</t>
  </si>
  <si>
    <t>z tego:</t>
  </si>
  <si>
    <t>Wynagrodzenia i składki od nich naliczane</t>
  </si>
  <si>
    <t>Świadczenia na rzecz osób fizycznych</t>
  </si>
  <si>
    <t>Wydatki na realizację zadań z zakresu adm rząd</t>
  </si>
  <si>
    <t>Wydatki na realizację zadań otrzymanych do realizacji w drodze umów i poroz  między jst</t>
  </si>
  <si>
    <t>Przetwórstwo przemysłowe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</si>
  <si>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</si>
  <si>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</si>
  <si>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</si>
  <si>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</si>
  <si>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</si>
  <si>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</si>
  <si>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</si>
  <si>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</si>
  <si>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</si>
  <si>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Wydatki na programy finansowane zw środków UE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</si>
  <si>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</si>
  <si>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</si>
  <si>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</si>
  <si>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</si>
  <si>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</si>
  <si>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</si>
  <si>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Wydatki na realizację zadań otrzymanych do realizacji w drodze umów i porozumien  między jst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</si>
  <si>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</si>
  <si>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</si>
  <si>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</si>
  <si>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</si>
  <si>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</si>
  <si>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-</t>
  </si>
  <si>
    <t xml:space="preserve"> emitowanych papierów wartościowych (obligacji)  6.000.000,-zł</t>
  </si>
  <si>
    <t xml:space="preserve">       Spłata pożyczek i kredytów w wysokości 6.940.085,-zł następuje :</t>
  </si>
  <si>
    <t>Wypłaty z tytułu udzielonych  przez Gminę poręczen i gwarancji</t>
  </si>
  <si>
    <t xml:space="preserve">do Uchwały Nr </t>
  </si>
  <si>
    <t>Inne rozliczenia</t>
  </si>
  <si>
    <t>V.</t>
  </si>
  <si>
    <t>Tabela  Nr 1</t>
  </si>
  <si>
    <t>Rady  Gminy Lesznowola</t>
  </si>
  <si>
    <t xml:space="preserve">z  dnia  </t>
  </si>
  <si>
    <r>
      <t>Dokonuje się zmian w planie DOCHODÓW budżetu gminy na 2010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</si>
  <si>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Klasyfikacja budżetowa</t>
  </si>
  <si>
    <t>Nazwadziału, rozdziału i paragrafu</t>
  </si>
  <si>
    <t>Zmniejszenie  ( - )</t>
  </si>
  <si>
    <t>Zwiększenie  ( + )</t>
  </si>
  <si>
    <t>Plan po zmianach</t>
  </si>
  <si>
    <t>Rozdz.</t>
  </si>
  <si>
    <t>§</t>
  </si>
  <si>
    <t>bieżące</t>
  </si>
  <si>
    <t>majątkowe</t>
  </si>
  <si>
    <t xml:space="preserve">OŚWIATA I WYCHOWANIE </t>
  </si>
  <si>
    <t>Szkoły podstawowe</t>
  </si>
  <si>
    <t>Dotacje celowe otrzymane z budżetu państwa na realizację własnych zadań bieżących gmin</t>
  </si>
  <si>
    <t xml:space="preserve">POMOC SPOŁECZNA </t>
  </si>
  <si>
    <t>Ośrodki Pomocy Społecznej</t>
  </si>
  <si>
    <t>Ośrodki Pomocy Społecznej  "Kapitał na przyszłość"</t>
  </si>
  <si>
    <t>Dotacje rozwojowe oraz środki na finansowanie Wspólnej Polityki Rolnej</t>
  </si>
  <si>
    <t>POZOSTAŁE ZADANIA W ZAKRESIE POLITYKI SPOŁECZNEJ</t>
  </si>
  <si>
    <t>EDUKACYJNA OPIEKA WYCHOWAWCZA</t>
  </si>
  <si>
    <t xml:space="preserve">Pomoc materialna dla uczniów </t>
  </si>
  <si>
    <t>DOCHODY OGÓŁEM</t>
  </si>
  <si>
    <t>Wynagrodzenie bezosobowe</t>
  </si>
  <si>
    <t>Składki na ubezpieczenie społeczne</t>
  </si>
  <si>
    <t xml:space="preserve">Zakup materiałów i wyposażenia </t>
  </si>
  <si>
    <t xml:space="preserve">TRANSPORT I ŁĄCZNOŚĆ </t>
  </si>
  <si>
    <t xml:space="preserve">Drogi publiczne gminne </t>
  </si>
  <si>
    <t>Nazwa działu, rozdziału i paragrafu</t>
  </si>
  <si>
    <t>OŚWIATA I WYCHOWANIE</t>
  </si>
  <si>
    <t>WYDATKI  OGÓŁEM</t>
  </si>
  <si>
    <t>Kultura i ochrona dziedzictwa narod</t>
  </si>
  <si>
    <r>
      <t>Dokonuje się zmian w planie WYDATKÓW  budżetu gminy na 2010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</si>
  <si>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- dotacje majatkowe</t>
  </si>
  <si>
    <t>- dotacje bieżące</t>
  </si>
  <si>
    <t>- wydatki majatkowe</t>
  </si>
  <si>
    <t>- wydatki bieżące</t>
  </si>
  <si>
    <t>Pozostałe zadania  w zakresie polityki społecznej</t>
  </si>
  <si>
    <t>Zmniejszenia  ( - )</t>
  </si>
  <si>
    <t>Zwiększenia  ( + )</t>
  </si>
  <si>
    <t>Zmniej     szenia             (-)</t>
  </si>
  <si>
    <t xml:space="preserve">Plan po zmianach  </t>
  </si>
  <si>
    <t>rozchody z tytułu innych rozliczeń krajowych</t>
  </si>
  <si>
    <t>§ 995</t>
  </si>
  <si>
    <t>Spłata otrzymanych pożyczek długoterminowych</t>
  </si>
  <si>
    <t>Spłata otrzymanych kredytów  długoterminowych</t>
  </si>
  <si>
    <t>RAZEM  WYDATKI I ROZCHODY</t>
  </si>
  <si>
    <t>Zwięk  szenia                    (+)</t>
  </si>
  <si>
    <t>Tabela  Nr 2</t>
  </si>
  <si>
    <t xml:space="preserve"> Wydatki bieżące jednostek budżetowych</t>
  </si>
  <si>
    <t>Zakup usług pozostałych</t>
  </si>
  <si>
    <t>GOSPODARKA MIESZKANIOWA</t>
  </si>
  <si>
    <t>Gospodarka gruntami i nieruchomościami</t>
  </si>
  <si>
    <t>ROLNICTWO I ŁOWIECTWO</t>
  </si>
  <si>
    <t>Wydatki  inwestycyjne jednostek budżetowych</t>
  </si>
  <si>
    <t>Zakup usług remontowych</t>
  </si>
  <si>
    <t>Zakup energii</t>
  </si>
  <si>
    <t>Składki na ubezpieczenie zdrowotne opłacane za osoby pobierające niektóre świadczenia z pomocy społecznej oraz niektóre świadczenia rodzinne oraz za osoby uczęszczające w zajęciach w centrum integracji społecznej</t>
  </si>
  <si>
    <t>Świadczenia społeczne</t>
  </si>
  <si>
    <t>ADMINISTRACJA PUBLICZNA</t>
  </si>
  <si>
    <t xml:space="preserve">Dotacja celowa na pomoc finansową udzieloną między j.s.t. na dofinansowanie własnych zadań bieżących </t>
  </si>
  <si>
    <t xml:space="preserve">GOSPODARKA KOMUNALNA I OCHRONA ŚRODOWISKA </t>
  </si>
  <si>
    <t>01010</t>
  </si>
  <si>
    <t xml:space="preserve">Infrastruktura wodociągowa i sanitacyjna wsi </t>
  </si>
  <si>
    <t>BEZPIECZEŃSTWO PUBLICZNE I OCHRONA PRZECIWPOŻAROWA</t>
  </si>
  <si>
    <t>Oświetlenie ulic, placów i dróg</t>
  </si>
  <si>
    <t>Dochody   25.05.2010r</t>
  </si>
  <si>
    <t>Wydatki    25.05.2010r.</t>
  </si>
  <si>
    <t>URZĘDY NACZELNYCH ORGANÓW WŁADZY PAŃSTWOWEJ, KONTROLI I OCHRONY PRAWA  ORAZ SĄDOWNICTWA</t>
  </si>
  <si>
    <t>Wybory Prezydenta Rzeczypospolitej Polskiej</t>
  </si>
  <si>
    <t>Plan na dzień 25.05.2010r.</t>
  </si>
  <si>
    <t>Urzędy gmin</t>
  </si>
  <si>
    <t>Składki na Fundusz Pracy</t>
  </si>
  <si>
    <t>do Uchwały Nr</t>
  </si>
  <si>
    <t xml:space="preserve">z  dnia </t>
  </si>
  <si>
    <t>Wydatki na zakupy inwestycyjne jednostek budżetowych</t>
  </si>
  <si>
    <t>01008</t>
  </si>
  <si>
    <t>Melioracje wodne</t>
  </si>
  <si>
    <t>Dodatkowe wynagrodzenia roczne</t>
  </si>
  <si>
    <t>Komendy wojewódzkie policji</t>
  </si>
  <si>
    <t>Wpłaty na państwowy fundusz celowy</t>
  </si>
  <si>
    <t>Wynagrodzenie pracowników</t>
  </si>
  <si>
    <t>Przedszkola</t>
  </si>
  <si>
    <t>Świetlice szkolne</t>
  </si>
  <si>
    <t>KULTURA FIZYCZNA I SPORT</t>
  </si>
  <si>
    <t>Zadania w zakresie kultury fizycznej i sportu</t>
  </si>
  <si>
    <t>Wydatki na zakupy  inwestycyjne jednostek budżetowych</t>
  </si>
  <si>
    <t xml:space="preserve">Składki na ubezpieczenia zdrowotne- zadania zlecone </t>
  </si>
  <si>
    <t>Składki na ubezpieczenia zdrowotne- zadania własne</t>
  </si>
  <si>
    <t>Pozostała działalność</t>
  </si>
  <si>
    <t>z wolnych środków, jako nadwyżki środków pieniężnych na rachunku bieżącym budżetu gminy, wynikających z rozliczeń kredytów i pożyczek z lat ubiegłych w  kwocie  940.085,-zł</t>
  </si>
  <si>
    <t>DZIAŁALNOŚĆ USŁUGOWA</t>
  </si>
  <si>
    <t>Plany zagospodarowania przestrzennego</t>
  </si>
  <si>
    <t>Pomoc cudzoziemcom</t>
  </si>
  <si>
    <t>Różne opłaty i składki</t>
  </si>
  <si>
    <t>Ochotnicze straże pożarne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</si>
</sst>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u val="single"/>
      <sz val="12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10"/>
      <color indexed="9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0"/>
      <name val="Arial CE"/>
      <family val="0"/>
    </font>
    <font>
      <sz val="10"/>
      <name val="Arial"/>
      <family val="0"/>
    </font>
    <font>
      <b/>
      <sz val="7"/>
      <name val="Arial CE"/>
      <family val="2"/>
    </font>
    <font>
      <sz val="7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3" fontId="4" fillId="2" borderId="3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3" fontId="4" fillId="3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 wrapText="1"/>
    </xf>
    <xf numFmtId="0" fontId="7" fillId="4" borderId="6" xfId="0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top" wrapText="1"/>
    </xf>
    <xf numFmtId="0" fontId="7" fillId="4" borderId="6" xfId="0" applyFont="1" applyFill="1" applyBorder="1" applyAlignment="1">
      <alignment horizontal="right" vertical="top"/>
    </xf>
    <xf numFmtId="0" fontId="7" fillId="4" borderId="9" xfId="0" applyFont="1" applyFill="1" applyBorder="1" applyAlignment="1">
      <alignment horizontal="right" vertical="top"/>
    </xf>
    <xf numFmtId="3" fontId="5" fillId="4" borderId="10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0" fontId="10" fillId="4" borderId="11" xfId="0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right" vertical="center" wrapText="1"/>
    </xf>
    <xf numFmtId="0" fontId="12" fillId="4" borderId="0" xfId="0" applyFont="1" applyFill="1" applyBorder="1" applyAlignment="1">
      <alignment/>
    </xf>
    <xf numFmtId="3" fontId="11" fillId="4" borderId="1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3" fillId="0" borderId="0" xfId="0" applyFont="1" applyAlignment="1" quotePrefix="1">
      <alignment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" fillId="7" borderId="1" xfId="0" applyFont="1" applyFill="1" applyBorder="1" applyAlignment="1">
      <alignment/>
    </xf>
    <xf numFmtId="3" fontId="1" fillId="7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3" fontId="1" fillId="6" borderId="5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1" fillId="5" borderId="12" xfId="0" applyFont="1" applyFill="1" applyBorder="1" applyAlignment="1" quotePrefix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3" fontId="1" fillId="5" borderId="12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 quotePrefix="1">
      <alignment horizontal="center" vertical="center"/>
    </xf>
    <xf numFmtId="0" fontId="7" fillId="4" borderId="15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3" fontId="3" fillId="6" borderId="5" xfId="0" applyNumberFormat="1" applyFont="1" applyFill="1" applyBorder="1" applyAlignment="1">
      <alignment horizontal="center" vertical="center"/>
    </xf>
    <xf numFmtId="3" fontId="3" fillId="5" borderId="12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top"/>
    </xf>
    <xf numFmtId="3" fontId="5" fillId="4" borderId="16" xfId="0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6" fillId="4" borderId="11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3" fontId="0" fillId="4" borderId="11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3" fontId="0" fillId="4" borderId="0" xfId="0" applyNumberForma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/>
    </xf>
    <xf numFmtId="3" fontId="1" fillId="5" borderId="1" xfId="0" applyNumberFormat="1" applyFont="1" applyFill="1" applyBorder="1" applyAlignment="1">
      <alignment horizontal="right" vertical="center"/>
    </xf>
    <xf numFmtId="3" fontId="1" fillId="6" borderId="5" xfId="0" applyNumberFormat="1" applyFont="1" applyFill="1" applyBorder="1" applyAlignment="1">
      <alignment horizontal="right" vertical="center"/>
    </xf>
    <xf numFmtId="3" fontId="0" fillId="0" borderId="7" xfId="0" applyNumberForma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left" vertical="center" wrapText="1"/>
    </xf>
    <xf numFmtId="0" fontId="0" fillId="4" borderId="0" xfId="0" applyFill="1" applyAlignment="1">
      <alignment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/>
    </xf>
    <xf numFmtId="0" fontId="14" fillId="5" borderId="1" xfId="0" applyFont="1" applyFill="1" applyBorder="1" applyAlignment="1" quotePrefix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 quotePrefix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3" fontId="3" fillId="6" borderId="14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" fillId="4" borderId="0" xfId="0" applyNumberFormat="1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vertical="center" wrapText="1"/>
    </xf>
    <xf numFmtId="0" fontId="3" fillId="6" borderId="2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3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" fillId="5" borderId="22" xfId="0" applyFont="1" applyFill="1" applyBorder="1" applyAlignment="1">
      <alignment vertical="center" wrapText="1"/>
    </xf>
    <xf numFmtId="0" fontId="1" fillId="5" borderId="20" xfId="0" applyFont="1" applyFill="1" applyBorder="1" applyAlignment="1">
      <alignment vertical="center" wrapText="1"/>
    </xf>
    <xf numFmtId="0" fontId="1" fillId="5" borderId="27" xfId="0" applyFont="1" applyFill="1" applyBorder="1" applyAlignment="1">
      <alignment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" fillId="7" borderId="17" xfId="0" applyFont="1" applyFill="1" applyBorder="1" applyAlignment="1">
      <alignment/>
    </xf>
    <xf numFmtId="0" fontId="1" fillId="7" borderId="24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3" fontId="0" fillId="0" borderId="0" xfId="0" applyNumberFormat="1" applyBorder="1" applyAlignment="1">
      <alignment horizontal="center" vertical="center"/>
    </xf>
    <xf numFmtId="0" fontId="7" fillId="4" borderId="30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4" borderId="25" xfId="0" applyFont="1" applyFill="1" applyBorder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 quotePrefix="1">
      <alignment wrapText="1"/>
    </xf>
    <xf numFmtId="0" fontId="1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7" fillId="0" borderId="2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3" fillId="3" borderId="17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 horizontal="left" vertical="center"/>
    </xf>
    <xf numFmtId="0" fontId="1" fillId="6" borderId="24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%201%20doch%20%20pr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3"/>
    </sheetNames>
    <sheetDataSet>
      <sheetData sheetId="0">
        <row r="45">
          <cell r="H45">
            <v>52970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6"/>
  <sheetViews>
    <sheetView tabSelected="1" workbookViewId="0" topLeftCell="C1">
      <selection activeCell="H107" sqref="H107"/>
    </sheetView>
  </sheetViews>
  <sheetFormatPr defaultColWidth="9.00390625" defaultRowHeight="12.75"/>
  <cols>
    <col min="1" max="1" width="5.25390625" style="0" customWidth="1"/>
    <col min="2" max="3" width="6.25390625" style="0" customWidth="1"/>
    <col min="4" max="4" width="10.125" style="0" customWidth="1"/>
    <col min="5" max="5" width="8.75390625" style="0" customWidth="1"/>
    <col min="6" max="6" width="8.875" style="0" customWidth="1"/>
    <col min="7" max="7" width="10.25390625" style="0" customWidth="1"/>
    <col min="8" max="8" width="9.75390625" style="0" customWidth="1"/>
    <col min="9" max="9" width="9.625" style="0" customWidth="1"/>
    <col min="11" max="12" width="8.75390625" style="0" customWidth="1"/>
    <col min="13" max="13" width="9.875" style="0" customWidth="1"/>
    <col min="14" max="14" width="9.375" style="0" customWidth="1"/>
    <col min="15" max="15" width="9.625" style="0" customWidth="1"/>
    <col min="16" max="16" width="11.125" style="0" bestFit="1" customWidth="1"/>
  </cols>
  <sheetData>
    <row r="1" spans="9:20" ht="12.75" customHeight="1">
      <c r="I1" s="61" t="s">
        <v>136</v>
      </c>
      <c r="J1" s="60"/>
      <c r="K1" s="60"/>
      <c r="L1" s="60"/>
      <c r="M1" s="60"/>
      <c r="N1" s="61"/>
      <c r="O1" s="61"/>
      <c r="P1" s="61"/>
      <c r="Q1" s="61"/>
      <c r="R1" s="61"/>
      <c r="S1" s="61"/>
      <c r="T1" s="61"/>
    </row>
    <row r="2" spans="9:20" ht="3" customHeight="1">
      <c r="I2" s="61"/>
      <c r="J2" s="61"/>
      <c r="K2" s="35"/>
      <c r="L2" s="35"/>
      <c r="M2" s="35"/>
      <c r="N2" s="36"/>
      <c r="O2" s="36"/>
      <c r="P2" s="37"/>
      <c r="Q2" s="37"/>
      <c r="R2" s="37"/>
      <c r="S2" s="37"/>
      <c r="T2" s="37"/>
    </row>
    <row r="3" spans="9:20" ht="12.75" customHeight="1">
      <c r="I3" s="35" t="s">
        <v>161</v>
      </c>
      <c r="J3" s="35"/>
      <c r="K3" s="35"/>
      <c r="L3" s="35"/>
      <c r="M3" s="35"/>
      <c r="N3" s="36"/>
      <c r="O3" s="36"/>
      <c r="P3" s="37"/>
      <c r="Q3" s="37"/>
      <c r="R3" s="37"/>
      <c r="S3" s="37"/>
      <c r="T3" s="37"/>
    </row>
    <row r="4" spans="9:20" ht="12.75" customHeight="1">
      <c r="I4" s="35" t="s">
        <v>88</v>
      </c>
      <c r="J4" s="35"/>
      <c r="K4" s="35"/>
      <c r="L4" s="35"/>
      <c r="M4" s="35"/>
      <c r="N4" s="36"/>
      <c r="O4" s="36"/>
      <c r="P4" s="37"/>
      <c r="Q4" s="37"/>
      <c r="R4" s="37"/>
      <c r="S4" s="37"/>
      <c r="T4" s="37"/>
    </row>
    <row r="5" spans="9:20" ht="12.75" customHeight="1">
      <c r="I5" s="35" t="s">
        <v>162</v>
      </c>
      <c r="J5" s="35"/>
      <c r="K5" s="35"/>
      <c r="L5" s="35"/>
      <c r="M5" s="35"/>
      <c r="N5" s="36"/>
      <c r="O5" s="36"/>
      <c r="P5" s="37"/>
      <c r="Q5" s="37"/>
      <c r="R5" s="37"/>
      <c r="S5" s="37"/>
      <c r="T5" s="37"/>
    </row>
    <row r="6" spans="1:20" ht="11.25" customHeight="1">
      <c r="A6" s="272" t="s">
        <v>120</v>
      </c>
      <c r="B6" s="272"/>
      <c r="C6" s="272"/>
      <c r="D6" s="272"/>
      <c r="E6" s="272"/>
      <c r="F6" s="272"/>
      <c r="G6" s="272"/>
      <c r="H6" s="272"/>
      <c r="I6" s="62"/>
      <c r="J6" s="62"/>
      <c r="K6" s="62"/>
      <c r="L6" s="62"/>
      <c r="M6" s="36"/>
      <c r="N6" s="36"/>
      <c r="O6" s="36"/>
      <c r="P6" s="37"/>
      <c r="Q6" s="37"/>
      <c r="R6" s="37"/>
      <c r="S6" s="37"/>
      <c r="T6" s="37"/>
    </row>
    <row r="7" spans="12:20" ht="2.25" customHeight="1">
      <c r="L7" s="35"/>
      <c r="M7" s="36"/>
      <c r="N7" s="36"/>
      <c r="O7" s="36"/>
      <c r="P7" s="37"/>
      <c r="Q7" s="37"/>
      <c r="R7" s="37"/>
      <c r="S7" s="37"/>
      <c r="T7" s="37"/>
    </row>
    <row r="8" spans="1:20" ht="10.5" customHeight="1">
      <c r="A8" s="200" t="s">
        <v>91</v>
      </c>
      <c r="B8" s="201"/>
      <c r="C8" s="194"/>
      <c r="D8" s="195" t="s">
        <v>116</v>
      </c>
      <c r="E8" s="236"/>
      <c r="F8" s="236"/>
      <c r="G8" s="237"/>
      <c r="H8" s="266" t="s">
        <v>126</v>
      </c>
      <c r="I8" s="266"/>
      <c r="J8" s="266" t="s">
        <v>127</v>
      </c>
      <c r="K8" s="266"/>
      <c r="L8" s="267"/>
      <c r="M8" s="268"/>
      <c r="N8" s="36"/>
      <c r="O8" s="36"/>
      <c r="P8" s="37"/>
      <c r="Q8" s="37"/>
      <c r="R8" s="37"/>
      <c r="S8" s="37"/>
      <c r="T8" s="37"/>
    </row>
    <row r="9" spans="1:20" ht="10.5" customHeight="1">
      <c r="A9" s="66" t="s">
        <v>36</v>
      </c>
      <c r="B9" s="66" t="s">
        <v>96</v>
      </c>
      <c r="C9" s="83" t="s">
        <v>97</v>
      </c>
      <c r="D9" s="238"/>
      <c r="E9" s="239"/>
      <c r="F9" s="239"/>
      <c r="G9" s="240"/>
      <c r="H9" s="84" t="s">
        <v>98</v>
      </c>
      <c r="I9" s="84" t="s">
        <v>99</v>
      </c>
      <c r="J9" s="84" t="s">
        <v>98</v>
      </c>
      <c r="K9" s="84" t="s">
        <v>99</v>
      </c>
      <c r="L9" s="116"/>
      <c r="M9" s="117"/>
      <c r="N9" s="36"/>
      <c r="O9" s="36"/>
      <c r="P9" s="37"/>
      <c r="Q9" s="37"/>
      <c r="R9" s="37"/>
      <c r="S9" s="37"/>
      <c r="T9" s="37"/>
    </row>
    <row r="10" spans="1:20" ht="15" customHeight="1">
      <c r="A10" s="96" t="s">
        <v>1</v>
      </c>
      <c r="B10" s="97"/>
      <c r="C10" s="97"/>
      <c r="D10" s="247" t="s">
        <v>141</v>
      </c>
      <c r="E10" s="248"/>
      <c r="F10" s="248"/>
      <c r="G10" s="249"/>
      <c r="H10" s="98"/>
      <c r="I10" s="98"/>
      <c r="J10" s="98">
        <f>J11</f>
        <v>130000</v>
      </c>
      <c r="K10" s="98">
        <f>K14</f>
        <v>155800</v>
      </c>
      <c r="L10" s="116"/>
      <c r="M10" s="117"/>
      <c r="N10" s="36"/>
      <c r="O10" s="36"/>
      <c r="P10" s="37"/>
      <c r="Q10" s="37"/>
      <c r="R10" s="37"/>
      <c r="S10" s="37"/>
      <c r="T10" s="37"/>
    </row>
    <row r="11" spans="1:20" ht="12.75" customHeight="1">
      <c r="A11" s="93"/>
      <c r="B11" s="99" t="s">
        <v>164</v>
      </c>
      <c r="C11" s="93"/>
      <c r="D11" s="234" t="s">
        <v>165</v>
      </c>
      <c r="E11" s="235"/>
      <c r="F11" s="235"/>
      <c r="G11" s="206"/>
      <c r="H11" s="94"/>
      <c r="I11" s="94"/>
      <c r="J11" s="94">
        <f>J12+J13</f>
        <v>130000</v>
      </c>
      <c r="K11" s="94"/>
      <c r="L11" s="116"/>
      <c r="M11" s="117"/>
      <c r="N11" s="36"/>
      <c r="O11" s="36"/>
      <c r="P11" s="37"/>
      <c r="Q11" s="37"/>
      <c r="R11" s="37"/>
      <c r="S11" s="37"/>
      <c r="T11" s="37"/>
    </row>
    <row r="12" spans="1:20" ht="12" customHeight="1">
      <c r="A12" s="86"/>
      <c r="B12" s="86"/>
      <c r="C12" s="89">
        <v>4270</v>
      </c>
      <c r="D12" s="241" t="s">
        <v>143</v>
      </c>
      <c r="E12" s="242"/>
      <c r="F12" s="242"/>
      <c r="G12" s="243"/>
      <c r="H12" s="90"/>
      <c r="I12" s="90"/>
      <c r="J12" s="90">
        <v>65000</v>
      </c>
      <c r="K12" s="132"/>
      <c r="L12" s="116"/>
      <c r="M12" s="117"/>
      <c r="N12" s="36"/>
      <c r="O12" s="36"/>
      <c r="P12" s="37"/>
      <c r="Q12" s="37"/>
      <c r="R12" s="37"/>
      <c r="S12" s="37"/>
      <c r="T12" s="37"/>
    </row>
    <row r="13" spans="1:20" ht="12.75" customHeight="1">
      <c r="A13" s="86"/>
      <c r="B13" s="86"/>
      <c r="C13" s="89">
        <v>4300</v>
      </c>
      <c r="D13" s="241" t="s">
        <v>138</v>
      </c>
      <c r="E13" s="242"/>
      <c r="F13" s="242"/>
      <c r="G13" s="243"/>
      <c r="H13" s="90"/>
      <c r="I13" s="90"/>
      <c r="J13" s="90">
        <v>65000</v>
      </c>
      <c r="K13" s="132"/>
      <c r="L13" s="116"/>
      <c r="M13" s="117"/>
      <c r="N13" s="36"/>
      <c r="O13" s="36"/>
      <c r="P13" s="37"/>
      <c r="Q13" s="37"/>
      <c r="R13" s="37"/>
      <c r="S13" s="37"/>
      <c r="T13" s="37"/>
    </row>
    <row r="14" spans="1:24" ht="12.75" customHeight="1">
      <c r="A14" s="93"/>
      <c r="B14" s="99" t="s">
        <v>150</v>
      </c>
      <c r="C14" s="93"/>
      <c r="D14" s="234" t="s">
        <v>151</v>
      </c>
      <c r="E14" s="235"/>
      <c r="F14" s="235"/>
      <c r="G14" s="206"/>
      <c r="H14" s="94"/>
      <c r="I14" s="94"/>
      <c r="J14" s="94"/>
      <c r="K14" s="94">
        <f>K15+K16</f>
        <v>155800</v>
      </c>
      <c r="L14" s="116"/>
      <c r="M14" s="117"/>
      <c r="N14" s="36"/>
      <c r="O14" s="105"/>
      <c r="P14" s="105"/>
      <c r="Q14" s="105"/>
      <c r="R14" s="145"/>
      <c r="S14" s="145"/>
      <c r="T14" s="145"/>
      <c r="U14" s="146"/>
      <c r="V14" s="144"/>
      <c r="W14" s="144"/>
      <c r="X14" s="144"/>
    </row>
    <row r="15" spans="1:20" ht="12" customHeight="1">
      <c r="A15" s="86"/>
      <c r="B15" s="86"/>
      <c r="C15" s="89">
        <v>6050</v>
      </c>
      <c r="D15" s="207" t="s">
        <v>142</v>
      </c>
      <c r="E15" s="202"/>
      <c r="F15" s="202"/>
      <c r="G15" s="203"/>
      <c r="H15" s="90"/>
      <c r="I15" s="90"/>
      <c r="J15" s="90"/>
      <c r="K15" s="132">
        <v>90800</v>
      </c>
      <c r="L15" s="116"/>
      <c r="M15" s="117"/>
      <c r="N15" s="36"/>
      <c r="O15" s="36"/>
      <c r="P15" s="37"/>
      <c r="Q15" s="37"/>
      <c r="R15" s="37"/>
      <c r="S15" s="37"/>
      <c r="T15" s="37"/>
    </row>
    <row r="16" spans="1:20" ht="23.25" customHeight="1">
      <c r="A16" s="86"/>
      <c r="B16" s="86"/>
      <c r="C16" s="89">
        <v>6060</v>
      </c>
      <c r="D16" s="207" t="s">
        <v>163</v>
      </c>
      <c r="E16" s="202"/>
      <c r="F16" s="202"/>
      <c r="G16" s="203"/>
      <c r="H16" s="90"/>
      <c r="I16" s="90"/>
      <c r="J16" s="90"/>
      <c r="K16" s="132">
        <v>65000</v>
      </c>
      <c r="L16" s="116"/>
      <c r="M16" s="117"/>
      <c r="N16" s="36"/>
      <c r="O16" s="36"/>
      <c r="P16" s="37"/>
      <c r="Q16" s="37"/>
      <c r="R16" s="37"/>
      <c r="S16" s="37"/>
      <c r="T16" s="37"/>
    </row>
    <row r="17" spans="1:20" ht="15" customHeight="1">
      <c r="A17" s="96">
        <v>600</v>
      </c>
      <c r="B17" s="97"/>
      <c r="C17" s="97"/>
      <c r="D17" s="250" t="s">
        <v>114</v>
      </c>
      <c r="E17" s="251"/>
      <c r="F17" s="251"/>
      <c r="G17" s="252"/>
      <c r="H17" s="104"/>
      <c r="I17" s="104"/>
      <c r="J17" s="104">
        <f>J18</f>
        <v>15000</v>
      </c>
      <c r="K17" s="104"/>
      <c r="L17" s="118"/>
      <c r="M17" s="119"/>
      <c r="N17" s="105"/>
      <c r="O17" s="85"/>
      <c r="P17" s="37"/>
      <c r="Q17" s="37"/>
      <c r="R17" s="37"/>
      <c r="S17" s="37"/>
      <c r="T17" s="37"/>
    </row>
    <row r="18" spans="1:20" ht="12.75" customHeight="1">
      <c r="A18" s="93"/>
      <c r="B18" s="99">
        <v>60016</v>
      </c>
      <c r="C18" s="93"/>
      <c r="D18" s="234" t="s">
        <v>115</v>
      </c>
      <c r="E18" s="235"/>
      <c r="F18" s="235"/>
      <c r="G18" s="206"/>
      <c r="H18" s="103"/>
      <c r="I18" s="103"/>
      <c r="J18" s="103">
        <f>SUM(J19:J19)</f>
        <v>15000</v>
      </c>
      <c r="K18" s="103"/>
      <c r="L18" s="118"/>
      <c r="M18" s="119"/>
      <c r="N18" s="105"/>
      <c r="O18" s="85"/>
      <c r="P18" s="37"/>
      <c r="Q18" s="37"/>
      <c r="R18" s="37"/>
      <c r="S18" s="37"/>
      <c r="T18" s="37"/>
    </row>
    <row r="19" spans="1:20" ht="36" customHeight="1">
      <c r="A19" s="86"/>
      <c r="B19" s="86"/>
      <c r="C19" s="89">
        <v>2710</v>
      </c>
      <c r="D19" s="241" t="s">
        <v>148</v>
      </c>
      <c r="E19" s="242"/>
      <c r="F19" s="242"/>
      <c r="G19" s="243"/>
      <c r="H19" s="90"/>
      <c r="I19" s="89"/>
      <c r="J19" s="90">
        <v>15000</v>
      </c>
      <c r="K19" s="90"/>
      <c r="L19" s="122"/>
      <c r="M19" s="123"/>
      <c r="N19" s="105"/>
      <c r="O19" s="85"/>
      <c r="P19" s="37"/>
      <c r="Q19" s="37"/>
      <c r="R19" s="37"/>
      <c r="S19" s="37"/>
      <c r="T19" s="37"/>
    </row>
    <row r="20" spans="1:20" ht="15" customHeight="1">
      <c r="A20" s="96">
        <v>700</v>
      </c>
      <c r="B20" s="97"/>
      <c r="C20" s="97"/>
      <c r="D20" s="250" t="s">
        <v>139</v>
      </c>
      <c r="E20" s="251"/>
      <c r="F20" s="251"/>
      <c r="G20" s="252"/>
      <c r="H20" s="104"/>
      <c r="I20" s="104"/>
      <c r="J20" s="104">
        <f>J21</f>
        <v>558000</v>
      </c>
      <c r="K20" s="104"/>
      <c r="L20" s="122"/>
      <c r="M20" s="123"/>
      <c r="N20" s="105"/>
      <c r="O20" s="85"/>
      <c r="P20" s="37"/>
      <c r="Q20" s="37"/>
      <c r="R20" s="37"/>
      <c r="S20" s="37"/>
      <c r="T20" s="37"/>
    </row>
    <row r="21" spans="1:20" ht="12.75" customHeight="1">
      <c r="A21" s="93"/>
      <c r="B21" s="99">
        <v>70005</v>
      </c>
      <c r="C21" s="93"/>
      <c r="D21" s="234" t="s">
        <v>140</v>
      </c>
      <c r="E21" s="235"/>
      <c r="F21" s="235"/>
      <c r="G21" s="206"/>
      <c r="H21" s="103"/>
      <c r="I21" s="103"/>
      <c r="J21" s="103">
        <f>J22</f>
        <v>558000</v>
      </c>
      <c r="K21" s="103"/>
      <c r="L21" s="122"/>
      <c r="M21" s="123"/>
      <c r="N21" s="105"/>
      <c r="O21" s="85"/>
      <c r="P21" s="37"/>
      <c r="Q21" s="37"/>
      <c r="R21" s="37"/>
      <c r="S21" s="37"/>
      <c r="T21" s="37"/>
    </row>
    <row r="22" spans="1:20" ht="12" customHeight="1">
      <c r="A22" s="86"/>
      <c r="B22" s="86"/>
      <c r="C22" s="133">
        <v>4300</v>
      </c>
      <c r="D22" s="241" t="s">
        <v>138</v>
      </c>
      <c r="E22" s="242"/>
      <c r="F22" s="242"/>
      <c r="G22" s="243"/>
      <c r="H22" s="134"/>
      <c r="I22" s="133"/>
      <c r="J22" s="134">
        <v>558000</v>
      </c>
      <c r="K22" s="134"/>
      <c r="L22" s="122"/>
      <c r="M22" s="123"/>
      <c r="N22" s="105"/>
      <c r="O22" s="85"/>
      <c r="P22" s="37"/>
      <c r="Q22" s="37"/>
      <c r="R22" s="37"/>
      <c r="S22" s="37"/>
      <c r="T22" s="37"/>
    </row>
    <row r="23" spans="1:20" ht="12" customHeight="1">
      <c r="A23" s="96">
        <v>710</v>
      </c>
      <c r="B23" s="97"/>
      <c r="C23" s="97"/>
      <c r="D23" s="250" t="s">
        <v>179</v>
      </c>
      <c r="E23" s="251"/>
      <c r="F23" s="251"/>
      <c r="G23" s="252"/>
      <c r="H23" s="104">
        <f>H24</f>
        <v>353620</v>
      </c>
      <c r="I23" s="104"/>
      <c r="J23" s="104"/>
      <c r="K23" s="104"/>
      <c r="L23" s="122"/>
      <c r="M23" s="123"/>
      <c r="N23" s="105"/>
      <c r="O23" s="85"/>
      <c r="P23" s="37"/>
      <c r="Q23" s="37"/>
      <c r="R23" s="37"/>
      <c r="S23" s="37"/>
      <c r="T23" s="37"/>
    </row>
    <row r="24" spans="1:20" ht="12" customHeight="1">
      <c r="A24" s="93"/>
      <c r="B24" s="99">
        <v>71004</v>
      </c>
      <c r="C24" s="93"/>
      <c r="D24" s="234" t="s">
        <v>180</v>
      </c>
      <c r="E24" s="235"/>
      <c r="F24" s="235"/>
      <c r="G24" s="206"/>
      <c r="H24" s="103">
        <f>H25</f>
        <v>353620</v>
      </c>
      <c r="I24" s="103"/>
      <c r="J24" s="103"/>
      <c r="K24" s="103"/>
      <c r="L24" s="122"/>
      <c r="M24" s="123"/>
      <c r="N24" s="105"/>
      <c r="O24" s="85"/>
      <c r="P24" s="37"/>
      <c r="Q24" s="37"/>
      <c r="R24" s="37"/>
      <c r="S24" s="37"/>
      <c r="T24" s="37"/>
    </row>
    <row r="25" spans="1:20" ht="12" customHeight="1">
      <c r="A25" s="86"/>
      <c r="B25" s="86"/>
      <c r="C25" s="133">
        <v>4300</v>
      </c>
      <c r="D25" s="241" t="s">
        <v>138</v>
      </c>
      <c r="E25" s="242"/>
      <c r="F25" s="242"/>
      <c r="G25" s="243"/>
      <c r="H25" s="134">
        <v>353620</v>
      </c>
      <c r="I25" s="133"/>
      <c r="J25" s="134"/>
      <c r="K25" s="134"/>
      <c r="L25" s="122"/>
      <c r="M25" s="123"/>
      <c r="N25" s="105"/>
      <c r="O25" s="85"/>
      <c r="P25" s="37"/>
      <c r="Q25" s="37"/>
      <c r="R25" s="37"/>
      <c r="S25" s="37"/>
      <c r="T25" s="37"/>
    </row>
    <row r="26" spans="1:20" ht="15" customHeight="1">
      <c r="A26" s="68">
        <v>750</v>
      </c>
      <c r="B26" s="68"/>
      <c r="C26" s="68"/>
      <c r="D26" s="231" t="s">
        <v>147</v>
      </c>
      <c r="E26" s="232"/>
      <c r="F26" s="232"/>
      <c r="G26" s="233"/>
      <c r="H26" s="69">
        <f>H27</f>
        <v>85238</v>
      </c>
      <c r="I26" s="69"/>
      <c r="J26" s="69">
        <f>J27</f>
        <v>85238</v>
      </c>
      <c r="K26" s="69"/>
      <c r="L26" s="122"/>
      <c r="M26" s="123"/>
      <c r="N26" s="105"/>
      <c r="O26" s="85"/>
      <c r="P26" s="37"/>
      <c r="Q26" s="37"/>
      <c r="R26" s="37"/>
      <c r="S26" s="37"/>
      <c r="T26" s="37"/>
    </row>
    <row r="27" spans="1:20" ht="12.75" customHeight="1">
      <c r="A27" s="93"/>
      <c r="B27" s="93">
        <v>75023</v>
      </c>
      <c r="C27" s="93"/>
      <c r="D27" s="234" t="s">
        <v>159</v>
      </c>
      <c r="E27" s="235"/>
      <c r="F27" s="235"/>
      <c r="G27" s="206"/>
      <c r="H27" s="94">
        <f>H28</f>
        <v>85238</v>
      </c>
      <c r="I27" s="94"/>
      <c r="J27" s="94">
        <f>SUM(J28:J29)</f>
        <v>85238</v>
      </c>
      <c r="K27" s="93"/>
      <c r="L27" s="122"/>
      <c r="M27" s="123"/>
      <c r="N27" s="105"/>
      <c r="O27" s="85"/>
      <c r="P27" s="37"/>
      <c r="Q27" s="37"/>
      <c r="R27" s="37"/>
      <c r="S27" s="37"/>
      <c r="T27" s="37"/>
    </row>
    <row r="28" spans="1:20" ht="12" customHeight="1">
      <c r="A28" s="156"/>
      <c r="B28" s="157"/>
      <c r="C28" s="168">
        <v>4040</v>
      </c>
      <c r="D28" s="313" t="s">
        <v>166</v>
      </c>
      <c r="E28" s="314"/>
      <c r="F28" s="314"/>
      <c r="G28" s="315"/>
      <c r="H28" s="90">
        <v>85238</v>
      </c>
      <c r="I28" s="90"/>
      <c r="J28" s="90"/>
      <c r="K28" s="89"/>
      <c r="L28" s="122"/>
      <c r="M28" s="123"/>
      <c r="N28" s="105"/>
      <c r="O28" s="85"/>
      <c r="P28" s="37"/>
      <c r="Q28" s="37"/>
      <c r="R28" s="37"/>
      <c r="S28" s="37"/>
      <c r="T28" s="37"/>
    </row>
    <row r="29" spans="1:20" ht="12" customHeight="1">
      <c r="A29" s="156"/>
      <c r="B29" s="157"/>
      <c r="C29" s="89">
        <v>4170</v>
      </c>
      <c r="D29" s="207" t="s">
        <v>111</v>
      </c>
      <c r="E29" s="202"/>
      <c r="F29" s="202"/>
      <c r="G29" s="203"/>
      <c r="H29" s="89"/>
      <c r="I29" s="90"/>
      <c r="J29" s="90">
        <v>85238</v>
      </c>
      <c r="K29" s="89"/>
      <c r="L29" s="122"/>
      <c r="M29" s="123"/>
      <c r="N29" s="105"/>
      <c r="O29" s="85"/>
      <c r="P29" s="37"/>
      <c r="Q29" s="37"/>
      <c r="R29" s="37"/>
      <c r="S29" s="37"/>
      <c r="T29" s="37"/>
    </row>
    <row r="30" spans="1:20" ht="34.5" customHeight="1">
      <c r="A30" s="147">
        <v>751</v>
      </c>
      <c r="B30" s="148"/>
      <c r="C30" s="149"/>
      <c r="D30" s="231" t="s">
        <v>156</v>
      </c>
      <c r="E30" s="232"/>
      <c r="F30" s="232"/>
      <c r="G30" s="233"/>
      <c r="H30" s="176">
        <f>H31</f>
        <v>924</v>
      </c>
      <c r="I30" s="150"/>
      <c r="J30" s="150">
        <f>J31</f>
        <v>924</v>
      </c>
      <c r="K30" s="151"/>
      <c r="L30" s="122"/>
      <c r="M30" s="123"/>
      <c r="N30" s="105"/>
      <c r="O30" s="85"/>
      <c r="P30" s="37"/>
      <c r="Q30" s="37"/>
      <c r="R30" s="37"/>
      <c r="S30" s="37"/>
      <c r="T30" s="37"/>
    </row>
    <row r="31" spans="1:20" ht="12" customHeight="1">
      <c r="A31" s="152"/>
      <c r="B31" s="153">
        <v>75107</v>
      </c>
      <c r="C31" s="154"/>
      <c r="D31" s="234" t="s">
        <v>157</v>
      </c>
      <c r="E31" s="235"/>
      <c r="F31" s="235"/>
      <c r="G31" s="206"/>
      <c r="H31" s="177">
        <f>H32+H33</f>
        <v>924</v>
      </c>
      <c r="I31" s="103"/>
      <c r="J31" s="158">
        <f>SUM(J32:J34)</f>
        <v>924</v>
      </c>
      <c r="K31" s="155"/>
      <c r="L31" s="122"/>
      <c r="M31" s="123"/>
      <c r="N31" s="105"/>
      <c r="O31" s="85"/>
      <c r="P31" s="37"/>
      <c r="Q31" s="37"/>
      <c r="R31" s="37"/>
      <c r="S31" s="37"/>
      <c r="T31" s="37"/>
    </row>
    <row r="32" spans="1:20" ht="12.75" customHeight="1">
      <c r="A32" s="156"/>
      <c r="B32" s="157"/>
      <c r="C32" s="89">
        <v>4110</v>
      </c>
      <c r="D32" s="207" t="s">
        <v>112</v>
      </c>
      <c r="E32" s="202"/>
      <c r="F32" s="202"/>
      <c r="G32" s="203"/>
      <c r="H32" s="89">
        <v>162</v>
      </c>
      <c r="I32" s="90"/>
      <c r="J32" s="90"/>
      <c r="K32" s="89"/>
      <c r="L32" s="122"/>
      <c r="M32" s="123"/>
      <c r="N32" s="105"/>
      <c r="O32" s="85"/>
      <c r="P32" s="37"/>
      <c r="Q32" s="37"/>
      <c r="R32" s="37"/>
      <c r="S32" s="37"/>
      <c r="T32" s="37"/>
    </row>
    <row r="33" spans="1:20" ht="12" customHeight="1">
      <c r="A33" s="156"/>
      <c r="B33" s="157"/>
      <c r="C33" s="89">
        <v>4120</v>
      </c>
      <c r="D33" s="207" t="s">
        <v>160</v>
      </c>
      <c r="E33" s="202"/>
      <c r="F33" s="202"/>
      <c r="G33" s="203"/>
      <c r="H33" s="89">
        <v>762</v>
      </c>
      <c r="I33" s="90"/>
      <c r="J33" s="90"/>
      <c r="K33" s="89"/>
      <c r="L33" s="122"/>
      <c r="M33" s="123"/>
      <c r="N33" s="105"/>
      <c r="O33" s="85"/>
      <c r="P33" s="37"/>
      <c r="Q33" s="37"/>
      <c r="R33" s="37"/>
      <c r="S33" s="37"/>
      <c r="T33" s="37"/>
    </row>
    <row r="34" spans="1:20" ht="11.25" customHeight="1">
      <c r="A34" s="181"/>
      <c r="B34" s="182"/>
      <c r="C34" s="88">
        <v>4300</v>
      </c>
      <c r="D34" s="197" t="s">
        <v>138</v>
      </c>
      <c r="E34" s="198"/>
      <c r="F34" s="198"/>
      <c r="G34" s="199"/>
      <c r="H34" s="88"/>
      <c r="I34" s="183"/>
      <c r="J34" s="183">
        <v>924</v>
      </c>
      <c r="K34" s="88"/>
      <c r="L34" s="122"/>
      <c r="M34" s="123"/>
      <c r="N34" s="105"/>
      <c r="O34" s="85"/>
      <c r="P34" s="37"/>
      <c r="Q34" s="37"/>
      <c r="R34" s="37"/>
      <c r="S34" s="37"/>
      <c r="T34" s="37"/>
    </row>
    <row r="35" spans="1:20" ht="3" customHeight="1">
      <c r="A35" s="178"/>
      <c r="B35" s="178"/>
      <c r="C35" s="163"/>
      <c r="D35" s="167"/>
      <c r="E35" s="167"/>
      <c r="F35" s="167"/>
      <c r="G35" s="167"/>
      <c r="H35" s="163"/>
      <c r="I35" s="169"/>
      <c r="J35" s="169"/>
      <c r="K35" s="163"/>
      <c r="L35" s="159"/>
      <c r="M35" s="123"/>
      <c r="N35" s="105"/>
      <c r="O35" s="85"/>
      <c r="P35" s="37"/>
      <c r="Q35" s="37"/>
      <c r="R35" s="37"/>
      <c r="S35" s="37"/>
      <c r="T35" s="37"/>
    </row>
    <row r="36" spans="1:20" ht="12.75" customHeight="1">
      <c r="A36" s="200" t="s">
        <v>91</v>
      </c>
      <c r="B36" s="201"/>
      <c r="C36" s="194"/>
      <c r="D36" s="195" t="s">
        <v>116</v>
      </c>
      <c r="E36" s="236"/>
      <c r="F36" s="236"/>
      <c r="G36" s="237"/>
      <c r="H36" s="266" t="s">
        <v>126</v>
      </c>
      <c r="I36" s="266"/>
      <c r="J36" s="266" t="s">
        <v>127</v>
      </c>
      <c r="K36" s="266"/>
      <c r="L36" s="122"/>
      <c r="M36" s="123"/>
      <c r="N36" s="105"/>
      <c r="O36" s="85"/>
      <c r="P36" s="37"/>
      <c r="Q36" s="37"/>
      <c r="R36" s="37"/>
      <c r="S36" s="37"/>
      <c r="T36" s="37"/>
    </row>
    <row r="37" spans="1:20" ht="12.75" customHeight="1">
      <c r="A37" s="66" t="s">
        <v>36</v>
      </c>
      <c r="B37" s="66" t="s">
        <v>96</v>
      </c>
      <c r="C37" s="83" t="s">
        <v>97</v>
      </c>
      <c r="D37" s="238"/>
      <c r="E37" s="239"/>
      <c r="F37" s="239"/>
      <c r="G37" s="240"/>
      <c r="H37" s="84" t="s">
        <v>98</v>
      </c>
      <c r="I37" s="84" t="s">
        <v>99</v>
      </c>
      <c r="J37" s="84" t="s">
        <v>98</v>
      </c>
      <c r="K37" s="84" t="s">
        <v>99</v>
      </c>
      <c r="L37" s="122"/>
      <c r="M37" s="123"/>
      <c r="N37" s="105"/>
      <c r="O37" s="85"/>
      <c r="P37" s="37"/>
      <c r="Q37" s="37"/>
      <c r="R37" s="37"/>
      <c r="S37" s="37"/>
      <c r="T37" s="37"/>
    </row>
    <row r="38" spans="1:20" ht="24.75" customHeight="1">
      <c r="A38" s="68">
        <v>754</v>
      </c>
      <c r="B38" s="68"/>
      <c r="C38" s="68"/>
      <c r="D38" s="231" t="s">
        <v>152</v>
      </c>
      <c r="E38" s="232"/>
      <c r="F38" s="232"/>
      <c r="G38" s="233"/>
      <c r="H38" s="69">
        <f>H41</f>
        <v>28000</v>
      </c>
      <c r="I38" s="69"/>
      <c r="J38" s="69">
        <f>J39</f>
        <v>10000</v>
      </c>
      <c r="K38" s="69">
        <f>K41</f>
        <v>28000</v>
      </c>
      <c r="L38" s="122"/>
      <c r="M38" s="123"/>
      <c r="N38" s="105"/>
      <c r="O38" s="85"/>
      <c r="P38" s="37"/>
      <c r="Q38" s="37"/>
      <c r="R38" s="37"/>
      <c r="S38" s="37"/>
      <c r="T38" s="37"/>
    </row>
    <row r="39" spans="1:20" ht="11.25" customHeight="1">
      <c r="A39" s="93"/>
      <c r="B39" s="93">
        <v>75404</v>
      </c>
      <c r="C39" s="93"/>
      <c r="D39" s="234" t="s">
        <v>167</v>
      </c>
      <c r="E39" s="235"/>
      <c r="F39" s="235"/>
      <c r="G39" s="206"/>
      <c r="H39" s="94"/>
      <c r="I39" s="94"/>
      <c r="J39" s="94">
        <f>J40</f>
        <v>10000</v>
      </c>
      <c r="K39" s="93"/>
      <c r="L39" s="122"/>
      <c r="M39" s="123"/>
      <c r="N39" s="105"/>
      <c r="O39" s="85"/>
      <c r="P39" s="37"/>
      <c r="Q39" s="37"/>
      <c r="R39" s="37"/>
      <c r="S39" s="37"/>
      <c r="T39" s="37"/>
    </row>
    <row r="40" spans="1:20" ht="11.25" customHeight="1">
      <c r="A40" s="102"/>
      <c r="B40" s="102"/>
      <c r="C40" s="89">
        <v>3000</v>
      </c>
      <c r="D40" s="241" t="s">
        <v>168</v>
      </c>
      <c r="E40" s="242"/>
      <c r="F40" s="242"/>
      <c r="G40" s="243"/>
      <c r="H40" s="90"/>
      <c r="I40" s="89"/>
      <c r="J40" s="90">
        <v>10000</v>
      </c>
      <c r="K40" s="89"/>
      <c r="L40" s="122"/>
      <c r="M40" s="123"/>
      <c r="N40" s="105"/>
      <c r="O40" s="85"/>
      <c r="P40" s="37"/>
      <c r="Q40" s="37"/>
      <c r="R40" s="37"/>
      <c r="S40" s="37"/>
      <c r="T40" s="37"/>
    </row>
    <row r="41" spans="1:20" ht="11.25" customHeight="1">
      <c r="A41" s="93"/>
      <c r="B41" s="93">
        <v>75412</v>
      </c>
      <c r="C41" s="93"/>
      <c r="D41" s="234" t="s">
        <v>183</v>
      </c>
      <c r="E41" s="235"/>
      <c r="F41" s="235"/>
      <c r="G41" s="206"/>
      <c r="H41" s="94">
        <f>H42</f>
        <v>28000</v>
      </c>
      <c r="I41" s="94"/>
      <c r="J41" s="94"/>
      <c r="K41" s="94">
        <f>K43</f>
        <v>28000</v>
      </c>
      <c r="L41" s="122"/>
      <c r="M41" s="123"/>
      <c r="N41" s="105"/>
      <c r="O41" s="85"/>
      <c r="P41" s="37"/>
      <c r="Q41" s="37"/>
      <c r="R41" s="37"/>
      <c r="S41" s="37"/>
      <c r="T41" s="37"/>
    </row>
    <row r="42" spans="1:20" ht="11.25" customHeight="1">
      <c r="A42" s="102"/>
      <c r="B42" s="102"/>
      <c r="C42" s="89">
        <v>4210</v>
      </c>
      <c r="D42" s="241" t="s">
        <v>113</v>
      </c>
      <c r="E42" s="242"/>
      <c r="F42" s="242"/>
      <c r="G42" s="243"/>
      <c r="H42" s="137">
        <v>28000</v>
      </c>
      <c r="I42" s="138"/>
      <c r="J42" s="139"/>
      <c r="K42" s="138"/>
      <c r="L42" s="122"/>
      <c r="M42" s="123"/>
      <c r="N42" s="105"/>
      <c r="O42" s="85"/>
      <c r="P42" s="37"/>
      <c r="Q42" s="37"/>
      <c r="R42" s="37"/>
      <c r="S42" s="37"/>
      <c r="T42" s="37"/>
    </row>
    <row r="43" spans="1:20" ht="21" customHeight="1">
      <c r="A43" s="86"/>
      <c r="B43" s="86"/>
      <c r="C43" s="89">
        <v>6060</v>
      </c>
      <c r="D43" s="207" t="s">
        <v>163</v>
      </c>
      <c r="E43" s="202"/>
      <c r="F43" s="202"/>
      <c r="G43" s="203"/>
      <c r="H43" s="90"/>
      <c r="I43" s="90"/>
      <c r="J43" s="90"/>
      <c r="K43" s="132">
        <v>28000</v>
      </c>
      <c r="L43" s="122"/>
      <c r="M43" s="123"/>
      <c r="N43" s="105"/>
      <c r="O43" s="85"/>
      <c r="P43" s="37"/>
      <c r="Q43" s="37"/>
      <c r="R43" s="37"/>
      <c r="S43" s="37"/>
      <c r="T43" s="37"/>
    </row>
    <row r="44" spans="1:20" ht="12" customHeight="1">
      <c r="A44" s="96">
        <v>801</v>
      </c>
      <c r="B44" s="97"/>
      <c r="C44" s="97"/>
      <c r="D44" s="204" t="s">
        <v>117</v>
      </c>
      <c r="E44" s="205"/>
      <c r="F44" s="205"/>
      <c r="G44" s="196"/>
      <c r="H44" s="98">
        <f>H45+H52</f>
        <v>458800</v>
      </c>
      <c r="I44" s="97"/>
      <c r="J44" s="98">
        <f>J52+J45</f>
        <v>268800</v>
      </c>
      <c r="K44" s="98"/>
      <c r="L44" s="124"/>
      <c r="M44" s="121"/>
      <c r="N44" s="105"/>
      <c r="O44" s="85"/>
      <c r="P44" s="37"/>
      <c r="Q44" s="37"/>
      <c r="R44" s="37"/>
      <c r="S44" s="37"/>
      <c r="T44" s="37"/>
    </row>
    <row r="45" spans="1:20" ht="12" customHeight="1">
      <c r="A45" s="93"/>
      <c r="B45" s="99">
        <v>80101</v>
      </c>
      <c r="C45" s="93"/>
      <c r="D45" s="234" t="s">
        <v>101</v>
      </c>
      <c r="E45" s="235"/>
      <c r="F45" s="235"/>
      <c r="G45" s="206"/>
      <c r="H45" s="94">
        <f>SUM(H46:H51)</f>
        <v>458000</v>
      </c>
      <c r="I45" s="94"/>
      <c r="J45" s="94">
        <f>SUM(J46:J51)</f>
        <v>250000</v>
      </c>
      <c r="K45" s="94"/>
      <c r="L45" s="124"/>
      <c r="M45" s="121"/>
      <c r="N45" s="105"/>
      <c r="O45" s="85"/>
      <c r="P45" s="37"/>
      <c r="Q45" s="37"/>
      <c r="R45" s="37"/>
      <c r="S45" s="37"/>
      <c r="T45" s="37"/>
    </row>
    <row r="46" spans="1:20" ht="11.25" customHeight="1">
      <c r="A46" s="86"/>
      <c r="B46" s="86"/>
      <c r="C46" s="89">
        <v>4010</v>
      </c>
      <c r="D46" s="207" t="s">
        <v>169</v>
      </c>
      <c r="E46" s="202"/>
      <c r="F46" s="202"/>
      <c r="G46" s="203"/>
      <c r="H46" s="90">
        <v>400000</v>
      </c>
      <c r="I46" s="87"/>
      <c r="J46" s="132"/>
      <c r="K46" s="87"/>
      <c r="L46" s="125"/>
      <c r="M46" s="126"/>
      <c r="N46" s="105"/>
      <c r="O46" s="85"/>
      <c r="P46" s="37"/>
      <c r="Q46" s="37"/>
      <c r="R46" s="37"/>
      <c r="S46" s="37"/>
      <c r="T46" s="37"/>
    </row>
    <row r="47" spans="1:20" ht="11.25" customHeight="1">
      <c r="A47" s="86"/>
      <c r="B47" s="86"/>
      <c r="C47" s="89">
        <v>4110</v>
      </c>
      <c r="D47" s="207" t="s">
        <v>112</v>
      </c>
      <c r="E47" s="202"/>
      <c r="F47" s="202"/>
      <c r="G47" s="203"/>
      <c r="H47" s="90">
        <v>50000</v>
      </c>
      <c r="I47" s="87"/>
      <c r="J47" s="132"/>
      <c r="K47" s="87"/>
      <c r="L47" s="125"/>
      <c r="M47" s="126"/>
      <c r="N47" s="105"/>
      <c r="O47" s="85"/>
      <c r="P47" s="37"/>
      <c r="Q47" s="37"/>
      <c r="R47" s="37"/>
      <c r="S47" s="37"/>
      <c r="T47" s="37"/>
    </row>
    <row r="48" spans="1:20" ht="11.25" customHeight="1">
      <c r="A48" s="86"/>
      <c r="B48" s="86"/>
      <c r="C48" s="89">
        <v>4170</v>
      </c>
      <c r="D48" s="207" t="s">
        <v>111</v>
      </c>
      <c r="E48" s="202"/>
      <c r="F48" s="202"/>
      <c r="G48" s="203"/>
      <c r="H48" s="90"/>
      <c r="I48" s="87"/>
      <c r="J48" s="132">
        <v>8000</v>
      </c>
      <c r="K48" s="87"/>
      <c r="L48" s="125"/>
      <c r="M48" s="126"/>
      <c r="N48" s="105"/>
      <c r="O48" s="85"/>
      <c r="P48" s="37"/>
      <c r="Q48" s="37"/>
      <c r="R48" s="37"/>
      <c r="S48" s="37"/>
      <c r="T48" s="37"/>
    </row>
    <row r="49" spans="1:20" ht="11.25" customHeight="1">
      <c r="A49" s="86"/>
      <c r="B49" s="86"/>
      <c r="C49" s="89">
        <v>4260</v>
      </c>
      <c r="D49" s="207" t="s">
        <v>144</v>
      </c>
      <c r="E49" s="202"/>
      <c r="F49" s="202"/>
      <c r="G49" s="203"/>
      <c r="H49" s="90"/>
      <c r="I49" s="87"/>
      <c r="J49" s="132">
        <v>177000</v>
      </c>
      <c r="K49" s="87"/>
      <c r="L49" s="125"/>
      <c r="M49" s="126"/>
      <c r="N49" s="270"/>
      <c r="O49" s="271"/>
      <c r="P49" s="37"/>
      <c r="Q49" s="37"/>
      <c r="R49" s="37"/>
      <c r="S49" s="37"/>
      <c r="T49" s="37"/>
    </row>
    <row r="50" spans="1:20" ht="11.25" customHeight="1">
      <c r="A50" s="86"/>
      <c r="B50" s="86"/>
      <c r="C50" s="89">
        <v>4270</v>
      </c>
      <c r="D50" s="241" t="s">
        <v>143</v>
      </c>
      <c r="E50" s="242"/>
      <c r="F50" s="242"/>
      <c r="G50" s="243"/>
      <c r="H50" s="90"/>
      <c r="I50" s="87"/>
      <c r="J50" s="132">
        <v>65000</v>
      </c>
      <c r="K50" s="87"/>
      <c r="L50" s="127"/>
      <c r="M50" s="126"/>
      <c r="N50" s="143"/>
      <c r="O50" s="105"/>
      <c r="P50" s="37"/>
      <c r="Q50" s="37"/>
      <c r="R50" s="37"/>
      <c r="S50" s="37"/>
      <c r="T50" s="37"/>
    </row>
    <row r="51" spans="1:20" ht="11.25" customHeight="1">
      <c r="A51" s="86"/>
      <c r="B51" s="86"/>
      <c r="C51" s="91">
        <v>4430</v>
      </c>
      <c r="D51" s="197" t="s">
        <v>182</v>
      </c>
      <c r="E51" s="198"/>
      <c r="F51" s="198"/>
      <c r="G51" s="199"/>
      <c r="H51" s="92">
        <v>8000</v>
      </c>
      <c r="I51" s="184"/>
      <c r="J51" s="185"/>
      <c r="K51" s="184"/>
      <c r="L51" s="127"/>
      <c r="M51" s="126"/>
      <c r="N51" s="143"/>
      <c r="O51" s="105"/>
      <c r="P51" s="37"/>
      <c r="Q51" s="37"/>
      <c r="R51" s="37"/>
      <c r="S51" s="37"/>
      <c r="T51" s="37"/>
    </row>
    <row r="52" spans="1:20" ht="11.25" customHeight="1">
      <c r="A52" s="93"/>
      <c r="B52" s="99">
        <v>80104</v>
      </c>
      <c r="C52" s="93"/>
      <c r="D52" s="234" t="s">
        <v>170</v>
      </c>
      <c r="E52" s="235"/>
      <c r="F52" s="235"/>
      <c r="G52" s="206"/>
      <c r="H52" s="94">
        <f>SUM(H53:H56)</f>
        <v>800</v>
      </c>
      <c r="I52" s="93"/>
      <c r="J52" s="94">
        <f>SUM(J53:J56)</f>
        <v>18800</v>
      </c>
      <c r="K52" s="93"/>
      <c r="L52" s="127"/>
      <c r="M52" s="126"/>
      <c r="N52" s="105"/>
      <c r="O52" s="85"/>
      <c r="P52" s="37"/>
      <c r="Q52" s="37"/>
      <c r="R52" s="37"/>
      <c r="S52" s="37"/>
      <c r="T52" s="37"/>
    </row>
    <row r="53" spans="1:20" ht="11.25" customHeight="1">
      <c r="A53" s="86"/>
      <c r="B53" s="86"/>
      <c r="C53" s="89">
        <v>4170</v>
      </c>
      <c r="D53" s="207" t="s">
        <v>111</v>
      </c>
      <c r="E53" s="202"/>
      <c r="F53" s="202"/>
      <c r="G53" s="203"/>
      <c r="H53" s="90"/>
      <c r="I53" s="87"/>
      <c r="J53" s="132">
        <v>800</v>
      </c>
      <c r="K53" s="87"/>
      <c r="L53" s="127"/>
      <c r="M53" s="126"/>
      <c r="N53" s="105"/>
      <c r="O53" s="85"/>
      <c r="P53" s="37"/>
      <c r="Q53" s="37"/>
      <c r="R53" s="37"/>
      <c r="S53" s="37"/>
      <c r="T53" s="37"/>
    </row>
    <row r="54" spans="1:20" ht="12" customHeight="1">
      <c r="A54" s="86"/>
      <c r="B54" s="86"/>
      <c r="C54" s="89">
        <v>4260</v>
      </c>
      <c r="D54" s="207" t="s">
        <v>144</v>
      </c>
      <c r="E54" s="202"/>
      <c r="F54" s="202"/>
      <c r="G54" s="203"/>
      <c r="H54" s="132"/>
      <c r="I54" s="87"/>
      <c r="J54" s="132">
        <v>8000</v>
      </c>
      <c r="K54" s="87"/>
      <c r="L54" s="127"/>
      <c r="M54" s="126"/>
      <c r="N54" s="105"/>
      <c r="O54" s="85"/>
      <c r="P54" s="37"/>
      <c r="Q54" s="37"/>
      <c r="R54" s="37"/>
      <c r="S54" s="37"/>
      <c r="T54" s="37"/>
    </row>
    <row r="55" spans="1:20" ht="12" customHeight="1">
      <c r="A55" s="86"/>
      <c r="B55" s="86"/>
      <c r="C55" s="89">
        <v>4270</v>
      </c>
      <c r="D55" s="241" t="s">
        <v>143</v>
      </c>
      <c r="E55" s="242"/>
      <c r="F55" s="242"/>
      <c r="G55" s="243"/>
      <c r="H55" s="90"/>
      <c r="I55" s="87"/>
      <c r="J55" s="132">
        <v>10000</v>
      </c>
      <c r="K55" s="87"/>
      <c r="L55" s="127"/>
      <c r="M55" s="126"/>
      <c r="N55" s="105"/>
      <c r="O55" s="85"/>
      <c r="P55" s="37"/>
      <c r="Q55" s="37"/>
      <c r="R55" s="37"/>
      <c r="S55" s="37"/>
      <c r="T55" s="37"/>
    </row>
    <row r="56" spans="1:20" ht="12" customHeight="1">
      <c r="A56" s="86"/>
      <c r="B56" s="86"/>
      <c r="C56" s="88">
        <v>4300</v>
      </c>
      <c r="D56" s="197" t="s">
        <v>138</v>
      </c>
      <c r="E56" s="198"/>
      <c r="F56" s="198"/>
      <c r="G56" s="199"/>
      <c r="H56" s="79">
        <v>800</v>
      </c>
      <c r="I56" s="78"/>
      <c r="J56" s="79"/>
      <c r="K56" s="78"/>
      <c r="L56" s="127"/>
      <c r="M56" s="126"/>
      <c r="N56" s="105"/>
      <c r="O56" s="85"/>
      <c r="P56" s="37"/>
      <c r="Q56" s="37"/>
      <c r="R56" s="37"/>
      <c r="S56" s="37"/>
      <c r="T56" s="37"/>
    </row>
    <row r="57" spans="1:20" ht="12" customHeight="1">
      <c r="A57" s="68">
        <v>852</v>
      </c>
      <c r="B57" s="68"/>
      <c r="C57" s="68"/>
      <c r="D57" s="231" t="s">
        <v>103</v>
      </c>
      <c r="E57" s="232"/>
      <c r="F57" s="232"/>
      <c r="G57" s="233"/>
      <c r="H57" s="69"/>
      <c r="I57" s="69">
        <f>I61</f>
        <v>25000</v>
      </c>
      <c r="J57" s="69">
        <f>J58+J61+J66+J64</f>
        <v>30920</v>
      </c>
      <c r="K57" s="69"/>
      <c r="L57" s="120"/>
      <c r="M57" s="128"/>
      <c r="N57" s="105"/>
      <c r="O57" s="85"/>
      <c r="P57" s="37"/>
      <c r="Q57" s="37"/>
      <c r="R57" s="37"/>
      <c r="S57" s="37"/>
      <c r="T57" s="37"/>
    </row>
    <row r="58" spans="1:20" ht="60" customHeight="1">
      <c r="A58" s="93"/>
      <c r="B58" s="93">
        <v>85213</v>
      </c>
      <c r="C58" s="93"/>
      <c r="D58" s="234" t="s">
        <v>145</v>
      </c>
      <c r="E58" s="235"/>
      <c r="F58" s="235"/>
      <c r="G58" s="206"/>
      <c r="H58" s="94"/>
      <c r="I58" s="93"/>
      <c r="J58" s="94">
        <f>J59+J60</f>
        <v>2100</v>
      </c>
      <c r="K58" s="93"/>
      <c r="L58" s="120"/>
      <c r="M58" s="128"/>
      <c r="N58" s="115"/>
      <c r="O58" s="85"/>
      <c r="P58" s="37"/>
      <c r="Q58" s="37"/>
      <c r="R58" s="37"/>
      <c r="S58" s="37"/>
      <c r="T58" s="37"/>
    </row>
    <row r="59" spans="1:20" ht="23.25" customHeight="1">
      <c r="A59" s="86"/>
      <c r="B59" s="86"/>
      <c r="C59" s="89">
        <v>4130</v>
      </c>
      <c r="D59" s="207" t="s">
        <v>175</v>
      </c>
      <c r="E59" s="202"/>
      <c r="F59" s="202"/>
      <c r="G59" s="203"/>
      <c r="H59" s="90"/>
      <c r="I59" s="89"/>
      <c r="J59" s="90">
        <v>700</v>
      </c>
      <c r="K59" s="89"/>
      <c r="L59" s="122"/>
      <c r="M59" s="123"/>
      <c r="N59" s="115"/>
      <c r="O59" s="36"/>
      <c r="P59" s="37"/>
      <c r="Q59" s="37"/>
      <c r="R59" s="37"/>
      <c r="S59" s="37"/>
      <c r="T59" s="37"/>
    </row>
    <row r="60" spans="1:20" ht="24" customHeight="1">
      <c r="A60" s="86"/>
      <c r="B60" s="86"/>
      <c r="C60" s="89">
        <v>4130</v>
      </c>
      <c r="D60" s="207" t="s">
        <v>176</v>
      </c>
      <c r="E60" s="202"/>
      <c r="F60" s="202"/>
      <c r="G60" s="203"/>
      <c r="H60" s="92"/>
      <c r="I60" s="91"/>
      <c r="J60" s="92">
        <v>1400</v>
      </c>
      <c r="K60" s="91"/>
      <c r="L60" s="122"/>
      <c r="M60" s="123"/>
      <c r="N60" s="115"/>
      <c r="O60" s="36"/>
      <c r="P60" s="37"/>
      <c r="Q60" s="37"/>
      <c r="R60" s="37"/>
      <c r="S60" s="37"/>
      <c r="T60" s="37"/>
    </row>
    <row r="61" spans="1:20" ht="11.25" customHeight="1">
      <c r="A61" s="93"/>
      <c r="B61" s="99">
        <v>85219</v>
      </c>
      <c r="C61" s="93"/>
      <c r="D61" s="234" t="s">
        <v>151</v>
      </c>
      <c r="E61" s="235"/>
      <c r="F61" s="235"/>
      <c r="G61" s="206"/>
      <c r="H61" s="94"/>
      <c r="I61" s="94">
        <f>SUM(I62:I67)</f>
        <v>25000</v>
      </c>
      <c r="J61" s="94">
        <f>J62</f>
        <v>3720</v>
      </c>
      <c r="K61" s="94"/>
      <c r="L61" s="122"/>
      <c r="M61" s="123"/>
      <c r="N61" s="115"/>
      <c r="O61" s="36"/>
      <c r="P61" s="37"/>
      <c r="Q61" s="37"/>
      <c r="R61" s="37"/>
      <c r="S61" s="37"/>
      <c r="T61" s="37"/>
    </row>
    <row r="62" spans="1:20" ht="11.25" customHeight="1">
      <c r="A62" s="86"/>
      <c r="B62" s="86"/>
      <c r="C62" s="89">
        <v>4010</v>
      </c>
      <c r="D62" s="207" t="s">
        <v>169</v>
      </c>
      <c r="E62" s="202"/>
      <c r="F62" s="202"/>
      <c r="G62" s="203"/>
      <c r="H62" s="90"/>
      <c r="I62" s="90"/>
      <c r="J62" s="90">
        <v>3720</v>
      </c>
      <c r="K62" s="132"/>
      <c r="L62" s="122"/>
      <c r="M62" s="123"/>
      <c r="N62" s="115"/>
      <c r="O62" s="36"/>
      <c r="P62" s="37"/>
      <c r="Q62" s="37"/>
      <c r="R62" s="37"/>
      <c r="S62" s="37"/>
      <c r="T62" s="37"/>
    </row>
    <row r="63" spans="1:20" ht="11.25" customHeight="1">
      <c r="A63" s="86"/>
      <c r="B63" s="86"/>
      <c r="C63" s="89">
        <v>6059</v>
      </c>
      <c r="D63" s="207" t="s">
        <v>142</v>
      </c>
      <c r="E63" s="202"/>
      <c r="F63" s="202"/>
      <c r="G63" s="203"/>
      <c r="H63" s="90"/>
      <c r="I63" s="90">
        <v>25000</v>
      </c>
      <c r="J63" s="90"/>
      <c r="K63" s="132"/>
      <c r="L63" s="122"/>
      <c r="M63" s="123"/>
      <c r="N63" s="115"/>
      <c r="O63" s="36"/>
      <c r="P63" s="37"/>
      <c r="Q63" s="37"/>
      <c r="R63" s="37"/>
      <c r="S63" s="37"/>
      <c r="T63" s="37"/>
    </row>
    <row r="64" spans="1:20" ht="11.25" customHeight="1">
      <c r="A64" s="93"/>
      <c r="B64" s="93">
        <v>85231</v>
      </c>
      <c r="C64" s="93"/>
      <c r="D64" s="234" t="s">
        <v>181</v>
      </c>
      <c r="E64" s="235"/>
      <c r="F64" s="235"/>
      <c r="G64" s="206"/>
      <c r="H64" s="94"/>
      <c r="I64" s="93"/>
      <c r="J64" s="94">
        <f>J65</f>
        <v>4800</v>
      </c>
      <c r="K64" s="93"/>
      <c r="L64" s="122"/>
      <c r="M64" s="123"/>
      <c r="N64" s="115"/>
      <c r="O64" s="36"/>
      <c r="P64" s="37"/>
      <c r="Q64" s="37"/>
      <c r="R64" s="37"/>
      <c r="S64" s="37"/>
      <c r="T64" s="37"/>
    </row>
    <row r="65" spans="1:20" ht="11.25" customHeight="1">
      <c r="A65" s="86"/>
      <c r="B65" s="86"/>
      <c r="C65" s="88">
        <v>3110</v>
      </c>
      <c r="D65" s="197" t="s">
        <v>146</v>
      </c>
      <c r="E65" s="198"/>
      <c r="F65" s="198"/>
      <c r="G65" s="199"/>
      <c r="H65" s="95"/>
      <c r="I65" s="91"/>
      <c r="J65" s="92">
        <v>4800</v>
      </c>
      <c r="K65" s="91"/>
      <c r="L65" s="122"/>
      <c r="M65" s="123"/>
      <c r="N65" s="115"/>
      <c r="O65" s="36"/>
      <c r="P65" s="37"/>
      <c r="Q65" s="37"/>
      <c r="R65" s="37"/>
      <c r="S65" s="37"/>
      <c r="T65" s="37"/>
    </row>
    <row r="66" spans="1:20" ht="11.25" customHeight="1">
      <c r="A66" s="93"/>
      <c r="B66" s="93">
        <v>85295</v>
      </c>
      <c r="C66" s="93"/>
      <c r="D66" s="234" t="s">
        <v>177</v>
      </c>
      <c r="E66" s="235"/>
      <c r="F66" s="235"/>
      <c r="G66" s="206"/>
      <c r="H66" s="94"/>
      <c r="I66" s="93"/>
      <c r="J66" s="94">
        <f>J67</f>
        <v>20300</v>
      </c>
      <c r="K66" s="93"/>
      <c r="L66" s="122"/>
      <c r="M66" s="123"/>
      <c r="N66" s="115"/>
      <c r="O66" s="36"/>
      <c r="P66" s="37"/>
      <c r="Q66" s="37"/>
      <c r="R66" s="37"/>
      <c r="S66" s="37"/>
      <c r="T66" s="37"/>
    </row>
    <row r="67" spans="1:20" ht="11.25" customHeight="1">
      <c r="A67" s="77"/>
      <c r="B67" s="77"/>
      <c r="C67" s="88">
        <v>3110</v>
      </c>
      <c r="D67" s="197" t="s">
        <v>146</v>
      </c>
      <c r="E67" s="198"/>
      <c r="F67" s="198"/>
      <c r="G67" s="199"/>
      <c r="H67" s="191"/>
      <c r="I67" s="192"/>
      <c r="J67" s="193">
        <v>20300</v>
      </c>
      <c r="K67" s="192"/>
      <c r="L67" s="122"/>
      <c r="M67" s="123"/>
      <c r="N67" s="115"/>
      <c r="O67" s="36"/>
      <c r="P67" s="37"/>
      <c r="Q67" s="37"/>
      <c r="R67" s="37"/>
      <c r="S67" s="37"/>
      <c r="T67" s="37"/>
    </row>
    <row r="68" spans="1:20" ht="6.75" customHeight="1">
      <c r="A68" s="187"/>
      <c r="B68" s="187"/>
      <c r="C68" s="188"/>
      <c r="D68" s="186"/>
      <c r="E68" s="186"/>
      <c r="F68" s="186"/>
      <c r="G68" s="186"/>
      <c r="H68" s="189"/>
      <c r="I68" s="188"/>
      <c r="J68" s="190"/>
      <c r="K68" s="188"/>
      <c r="L68" s="159"/>
      <c r="M68" s="123"/>
      <c r="N68" s="115"/>
      <c r="O68" s="36"/>
      <c r="P68" s="37"/>
      <c r="Q68" s="37"/>
      <c r="R68" s="37"/>
      <c r="S68" s="37"/>
      <c r="T68" s="37"/>
    </row>
    <row r="69" spans="1:20" ht="11.25" customHeight="1">
      <c r="A69" s="200" t="s">
        <v>91</v>
      </c>
      <c r="B69" s="201"/>
      <c r="C69" s="194"/>
      <c r="D69" s="195" t="s">
        <v>116</v>
      </c>
      <c r="E69" s="236"/>
      <c r="F69" s="236"/>
      <c r="G69" s="237"/>
      <c r="H69" s="266" t="s">
        <v>126</v>
      </c>
      <c r="I69" s="266"/>
      <c r="J69" s="266" t="s">
        <v>127</v>
      </c>
      <c r="K69" s="266"/>
      <c r="L69" s="122"/>
      <c r="M69" s="123"/>
      <c r="N69" s="115"/>
      <c r="O69" s="36"/>
      <c r="P69" s="37"/>
      <c r="Q69" s="37"/>
      <c r="R69" s="37"/>
      <c r="S69" s="37"/>
      <c r="T69" s="37"/>
    </row>
    <row r="70" spans="1:20" ht="11.25" customHeight="1">
      <c r="A70" s="66" t="s">
        <v>36</v>
      </c>
      <c r="B70" s="66" t="s">
        <v>96</v>
      </c>
      <c r="C70" s="83" t="s">
        <v>97</v>
      </c>
      <c r="D70" s="238"/>
      <c r="E70" s="239"/>
      <c r="F70" s="239"/>
      <c r="G70" s="240"/>
      <c r="H70" s="84" t="s">
        <v>98</v>
      </c>
      <c r="I70" s="84" t="s">
        <v>99</v>
      </c>
      <c r="J70" s="84" t="s">
        <v>98</v>
      </c>
      <c r="K70" s="84" t="s">
        <v>99</v>
      </c>
      <c r="L70" s="122"/>
      <c r="M70" s="123"/>
      <c r="N70" s="115"/>
      <c r="O70" s="36"/>
      <c r="P70" s="37"/>
      <c r="Q70" s="37"/>
      <c r="R70" s="37"/>
      <c r="S70" s="37"/>
      <c r="T70" s="37"/>
    </row>
    <row r="71" spans="1:20" ht="12.75" customHeight="1">
      <c r="A71" s="96">
        <v>854</v>
      </c>
      <c r="B71" s="97"/>
      <c r="C71" s="97"/>
      <c r="D71" s="204" t="s">
        <v>108</v>
      </c>
      <c r="E71" s="205"/>
      <c r="F71" s="205"/>
      <c r="G71" s="196"/>
      <c r="H71" s="98"/>
      <c r="I71" s="97"/>
      <c r="J71" s="98">
        <f>J75+J72</f>
        <v>10000</v>
      </c>
      <c r="K71" s="98"/>
      <c r="L71" s="122"/>
      <c r="M71" s="123"/>
      <c r="N71" s="36"/>
      <c r="O71" s="36"/>
      <c r="P71" s="37"/>
      <c r="Q71" s="37"/>
      <c r="R71" s="37"/>
      <c r="S71" s="37"/>
      <c r="T71" s="37"/>
    </row>
    <row r="72" spans="1:20" ht="12" customHeight="1">
      <c r="A72" s="93"/>
      <c r="B72" s="99">
        <v>85401</v>
      </c>
      <c r="C72" s="93"/>
      <c r="D72" s="234" t="s">
        <v>171</v>
      </c>
      <c r="E72" s="235"/>
      <c r="F72" s="235"/>
      <c r="G72" s="206"/>
      <c r="H72" s="94"/>
      <c r="I72" s="93"/>
      <c r="J72" s="94">
        <f>SUM(J73:J74)</f>
        <v>10000</v>
      </c>
      <c r="K72" s="94"/>
      <c r="L72" s="122"/>
      <c r="M72" s="123"/>
      <c r="N72" s="36"/>
      <c r="O72" s="36"/>
      <c r="P72" s="37"/>
      <c r="Q72" s="37"/>
      <c r="R72" s="37"/>
      <c r="S72" s="37"/>
      <c r="T72" s="37"/>
    </row>
    <row r="73" spans="1:20" ht="11.25" customHeight="1">
      <c r="A73" s="77"/>
      <c r="B73" s="77"/>
      <c r="C73" s="88">
        <v>4010</v>
      </c>
      <c r="D73" s="244" t="s">
        <v>169</v>
      </c>
      <c r="E73" s="245"/>
      <c r="F73" s="245"/>
      <c r="G73" s="246"/>
      <c r="H73" s="183"/>
      <c r="I73" s="78"/>
      <c r="J73" s="79">
        <v>10000</v>
      </c>
      <c r="K73" s="78"/>
      <c r="L73" s="122"/>
      <c r="M73" s="123"/>
      <c r="N73" s="36"/>
      <c r="O73" s="36"/>
      <c r="P73" s="37"/>
      <c r="Q73" s="37"/>
      <c r="R73" s="37"/>
      <c r="S73" s="37"/>
      <c r="T73" s="37"/>
    </row>
    <row r="74" spans="1:20" ht="24" customHeight="1">
      <c r="A74" s="68">
        <v>900</v>
      </c>
      <c r="B74" s="68"/>
      <c r="C74" s="114"/>
      <c r="D74" s="231" t="s">
        <v>149</v>
      </c>
      <c r="E74" s="232"/>
      <c r="F74" s="232"/>
      <c r="G74" s="233"/>
      <c r="H74" s="130"/>
      <c r="I74" s="69">
        <f>I75</f>
        <v>99000</v>
      </c>
      <c r="J74" s="69"/>
      <c r="K74" s="68"/>
      <c r="L74" s="118"/>
      <c r="M74" s="128"/>
      <c r="N74" s="36"/>
      <c r="O74" s="36"/>
      <c r="P74" s="37"/>
      <c r="Q74" s="37"/>
      <c r="R74" s="37"/>
      <c r="S74" s="37"/>
      <c r="T74" s="37"/>
    </row>
    <row r="75" spans="1:20" ht="12" customHeight="1">
      <c r="A75" s="93"/>
      <c r="B75" s="93">
        <v>90015</v>
      </c>
      <c r="C75" s="101"/>
      <c r="D75" s="234" t="s">
        <v>153</v>
      </c>
      <c r="E75" s="235"/>
      <c r="F75" s="235"/>
      <c r="G75" s="206"/>
      <c r="H75" s="131"/>
      <c r="I75" s="94">
        <f>I76</f>
        <v>99000</v>
      </c>
      <c r="J75" s="94"/>
      <c r="K75" s="93"/>
      <c r="L75" s="118"/>
      <c r="M75" s="128"/>
      <c r="N75" s="36"/>
      <c r="O75" s="36"/>
      <c r="P75" s="37"/>
      <c r="Q75" s="37"/>
      <c r="R75" s="37"/>
      <c r="S75" s="37"/>
      <c r="T75" s="37"/>
    </row>
    <row r="76" spans="1:20" ht="13.5" customHeight="1">
      <c r="A76" s="102"/>
      <c r="B76" s="102"/>
      <c r="C76" s="133">
        <v>6050</v>
      </c>
      <c r="D76" s="263" t="s">
        <v>142</v>
      </c>
      <c r="E76" s="264"/>
      <c r="F76" s="264"/>
      <c r="G76" s="265"/>
      <c r="H76" s="160"/>
      <c r="I76" s="161">
        <v>99000</v>
      </c>
      <c r="J76" s="161"/>
      <c r="K76" s="162"/>
      <c r="L76" s="118"/>
      <c r="M76" s="128"/>
      <c r="N76" s="36"/>
      <c r="O76" s="36"/>
      <c r="P76" s="37"/>
      <c r="Q76" s="37"/>
      <c r="R76" s="37"/>
      <c r="S76" s="37"/>
      <c r="T76" s="37"/>
    </row>
    <row r="77" spans="1:20" ht="16.5" customHeight="1">
      <c r="A77" s="68">
        <v>926</v>
      </c>
      <c r="B77" s="68"/>
      <c r="C77" s="114"/>
      <c r="D77" s="231" t="s">
        <v>172</v>
      </c>
      <c r="E77" s="232"/>
      <c r="F77" s="232"/>
      <c r="G77" s="233"/>
      <c r="H77" s="130">
        <f>H78</f>
        <v>7000</v>
      </c>
      <c r="I77" s="69"/>
      <c r="J77" s="69">
        <f>J78</f>
        <v>30000</v>
      </c>
      <c r="K77" s="69">
        <f>K78</f>
        <v>7000</v>
      </c>
      <c r="L77" s="118"/>
      <c r="M77" s="128"/>
      <c r="N77" s="36"/>
      <c r="O77" s="36"/>
      <c r="P77" s="37"/>
      <c r="Q77" s="37"/>
      <c r="R77" s="37"/>
      <c r="S77" s="37"/>
      <c r="T77" s="37"/>
    </row>
    <row r="78" spans="1:20" ht="14.25" customHeight="1">
      <c r="A78" s="93"/>
      <c r="B78" s="93">
        <v>92605</v>
      </c>
      <c r="C78" s="101"/>
      <c r="D78" s="234" t="s">
        <v>173</v>
      </c>
      <c r="E78" s="235"/>
      <c r="F78" s="235"/>
      <c r="G78" s="206"/>
      <c r="H78" s="131">
        <f>H80</f>
        <v>7000</v>
      </c>
      <c r="I78" s="93"/>
      <c r="J78" s="94">
        <f>SUM(J79:J81)</f>
        <v>30000</v>
      </c>
      <c r="K78" s="94">
        <f>K81</f>
        <v>7000</v>
      </c>
      <c r="L78" s="120"/>
      <c r="M78" s="128"/>
      <c r="N78" s="36"/>
      <c r="O78" s="36"/>
      <c r="P78" s="37"/>
      <c r="Q78" s="37"/>
      <c r="R78" s="37"/>
      <c r="S78" s="37"/>
      <c r="T78" s="37"/>
    </row>
    <row r="79" spans="1:20" ht="11.25" customHeight="1">
      <c r="A79" s="102"/>
      <c r="B79" s="102"/>
      <c r="C79" s="89">
        <v>4170</v>
      </c>
      <c r="D79" s="207" t="s">
        <v>111</v>
      </c>
      <c r="E79" s="202"/>
      <c r="F79" s="202"/>
      <c r="G79" s="203"/>
      <c r="H79" s="137"/>
      <c r="I79" s="138"/>
      <c r="J79" s="139">
        <v>30000</v>
      </c>
      <c r="K79" s="138"/>
      <c r="L79" s="125"/>
      <c r="M79" s="126"/>
      <c r="N79" s="36"/>
      <c r="O79" s="36"/>
      <c r="P79" s="37"/>
      <c r="Q79" s="37"/>
      <c r="R79" s="37"/>
      <c r="S79" s="37"/>
      <c r="T79" s="37"/>
    </row>
    <row r="80" spans="1:20" ht="11.25" customHeight="1">
      <c r="A80" s="86"/>
      <c r="B80" s="86"/>
      <c r="C80" s="89">
        <v>4210</v>
      </c>
      <c r="D80" s="241" t="s">
        <v>113</v>
      </c>
      <c r="E80" s="242"/>
      <c r="F80" s="242"/>
      <c r="G80" s="243"/>
      <c r="H80" s="137">
        <v>7000</v>
      </c>
      <c r="I80" s="138"/>
      <c r="J80" s="139"/>
      <c r="K80" s="138"/>
      <c r="L80" s="125"/>
      <c r="M80" s="126"/>
      <c r="N80" s="36"/>
      <c r="O80" s="36"/>
      <c r="P80" s="37"/>
      <c r="Q80" s="37"/>
      <c r="R80" s="37"/>
      <c r="S80" s="37"/>
      <c r="T80" s="37"/>
    </row>
    <row r="81" spans="1:20" ht="24" customHeight="1">
      <c r="A81" s="86"/>
      <c r="B81" s="86"/>
      <c r="C81" s="133">
        <v>6060</v>
      </c>
      <c r="D81" s="263" t="s">
        <v>174</v>
      </c>
      <c r="E81" s="264"/>
      <c r="F81" s="264"/>
      <c r="G81" s="265"/>
      <c r="H81" s="140"/>
      <c r="I81" s="141"/>
      <c r="J81" s="142"/>
      <c r="K81" s="142">
        <v>7000</v>
      </c>
      <c r="L81" s="125"/>
      <c r="M81" s="126"/>
      <c r="N81" s="36"/>
      <c r="O81" s="36"/>
      <c r="P81" s="37"/>
      <c r="Q81" s="37"/>
      <c r="R81" s="37"/>
      <c r="S81" s="37"/>
      <c r="T81" s="37"/>
    </row>
    <row r="82" spans="1:20" ht="12.75">
      <c r="A82" s="80"/>
      <c r="B82" s="80"/>
      <c r="C82" s="259" t="s">
        <v>118</v>
      </c>
      <c r="D82" s="260"/>
      <c r="E82" s="260"/>
      <c r="F82" s="260"/>
      <c r="G82" s="261"/>
      <c r="H82" s="81">
        <f>H77+H74+H71+H57+H44+H38+H30+H26+H20+H17+H10+H23</f>
        <v>933582</v>
      </c>
      <c r="I82" s="81">
        <f>I77+I74+I71+I57+I44+I38+I30+I26+I20+I17+I10</f>
        <v>124000</v>
      </c>
      <c r="J82" s="81">
        <f>J77+J74+J71+J57+J44+J38+J30+J26+J20+J17+J10+J23</f>
        <v>1138882</v>
      </c>
      <c r="K82" s="81">
        <f>K77+K74+K71+K57+K44+K38+K30+K26+K20+K17+K10</f>
        <v>190800</v>
      </c>
      <c r="L82" s="129"/>
      <c r="M82" s="269"/>
      <c r="N82" s="269"/>
      <c r="O82" s="36"/>
      <c r="P82" s="135"/>
      <c r="Q82" s="37"/>
      <c r="R82" s="37"/>
      <c r="S82" s="37"/>
      <c r="T82" s="37"/>
    </row>
    <row r="83" spans="1:20" ht="12.75">
      <c r="A83" s="172"/>
      <c r="B83" s="172"/>
      <c r="C83" s="172"/>
      <c r="D83" s="172"/>
      <c r="E83" s="172"/>
      <c r="F83" s="172"/>
      <c r="G83" s="172"/>
      <c r="H83" s="170"/>
      <c r="I83" s="170"/>
      <c r="J83" s="170"/>
      <c r="K83" s="170"/>
      <c r="L83" s="171"/>
      <c r="M83" s="170"/>
      <c r="N83" s="170"/>
      <c r="O83" s="36"/>
      <c r="P83" s="135"/>
      <c r="Q83" s="37"/>
      <c r="R83" s="37"/>
      <c r="S83" s="37"/>
      <c r="T83" s="37"/>
    </row>
    <row r="84" spans="1:20" ht="6" customHeight="1">
      <c r="A84" s="172"/>
      <c r="B84" s="172"/>
      <c r="C84" s="172"/>
      <c r="D84" s="172"/>
      <c r="E84" s="172"/>
      <c r="F84" s="172"/>
      <c r="G84" s="172"/>
      <c r="H84" s="170"/>
      <c r="I84" s="170"/>
      <c r="J84" s="170"/>
      <c r="K84" s="170"/>
      <c r="L84" s="171"/>
      <c r="M84" s="170"/>
      <c r="N84" s="170"/>
      <c r="O84" s="36"/>
      <c r="P84" s="135"/>
      <c r="Q84" s="37"/>
      <c r="R84" s="37"/>
      <c r="S84" s="37"/>
      <c r="T84" s="37"/>
    </row>
    <row r="85" spans="1:20" ht="12.75">
      <c r="A85" s="262" t="s">
        <v>30</v>
      </c>
      <c r="B85" s="262"/>
      <c r="C85" s="262"/>
      <c r="D85" s="262"/>
      <c r="E85" s="262"/>
      <c r="F85" s="262"/>
      <c r="J85" s="35"/>
      <c r="K85" s="35"/>
      <c r="L85" s="35"/>
      <c r="M85" s="35"/>
      <c r="N85" s="36"/>
      <c r="O85" s="36"/>
      <c r="P85" s="37"/>
      <c r="Q85" s="37"/>
      <c r="R85" s="37"/>
      <c r="S85" s="37"/>
      <c r="T85" s="37"/>
    </row>
    <row r="86" spans="1:4" ht="6" customHeight="1">
      <c r="A86" s="2"/>
      <c r="B86" s="2"/>
      <c r="C86" s="2"/>
      <c r="D86" s="2"/>
    </row>
    <row r="87" spans="1:15" ht="14.25" customHeight="1">
      <c r="A87" s="220" t="s">
        <v>36</v>
      </c>
      <c r="B87" s="221" t="s">
        <v>0</v>
      </c>
      <c r="C87" s="222"/>
      <c r="D87" s="208" t="s">
        <v>158</v>
      </c>
      <c r="E87" s="227" t="s">
        <v>22</v>
      </c>
      <c r="F87" s="228"/>
      <c r="G87" s="208" t="s">
        <v>129</v>
      </c>
      <c r="H87" s="211" t="s">
        <v>37</v>
      </c>
      <c r="I87" s="211"/>
      <c r="J87" s="211"/>
      <c r="K87" s="211"/>
      <c r="L87" s="211"/>
      <c r="M87" s="211"/>
      <c r="N87" s="211"/>
      <c r="O87" s="211"/>
    </row>
    <row r="88" spans="1:15" ht="9.75" customHeight="1">
      <c r="A88" s="220"/>
      <c r="B88" s="223"/>
      <c r="C88" s="224"/>
      <c r="D88" s="209"/>
      <c r="E88" s="229"/>
      <c r="F88" s="230"/>
      <c r="G88" s="209"/>
      <c r="H88" s="212" t="s">
        <v>40</v>
      </c>
      <c r="I88" s="215" t="s">
        <v>52</v>
      </c>
      <c r="J88" s="216"/>
      <c r="K88" s="216"/>
      <c r="L88" s="216"/>
      <c r="M88" s="216"/>
      <c r="N88" s="217"/>
      <c r="O88" s="212" t="s">
        <v>43</v>
      </c>
    </row>
    <row r="89" spans="1:15" ht="9.75" customHeight="1">
      <c r="A89" s="220"/>
      <c r="B89" s="223"/>
      <c r="C89" s="224"/>
      <c r="D89" s="209"/>
      <c r="E89" s="208" t="s">
        <v>128</v>
      </c>
      <c r="F89" s="208" t="s">
        <v>135</v>
      </c>
      <c r="G89" s="209"/>
      <c r="H89" s="213"/>
      <c r="I89" s="212" t="s">
        <v>53</v>
      </c>
      <c r="J89" s="212" t="s">
        <v>41</v>
      </c>
      <c r="K89" s="212" t="s">
        <v>54</v>
      </c>
      <c r="L89" s="212" t="s">
        <v>42</v>
      </c>
      <c r="M89" s="218" t="s">
        <v>39</v>
      </c>
      <c r="N89" s="219"/>
      <c r="O89" s="213"/>
    </row>
    <row r="90" spans="1:15" ht="48.75" customHeight="1">
      <c r="A90" s="220"/>
      <c r="B90" s="225"/>
      <c r="C90" s="226"/>
      <c r="D90" s="210"/>
      <c r="E90" s="210"/>
      <c r="F90" s="210"/>
      <c r="G90" s="210"/>
      <c r="H90" s="214"/>
      <c r="I90" s="214"/>
      <c r="J90" s="214"/>
      <c r="K90" s="214"/>
      <c r="L90" s="214"/>
      <c r="M90" s="23" t="s">
        <v>55</v>
      </c>
      <c r="N90" s="24" t="s">
        <v>56</v>
      </c>
      <c r="O90" s="214"/>
    </row>
    <row r="91" spans="1:15" ht="11.25" customHeight="1">
      <c r="A91" s="17" t="s">
        <v>1</v>
      </c>
      <c r="B91" s="82" t="s">
        <v>3</v>
      </c>
      <c r="C91" s="82"/>
      <c r="D91" s="18">
        <v>2949717</v>
      </c>
      <c r="E91" s="18"/>
      <c r="F91" s="18">
        <f>J10+K10</f>
        <v>285800</v>
      </c>
      <c r="G91" s="18">
        <f aca="true" t="shared" si="0" ref="G91:G108">D91-E91+F91</f>
        <v>3235517</v>
      </c>
      <c r="H91" s="18">
        <f aca="true" t="shared" si="1" ref="H91:H97">G91-O91</f>
        <v>201816</v>
      </c>
      <c r="I91" s="19"/>
      <c r="J91" s="19"/>
      <c r="K91" s="18"/>
      <c r="L91" s="19"/>
      <c r="M91" s="18">
        <v>20896</v>
      </c>
      <c r="N91" s="22"/>
      <c r="O91" s="18">
        <v>3033701</v>
      </c>
    </row>
    <row r="92" spans="1:15" ht="11.25" customHeight="1">
      <c r="A92" s="17" t="s">
        <v>2</v>
      </c>
      <c r="B92" s="257" t="s">
        <v>10</v>
      </c>
      <c r="C92" s="258"/>
      <c r="D92" s="18">
        <v>277000</v>
      </c>
      <c r="E92" s="18"/>
      <c r="F92" s="18"/>
      <c r="G92" s="18">
        <f t="shared" si="0"/>
        <v>277000</v>
      </c>
      <c r="H92" s="18">
        <f t="shared" si="1"/>
        <v>277000</v>
      </c>
      <c r="I92" s="19"/>
      <c r="J92" s="19"/>
      <c r="K92" s="19"/>
      <c r="L92" s="19"/>
      <c r="M92" s="19"/>
      <c r="N92" s="22"/>
      <c r="O92" s="18"/>
    </row>
    <row r="93" spans="1:15" ht="21.75" customHeight="1">
      <c r="A93" s="17">
        <v>150</v>
      </c>
      <c r="B93" s="255" t="s">
        <v>57</v>
      </c>
      <c r="C93" s="256"/>
      <c r="D93" s="18">
        <v>23742</v>
      </c>
      <c r="E93" s="18"/>
      <c r="F93" s="18"/>
      <c r="G93" s="18">
        <f t="shared" si="0"/>
        <v>23742</v>
      </c>
      <c r="H93" s="18">
        <f t="shared" si="1"/>
        <v>0</v>
      </c>
      <c r="I93" s="19"/>
      <c r="J93" s="18"/>
      <c r="K93" s="19"/>
      <c r="L93" s="19"/>
      <c r="M93" s="19"/>
      <c r="N93" s="22"/>
      <c r="O93" s="18">
        <v>23742</v>
      </c>
    </row>
    <row r="94" spans="1:15" ht="12.75" customHeight="1">
      <c r="A94" s="16">
        <v>600</v>
      </c>
      <c r="B94" s="257" t="s">
        <v>11</v>
      </c>
      <c r="C94" s="258"/>
      <c r="D94" s="18">
        <v>19375094</v>
      </c>
      <c r="E94" s="18"/>
      <c r="F94" s="18">
        <f>J17+K17</f>
        <v>15000</v>
      </c>
      <c r="G94" s="18">
        <f t="shared" si="0"/>
        <v>19390094</v>
      </c>
      <c r="H94" s="18">
        <f t="shared" si="1"/>
        <v>4820012</v>
      </c>
      <c r="I94" s="18">
        <v>5500</v>
      </c>
      <c r="J94" s="18">
        <v>1916180</v>
      </c>
      <c r="K94" s="18"/>
      <c r="L94" s="19"/>
      <c r="M94" s="18"/>
      <c r="N94" s="22"/>
      <c r="O94" s="18">
        <v>14570082</v>
      </c>
    </row>
    <row r="95" spans="1:15" ht="12" customHeight="1">
      <c r="A95" s="16">
        <v>630</v>
      </c>
      <c r="B95" s="257" t="s">
        <v>47</v>
      </c>
      <c r="C95" s="258"/>
      <c r="D95" s="18">
        <v>15000</v>
      </c>
      <c r="E95" s="18"/>
      <c r="F95" s="18"/>
      <c r="G95" s="18">
        <f t="shared" si="0"/>
        <v>15000</v>
      </c>
      <c r="H95" s="18">
        <f t="shared" si="1"/>
        <v>15000</v>
      </c>
      <c r="I95" s="18"/>
      <c r="J95" s="18">
        <f>H95</f>
        <v>15000</v>
      </c>
      <c r="K95" s="18"/>
      <c r="L95" s="19"/>
      <c r="M95" s="18"/>
      <c r="N95" s="22"/>
      <c r="O95" s="18"/>
    </row>
    <row r="96" spans="1:15" ht="19.5" customHeight="1">
      <c r="A96" s="16">
        <v>700</v>
      </c>
      <c r="B96" s="255" t="s">
        <v>12</v>
      </c>
      <c r="C96" s="256"/>
      <c r="D96" s="18">
        <v>4604466</v>
      </c>
      <c r="E96" s="18"/>
      <c r="F96" s="18">
        <f>J20+K20</f>
        <v>558000</v>
      </c>
      <c r="G96" s="18">
        <f t="shared" si="0"/>
        <v>5162466</v>
      </c>
      <c r="H96" s="18">
        <f t="shared" si="1"/>
        <v>5012466</v>
      </c>
      <c r="I96" s="18">
        <v>45900</v>
      </c>
      <c r="J96" s="18"/>
      <c r="K96" s="19"/>
      <c r="L96" s="19"/>
      <c r="M96" s="18"/>
      <c r="N96" s="33"/>
      <c r="O96" s="18">
        <v>150000</v>
      </c>
    </row>
    <row r="97" spans="1:15" ht="11.25" customHeight="1">
      <c r="A97" s="16">
        <v>710</v>
      </c>
      <c r="B97" s="82" t="s">
        <v>21</v>
      </c>
      <c r="C97" s="82"/>
      <c r="D97" s="18">
        <v>1112518</v>
      </c>
      <c r="E97" s="18">
        <f>H23</f>
        <v>353620</v>
      </c>
      <c r="F97" s="18"/>
      <c r="G97" s="18">
        <f t="shared" si="0"/>
        <v>758898</v>
      </c>
      <c r="H97" s="18">
        <f t="shared" si="1"/>
        <v>758898</v>
      </c>
      <c r="I97" s="18">
        <v>14640</v>
      </c>
      <c r="J97" s="19"/>
      <c r="K97" s="18"/>
      <c r="L97" s="19"/>
      <c r="M97" s="18"/>
      <c r="N97" s="33"/>
      <c r="O97" s="18"/>
    </row>
    <row r="98" spans="1:15" ht="11.25" customHeight="1">
      <c r="A98" s="16">
        <v>720</v>
      </c>
      <c r="B98" s="82" t="s">
        <v>58</v>
      </c>
      <c r="C98" s="82"/>
      <c r="D98" s="18">
        <v>1930129</v>
      </c>
      <c r="E98" s="18"/>
      <c r="F98" s="18"/>
      <c r="G98" s="18">
        <f t="shared" si="0"/>
        <v>1930129</v>
      </c>
      <c r="H98" s="18"/>
      <c r="I98" s="18"/>
      <c r="J98" s="19"/>
      <c r="K98" s="18"/>
      <c r="L98" s="19"/>
      <c r="M98" s="18"/>
      <c r="N98" s="33"/>
      <c r="O98" s="18">
        <f>G98</f>
        <v>1930129</v>
      </c>
    </row>
    <row r="99" spans="1:16" ht="11.25" customHeight="1">
      <c r="A99" s="16">
        <v>750</v>
      </c>
      <c r="B99" s="82" t="s">
        <v>44</v>
      </c>
      <c r="C99" s="82"/>
      <c r="D99" s="18">
        <v>10188692</v>
      </c>
      <c r="E99" s="18">
        <f>H26+I26</f>
        <v>85238</v>
      </c>
      <c r="F99" s="18">
        <f>J26+K26</f>
        <v>85238</v>
      </c>
      <c r="G99" s="18">
        <f t="shared" si="0"/>
        <v>10188692</v>
      </c>
      <c r="H99" s="18">
        <f>G99-O99</f>
        <v>10036171</v>
      </c>
      <c r="I99" s="18">
        <v>6821682</v>
      </c>
      <c r="J99" s="18">
        <v>180124</v>
      </c>
      <c r="K99" s="18">
        <v>351100</v>
      </c>
      <c r="L99" s="19"/>
      <c r="M99" s="18">
        <v>84500</v>
      </c>
      <c r="N99" s="18">
        <v>36000</v>
      </c>
      <c r="O99" s="18">
        <v>152521</v>
      </c>
      <c r="P99" s="4"/>
    </row>
    <row r="100" spans="1:16" ht="11.25" customHeight="1">
      <c r="A100" s="173"/>
      <c r="B100" s="179"/>
      <c r="C100" s="179"/>
      <c r="D100" s="174"/>
      <c r="E100" s="174"/>
      <c r="F100" s="174"/>
      <c r="G100" s="174"/>
      <c r="H100" s="174"/>
      <c r="I100" s="174"/>
      <c r="J100" s="174"/>
      <c r="K100" s="174"/>
      <c r="L100" s="175"/>
      <c r="M100" s="174"/>
      <c r="N100" s="174"/>
      <c r="O100" s="174"/>
      <c r="P100" s="4"/>
    </row>
    <row r="101" spans="1:16" ht="11.25" customHeight="1">
      <c r="A101" s="164"/>
      <c r="B101" s="180"/>
      <c r="C101" s="180"/>
      <c r="D101" s="165"/>
      <c r="E101" s="165"/>
      <c r="F101" s="165"/>
      <c r="G101" s="165"/>
      <c r="H101" s="165"/>
      <c r="I101" s="165"/>
      <c r="J101" s="165"/>
      <c r="K101" s="165"/>
      <c r="L101" s="166"/>
      <c r="M101" s="165"/>
      <c r="N101" s="165"/>
      <c r="O101" s="165"/>
      <c r="P101" s="4"/>
    </row>
    <row r="102" spans="1:16" ht="11.25" customHeight="1">
      <c r="A102" s="220" t="s">
        <v>36</v>
      </c>
      <c r="B102" s="221" t="s">
        <v>0</v>
      </c>
      <c r="C102" s="222"/>
      <c r="D102" s="208" t="s">
        <v>158</v>
      </c>
      <c r="E102" s="227" t="s">
        <v>22</v>
      </c>
      <c r="F102" s="228"/>
      <c r="G102" s="208" t="s">
        <v>129</v>
      </c>
      <c r="H102" s="211" t="s">
        <v>37</v>
      </c>
      <c r="I102" s="211"/>
      <c r="J102" s="211"/>
      <c r="K102" s="211"/>
      <c r="L102" s="211"/>
      <c r="M102" s="211"/>
      <c r="N102" s="211"/>
      <c r="O102" s="211"/>
      <c r="P102" s="4"/>
    </row>
    <row r="103" spans="1:16" ht="11.25" customHeight="1">
      <c r="A103" s="220"/>
      <c r="B103" s="223"/>
      <c r="C103" s="224"/>
      <c r="D103" s="209"/>
      <c r="E103" s="229"/>
      <c r="F103" s="230"/>
      <c r="G103" s="209"/>
      <c r="H103" s="212" t="s">
        <v>40</v>
      </c>
      <c r="I103" s="215" t="s">
        <v>52</v>
      </c>
      <c r="J103" s="216"/>
      <c r="K103" s="216"/>
      <c r="L103" s="216"/>
      <c r="M103" s="216"/>
      <c r="N103" s="217"/>
      <c r="O103" s="212" t="s">
        <v>43</v>
      </c>
      <c r="P103" s="4"/>
    </row>
    <row r="104" spans="1:16" ht="9" customHeight="1">
      <c r="A104" s="220"/>
      <c r="B104" s="223"/>
      <c r="C104" s="224"/>
      <c r="D104" s="209"/>
      <c r="E104" s="208" t="s">
        <v>128</v>
      </c>
      <c r="F104" s="208" t="s">
        <v>135</v>
      </c>
      <c r="G104" s="209"/>
      <c r="H104" s="213"/>
      <c r="I104" s="212" t="s">
        <v>53</v>
      </c>
      <c r="J104" s="212" t="s">
        <v>41</v>
      </c>
      <c r="K104" s="212" t="s">
        <v>54</v>
      </c>
      <c r="L104" s="212" t="s">
        <v>42</v>
      </c>
      <c r="M104" s="218" t="s">
        <v>39</v>
      </c>
      <c r="N104" s="219"/>
      <c r="O104" s="213"/>
      <c r="P104" s="4"/>
    </row>
    <row r="105" spans="1:16" ht="41.25" customHeight="1">
      <c r="A105" s="220"/>
      <c r="B105" s="225"/>
      <c r="C105" s="226"/>
      <c r="D105" s="210"/>
      <c r="E105" s="210"/>
      <c r="F105" s="210"/>
      <c r="G105" s="210"/>
      <c r="H105" s="214"/>
      <c r="I105" s="214"/>
      <c r="J105" s="214"/>
      <c r="K105" s="214"/>
      <c r="L105" s="214"/>
      <c r="M105" s="23" t="s">
        <v>55</v>
      </c>
      <c r="N105" s="24" t="s">
        <v>56</v>
      </c>
      <c r="O105" s="214"/>
      <c r="P105" s="4"/>
    </row>
    <row r="106" spans="1:15" ht="48.75" customHeight="1">
      <c r="A106" s="16">
        <v>751</v>
      </c>
      <c r="B106" s="253" t="s">
        <v>35</v>
      </c>
      <c r="C106" s="254"/>
      <c r="D106" s="18">
        <v>70876</v>
      </c>
      <c r="E106" s="18">
        <f>H30+I30</f>
        <v>924</v>
      </c>
      <c r="F106" s="18">
        <f>J30</f>
        <v>924</v>
      </c>
      <c r="G106" s="18">
        <f t="shared" si="0"/>
        <v>70876</v>
      </c>
      <c r="H106" s="18">
        <f aca="true" t="shared" si="2" ref="H106:H112">G106-O106</f>
        <v>70876</v>
      </c>
      <c r="I106" s="18">
        <v>37669</v>
      </c>
      <c r="J106" s="18"/>
      <c r="K106" s="18">
        <v>19620</v>
      </c>
      <c r="L106" s="19"/>
      <c r="M106" s="18">
        <v>42876</v>
      </c>
      <c r="N106" s="33"/>
      <c r="O106" s="18"/>
    </row>
    <row r="107" spans="1:16" ht="30.75" customHeight="1">
      <c r="A107" s="16">
        <v>754</v>
      </c>
      <c r="B107" s="255" t="s">
        <v>38</v>
      </c>
      <c r="C107" s="256"/>
      <c r="D107" s="18">
        <v>813940</v>
      </c>
      <c r="E107" s="18">
        <f>H38</f>
        <v>28000</v>
      </c>
      <c r="F107" s="18">
        <f>J38+K38</f>
        <v>38000</v>
      </c>
      <c r="G107" s="18">
        <f t="shared" si="0"/>
        <v>823940</v>
      </c>
      <c r="H107" s="18">
        <f t="shared" si="2"/>
        <v>785376</v>
      </c>
      <c r="I107" s="18"/>
      <c r="J107" s="18"/>
      <c r="K107" s="18">
        <v>170000</v>
      </c>
      <c r="L107" s="19"/>
      <c r="M107" s="18"/>
      <c r="N107" s="33"/>
      <c r="O107" s="18">
        <v>38564</v>
      </c>
      <c r="P107" s="4"/>
    </row>
    <row r="108" spans="1:15" ht="87" customHeight="1">
      <c r="A108" s="16">
        <v>756</v>
      </c>
      <c r="B108" s="255" t="s">
        <v>29</v>
      </c>
      <c r="C108" s="256"/>
      <c r="D108" s="18">
        <v>210000</v>
      </c>
      <c r="E108" s="18"/>
      <c r="F108" s="18"/>
      <c r="G108" s="18">
        <f t="shared" si="0"/>
        <v>210000</v>
      </c>
      <c r="H108" s="18">
        <f t="shared" si="2"/>
        <v>210000</v>
      </c>
      <c r="I108" s="18">
        <v>150000</v>
      </c>
      <c r="J108" s="19"/>
      <c r="K108" s="19"/>
      <c r="L108" s="19"/>
      <c r="M108" s="19"/>
      <c r="N108" s="33"/>
      <c r="O108" s="18"/>
    </row>
    <row r="109" spans="1:15" ht="18" customHeight="1">
      <c r="A109" s="16">
        <v>757</v>
      </c>
      <c r="B109" s="255" t="s">
        <v>13</v>
      </c>
      <c r="C109" s="256"/>
      <c r="D109" s="18">
        <v>2755893</v>
      </c>
      <c r="E109" s="18"/>
      <c r="F109" s="18"/>
      <c r="G109" s="18">
        <f>D109-E109+F109</f>
        <v>2755893</v>
      </c>
      <c r="H109" s="18">
        <f t="shared" si="2"/>
        <v>2755893</v>
      </c>
      <c r="I109" s="19"/>
      <c r="J109" s="19"/>
      <c r="K109" s="19"/>
      <c r="L109" s="18">
        <f>H109</f>
        <v>2755893</v>
      </c>
      <c r="M109" s="19"/>
      <c r="N109" s="33"/>
      <c r="O109" s="18"/>
    </row>
    <row r="110" spans="1:15" ht="12" customHeight="1">
      <c r="A110" s="16">
        <v>758</v>
      </c>
      <c r="B110" s="255" t="s">
        <v>14</v>
      </c>
      <c r="C110" s="256"/>
      <c r="D110" s="28">
        <v>7222582</v>
      </c>
      <c r="E110" s="28"/>
      <c r="F110" s="14"/>
      <c r="G110" s="28">
        <f>D110-E110+F110</f>
        <v>7222582</v>
      </c>
      <c r="H110" s="29">
        <f t="shared" si="2"/>
        <v>7222582</v>
      </c>
      <c r="I110" s="20"/>
      <c r="J110" s="20"/>
      <c r="K110" s="20"/>
      <c r="L110" s="30"/>
      <c r="M110" s="21"/>
      <c r="N110" s="34"/>
      <c r="O110" s="18"/>
    </row>
    <row r="111" spans="1:15" ht="19.5" customHeight="1">
      <c r="A111" s="16">
        <v>801</v>
      </c>
      <c r="B111" s="255" t="s">
        <v>15</v>
      </c>
      <c r="C111" s="256"/>
      <c r="D111" s="28">
        <v>50814049</v>
      </c>
      <c r="E111" s="28">
        <f>H44+I44</f>
        <v>458800</v>
      </c>
      <c r="F111" s="28">
        <f>J44+K44</f>
        <v>268800</v>
      </c>
      <c r="G111" s="28">
        <f>D111-E111+F111</f>
        <v>50624049</v>
      </c>
      <c r="H111" s="29">
        <f t="shared" si="2"/>
        <v>40385449</v>
      </c>
      <c r="I111" s="28">
        <v>20593608</v>
      </c>
      <c r="J111" s="28">
        <v>10937507</v>
      </c>
      <c r="K111" s="28">
        <v>1218585</v>
      </c>
      <c r="L111" s="20"/>
      <c r="M111" s="21"/>
      <c r="N111" s="34"/>
      <c r="O111" s="18">
        <v>10238600</v>
      </c>
    </row>
    <row r="112" spans="1:15" ht="12" customHeight="1">
      <c r="A112" s="16">
        <v>851</v>
      </c>
      <c r="B112" s="255" t="s">
        <v>16</v>
      </c>
      <c r="C112" s="256"/>
      <c r="D112" s="18">
        <v>1790000</v>
      </c>
      <c r="E112" s="18"/>
      <c r="F112" s="18"/>
      <c r="G112" s="18">
        <f>D112-E112+F112</f>
        <v>1790000</v>
      </c>
      <c r="H112" s="29">
        <f t="shared" si="2"/>
        <v>1790000</v>
      </c>
      <c r="I112" s="18">
        <v>85800</v>
      </c>
      <c r="J112" s="18">
        <v>45000</v>
      </c>
      <c r="K112" s="18"/>
      <c r="L112" s="19"/>
      <c r="M112" s="18"/>
      <c r="N112" s="34"/>
      <c r="O112" s="18"/>
    </row>
    <row r="113" spans="1:16" ht="13.5" customHeight="1">
      <c r="A113" s="16">
        <v>852</v>
      </c>
      <c r="B113" s="255" t="s">
        <v>17</v>
      </c>
      <c r="C113" s="256"/>
      <c r="D113" s="18">
        <v>5212212</v>
      </c>
      <c r="E113" s="18">
        <f>H57+I57</f>
        <v>25000</v>
      </c>
      <c r="F113" s="18">
        <f>J57+K57</f>
        <v>30920</v>
      </c>
      <c r="G113" s="18">
        <f aca="true" t="shared" si="3" ref="G113:G118">D113-E113+F113</f>
        <v>5218132</v>
      </c>
      <c r="H113" s="29">
        <f aca="true" t="shared" si="4" ref="H113:H118">G113-O113</f>
        <v>5208132</v>
      </c>
      <c r="I113" s="18">
        <v>1000620</v>
      </c>
      <c r="J113" s="18"/>
      <c r="K113" s="18">
        <v>3783233</v>
      </c>
      <c r="L113" s="19"/>
      <c r="M113" s="18">
        <v>2905800</v>
      </c>
      <c r="N113" s="34"/>
      <c r="O113" s="18">
        <v>10000</v>
      </c>
      <c r="P113" s="4"/>
    </row>
    <row r="114" spans="1:16" ht="29.25" customHeight="1">
      <c r="A114" s="16">
        <v>853</v>
      </c>
      <c r="B114" s="255" t="s">
        <v>125</v>
      </c>
      <c r="C114" s="256"/>
      <c r="D114" s="18">
        <v>110718</v>
      </c>
      <c r="E114" s="18"/>
      <c r="F114" s="18"/>
      <c r="G114" s="18">
        <f t="shared" si="3"/>
        <v>110718</v>
      </c>
      <c r="H114" s="29">
        <f t="shared" si="4"/>
        <v>110718</v>
      </c>
      <c r="I114" s="18">
        <v>71487</v>
      </c>
      <c r="J114" s="18"/>
      <c r="K114" s="18">
        <v>11626</v>
      </c>
      <c r="L114" s="19"/>
      <c r="M114" s="19"/>
      <c r="N114" s="34"/>
      <c r="O114" s="18"/>
      <c r="P114" s="4"/>
    </row>
    <row r="115" spans="1:16" ht="18" customHeight="1">
      <c r="A115" s="16">
        <v>854</v>
      </c>
      <c r="B115" s="255" t="s">
        <v>18</v>
      </c>
      <c r="C115" s="256"/>
      <c r="D115" s="18">
        <v>1448853</v>
      </c>
      <c r="E115" s="18"/>
      <c r="F115" s="18">
        <f>J71+K71</f>
        <v>10000</v>
      </c>
      <c r="G115" s="18">
        <f t="shared" si="3"/>
        <v>1458853</v>
      </c>
      <c r="H115" s="29">
        <f t="shared" si="4"/>
        <v>1458853</v>
      </c>
      <c r="I115" s="18">
        <v>1049930</v>
      </c>
      <c r="J115" s="18"/>
      <c r="K115" s="18">
        <v>201033</v>
      </c>
      <c r="L115" s="19"/>
      <c r="M115" s="19"/>
      <c r="N115" s="34"/>
      <c r="O115" s="18"/>
      <c r="P115" s="4"/>
    </row>
    <row r="116" spans="1:16" ht="27" customHeight="1">
      <c r="A116" s="16">
        <v>900</v>
      </c>
      <c r="B116" s="255" t="s">
        <v>19</v>
      </c>
      <c r="C116" s="256"/>
      <c r="D116" s="18">
        <v>2360384</v>
      </c>
      <c r="E116" s="18">
        <f>H74+I74</f>
        <v>99000</v>
      </c>
      <c r="F116" s="18">
        <f>J74+K74</f>
        <v>0</v>
      </c>
      <c r="G116" s="18">
        <f t="shared" si="3"/>
        <v>2261384</v>
      </c>
      <c r="H116" s="29">
        <f t="shared" si="4"/>
        <v>2206808</v>
      </c>
      <c r="I116" s="19">
        <v>34000</v>
      </c>
      <c r="J116" s="19"/>
      <c r="K116" s="19"/>
      <c r="L116" s="19"/>
      <c r="M116" s="18"/>
      <c r="N116" s="34"/>
      <c r="O116" s="18">
        <v>54576</v>
      </c>
      <c r="P116" s="4"/>
    </row>
    <row r="117" spans="1:16" ht="17.25" customHeight="1">
      <c r="A117" s="16">
        <v>921</v>
      </c>
      <c r="B117" s="255" t="s">
        <v>119</v>
      </c>
      <c r="C117" s="256"/>
      <c r="D117" s="18">
        <v>8281692</v>
      </c>
      <c r="E117" s="18"/>
      <c r="F117" s="18"/>
      <c r="G117" s="18">
        <f t="shared" si="3"/>
        <v>8281692</v>
      </c>
      <c r="H117" s="29">
        <f t="shared" si="4"/>
        <v>2284292</v>
      </c>
      <c r="I117" s="19"/>
      <c r="J117" s="18">
        <v>2255384</v>
      </c>
      <c r="K117" s="18"/>
      <c r="L117" s="19"/>
      <c r="M117" s="18"/>
      <c r="N117" s="34"/>
      <c r="O117" s="18">
        <v>5997400</v>
      </c>
      <c r="P117" s="4"/>
    </row>
    <row r="118" spans="1:16" ht="22.5" customHeight="1">
      <c r="A118" s="16">
        <v>926</v>
      </c>
      <c r="B118" s="255" t="s">
        <v>20</v>
      </c>
      <c r="C118" s="256"/>
      <c r="D118" s="18">
        <v>1605124</v>
      </c>
      <c r="E118" s="18">
        <f>H77</f>
        <v>7000</v>
      </c>
      <c r="F118" s="18">
        <f>J77+K77</f>
        <v>37000</v>
      </c>
      <c r="G118" s="18">
        <f t="shared" si="3"/>
        <v>1635124</v>
      </c>
      <c r="H118" s="29">
        <f t="shared" si="4"/>
        <v>1593070</v>
      </c>
      <c r="I118" s="18">
        <v>376900</v>
      </c>
      <c r="J118" s="18">
        <v>262000</v>
      </c>
      <c r="K118" s="18">
        <v>2000</v>
      </c>
      <c r="L118" s="19"/>
      <c r="M118" s="18"/>
      <c r="N118" s="34"/>
      <c r="O118" s="18">
        <v>42054</v>
      </c>
      <c r="P118" s="4"/>
    </row>
    <row r="119" spans="1:16" ht="12" customHeight="1">
      <c r="A119" s="25" t="s">
        <v>23</v>
      </c>
      <c r="B119" s="26" t="s">
        <v>27</v>
      </c>
      <c r="C119" s="26"/>
      <c r="D119" s="27">
        <f aca="true" t="shared" si="5" ref="D119:N119">SUM(D91:D98,D99:D118)</f>
        <v>123172681</v>
      </c>
      <c r="E119" s="27">
        <f t="shared" si="5"/>
        <v>1057582</v>
      </c>
      <c r="F119" s="27">
        <f t="shared" si="5"/>
        <v>1329682</v>
      </c>
      <c r="G119" s="27">
        <f t="shared" si="5"/>
        <v>123444781</v>
      </c>
      <c r="H119" s="27">
        <f t="shared" si="5"/>
        <v>87203412</v>
      </c>
      <c r="I119" s="27">
        <f t="shared" si="5"/>
        <v>30287736</v>
      </c>
      <c r="J119" s="27">
        <f t="shared" si="5"/>
        <v>15611195</v>
      </c>
      <c r="K119" s="27">
        <f t="shared" si="5"/>
        <v>5757197</v>
      </c>
      <c r="L119" s="27">
        <f t="shared" si="5"/>
        <v>2755893</v>
      </c>
      <c r="M119" s="27">
        <f t="shared" si="5"/>
        <v>3054072</v>
      </c>
      <c r="N119" s="27">
        <f t="shared" si="5"/>
        <v>36000</v>
      </c>
      <c r="O119" s="27">
        <f>SUM(O91:O99,O106:O118)</f>
        <v>36241369</v>
      </c>
      <c r="P119" s="31">
        <f>O119+H119</f>
        <v>123444781</v>
      </c>
    </row>
    <row r="120" spans="1:14" ht="12" customHeight="1">
      <c r="A120" s="15"/>
      <c r="B120" s="15"/>
      <c r="C120" s="15"/>
      <c r="D120" s="15"/>
      <c r="E120" s="15"/>
      <c r="F120" s="15"/>
      <c r="G120" s="15"/>
      <c r="H120" s="49"/>
      <c r="I120" s="49"/>
      <c r="J120" s="15"/>
      <c r="K120" s="15"/>
      <c r="L120" s="15"/>
      <c r="M120" s="15"/>
      <c r="N120" s="12"/>
    </row>
    <row r="121" spans="1:14" ht="12" customHeight="1">
      <c r="A121" s="15"/>
      <c r="B121" s="15"/>
      <c r="C121" s="15"/>
      <c r="D121" s="15"/>
      <c r="E121" s="15"/>
      <c r="F121" s="15"/>
      <c r="G121" s="15"/>
      <c r="H121" s="49"/>
      <c r="I121" s="49"/>
      <c r="J121" s="15"/>
      <c r="K121" s="15"/>
      <c r="L121" s="15"/>
      <c r="M121" s="15"/>
      <c r="N121" s="12"/>
    </row>
    <row r="122" spans="1:14" ht="12" customHeight="1">
      <c r="A122" s="15"/>
      <c r="B122" s="15"/>
      <c r="C122" s="15"/>
      <c r="D122" s="15"/>
      <c r="E122" s="15"/>
      <c r="F122" s="15"/>
      <c r="G122" s="15"/>
      <c r="H122" s="49"/>
      <c r="I122" s="49"/>
      <c r="J122" s="15"/>
      <c r="K122" s="15"/>
      <c r="L122" s="15"/>
      <c r="M122" s="15"/>
      <c r="N122" s="12"/>
    </row>
    <row r="123" spans="1:14" ht="5.25" customHeight="1">
      <c r="A123" s="15"/>
      <c r="B123" s="15"/>
      <c r="C123" s="15"/>
      <c r="D123" s="15"/>
      <c r="E123" s="15"/>
      <c r="F123" s="15"/>
      <c r="G123" s="15"/>
      <c r="H123" s="49"/>
      <c r="I123" s="49"/>
      <c r="J123" s="15"/>
      <c r="K123" s="15"/>
      <c r="L123" s="15"/>
      <c r="M123" s="15"/>
      <c r="N123" s="12"/>
    </row>
    <row r="124" spans="1:13" ht="12.75" customHeight="1">
      <c r="A124" s="38" t="s">
        <v>59</v>
      </c>
      <c r="B124" s="274" t="s">
        <v>137</v>
      </c>
      <c r="C124" s="274"/>
      <c r="D124" s="274"/>
      <c r="E124" s="274"/>
      <c r="F124" s="275"/>
      <c r="G124" s="39">
        <f>H119-G129-G130-G133-G134-G136-G137-G138-G140</f>
        <v>59203772</v>
      </c>
      <c r="H124" s="50"/>
      <c r="I124" s="136"/>
      <c r="J124" s="3"/>
      <c r="K124" s="3"/>
      <c r="L124" s="3"/>
      <c r="M124" s="3"/>
    </row>
    <row r="125" spans="1:13" ht="12" customHeight="1">
      <c r="A125" s="40" t="s">
        <v>60</v>
      </c>
      <c r="B125" s="276" t="s">
        <v>53</v>
      </c>
      <c r="C125" s="276"/>
      <c r="D125" s="276"/>
      <c r="E125" s="276"/>
      <c r="F125" s="277"/>
      <c r="G125" s="41">
        <f>I119</f>
        <v>30287736</v>
      </c>
      <c r="H125" s="50"/>
      <c r="I125" s="273"/>
      <c r="J125" s="273"/>
      <c r="K125" s="3"/>
      <c r="L125" s="3"/>
      <c r="M125" s="3"/>
    </row>
    <row r="126" spans="1:13" ht="12" customHeight="1">
      <c r="A126" s="40" t="s">
        <v>61</v>
      </c>
      <c r="B126" s="276" t="s">
        <v>62</v>
      </c>
      <c r="C126" s="276"/>
      <c r="D126" s="276"/>
      <c r="E126" s="276"/>
      <c r="F126" s="277"/>
      <c r="G126" s="41">
        <f>G124-G125</f>
        <v>28916036</v>
      </c>
      <c r="H126" s="56">
        <f>G124+G127+G130+G134+G136+G137+G138+G140</f>
        <v>88586826</v>
      </c>
      <c r="I126" s="273"/>
      <c r="J126" s="281"/>
      <c r="K126" s="3"/>
      <c r="L126" s="3"/>
      <c r="M126" s="3"/>
    </row>
    <row r="127" spans="1:13" ht="12" customHeight="1">
      <c r="A127" s="40" t="s">
        <v>63</v>
      </c>
      <c r="B127" s="276" t="s">
        <v>64</v>
      </c>
      <c r="C127" s="276"/>
      <c r="D127" s="276"/>
      <c r="E127" s="276"/>
      <c r="F127" s="277"/>
      <c r="G127" s="41">
        <f>G128+G129</f>
        <v>17201392</v>
      </c>
      <c r="H127" s="50"/>
      <c r="I127" s="51"/>
      <c r="J127" s="3"/>
      <c r="K127" s="3"/>
      <c r="L127" s="3"/>
      <c r="M127" s="3"/>
    </row>
    <row r="128" spans="1:13" ht="12" customHeight="1">
      <c r="A128" s="40"/>
      <c r="B128" s="280" t="s">
        <v>121</v>
      </c>
      <c r="C128" s="276"/>
      <c r="D128" s="276"/>
      <c r="E128" s="276"/>
      <c r="F128" s="100"/>
      <c r="G128" s="41">
        <v>1590197</v>
      </c>
      <c r="H128" s="50"/>
      <c r="I128" s="51"/>
      <c r="J128" s="3"/>
      <c r="K128" s="3"/>
      <c r="L128" s="3"/>
      <c r="M128" s="3"/>
    </row>
    <row r="129" spans="1:13" ht="12" customHeight="1">
      <c r="A129" s="40"/>
      <c r="B129" s="280" t="s">
        <v>122</v>
      </c>
      <c r="C129" s="276"/>
      <c r="D129" s="276"/>
      <c r="E129" s="276"/>
      <c r="F129" s="100"/>
      <c r="G129" s="41">
        <f>J119</f>
        <v>15611195</v>
      </c>
      <c r="H129" s="50"/>
      <c r="I129" s="51"/>
      <c r="J129" s="3"/>
      <c r="K129" s="3"/>
      <c r="L129" s="3"/>
      <c r="M129" s="3"/>
    </row>
    <row r="130" spans="1:13" ht="12" customHeight="1">
      <c r="A130" s="40" t="s">
        <v>65</v>
      </c>
      <c r="B130" s="276" t="s">
        <v>54</v>
      </c>
      <c r="C130" s="276"/>
      <c r="D130" s="276"/>
      <c r="E130" s="276"/>
      <c r="F130" s="277"/>
      <c r="G130" s="41">
        <f>K119</f>
        <v>5757197</v>
      </c>
      <c r="H130" s="50"/>
      <c r="I130" s="51"/>
      <c r="J130" s="3"/>
      <c r="K130" s="3"/>
      <c r="L130" s="3"/>
      <c r="M130" s="3"/>
    </row>
    <row r="131" spans="1:13" ht="12" customHeight="1">
      <c r="A131" s="42" t="s">
        <v>66</v>
      </c>
      <c r="B131" s="278" t="s">
        <v>67</v>
      </c>
      <c r="C131" s="278"/>
      <c r="D131" s="278"/>
      <c r="E131" s="278"/>
      <c r="F131" s="279"/>
      <c r="G131" s="43">
        <f>G133+G132</f>
        <v>14130512</v>
      </c>
      <c r="H131" s="50"/>
      <c r="I131" s="51"/>
      <c r="J131" s="3"/>
      <c r="K131" s="3"/>
      <c r="L131" s="3"/>
      <c r="M131" s="3"/>
    </row>
    <row r="132" spans="1:13" ht="12" customHeight="1">
      <c r="A132" s="40"/>
      <c r="B132" s="280" t="s">
        <v>123</v>
      </c>
      <c r="C132" s="276"/>
      <c r="D132" s="276"/>
      <c r="E132" s="276"/>
      <c r="F132" s="100"/>
      <c r="G132" s="43">
        <v>13923729</v>
      </c>
      <c r="H132" s="50"/>
      <c r="I132" s="51"/>
      <c r="J132" s="3"/>
      <c r="K132" s="3"/>
      <c r="L132" s="3"/>
      <c r="M132" s="3"/>
    </row>
    <row r="133" spans="1:13" ht="12" customHeight="1">
      <c r="A133" s="40"/>
      <c r="B133" s="280" t="s">
        <v>124</v>
      </c>
      <c r="C133" s="276"/>
      <c r="D133" s="276"/>
      <c r="E133" s="276"/>
      <c r="F133" s="100"/>
      <c r="G133" s="43">
        <v>206783</v>
      </c>
      <c r="H133" s="50"/>
      <c r="I133" s="51"/>
      <c r="J133" s="3"/>
      <c r="K133" s="3"/>
      <c r="L133" s="3"/>
      <c r="M133" s="3"/>
    </row>
    <row r="134" spans="1:9" ht="12" customHeight="1">
      <c r="A134" s="42" t="s">
        <v>68</v>
      </c>
      <c r="B134" s="278" t="s">
        <v>42</v>
      </c>
      <c r="C134" s="278"/>
      <c r="D134" s="278"/>
      <c r="E134" s="278"/>
      <c r="F134" s="279"/>
      <c r="G134" s="43">
        <f>L119</f>
        <v>2755893</v>
      </c>
      <c r="H134" s="50"/>
      <c r="I134" s="6"/>
    </row>
    <row r="135" spans="1:9" ht="12" customHeight="1">
      <c r="A135" s="42" t="s">
        <v>69</v>
      </c>
      <c r="B135" s="278" t="s">
        <v>83</v>
      </c>
      <c r="C135" s="278"/>
      <c r="D135" s="278"/>
      <c r="E135" s="278"/>
      <c r="F135" s="279"/>
      <c r="G135" s="43"/>
      <c r="H135" s="50"/>
      <c r="I135" s="6"/>
    </row>
    <row r="136" spans="1:9" ht="12" customHeight="1">
      <c r="A136" s="42" t="s">
        <v>70</v>
      </c>
      <c r="B136" s="296" t="s">
        <v>79</v>
      </c>
      <c r="C136" s="296"/>
      <c r="D136" s="296"/>
      <c r="E136" s="296"/>
      <c r="F136" s="297"/>
      <c r="G136" s="43">
        <f>M119</f>
        <v>3054072</v>
      </c>
      <c r="H136" s="50"/>
      <c r="I136" s="6"/>
    </row>
    <row r="137" spans="1:9" ht="19.5" customHeight="1">
      <c r="A137" s="44" t="s">
        <v>71</v>
      </c>
      <c r="B137" s="296" t="s">
        <v>72</v>
      </c>
      <c r="C137" s="296"/>
      <c r="D137" s="296"/>
      <c r="E137" s="296"/>
      <c r="F137" s="297"/>
      <c r="G137" s="41">
        <v>258500</v>
      </c>
      <c r="H137" s="50"/>
      <c r="I137" s="6"/>
    </row>
    <row r="138" spans="1:9" ht="18.75" customHeight="1">
      <c r="A138" s="45" t="s">
        <v>73</v>
      </c>
      <c r="B138" s="296" t="s">
        <v>74</v>
      </c>
      <c r="C138" s="296"/>
      <c r="D138" s="296"/>
      <c r="E138" s="296"/>
      <c r="F138" s="297"/>
      <c r="G138" s="41">
        <f>N119</f>
        <v>36000</v>
      </c>
      <c r="H138" s="50"/>
      <c r="I138" s="6"/>
    </row>
    <row r="139" spans="1:9" ht="19.5" customHeight="1">
      <c r="A139" s="45" t="s">
        <v>75</v>
      </c>
      <c r="B139" s="296" t="s">
        <v>76</v>
      </c>
      <c r="C139" s="296"/>
      <c r="D139" s="296"/>
      <c r="E139" s="296"/>
      <c r="F139" s="297"/>
      <c r="G139" s="41"/>
      <c r="H139" s="50"/>
      <c r="I139" s="6"/>
    </row>
    <row r="140" spans="1:9" ht="30.75" customHeight="1">
      <c r="A140" s="46" t="s">
        <v>77</v>
      </c>
      <c r="B140" s="298" t="s">
        <v>78</v>
      </c>
      <c r="C140" s="298"/>
      <c r="D140" s="298"/>
      <c r="E140" s="298"/>
      <c r="F140" s="299"/>
      <c r="G140" s="47">
        <v>320000</v>
      </c>
      <c r="H140" s="50"/>
      <c r="I140" s="6"/>
    </row>
    <row r="141" spans="1:9" ht="8.25" customHeight="1">
      <c r="A141" s="111"/>
      <c r="B141" s="108"/>
      <c r="C141" s="108"/>
      <c r="D141" s="108"/>
      <c r="E141" s="108"/>
      <c r="F141" s="108"/>
      <c r="G141" s="112"/>
      <c r="H141" s="113"/>
      <c r="I141" s="6"/>
    </row>
    <row r="142" spans="1:9" ht="15" customHeight="1">
      <c r="A142" s="109" t="s">
        <v>26</v>
      </c>
      <c r="B142" s="303" t="s">
        <v>132</v>
      </c>
      <c r="C142" s="304"/>
      <c r="D142" s="304"/>
      <c r="E142" s="304"/>
      <c r="F142" s="305"/>
      <c r="G142" s="110">
        <v>3340085</v>
      </c>
      <c r="H142" s="52"/>
      <c r="I142" s="6"/>
    </row>
    <row r="143" spans="1:9" ht="13.5" customHeight="1">
      <c r="A143" s="48" t="s">
        <v>26</v>
      </c>
      <c r="B143" s="300" t="s">
        <v>133</v>
      </c>
      <c r="C143" s="301"/>
      <c r="D143" s="301"/>
      <c r="E143" s="301"/>
      <c r="F143" s="302"/>
      <c r="G143" s="11">
        <v>3600000</v>
      </c>
      <c r="H143" s="53"/>
      <c r="I143" s="6"/>
    </row>
    <row r="144" spans="1:9" ht="13.5" customHeight="1">
      <c r="A144" s="48" t="s">
        <v>131</v>
      </c>
      <c r="B144" s="300" t="s">
        <v>130</v>
      </c>
      <c r="C144" s="301"/>
      <c r="D144" s="301"/>
      <c r="E144" s="301"/>
      <c r="F144" s="302"/>
      <c r="G144" s="11">
        <v>40000</v>
      </c>
      <c r="H144" s="53"/>
      <c r="I144" s="6"/>
    </row>
    <row r="145" spans="1:9" ht="12.75">
      <c r="A145" s="9" t="s">
        <v>24</v>
      </c>
      <c r="B145" s="310" t="s">
        <v>28</v>
      </c>
      <c r="C145" s="311"/>
      <c r="D145" s="311"/>
      <c r="E145" s="311"/>
      <c r="F145" s="312"/>
      <c r="G145" s="10">
        <f>G142+G143+G144</f>
        <v>6980085</v>
      </c>
      <c r="H145" s="54"/>
      <c r="I145" s="6"/>
    </row>
    <row r="146" spans="1:9" ht="16.5" customHeight="1">
      <c r="A146" s="13" t="s">
        <v>25</v>
      </c>
      <c r="B146" s="307" t="s">
        <v>134</v>
      </c>
      <c r="C146" s="308"/>
      <c r="D146" s="308"/>
      <c r="E146" s="308"/>
      <c r="F146" s="309"/>
      <c r="G146" s="32">
        <f>G145+G119</f>
        <v>130424866</v>
      </c>
      <c r="H146" s="55"/>
      <c r="I146" s="6"/>
    </row>
    <row r="147" spans="1:9" ht="16.5" customHeight="1">
      <c r="A147" s="106"/>
      <c r="B147" s="105"/>
      <c r="C147" s="105"/>
      <c r="D147" s="105"/>
      <c r="E147" s="105"/>
      <c r="F147" s="105"/>
      <c r="G147" s="107"/>
      <c r="H147" s="55"/>
      <c r="I147" s="6"/>
    </row>
    <row r="148" spans="1:9" ht="16.5" customHeight="1">
      <c r="A148" s="106"/>
      <c r="B148" s="105"/>
      <c r="C148" s="105"/>
      <c r="D148" s="105"/>
      <c r="E148" s="105"/>
      <c r="F148" s="105"/>
      <c r="G148" s="107"/>
      <c r="H148" s="55"/>
      <c r="I148" s="6"/>
    </row>
    <row r="149" spans="1:9" ht="16.5" customHeight="1">
      <c r="A149" s="106"/>
      <c r="B149" s="105"/>
      <c r="C149" s="105"/>
      <c r="D149" s="105"/>
      <c r="E149" s="105"/>
      <c r="F149" s="105"/>
      <c r="G149" s="107"/>
      <c r="H149" s="55"/>
      <c r="I149" s="6"/>
    </row>
    <row r="150" spans="1:9" ht="16.5" customHeight="1">
      <c r="A150" s="106"/>
      <c r="B150" s="105"/>
      <c r="C150" s="105"/>
      <c r="D150" s="105"/>
      <c r="E150" s="105"/>
      <c r="F150" s="105"/>
      <c r="G150" s="107"/>
      <c r="H150" s="55"/>
      <c r="I150" s="6"/>
    </row>
    <row r="151" spans="1:9" ht="16.5" customHeight="1">
      <c r="A151" s="106"/>
      <c r="B151" s="105"/>
      <c r="C151" s="105"/>
      <c r="D151" s="105"/>
      <c r="E151" s="105"/>
      <c r="F151" s="105"/>
      <c r="G151" s="107"/>
      <c r="H151" s="55"/>
      <c r="I151" s="6"/>
    </row>
    <row r="152" spans="1:9" ht="16.5" customHeight="1">
      <c r="A152" s="106"/>
      <c r="B152" s="105"/>
      <c r="C152" s="105"/>
      <c r="D152" s="105"/>
      <c r="E152" s="105"/>
      <c r="F152" s="105"/>
      <c r="G152" s="107"/>
      <c r="H152" s="55"/>
      <c r="I152" s="6"/>
    </row>
    <row r="153" spans="1:9" ht="16.5" customHeight="1">
      <c r="A153" s="106"/>
      <c r="B153" s="105"/>
      <c r="C153" s="105"/>
      <c r="D153" s="105"/>
      <c r="E153" s="105"/>
      <c r="F153" s="105"/>
      <c r="G153" s="107"/>
      <c r="H153" s="55"/>
      <c r="I153" s="6"/>
    </row>
    <row r="154" spans="1:9" ht="16.5" customHeight="1">
      <c r="A154" s="106"/>
      <c r="B154" s="105"/>
      <c r="C154" s="105"/>
      <c r="D154" s="105"/>
      <c r="E154" s="105"/>
      <c r="F154" s="105"/>
      <c r="G154" s="107"/>
      <c r="H154" s="55"/>
      <c r="I154" s="6"/>
    </row>
    <row r="155" spans="1:9" ht="16.5" customHeight="1">
      <c r="A155" s="106"/>
      <c r="B155" s="105"/>
      <c r="C155" s="105"/>
      <c r="D155" s="105"/>
      <c r="E155" s="105"/>
      <c r="F155" s="105"/>
      <c r="G155" s="107"/>
      <c r="H155" s="55"/>
      <c r="I155" s="6"/>
    </row>
    <row r="156" spans="1:9" ht="15.75" customHeight="1">
      <c r="A156" s="8" t="s">
        <v>4</v>
      </c>
      <c r="B156" s="284" t="s">
        <v>154</v>
      </c>
      <c r="C156" s="284"/>
      <c r="D156" s="284"/>
      <c r="E156" s="284"/>
      <c r="F156" s="284"/>
      <c r="G156" s="284"/>
      <c r="H156" s="293">
        <v>120126421</v>
      </c>
      <c r="I156" s="294"/>
    </row>
    <row r="157" spans="1:9" ht="13.5" customHeight="1">
      <c r="A157" s="8"/>
      <c r="B157" s="295" t="s">
        <v>31</v>
      </c>
      <c r="C157" s="295"/>
      <c r="D157" s="295"/>
      <c r="E157" s="295"/>
      <c r="F157" s="295"/>
      <c r="G157" s="295"/>
      <c r="H157" s="291">
        <f>'[1]Arkusz1'!$F$98+'[1]Arkusz1'!$G$98</f>
        <v>0</v>
      </c>
      <c r="I157" s="290"/>
    </row>
    <row r="158" spans="1:9" ht="13.5" customHeight="1">
      <c r="A158" s="8"/>
      <c r="B158" s="295" t="s">
        <v>32</v>
      </c>
      <c r="C158" s="295"/>
      <c r="D158" s="295"/>
      <c r="E158" s="295"/>
      <c r="F158" s="295"/>
      <c r="G158" s="295"/>
      <c r="H158" s="291">
        <f>'[1]Arkusz1'!$H$45</f>
        <v>52970</v>
      </c>
      <c r="I158" s="290"/>
    </row>
    <row r="159" spans="1:9" ht="14.25" customHeight="1">
      <c r="A159" s="8" t="s">
        <v>5</v>
      </c>
      <c r="B159" s="288" t="s">
        <v>45</v>
      </c>
      <c r="C159" s="289"/>
      <c r="D159" s="289"/>
      <c r="E159" s="289"/>
      <c r="F159" s="289"/>
      <c r="G159" s="290"/>
      <c r="H159" s="293">
        <f>H156+H158-H157</f>
        <v>120179391</v>
      </c>
      <c r="I159" s="294"/>
    </row>
    <row r="160" spans="1:9" ht="14.25" customHeight="1">
      <c r="A160" s="8" t="s">
        <v>6</v>
      </c>
      <c r="B160" s="288" t="s">
        <v>8</v>
      </c>
      <c r="C160" s="289"/>
      <c r="D160" s="289"/>
      <c r="E160" s="289"/>
      <c r="F160" s="289"/>
      <c r="G160" s="290"/>
      <c r="H160" s="291">
        <v>1245475</v>
      </c>
      <c r="I160" s="290"/>
    </row>
    <row r="161" spans="1:11" ht="15.75">
      <c r="A161" s="8" t="s">
        <v>7</v>
      </c>
      <c r="B161" s="288" t="s">
        <v>48</v>
      </c>
      <c r="C161" s="289"/>
      <c r="D161" s="289"/>
      <c r="E161" s="289"/>
      <c r="F161" s="289"/>
      <c r="G161" s="290"/>
      <c r="H161" s="291">
        <v>9000000</v>
      </c>
      <c r="I161" s="290"/>
      <c r="K161" s="4"/>
    </row>
    <row r="162" spans="1:11" ht="15" customHeight="1">
      <c r="A162" s="8"/>
      <c r="B162" s="285" t="s">
        <v>9</v>
      </c>
      <c r="C162" s="286"/>
      <c r="D162" s="286"/>
      <c r="E162" s="286"/>
      <c r="F162" s="286"/>
      <c r="G162" s="287"/>
      <c r="H162" s="293">
        <f>H159+H160+H161</f>
        <v>130424866</v>
      </c>
      <c r="I162" s="294"/>
      <c r="K162" s="4"/>
    </row>
    <row r="163" spans="1:9" ht="10.5" customHeight="1">
      <c r="A163" s="8"/>
      <c r="B163" s="288"/>
      <c r="C163" s="289"/>
      <c r="D163" s="289"/>
      <c r="E163" s="289"/>
      <c r="F163" s="289"/>
      <c r="G163" s="290"/>
      <c r="H163" s="288"/>
      <c r="I163" s="290"/>
    </row>
    <row r="164" spans="1:9" ht="15" customHeight="1">
      <c r="A164" s="8" t="s">
        <v>4</v>
      </c>
      <c r="B164" s="285" t="s">
        <v>155</v>
      </c>
      <c r="C164" s="286"/>
      <c r="D164" s="286"/>
      <c r="E164" s="286"/>
      <c r="F164" s="286"/>
      <c r="G164" s="287"/>
      <c r="H164" s="293">
        <v>123172681</v>
      </c>
      <c r="I164" s="294"/>
    </row>
    <row r="165" spans="1:12" ht="15.75">
      <c r="A165" s="8"/>
      <c r="B165" s="288" t="s">
        <v>33</v>
      </c>
      <c r="C165" s="289"/>
      <c r="D165" s="289"/>
      <c r="E165" s="289"/>
      <c r="F165" s="289"/>
      <c r="G165" s="290"/>
      <c r="H165" s="291">
        <f>E119</f>
        <v>1057582</v>
      </c>
      <c r="I165" s="290"/>
      <c r="K165" s="306">
        <f>H162-H171</f>
        <v>0</v>
      </c>
      <c r="L165" s="306"/>
    </row>
    <row r="166" spans="1:9" ht="15.75">
      <c r="A166" s="8"/>
      <c r="B166" s="288" t="s">
        <v>34</v>
      </c>
      <c r="C166" s="289"/>
      <c r="D166" s="289"/>
      <c r="E166" s="289"/>
      <c r="F166" s="289"/>
      <c r="G166" s="290"/>
      <c r="H166" s="291">
        <f>F119</f>
        <v>1329682</v>
      </c>
      <c r="I166" s="290"/>
    </row>
    <row r="167" spans="1:9" ht="15.75">
      <c r="A167" s="8" t="s">
        <v>5</v>
      </c>
      <c r="B167" s="288" t="s">
        <v>46</v>
      </c>
      <c r="C167" s="289"/>
      <c r="D167" s="289"/>
      <c r="E167" s="289"/>
      <c r="F167" s="289"/>
      <c r="G167" s="290"/>
      <c r="H167" s="293">
        <f>H164+H166-H165</f>
        <v>123444781</v>
      </c>
      <c r="I167" s="294"/>
    </row>
    <row r="168" spans="1:9" ht="15.75">
      <c r="A168" s="8" t="s">
        <v>6</v>
      </c>
      <c r="B168" s="288" t="s">
        <v>50</v>
      </c>
      <c r="C168" s="289"/>
      <c r="D168" s="289"/>
      <c r="E168" s="289"/>
      <c r="F168" s="289"/>
      <c r="G168" s="290"/>
      <c r="H168" s="291">
        <f>G142</f>
        <v>3340085</v>
      </c>
      <c r="I168" s="290"/>
    </row>
    <row r="169" spans="1:9" ht="15.75">
      <c r="A169" s="8" t="s">
        <v>7</v>
      </c>
      <c r="B169" s="288" t="s">
        <v>49</v>
      </c>
      <c r="C169" s="289"/>
      <c r="D169" s="289"/>
      <c r="E169" s="289"/>
      <c r="F169" s="289"/>
      <c r="G169" s="290"/>
      <c r="H169" s="291">
        <f>G143</f>
        <v>3600000</v>
      </c>
      <c r="I169" s="290"/>
    </row>
    <row r="170" spans="1:9" ht="15.75">
      <c r="A170" s="8" t="s">
        <v>86</v>
      </c>
      <c r="B170" s="288" t="s">
        <v>85</v>
      </c>
      <c r="C170" s="289"/>
      <c r="D170" s="289"/>
      <c r="E170" s="289"/>
      <c r="F170" s="289"/>
      <c r="G170" s="290"/>
      <c r="H170" s="291">
        <v>40000</v>
      </c>
      <c r="I170" s="292"/>
    </row>
    <row r="171" spans="1:11" ht="18" customHeight="1">
      <c r="A171" s="7"/>
      <c r="B171" s="285" t="s">
        <v>51</v>
      </c>
      <c r="C171" s="286"/>
      <c r="D171" s="286"/>
      <c r="E171" s="286"/>
      <c r="F171" s="286"/>
      <c r="G171" s="287"/>
      <c r="H171" s="293">
        <f>H167+H168+H169+H170</f>
        <v>130424866</v>
      </c>
      <c r="I171" s="294"/>
      <c r="K171" s="4"/>
    </row>
    <row r="172" spans="1:5" ht="12.75">
      <c r="A172" s="1"/>
      <c r="D172" s="5"/>
      <c r="E172" s="6"/>
    </row>
    <row r="173" spans="1:9" ht="15" customHeight="1">
      <c r="A173" s="283" t="s">
        <v>82</v>
      </c>
      <c r="B173" s="283"/>
      <c r="C173" s="283"/>
      <c r="D173" s="283"/>
      <c r="E173" s="283"/>
      <c r="F173" s="283"/>
      <c r="G173" s="283"/>
      <c r="H173" s="283"/>
      <c r="I173" s="283"/>
    </row>
    <row r="174" spans="1:9" ht="41.25" customHeight="1">
      <c r="A174" s="58" t="s">
        <v>80</v>
      </c>
      <c r="B174" s="282" t="s">
        <v>178</v>
      </c>
      <c r="C174" s="282"/>
      <c r="D174" s="282"/>
      <c r="E174" s="282"/>
      <c r="F174" s="282"/>
      <c r="G174" s="282"/>
      <c r="H174" s="282"/>
      <c r="I174" s="282"/>
    </row>
    <row r="175" spans="1:9" ht="15">
      <c r="A175" s="58" t="s">
        <v>80</v>
      </c>
      <c r="B175" s="59" t="s">
        <v>81</v>
      </c>
      <c r="C175" s="59"/>
      <c r="D175" s="57"/>
      <c r="E175" s="57"/>
      <c r="F175" s="57"/>
      <c r="G175" s="57"/>
      <c r="H175" s="57"/>
      <c r="I175" s="57"/>
    </row>
    <row r="176" ht="12.75">
      <c r="A176" s="1"/>
    </row>
  </sheetData>
  <mergeCells count="193">
    <mergeCell ref="D43:G43"/>
    <mergeCell ref="A69:C69"/>
    <mergeCell ref="D69:G70"/>
    <mergeCell ref="D48:G48"/>
    <mergeCell ref="D51:G51"/>
    <mergeCell ref="D23:G23"/>
    <mergeCell ref="D24:G24"/>
    <mergeCell ref="D25:G25"/>
    <mergeCell ref="D49:G49"/>
    <mergeCell ref="D39:G39"/>
    <mergeCell ref="D38:G38"/>
    <mergeCell ref="D26:G26"/>
    <mergeCell ref="D27:G27"/>
    <mergeCell ref="D28:G28"/>
    <mergeCell ref="D29:G29"/>
    <mergeCell ref="H156:I156"/>
    <mergeCell ref="B132:E132"/>
    <mergeCell ref="B135:F135"/>
    <mergeCell ref="B110:C110"/>
    <mergeCell ref="B111:C111"/>
    <mergeCell ref="B118:C118"/>
    <mergeCell ref="B113:C113"/>
    <mergeCell ref="B136:F136"/>
    <mergeCell ref="B146:F146"/>
    <mergeCell ref="B145:F145"/>
    <mergeCell ref="K165:L165"/>
    <mergeCell ref="H163:I163"/>
    <mergeCell ref="H158:I158"/>
    <mergeCell ref="H157:I157"/>
    <mergeCell ref="H162:I162"/>
    <mergeCell ref="H161:I161"/>
    <mergeCell ref="H160:I160"/>
    <mergeCell ref="H159:I159"/>
    <mergeCell ref="H165:I165"/>
    <mergeCell ref="H164:I164"/>
    <mergeCell ref="B137:F137"/>
    <mergeCell ref="B140:F140"/>
    <mergeCell ref="B139:F139"/>
    <mergeCell ref="B157:G157"/>
    <mergeCell ref="B143:F143"/>
    <mergeCell ref="B142:F142"/>
    <mergeCell ref="B144:F144"/>
    <mergeCell ref="B138:F138"/>
    <mergeCell ref="H166:I166"/>
    <mergeCell ref="B169:G169"/>
    <mergeCell ref="B168:G168"/>
    <mergeCell ref="B167:G167"/>
    <mergeCell ref="B166:G166"/>
    <mergeCell ref="B158:G158"/>
    <mergeCell ref="B165:G165"/>
    <mergeCell ref="B164:G164"/>
    <mergeCell ref="B163:G163"/>
    <mergeCell ref="B162:G162"/>
    <mergeCell ref="B159:G159"/>
    <mergeCell ref="B161:G161"/>
    <mergeCell ref="B160:G160"/>
    <mergeCell ref="B174:I174"/>
    <mergeCell ref="A173:I173"/>
    <mergeCell ref="B156:G156"/>
    <mergeCell ref="B171:G171"/>
    <mergeCell ref="B170:G170"/>
    <mergeCell ref="H170:I170"/>
    <mergeCell ref="H171:I171"/>
    <mergeCell ref="H169:I169"/>
    <mergeCell ref="H168:I168"/>
    <mergeCell ref="H167:I167"/>
    <mergeCell ref="B117:C117"/>
    <mergeCell ref="B116:C116"/>
    <mergeCell ref="B133:E133"/>
    <mergeCell ref="B134:F134"/>
    <mergeCell ref="I125:J125"/>
    <mergeCell ref="B124:F124"/>
    <mergeCell ref="B130:F130"/>
    <mergeCell ref="B131:F131"/>
    <mergeCell ref="B127:F127"/>
    <mergeCell ref="B126:F126"/>
    <mergeCell ref="B125:F125"/>
    <mergeCell ref="B128:E128"/>
    <mergeCell ref="B129:E129"/>
    <mergeCell ref="I126:J126"/>
    <mergeCell ref="A6:H6"/>
    <mergeCell ref="H8:I8"/>
    <mergeCell ref="A8:C8"/>
    <mergeCell ref="D8:G9"/>
    <mergeCell ref="H88:H90"/>
    <mergeCell ref="O88:O90"/>
    <mergeCell ref="I89:I90"/>
    <mergeCell ref="J89:J90"/>
    <mergeCell ref="K89:K90"/>
    <mergeCell ref="L89:L90"/>
    <mergeCell ref="I88:N88"/>
    <mergeCell ref="M89:N89"/>
    <mergeCell ref="J8:K8"/>
    <mergeCell ref="L8:M8"/>
    <mergeCell ref="H87:O87"/>
    <mergeCell ref="M82:N82"/>
    <mergeCell ref="N49:O49"/>
    <mergeCell ref="H36:I36"/>
    <mergeCell ref="J36:K36"/>
    <mergeCell ref="H69:I69"/>
    <mergeCell ref="J69:K69"/>
    <mergeCell ref="B93:C93"/>
    <mergeCell ref="D87:D90"/>
    <mergeCell ref="A87:A90"/>
    <mergeCell ref="D55:G55"/>
    <mergeCell ref="D76:G76"/>
    <mergeCell ref="D58:G58"/>
    <mergeCell ref="D81:G81"/>
    <mergeCell ref="G87:G90"/>
    <mergeCell ref="E87:F88"/>
    <mergeCell ref="F89:F90"/>
    <mergeCell ref="B115:C115"/>
    <mergeCell ref="B112:C112"/>
    <mergeCell ref="B114:C114"/>
    <mergeCell ref="B107:C107"/>
    <mergeCell ref="B109:C109"/>
    <mergeCell ref="B108:C108"/>
    <mergeCell ref="B106:C106"/>
    <mergeCell ref="B96:C96"/>
    <mergeCell ref="B87:C90"/>
    <mergeCell ref="D78:G78"/>
    <mergeCell ref="B94:C94"/>
    <mergeCell ref="B95:C95"/>
    <mergeCell ref="C82:G82"/>
    <mergeCell ref="E89:E90"/>
    <mergeCell ref="A85:F85"/>
    <mergeCell ref="B92:C92"/>
    <mergeCell ref="D19:G19"/>
    <mergeCell ref="D17:G17"/>
    <mergeCell ref="D18:G18"/>
    <mergeCell ref="D22:G22"/>
    <mergeCell ref="D20:G20"/>
    <mergeCell ref="D21:G21"/>
    <mergeCell ref="D10:G10"/>
    <mergeCell ref="D14:G14"/>
    <mergeCell ref="D15:G15"/>
    <mergeCell ref="D16:G16"/>
    <mergeCell ref="D11:G11"/>
    <mergeCell ref="D12:G12"/>
    <mergeCell ref="D13:G13"/>
    <mergeCell ref="D80:G80"/>
    <mergeCell ref="D59:G59"/>
    <mergeCell ref="D40:G40"/>
    <mergeCell ref="D44:G44"/>
    <mergeCell ref="D53:G53"/>
    <mergeCell ref="D54:G54"/>
    <mergeCell ref="D52:G52"/>
    <mergeCell ref="D72:G72"/>
    <mergeCell ref="D45:G45"/>
    <mergeCell ref="D79:G79"/>
    <mergeCell ref="D74:G74"/>
    <mergeCell ref="D57:G57"/>
    <mergeCell ref="D75:G75"/>
    <mergeCell ref="D56:G56"/>
    <mergeCell ref="D61:G61"/>
    <mergeCell ref="D62:G62"/>
    <mergeCell ref="D73:G73"/>
    <mergeCell ref="A36:C36"/>
    <mergeCell ref="D36:G37"/>
    <mergeCell ref="D77:G77"/>
    <mergeCell ref="D47:G47"/>
    <mergeCell ref="D50:G50"/>
    <mergeCell ref="D46:G46"/>
    <mergeCell ref="D60:G60"/>
    <mergeCell ref="D63:G63"/>
    <mergeCell ref="D66:G66"/>
    <mergeCell ref="D67:G67"/>
    <mergeCell ref="D30:G30"/>
    <mergeCell ref="D31:G31"/>
    <mergeCell ref="D32:G32"/>
    <mergeCell ref="D71:G71"/>
    <mergeCell ref="D33:G33"/>
    <mergeCell ref="D34:G34"/>
    <mergeCell ref="D64:G64"/>
    <mergeCell ref="D65:G65"/>
    <mergeCell ref="D41:G41"/>
    <mergeCell ref="D42:G42"/>
    <mergeCell ref="A102:A105"/>
    <mergeCell ref="B102:C105"/>
    <mergeCell ref="D102:D105"/>
    <mergeCell ref="E102:F103"/>
    <mergeCell ref="E104:E105"/>
    <mergeCell ref="F104:F105"/>
    <mergeCell ref="G102:G105"/>
    <mergeCell ref="H102:O102"/>
    <mergeCell ref="H103:H105"/>
    <mergeCell ref="I103:N103"/>
    <mergeCell ref="O103:O105"/>
    <mergeCell ref="I104:I105"/>
    <mergeCell ref="J104:J105"/>
    <mergeCell ref="K104:K105"/>
    <mergeCell ref="L104:L105"/>
    <mergeCell ref="M104:N10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7" sqref="A7:L28"/>
    </sheetView>
  </sheetViews>
  <sheetFormatPr defaultColWidth="9.00390625" defaultRowHeight="12.75"/>
  <sheetData>
    <row r="1" spans="11:12" ht="15.75">
      <c r="K1" s="60" t="s">
        <v>87</v>
      </c>
      <c r="L1" s="61"/>
    </row>
    <row r="2" spans="11:12" ht="15.75">
      <c r="K2" s="61"/>
      <c r="L2" s="36"/>
    </row>
    <row r="3" spans="11:12" ht="12.75">
      <c r="K3" s="35" t="s">
        <v>84</v>
      </c>
      <c r="L3" s="35"/>
    </row>
    <row r="4" spans="11:12" ht="12.75">
      <c r="K4" s="35" t="s">
        <v>88</v>
      </c>
      <c r="L4" s="35"/>
    </row>
    <row r="5" spans="11:12" ht="12.75">
      <c r="K5" s="35" t="s">
        <v>89</v>
      </c>
      <c r="L5" s="36"/>
    </row>
    <row r="6" spans="11:12" ht="12.75">
      <c r="K6" s="35"/>
      <c r="L6" s="36"/>
    </row>
    <row r="7" spans="1:12" ht="12.75">
      <c r="A7" s="272" t="s">
        <v>90</v>
      </c>
      <c r="B7" s="272"/>
      <c r="C7" s="272"/>
      <c r="D7" s="272"/>
      <c r="E7" s="272"/>
      <c r="F7" s="272"/>
      <c r="G7" s="272"/>
      <c r="H7" s="62"/>
      <c r="I7" s="62"/>
      <c r="J7" s="62"/>
      <c r="K7" s="62"/>
      <c r="L7" s="36"/>
    </row>
    <row r="8" spans="11:12" ht="12.75">
      <c r="K8" s="35"/>
      <c r="L8" s="36"/>
    </row>
    <row r="9" spans="1:12" ht="12.75">
      <c r="A9" s="334" t="s">
        <v>91</v>
      </c>
      <c r="B9" s="334"/>
      <c r="C9" s="334"/>
      <c r="D9" s="295" t="s">
        <v>92</v>
      </c>
      <c r="E9" s="295"/>
      <c r="F9" s="295"/>
      <c r="G9" s="325" t="s">
        <v>93</v>
      </c>
      <c r="H9" s="325"/>
      <c r="I9" s="325" t="s">
        <v>94</v>
      </c>
      <c r="J9" s="325"/>
      <c r="K9" s="326" t="s">
        <v>95</v>
      </c>
      <c r="L9" s="327"/>
    </row>
    <row r="10" spans="1:12" ht="25.5">
      <c r="A10" s="63" t="s">
        <v>36</v>
      </c>
      <c r="B10" s="63" t="s">
        <v>96</v>
      </c>
      <c r="C10" s="64" t="s">
        <v>97</v>
      </c>
      <c r="D10" s="295"/>
      <c r="E10" s="295"/>
      <c r="F10" s="295"/>
      <c r="G10" s="65" t="s">
        <v>98</v>
      </c>
      <c r="H10" s="67" t="s">
        <v>99</v>
      </c>
      <c r="I10" s="65" t="s">
        <v>98</v>
      </c>
      <c r="J10" s="67" t="s">
        <v>99</v>
      </c>
      <c r="K10" s="65" t="s">
        <v>98</v>
      </c>
      <c r="L10" s="67" t="s">
        <v>99</v>
      </c>
    </row>
    <row r="11" spans="1:12" ht="12.75">
      <c r="A11" s="68">
        <v>801</v>
      </c>
      <c r="B11" s="68"/>
      <c r="C11" s="68"/>
      <c r="D11" s="328" t="s">
        <v>100</v>
      </c>
      <c r="E11" s="329"/>
      <c r="F11" s="330"/>
      <c r="G11" s="68"/>
      <c r="H11" s="68"/>
      <c r="I11" s="69">
        <f>I12</f>
        <v>12000</v>
      </c>
      <c r="J11" s="68"/>
      <c r="K11" s="69">
        <f>K42</f>
        <v>0</v>
      </c>
      <c r="L11" s="69"/>
    </row>
    <row r="12" spans="1:12" ht="12.75">
      <c r="A12" s="70"/>
      <c r="B12" s="70">
        <v>80101</v>
      </c>
      <c r="C12" s="70"/>
      <c r="D12" s="331" t="s">
        <v>101</v>
      </c>
      <c r="E12" s="332"/>
      <c r="F12" s="333"/>
      <c r="G12" s="70"/>
      <c r="H12" s="70"/>
      <c r="I12" s="71">
        <f>I13</f>
        <v>12000</v>
      </c>
      <c r="J12" s="70"/>
      <c r="K12" s="71">
        <v>17000</v>
      </c>
      <c r="L12" s="71"/>
    </row>
    <row r="13" spans="1:12" ht="12.75">
      <c r="A13" s="72"/>
      <c r="B13" s="72"/>
      <c r="C13" s="72">
        <v>2030</v>
      </c>
      <c r="D13" s="322" t="s">
        <v>102</v>
      </c>
      <c r="E13" s="323"/>
      <c r="F13" s="324"/>
      <c r="G13" s="72"/>
      <c r="H13" s="72"/>
      <c r="I13" s="73">
        <v>12000</v>
      </c>
      <c r="J13" s="72"/>
      <c r="K13" s="73">
        <v>12000</v>
      </c>
      <c r="L13" s="72"/>
    </row>
    <row r="14" spans="1:12" ht="12.75">
      <c r="A14" s="68">
        <v>852</v>
      </c>
      <c r="B14" s="68"/>
      <c r="C14" s="68"/>
      <c r="D14" s="231" t="s">
        <v>103</v>
      </c>
      <c r="E14" s="232"/>
      <c r="F14" s="233"/>
      <c r="G14" s="69">
        <f>G17</f>
        <v>99092</v>
      </c>
      <c r="H14" s="68"/>
      <c r="I14" s="69">
        <f>I15</f>
        <v>4500</v>
      </c>
      <c r="J14" s="68"/>
      <c r="K14" s="69">
        <f>J43</f>
        <v>0</v>
      </c>
      <c r="L14" s="68"/>
    </row>
    <row r="15" spans="1:12" ht="12.75">
      <c r="A15" s="70"/>
      <c r="B15" s="70">
        <v>85219</v>
      </c>
      <c r="C15" s="70"/>
      <c r="D15" s="234" t="s">
        <v>104</v>
      </c>
      <c r="E15" s="235"/>
      <c r="F15" s="206"/>
      <c r="G15" s="70"/>
      <c r="H15" s="70"/>
      <c r="I15" s="71">
        <f>I16</f>
        <v>4500</v>
      </c>
      <c r="J15" s="70"/>
      <c r="K15" s="71">
        <v>72700</v>
      </c>
      <c r="L15" s="70"/>
    </row>
    <row r="16" spans="1:12" ht="12.75">
      <c r="A16" s="72"/>
      <c r="B16" s="72"/>
      <c r="C16" s="72">
        <v>2030</v>
      </c>
      <c r="D16" s="316" t="s">
        <v>102</v>
      </c>
      <c r="E16" s="317"/>
      <c r="F16" s="318"/>
      <c r="G16" s="72"/>
      <c r="H16" s="72"/>
      <c r="I16" s="73">
        <v>4500</v>
      </c>
      <c r="J16" s="72"/>
      <c r="K16" s="73">
        <v>70500</v>
      </c>
      <c r="L16" s="72"/>
    </row>
    <row r="17" spans="1:12" ht="12.75">
      <c r="A17" s="70"/>
      <c r="B17" s="70">
        <v>85219</v>
      </c>
      <c r="C17" s="70"/>
      <c r="D17" s="234" t="s">
        <v>105</v>
      </c>
      <c r="E17" s="235"/>
      <c r="F17" s="206"/>
      <c r="G17" s="71">
        <f>SUM(G18:G19)</f>
        <v>99092</v>
      </c>
      <c r="H17" s="70"/>
      <c r="I17" s="71"/>
      <c r="J17" s="70"/>
      <c r="K17" s="70">
        <v>0</v>
      </c>
      <c r="L17" s="70"/>
    </row>
    <row r="18" spans="1:12" ht="12.75">
      <c r="A18" s="74"/>
      <c r="B18" s="74"/>
      <c r="C18" s="75">
        <v>2008</v>
      </c>
      <c r="D18" s="319" t="s">
        <v>106</v>
      </c>
      <c r="E18" s="320"/>
      <c r="F18" s="321"/>
      <c r="G18" s="76">
        <v>94110</v>
      </c>
      <c r="H18" s="75"/>
      <c r="I18" s="76"/>
      <c r="J18" s="75"/>
      <c r="K18" s="75">
        <v>0</v>
      </c>
      <c r="L18" s="75"/>
    </row>
    <row r="19" spans="1:12" ht="12.75">
      <c r="A19" s="77"/>
      <c r="B19" s="77"/>
      <c r="C19" s="78">
        <v>2009</v>
      </c>
      <c r="D19" s="316" t="s">
        <v>106</v>
      </c>
      <c r="E19" s="317"/>
      <c r="F19" s="318"/>
      <c r="G19" s="79">
        <v>4982</v>
      </c>
      <c r="H19" s="78"/>
      <c r="I19" s="79"/>
      <c r="J19" s="78"/>
      <c r="K19" s="78">
        <v>0</v>
      </c>
      <c r="L19" s="78"/>
    </row>
    <row r="20" spans="1:12" ht="12.75">
      <c r="A20" s="68">
        <v>853</v>
      </c>
      <c r="B20" s="68"/>
      <c r="C20" s="68"/>
      <c r="D20" s="231" t="s">
        <v>107</v>
      </c>
      <c r="E20" s="232"/>
      <c r="F20" s="233"/>
      <c r="G20" s="68"/>
      <c r="H20" s="68"/>
      <c r="I20" s="69">
        <f>I21</f>
        <v>99092</v>
      </c>
      <c r="J20" s="69"/>
      <c r="K20" s="69">
        <f>I20</f>
        <v>99092</v>
      </c>
      <c r="L20" s="68"/>
    </row>
    <row r="21" spans="1:12" ht="12.75">
      <c r="A21" s="70"/>
      <c r="B21" s="70">
        <v>85395</v>
      </c>
      <c r="C21" s="70"/>
      <c r="D21" s="234" t="s">
        <v>104</v>
      </c>
      <c r="E21" s="235"/>
      <c r="F21" s="206"/>
      <c r="G21" s="70"/>
      <c r="H21" s="70"/>
      <c r="I21" s="71">
        <f>SUM(I22:I23)</f>
        <v>99092</v>
      </c>
      <c r="J21" s="71"/>
      <c r="K21" s="71">
        <f>I21</f>
        <v>99092</v>
      </c>
      <c r="L21" s="70"/>
    </row>
    <row r="22" spans="1:12" ht="12.75">
      <c r="A22" s="74"/>
      <c r="B22" s="74"/>
      <c r="C22" s="75">
        <v>2008</v>
      </c>
      <c r="D22" s="319" t="s">
        <v>106</v>
      </c>
      <c r="E22" s="320"/>
      <c r="F22" s="321"/>
      <c r="G22" s="75"/>
      <c r="H22" s="75"/>
      <c r="I22" s="76">
        <v>94110</v>
      </c>
      <c r="J22" s="76"/>
      <c r="K22" s="76">
        <f>I22</f>
        <v>94110</v>
      </c>
      <c r="L22" s="75"/>
    </row>
    <row r="23" spans="1:12" ht="12.75">
      <c r="A23" s="77"/>
      <c r="B23" s="77"/>
      <c r="C23" s="78">
        <v>2009</v>
      </c>
      <c r="D23" s="316" t="s">
        <v>106</v>
      </c>
      <c r="E23" s="317"/>
      <c r="F23" s="318"/>
      <c r="G23" s="78"/>
      <c r="H23" s="78"/>
      <c r="I23" s="79">
        <v>4982</v>
      </c>
      <c r="J23" s="79"/>
      <c r="K23" s="79">
        <f>I23</f>
        <v>4982</v>
      </c>
      <c r="L23" s="78"/>
    </row>
    <row r="24" spans="1:12" ht="12.75">
      <c r="A24" s="68">
        <v>854</v>
      </c>
      <c r="B24" s="68"/>
      <c r="C24" s="68"/>
      <c r="D24" s="231" t="s">
        <v>108</v>
      </c>
      <c r="E24" s="232"/>
      <c r="F24" s="233"/>
      <c r="G24" s="68"/>
      <c r="H24" s="68"/>
      <c r="I24" s="69">
        <f>I25</f>
        <v>10659</v>
      </c>
      <c r="J24" s="68"/>
      <c r="K24" s="69">
        <f>K25</f>
        <v>10659</v>
      </c>
      <c r="L24" s="68"/>
    </row>
    <row r="25" spans="1:12" ht="12.75">
      <c r="A25" s="70"/>
      <c r="B25" s="70">
        <v>85415</v>
      </c>
      <c r="C25" s="70"/>
      <c r="D25" s="234" t="s">
        <v>109</v>
      </c>
      <c r="E25" s="235"/>
      <c r="F25" s="206"/>
      <c r="G25" s="70"/>
      <c r="H25" s="70"/>
      <c r="I25" s="71">
        <f>I26</f>
        <v>10659</v>
      </c>
      <c r="J25" s="70"/>
      <c r="K25" s="71">
        <f>K26</f>
        <v>10659</v>
      </c>
      <c r="L25" s="70"/>
    </row>
    <row r="26" spans="1:12" ht="12.75">
      <c r="A26" s="72"/>
      <c r="B26" s="72"/>
      <c r="C26" s="72">
        <v>2030</v>
      </c>
      <c r="D26" s="316" t="s">
        <v>102</v>
      </c>
      <c r="E26" s="317"/>
      <c r="F26" s="318"/>
      <c r="G26" s="72"/>
      <c r="H26" s="72"/>
      <c r="I26" s="73">
        <v>10659</v>
      </c>
      <c r="J26" s="72"/>
      <c r="K26" s="73">
        <v>10659</v>
      </c>
      <c r="L26" s="72"/>
    </row>
    <row r="27" spans="1:12" ht="12.75">
      <c r="A27" s="80"/>
      <c r="B27" s="80"/>
      <c r="C27" s="80"/>
      <c r="D27" s="259" t="s">
        <v>110</v>
      </c>
      <c r="E27" s="260"/>
      <c r="F27" s="261"/>
      <c r="G27" s="81">
        <f>G24+G20+G14+G11</f>
        <v>99092</v>
      </c>
      <c r="H27" s="80"/>
      <c r="I27" s="81">
        <f>I24+I20+I14+I11</f>
        <v>126251</v>
      </c>
      <c r="J27" s="80"/>
      <c r="K27" s="81">
        <f>K24+K20+K17+K14+K11</f>
        <v>109751</v>
      </c>
      <c r="L27" s="80"/>
    </row>
    <row r="28" spans="11:12" ht="12.75">
      <c r="K28" s="35"/>
      <c r="L28" s="36"/>
    </row>
  </sheetData>
  <mergeCells count="23">
    <mergeCell ref="A7:G7"/>
    <mergeCell ref="A9:C9"/>
    <mergeCell ref="D9:F10"/>
    <mergeCell ref="G9:H9"/>
    <mergeCell ref="I9:J9"/>
    <mergeCell ref="K9:L9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5:F25"/>
    <mergeCell ref="D26:F26"/>
    <mergeCell ref="D27:F27"/>
    <mergeCell ref="D21:F21"/>
    <mergeCell ref="D22:F22"/>
    <mergeCell ref="D23:F23"/>
    <mergeCell ref="D24:F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2010-09-01T09:02:10Z</cp:lastPrinted>
  <dcterms:created xsi:type="dcterms:W3CDTF">2004-08-03T08:26:30Z</dcterms:created>
  <dcterms:modified xsi:type="dcterms:W3CDTF">2010-09-02T09:27:10Z</dcterms:modified>
  <cp:category/>
  <cp:version/>
  <cp:contentType/>
  <cp:contentStatus/>
</cp:coreProperties>
</file>