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usz2" sheetId="1" r:id="rId1"/>
    <sheet name="Arkusz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<sst xmlns="http://schemas.openxmlformats.org/spreadsheetml/2006/main" count="311" uniqueCount="196">
  <si>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</si>
  <si>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</si>
  <si>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</si>
  <si>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</si>
  <si>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</si>
  <si>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</si>
  <si>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</si>
  <si>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</si>
  <si>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Wolne środki</t>
  </si>
  <si>
    <t>Razem(II+III+IV)</t>
  </si>
  <si>
    <t>Leśnictwo</t>
  </si>
  <si>
    <t>Transport i łączność</t>
  </si>
  <si>
    <t>Gospodarka mieszkaniowa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</si>
  <si>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</si>
  <si>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</si>
  <si>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</si>
  <si>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</si>
  <si>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</si>
  <si>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</si>
  <si>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</si>
  <si>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fizyczna i sport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</si>
  <si>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</si>
  <si>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</si>
  <si>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</si>
  <si>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</si>
  <si>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</si>
  <si>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</si>
  <si>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</si>
  <si>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</si>
  <si>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Dochody od osób prawnych,od osób fizycznych i od jednostek nie posiadających osobowości prawnej oraz wydatki związane z ich poborem</t>
  </si>
  <si>
    <t>PLAN WYDATKÓW PO ZMIANACH</t>
  </si>
  <si>
    <t xml:space="preserve">Zmniejszenie                       </t>
  </si>
  <si>
    <r>
      <t xml:space="preserve">Zwiększenie                        </t>
    </r>
    <r>
      <rPr>
        <b/>
        <sz val="10"/>
        <rFont val="Arial CE"/>
        <family val="2"/>
      </rPr>
      <t xml:space="preserve"> </t>
    </r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</si>
  <si>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</si>
  <si>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</si>
  <si>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</si>
  <si>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</si>
  <si>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</si>
  <si>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</si>
  <si>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z tego</t>
  </si>
  <si>
    <t>Wydatki bieżące</t>
  </si>
  <si>
    <t>Dotacje</t>
  </si>
  <si>
    <t>Wydatki na obsługę długu</t>
  </si>
  <si>
    <t>Wydatki majątkowe</t>
  </si>
  <si>
    <t>Administracja publiczna</t>
  </si>
  <si>
    <t xml:space="preserve">Dochody po zmianach </t>
  </si>
  <si>
    <t xml:space="preserve">Wydatki po zmianach </t>
  </si>
  <si>
    <t>Turystyka</t>
  </si>
  <si>
    <t>Inne papiery wartościowe (obligacje)</t>
  </si>
  <si>
    <t xml:space="preserve">Spłata kredytów </t>
  </si>
  <si>
    <t>Spłata  pożyczek</t>
  </si>
  <si>
    <t>Razem(II+IV)</t>
  </si>
  <si>
    <t>z tego:</t>
  </si>
  <si>
    <t>Wynagrodzenia i składki od nich naliczane</t>
  </si>
  <si>
    <t>Świadczenia na rzecz osób fizycznych</t>
  </si>
  <si>
    <t>Wydatki na realizację zadań z zakresu adm rząd</t>
  </si>
  <si>
    <t>Wydatki na realizację zadań otrzymanych do realizacji w drodze umów i poroz  między jst</t>
  </si>
  <si>
    <t>Przetwórstwo przemysłowe</t>
  </si>
  <si>
    <t>Informatyka</t>
  </si>
  <si>
    <t>1)</t>
  </si>
  <si>
    <t>a)</t>
  </si>
  <si>
    <t>b)</t>
  </si>
  <si>
    <t>Pozostałe wydatki na realizację zadań statutowych</t>
  </si>
  <si>
    <t>2)</t>
  </si>
  <si>
    <t>Dotacje ogółem</t>
  </si>
  <si>
    <t>3)</t>
  </si>
  <si>
    <t>4)</t>
  </si>
  <si>
    <t>Wydatki na programy finansowane zw środków UE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</si>
  <si>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</si>
  <si>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</si>
  <si>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</si>
  <si>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</si>
  <si>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</si>
  <si>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</si>
  <si>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Wydatki na realizację zadań otrzymanych do realizacji w drodze umów i porozumien  między jst</t>
  </si>
  <si>
    <t>10)</t>
  </si>
  <si>
    <t>Wydatki na zakup i objęcie akcji i wniesienie wkładów do spółek prawa handlowego</t>
  </si>
  <si>
    <t>11)</t>
  </si>
  <si>
    <t>Wydatki na realizację zadań ujętych w gminnym programie profilaktyki i rozwiązywania problemów alkoholowych oraz przeciwdziałania narkomanii</t>
  </si>
  <si>
    <t>Wydatki na realizację zadań z zakresu adm. rządowej</t>
  </si>
  <si>
    <t>-</t>
  </si>
  <si>
    <t xml:space="preserve"> emitowanych papierów wartościowych (obligacji)  6.000.000,-zł</t>
  </si>
  <si>
    <t xml:space="preserve">       Spłata pożyczek i kredytów w wysokości 6.940.085,-zł następuje :</t>
  </si>
  <si>
    <t>Wypłaty z tytułu udzielonych  przez Gminę poręczen i gwarancji</t>
  </si>
  <si>
    <t xml:space="preserve">do Uchwały Nr </t>
  </si>
  <si>
    <t>Inne rozliczenia</t>
  </si>
  <si>
    <t>V.</t>
  </si>
  <si>
    <t>Tabela  Nr 1</t>
  </si>
  <si>
    <t>Rady  Gminy Lesznowola</t>
  </si>
  <si>
    <t xml:space="preserve">z  dnia  </t>
  </si>
  <si>
    <r>
      <t>Dokonuje się zmian w planie DOCHODÓW budżetu gminy na 2010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</si>
  <si>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Klasyfikacja budżetowa</t>
  </si>
  <si>
    <t>Nazwadziału, rozdziału i paragrafu</t>
  </si>
  <si>
    <t>Zmniejszenie  ( - )</t>
  </si>
  <si>
    <t>Zwiększenie  ( + )</t>
  </si>
  <si>
    <t>Plan po zmianach</t>
  </si>
  <si>
    <t>Rozdz.</t>
  </si>
  <si>
    <t>§</t>
  </si>
  <si>
    <t>bieżące</t>
  </si>
  <si>
    <t>majątkowe</t>
  </si>
  <si>
    <t xml:space="preserve">OŚWIATA I WYCHOWANIE </t>
  </si>
  <si>
    <t>Szkoły podstawowe</t>
  </si>
  <si>
    <t>Dotacje celowe otrzymane z budżetu państwa na realizację własnych zadań bieżących gmin</t>
  </si>
  <si>
    <t xml:space="preserve">POMOC SPOŁECZNA </t>
  </si>
  <si>
    <t>Ośrodki Pomocy Społecznej</t>
  </si>
  <si>
    <t>Ośrodki Pomocy Społecznej  "Kapitał na przyszłość"</t>
  </si>
  <si>
    <t>Dotacje rozwojowe oraz środki na finansowanie Wspólnej Polityki Rolnej</t>
  </si>
  <si>
    <t>POZOSTAŁE ZADANIA W ZAKRESIE POLITYKI SPOŁECZNEJ</t>
  </si>
  <si>
    <t>EDUKACYJNA OPIEKA WYCHOWAWCZA</t>
  </si>
  <si>
    <t xml:space="preserve">Pomoc materialna dla uczniów </t>
  </si>
  <si>
    <t>DOCHODY OGÓŁEM</t>
  </si>
  <si>
    <t>Placówki opiekuńczo-wychowawcze</t>
  </si>
  <si>
    <t>Dodatkowe wynagrodzenie roczne</t>
  </si>
  <si>
    <t>Wynagrodzenie bezosobowe</t>
  </si>
  <si>
    <t>Wynagrodzenia osobowe pracowników</t>
  </si>
  <si>
    <t>Składki na ubezpieczenie społeczne</t>
  </si>
  <si>
    <t xml:space="preserve">Zakup usług pozostałych </t>
  </si>
  <si>
    <t xml:space="preserve">Różne opłaty i składki </t>
  </si>
  <si>
    <t xml:space="preserve">Zakup materiałów i wyposażenia </t>
  </si>
  <si>
    <t xml:space="preserve">TRANSPORT I ŁĄCZNOŚĆ </t>
  </si>
  <si>
    <t xml:space="preserve">Drogi publiczne gminne </t>
  </si>
  <si>
    <t>Nazwa działu, rozdziału i paragrafu</t>
  </si>
  <si>
    <t>OŚWIATA I WYCHOWANIE</t>
  </si>
  <si>
    <t>WYDATKI  OGÓŁEM</t>
  </si>
  <si>
    <t>Kultura i ochrona dziedzictwa narod</t>
  </si>
  <si>
    <r>
      <t>Dokonuje się zmian w planie WYDATKÓW  budżetu gminy na 2010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</si>
  <si>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- dotacje majatkowe</t>
  </si>
  <si>
    <t>- dotacje bieżące</t>
  </si>
  <si>
    <t>- wydatki majatkowe</t>
  </si>
  <si>
    <t>- wydatki bieżące</t>
  </si>
  <si>
    <t>Pozostałe zadania  w zakresie polityki społecznej</t>
  </si>
  <si>
    <t>Zmniejszenia  ( - )</t>
  </si>
  <si>
    <t>Zwiększenia  ( + )</t>
  </si>
  <si>
    <t>Zmniej     szenia             (-)</t>
  </si>
  <si>
    <t xml:space="preserve">Plan po zmianach  </t>
  </si>
  <si>
    <t>rozchody z tytułu innych rozliczeń krajowych</t>
  </si>
  <si>
    <t>§ 995</t>
  </si>
  <si>
    <t>Spłata otrzymanych pożyczek długoterminowych</t>
  </si>
  <si>
    <t>Spłata otrzymanych kredytów  długoterminowych</t>
  </si>
  <si>
    <t>RAZEM  WYDATKI I ROZCHODY</t>
  </si>
  <si>
    <t>Zwięk  szenia                    (+)</t>
  </si>
  <si>
    <t>KULTURA FIZYCZNA I SPORT</t>
  </si>
  <si>
    <t>z wolnych środków, jako nadwyżki środków pieniężnych na rachunku bieżącym budżetu gminy, wynikających z rozliczeń kredytów i pożyczek z lat ubiegłych w  kwocie  1.026.345,-zł</t>
  </si>
  <si>
    <t>Tabela  Nr 2</t>
  </si>
  <si>
    <t>do Uchwały Nr  XXIX/2010</t>
  </si>
  <si>
    <t>z  dnia  maja  2010r</t>
  </si>
  <si>
    <t xml:space="preserve"> Wydatki bieżące jednostek budżetowych</t>
  </si>
  <si>
    <t>Dochody   26.04.2010r</t>
  </si>
  <si>
    <t>Wydatki    26.04.2010r.</t>
  </si>
  <si>
    <t>Przedszkola</t>
  </si>
  <si>
    <t>Dotacja podmiotowa z budżetu dla niepublicznej jednostki systemu oświaty</t>
  </si>
  <si>
    <t>Gimnazja</t>
  </si>
  <si>
    <t>Stołówki szkolne</t>
  </si>
  <si>
    <t>Świetlice szkolne</t>
  </si>
  <si>
    <t>Podróże służbowe zagraniczne</t>
  </si>
  <si>
    <t>Zakup usług pozostałych</t>
  </si>
  <si>
    <t>Wydatki na zakupy inwestycyjne jednostek budżetowych</t>
  </si>
  <si>
    <t>Kary i odszkodowania wypłacane na rzecz osób fizycznych</t>
  </si>
  <si>
    <t>GOSPODARKA MIESZKANIOWA</t>
  </si>
  <si>
    <t>Gospodarka gruntami i nieruchomościami</t>
  </si>
  <si>
    <t>KULTURA I OCHRONA DZIEDZICTWA NARODOWEGO</t>
  </si>
  <si>
    <t>Domy i ośrodki kultury, świetlice i kluby</t>
  </si>
  <si>
    <t>Oddziały przedszkolne w szkołach podstawowych</t>
  </si>
  <si>
    <t>Plan na dzień 26.04.2010r.</t>
  </si>
  <si>
    <t>Zadania w zakresie kultury fizycznej i sportu "Młodzież w działaniu"</t>
  </si>
  <si>
    <t>Pozostała działalność "Eksprt w regionie"</t>
  </si>
  <si>
    <t>Zakup materiałów papierniczych do sprzętu drukarskiego  i urządzeń kserograficznych</t>
  </si>
  <si>
    <t>Zakup akcesorii komputer, w tym programów i licencji</t>
  </si>
  <si>
    <t>Pomoc materialna dla uczniów</t>
  </si>
  <si>
    <t>Stypendia dla uczniów</t>
  </si>
  <si>
    <t>01095</t>
  </si>
  <si>
    <t>ROLNICTWO I ŁOWIECTWO</t>
  </si>
  <si>
    <t>Pozostała działalność</t>
  </si>
  <si>
    <t>URZĘDY NACZELNYCH ORGANÓW WŁADZY PAŃSTWOWEJ, KONTROLI I OCHRONY PRAWA  ORAZ SĄDOWNICTWA</t>
  </si>
  <si>
    <t>Wybory Prezydenta Rzeczypospolitej Polskiej</t>
  </si>
  <si>
    <t>Wydatki  inwestycyjne jednostek budżetowych</t>
  </si>
  <si>
    <t>Zakup usług remontowych</t>
  </si>
  <si>
    <t xml:space="preserve">Pozostała działalność </t>
  </si>
  <si>
    <t>Śwadczenia społeczne- dożywianie</t>
  </si>
  <si>
    <t>DZIAŁALNOŚĆ USŁUGOWA</t>
  </si>
  <si>
    <t>Plany zagospodarowania przestrzennego</t>
  </si>
  <si>
    <t>BEZPIECZEŃSTWO I OCHRONA PRZECIWPOŻAROWA</t>
  </si>
  <si>
    <t>Składki na Fundusz Pracy</t>
  </si>
  <si>
    <t>RÓŻNE ROZLICZENIA</t>
  </si>
  <si>
    <t>Rezerwy ogólne i celowe</t>
  </si>
  <si>
    <t>Rezerwy</t>
  </si>
  <si>
    <t>Zarządzanie kryzysowe</t>
  </si>
  <si>
    <t>TURYSTYKA</t>
  </si>
  <si>
    <t>Zadania w zkresie upowszechniania turystyki</t>
  </si>
  <si>
    <t>Dotacja celowa z budżetu na finans. lub dofinans zadań zleconych do realizacji fundacjom</t>
  </si>
  <si>
    <t>Dotacja celowa z budżetu na finanslub dofinan zadań zleconych do realizacji stowarzyszeniom</t>
  </si>
  <si>
    <t>Dotacja celowa z budżetu na finansowanie lub dofinansowanie zadań zleconych do realizacji pozostałym jednostkom nie zaliczanym do sektora finansów publicznych</t>
  </si>
  <si>
    <t>OCHRONA ZDROWIA</t>
  </si>
  <si>
    <t>Przeciwdziałania alkoholizmowi</t>
  </si>
  <si>
    <t>Zakup usług pozostałych(odwodnienie ul. Topolowej w Mysiadle-awaria)</t>
  </si>
  <si>
    <t>Zespoły obsługi ekonom-administracyjne szkół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</si>
</sst>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u val="single"/>
      <sz val="12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10"/>
      <color indexed="9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0"/>
      <name val="Arial CE"/>
      <family val="0"/>
    </font>
    <font>
      <sz val="10"/>
      <name val="Arial"/>
      <family val="0"/>
    </font>
    <font>
      <b/>
      <sz val="7"/>
      <name val="Arial CE"/>
      <family val="2"/>
    </font>
    <font>
      <sz val="7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3" fontId="4" fillId="2" borderId="3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3" fontId="4" fillId="3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right" vertical="center" wrapText="1"/>
    </xf>
    <xf numFmtId="0" fontId="7" fillId="4" borderId="6" xfId="0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3" fontId="5" fillId="4" borderId="8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top" wrapText="1"/>
    </xf>
    <xf numFmtId="0" fontId="7" fillId="4" borderId="6" xfId="0" applyFont="1" applyFill="1" applyBorder="1" applyAlignment="1">
      <alignment horizontal="right" vertical="top"/>
    </xf>
    <xf numFmtId="0" fontId="7" fillId="4" borderId="9" xfId="0" applyFont="1" applyFill="1" applyBorder="1" applyAlignment="1">
      <alignment horizontal="right" vertical="top"/>
    </xf>
    <xf numFmtId="3" fontId="5" fillId="4" borderId="10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right" vertical="center" wrapText="1"/>
    </xf>
    <xf numFmtId="0" fontId="10" fillId="4" borderId="11" xfId="0" applyFont="1" applyFill="1" applyBorder="1" applyAlignment="1">
      <alignment horizontal="right" vertical="center" wrapText="1"/>
    </xf>
    <xf numFmtId="0" fontId="11" fillId="4" borderId="11" xfId="0" applyFont="1" applyFill="1" applyBorder="1" applyAlignment="1">
      <alignment horizontal="right" vertical="center" wrapText="1"/>
    </xf>
    <xf numFmtId="0" fontId="12" fillId="4" borderId="0" xfId="0" applyFont="1" applyFill="1" applyBorder="1" applyAlignment="1">
      <alignment/>
    </xf>
    <xf numFmtId="3" fontId="11" fillId="4" borderId="1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3" fillId="0" borderId="0" xfId="0" applyFont="1" applyAlignment="1" quotePrefix="1">
      <alignment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" fillId="7" borderId="1" xfId="0" applyFont="1" applyFill="1" applyBorder="1" applyAlignment="1">
      <alignment/>
    </xf>
    <xf numFmtId="3" fontId="1" fillId="7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3" fontId="1" fillId="6" borderId="5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1" fillId="5" borderId="12" xfId="0" applyFont="1" applyFill="1" applyBorder="1" applyAlignment="1" quotePrefix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3" fontId="1" fillId="5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1" fillId="6" borderId="5" xfId="0" applyFont="1" applyFill="1" applyBorder="1" applyAlignment="1" quotePrefix="1">
      <alignment horizontal="center" vertical="center"/>
    </xf>
    <xf numFmtId="0" fontId="7" fillId="4" borderId="15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3" fontId="3" fillId="6" borderId="5" xfId="0" applyNumberFormat="1" applyFont="1" applyFill="1" applyBorder="1" applyAlignment="1">
      <alignment horizontal="center" vertical="center"/>
    </xf>
    <xf numFmtId="3" fontId="3" fillId="5" borderId="12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top"/>
    </xf>
    <xf numFmtId="3" fontId="5" fillId="4" borderId="16" xfId="0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6" fillId="4" borderId="11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3" fontId="0" fillId="4" borderId="11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3" fontId="0" fillId="4" borderId="0" xfId="0" applyNumberForma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/>
    </xf>
    <xf numFmtId="0" fontId="1" fillId="4" borderId="0" xfId="0" applyFont="1" applyFill="1" applyBorder="1" applyAlignment="1">
      <alignment horizontal="left" vertical="center"/>
    </xf>
    <xf numFmtId="3" fontId="1" fillId="5" borderId="1" xfId="0" applyNumberFormat="1" applyFont="1" applyFill="1" applyBorder="1" applyAlignment="1">
      <alignment horizontal="right" vertical="center"/>
    </xf>
    <xf numFmtId="3" fontId="1" fillId="6" borderId="5" xfId="0" applyNumberFormat="1" applyFont="1" applyFill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 wrapText="1"/>
    </xf>
    <xf numFmtId="3" fontId="0" fillId="0" borderId="7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4" fillId="0" borderId="2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3" fontId="0" fillId="0" borderId="20" xfId="0" applyNumberFormat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3" fontId="0" fillId="0" borderId="8" xfId="0" applyNumberFormat="1" applyBorder="1" applyAlignment="1">
      <alignment horizontal="center" vertical="center"/>
    </xf>
    <xf numFmtId="3" fontId="5" fillId="0" borderId="16" xfId="0" applyNumberFormat="1" applyFont="1" applyBorder="1" applyAlignment="1">
      <alignment horizontal="right" vertical="center" wrapText="1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31" xfId="0" applyFont="1" applyFill="1" applyBorder="1" applyAlignment="1">
      <alignment horizontal="left" vertical="center" wrapText="1"/>
    </xf>
    <xf numFmtId="0" fontId="3" fillId="6" borderId="32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" fillId="5" borderId="23" xfId="0" applyFont="1" applyFill="1" applyBorder="1" applyAlignment="1">
      <alignment vertical="center" wrapText="1"/>
    </xf>
    <xf numFmtId="0" fontId="1" fillId="5" borderId="20" xfId="0" applyFont="1" applyFill="1" applyBorder="1" applyAlignment="1">
      <alignment vertical="center" wrapText="1"/>
    </xf>
    <xf numFmtId="0" fontId="1" fillId="5" borderId="24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26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" fillId="7" borderId="17" xfId="0" applyFont="1" applyFill="1" applyBorder="1" applyAlignment="1">
      <alignment/>
    </xf>
    <xf numFmtId="0" fontId="1" fillId="7" borderId="26" xfId="0" applyFont="1" applyFill="1" applyBorder="1" applyAlignment="1">
      <alignment/>
    </xf>
    <xf numFmtId="0" fontId="1" fillId="7" borderId="2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4" borderId="11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3" fontId="1" fillId="4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center" vertical="center"/>
    </xf>
    <xf numFmtId="0" fontId="7" fillId="4" borderId="31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0" borderId="3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4" borderId="30" xfId="0" applyFont="1" applyFill="1" applyBorder="1" applyAlignment="1" quotePrefix="1">
      <alignment horizontal="left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 quotePrefix="1">
      <alignment wrapText="1"/>
    </xf>
    <xf numFmtId="0" fontId="1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2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3" borderId="17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3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" fillId="5" borderId="17" xfId="0" applyFont="1" applyFill="1" applyBorder="1" applyAlignment="1">
      <alignment vertical="center" wrapText="1"/>
    </xf>
    <xf numFmtId="0" fontId="1" fillId="5" borderId="26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6" borderId="17" xfId="0" applyFont="1" applyFill="1" applyBorder="1" applyAlignment="1">
      <alignment horizontal="left" vertical="center"/>
    </xf>
    <xf numFmtId="0" fontId="1" fillId="6" borderId="26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%201%20doch%20%20PRO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%201%20doch%20pr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3"/>
    </sheetNames>
    <sheetDataSet>
      <sheetData sheetId="0">
        <row r="65">
          <cell r="J65">
            <v>9000000</v>
          </cell>
        </row>
        <row r="66">
          <cell r="J66">
            <v>1026345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3"/>
    </sheetNames>
    <sheetDataSet>
      <sheetData sheetId="0">
        <row r="66">
          <cell r="G66">
            <v>1035832</v>
          </cell>
          <cell r="I66">
            <v>946852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8"/>
  <sheetViews>
    <sheetView tabSelected="1" workbookViewId="0" topLeftCell="A149">
      <selection activeCell="B169" sqref="B169:F169"/>
    </sheetView>
  </sheetViews>
  <sheetFormatPr defaultColWidth="9.00390625" defaultRowHeight="12.75"/>
  <cols>
    <col min="1" max="1" width="5.25390625" style="0" customWidth="1"/>
    <col min="2" max="3" width="6.25390625" style="0" customWidth="1"/>
    <col min="4" max="4" width="10.125" style="0" customWidth="1"/>
    <col min="5" max="5" width="8.75390625" style="0" customWidth="1"/>
    <col min="6" max="6" width="8.875" style="0" customWidth="1"/>
    <col min="7" max="7" width="10.25390625" style="0" customWidth="1"/>
    <col min="8" max="8" width="9.75390625" style="0" customWidth="1"/>
    <col min="9" max="9" width="8.75390625" style="0" customWidth="1"/>
    <col min="11" max="12" width="8.75390625" style="0" customWidth="1"/>
    <col min="13" max="13" width="9.875" style="0" customWidth="1"/>
    <col min="14" max="14" width="9.375" style="0" customWidth="1"/>
    <col min="15" max="15" width="9.625" style="0" customWidth="1"/>
    <col min="16" max="16" width="11.125" style="0" bestFit="1" customWidth="1"/>
  </cols>
  <sheetData>
    <row r="1" spans="9:20" ht="14.25" customHeight="1">
      <c r="I1" s="61" t="s">
        <v>143</v>
      </c>
      <c r="J1" s="60"/>
      <c r="K1" s="60"/>
      <c r="L1" s="60"/>
      <c r="M1" s="60"/>
      <c r="N1" s="61"/>
      <c r="O1" s="61"/>
      <c r="P1" s="61"/>
      <c r="Q1" s="61"/>
      <c r="R1" s="61"/>
      <c r="S1" s="61"/>
      <c r="T1" s="61"/>
    </row>
    <row r="2" spans="9:20" ht="3" customHeight="1">
      <c r="I2" s="61"/>
      <c r="J2" s="61"/>
      <c r="K2" s="35"/>
      <c r="L2" s="35"/>
      <c r="M2" s="35"/>
      <c r="N2" s="36"/>
      <c r="O2" s="36"/>
      <c r="P2" s="37"/>
      <c r="Q2" s="37"/>
      <c r="R2" s="37"/>
      <c r="S2" s="37"/>
      <c r="T2" s="37"/>
    </row>
    <row r="3" spans="9:20" ht="12.75">
      <c r="I3" s="35" t="s">
        <v>144</v>
      </c>
      <c r="J3" s="35"/>
      <c r="K3" s="35"/>
      <c r="L3" s="35"/>
      <c r="M3" s="35"/>
      <c r="N3" s="36"/>
      <c r="O3" s="36"/>
      <c r="P3" s="37"/>
      <c r="Q3" s="37"/>
      <c r="R3" s="37"/>
      <c r="S3" s="37"/>
      <c r="T3" s="37"/>
    </row>
    <row r="4" spans="9:20" ht="12.75">
      <c r="I4" s="35" t="s">
        <v>88</v>
      </c>
      <c r="J4" s="35"/>
      <c r="K4" s="35"/>
      <c r="L4" s="35"/>
      <c r="M4" s="35"/>
      <c r="N4" s="36"/>
      <c r="O4" s="36"/>
      <c r="P4" s="37"/>
      <c r="Q4" s="37"/>
      <c r="R4" s="37"/>
      <c r="S4" s="37"/>
      <c r="T4" s="37"/>
    </row>
    <row r="5" spans="9:20" ht="12.75">
      <c r="I5" s="35" t="s">
        <v>145</v>
      </c>
      <c r="J5" s="35"/>
      <c r="K5" s="35"/>
      <c r="L5" s="35"/>
      <c r="M5" s="35"/>
      <c r="N5" s="36"/>
      <c r="O5" s="36"/>
      <c r="P5" s="37"/>
      <c r="Q5" s="37"/>
      <c r="R5" s="37"/>
      <c r="S5" s="37"/>
      <c r="T5" s="37"/>
    </row>
    <row r="6" spans="1:20" ht="12.75">
      <c r="A6" s="258" t="s">
        <v>125</v>
      </c>
      <c r="B6" s="258"/>
      <c r="C6" s="258"/>
      <c r="D6" s="258"/>
      <c r="E6" s="258"/>
      <c r="F6" s="258"/>
      <c r="G6" s="258"/>
      <c r="H6" s="258"/>
      <c r="I6" s="62"/>
      <c r="J6" s="62"/>
      <c r="K6" s="62"/>
      <c r="L6" s="62"/>
      <c r="M6" s="36"/>
      <c r="N6" s="36"/>
      <c r="O6" s="36"/>
      <c r="P6" s="37"/>
      <c r="Q6" s="37"/>
      <c r="R6" s="37"/>
      <c r="S6" s="37"/>
      <c r="T6" s="37"/>
    </row>
    <row r="7" spans="12:20" ht="4.5" customHeight="1">
      <c r="L7" s="35"/>
      <c r="M7" s="36"/>
      <c r="N7" s="36"/>
      <c r="O7" s="36"/>
      <c r="P7" s="37"/>
      <c r="Q7" s="37"/>
      <c r="R7" s="37"/>
      <c r="S7" s="37"/>
      <c r="T7" s="37"/>
    </row>
    <row r="8" spans="1:20" ht="12.75">
      <c r="A8" s="201" t="s">
        <v>91</v>
      </c>
      <c r="B8" s="202"/>
      <c r="C8" s="203"/>
      <c r="D8" s="204" t="s">
        <v>121</v>
      </c>
      <c r="E8" s="205"/>
      <c r="F8" s="205"/>
      <c r="G8" s="206"/>
      <c r="H8" s="181" t="s">
        <v>131</v>
      </c>
      <c r="I8" s="181"/>
      <c r="J8" s="181" t="s">
        <v>132</v>
      </c>
      <c r="K8" s="181"/>
      <c r="L8" s="256"/>
      <c r="M8" s="257"/>
      <c r="N8" s="36"/>
      <c r="O8" s="36"/>
      <c r="P8" s="37"/>
      <c r="Q8" s="37"/>
      <c r="R8" s="37"/>
      <c r="S8" s="37"/>
      <c r="T8" s="37"/>
    </row>
    <row r="9" spans="1:20" ht="15" customHeight="1">
      <c r="A9" s="66" t="s">
        <v>36</v>
      </c>
      <c r="B9" s="66" t="s">
        <v>96</v>
      </c>
      <c r="C9" s="83" t="s">
        <v>97</v>
      </c>
      <c r="D9" s="207"/>
      <c r="E9" s="208"/>
      <c r="F9" s="208"/>
      <c r="G9" s="209"/>
      <c r="H9" s="84" t="s">
        <v>98</v>
      </c>
      <c r="I9" s="84" t="s">
        <v>99</v>
      </c>
      <c r="J9" s="84" t="s">
        <v>98</v>
      </c>
      <c r="K9" s="84" t="s">
        <v>99</v>
      </c>
      <c r="L9" s="124"/>
      <c r="M9" s="125"/>
      <c r="N9" s="36"/>
      <c r="O9" s="36"/>
      <c r="P9" s="37"/>
      <c r="Q9" s="37"/>
      <c r="R9" s="37"/>
      <c r="S9" s="37"/>
      <c r="T9" s="37"/>
    </row>
    <row r="10" spans="1:20" ht="12.75" customHeight="1">
      <c r="A10" s="99" t="s">
        <v>1</v>
      </c>
      <c r="B10" s="100"/>
      <c r="C10" s="100"/>
      <c r="D10" s="225" t="s">
        <v>171</v>
      </c>
      <c r="E10" s="226"/>
      <c r="F10" s="226"/>
      <c r="G10" s="227"/>
      <c r="H10" s="101"/>
      <c r="I10" s="100"/>
      <c r="J10" s="101">
        <f>J11</f>
        <v>20896</v>
      </c>
      <c r="K10" s="100"/>
      <c r="L10" s="124"/>
      <c r="M10" s="125"/>
      <c r="N10" s="36"/>
      <c r="O10" s="36"/>
      <c r="P10" s="37"/>
      <c r="Q10" s="37"/>
      <c r="R10" s="37"/>
      <c r="S10" s="37"/>
      <c r="T10" s="37"/>
    </row>
    <row r="11" spans="1:20" ht="12.75" customHeight="1">
      <c r="A11" s="96"/>
      <c r="B11" s="104" t="s">
        <v>170</v>
      </c>
      <c r="C11" s="96"/>
      <c r="D11" s="216" t="s">
        <v>172</v>
      </c>
      <c r="E11" s="217"/>
      <c r="F11" s="217"/>
      <c r="G11" s="218"/>
      <c r="H11" s="97"/>
      <c r="I11" s="96"/>
      <c r="J11" s="97">
        <f>SUM(J12:J13)</f>
        <v>20896</v>
      </c>
      <c r="K11" s="96"/>
      <c r="L11" s="124"/>
      <c r="M11" s="125"/>
      <c r="N11" s="36"/>
      <c r="O11" s="36"/>
      <c r="P11" s="37"/>
      <c r="Q11" s="37"/>
      <c r="R11" s="37"/>
      <c r="S11" s="37"/>
      <c r="T11" s="37"/>
    </row>
    <row r="12" spans="1:20" ht="15" customHeight="1">
      <c r="A12" s="87"/>
      <c r="B12" s="87"/>
      <c r="C12" s="91">
        <v>4210</v>
      </c>
      <c r="D12" s="240" t="s">
        <v>118</v>
      </c>
      <c r="E12" s="241"/>
      <c r="F12" s="241"/>
      <c r="G12" s="242"/>
      <c r="H12" s="92"/>
      <c r="I12" s="88"/>
      <c r="J12" s="92">
        <v>410</v>
      </c>
      <c r="K12" s="88"/>
      <c r="L12" s="124"/>
      <c r="M12" s="125"/>
      <c r="N12" s="36"/>
      <c r="O12" s="36"/>
      <c r="P12" s="37"/>
      <c r="Q12" s="37"/>
      <c r="R12" s="37"/>
      <c r="S12" s="37"/>
      <c r="T12" s="37"/>
    </row>
    <row r="13" spans="1:20" ht="15" customHeight="1">
      <c r="A13" s="87"/>
      <c r="B13" s="87"/>
      <c r="C13" s="89">
        <v>4430</v>
      </c>
      <c r="D13" s="219" t="s">
        <v>117</v>
      </c>
      <c r="E13" s="220"/>
      <c r="F13" s="220"/>
      <c r="G13" s="221"/>
      <c r="H13" s="92"/>
      <c r="I13" s="88"/>
      <c r="J13" s="92">
        <v>20486</v>
      </c>
      <c r="K13" s="88"/>
      <c r="L13" s="124"/>
      <c r="M13" s="125"/>
      <c r="N13" s="36"/>
      <c r="O13" s="36"/>
      <c r="P13" s="37"/>
      <c r="Q13" s="37"/>
      <c r="R13" s="37"/>
      <c r="S13" s="37"/>
      <c r="T13" s="37"/>
    </row>
    <row r="14" spans="1:20" ht="14.25" customHeight="1">
      <c r="A14" s="99">
        <v>600</v>
      </c>
      <c r="B14" s="100"/>
      <c r="C14" s="100"/>
      <c r="D14" s="234" t="s">
        <v>119</v>
      </c>
      <c r="E14" s="235"/>
      <c r="F14" s="235"/>
      <c r="G14" s="236"/>
      <c r="H14" s="109"/>
      <c r="I14" s="109"/>
      <c r="J14" s="109">
        <f>J15</f>
        <v>670000</v>
      </c>
      <c r="K14" s="109">
        <f>K15</f>
        <v>247000</v>
      </c>
      <c r="L14" s="126"/>
      <c r="M14" s="127"/>
      <c r="N14" s="110"/>
      <c r="O14" s="86"/>
      <c r="P14" s="37"/>
      <c r="Q14" s="37"/>
      <c r="R14" s="37"/>
      <c r="S14" s="37"/>
      <c r="T14" s="37"/>
    </row>
    <row r="15" spans="1:20" ht="13.5" customHeight="1">
      <c r="A15" s="96"/>
      <c r="B15" s="104">
        <v>60016</v>
      </c>
      <c r="C15" s="96"/>
      <c r="D15" s="216" t="s">
        <v>120</v>
      </c>
      <c r="E15" s="217"/>
      <c r="F15" s="217"/>
      <c r="G15" s="218"/>
      <c r="H15" s="108"/>
      <c r="I15" s="108"/>
      <c r="J15" s="108">
        <f>SUM(J16:J19)</f>
        <v>670000</v>
      </c>
      <c r="K15" s="108">
        <f>K19+K18</f>
        <v>247000</v>
      </c>
      <c r="L15" s="126"/>
      <c r="M15" s="127"/>
      <c r="N15" s="110"/>
      <c r="O15" s="86"/>
      <c r="P15" s="37"/>
      <c r="Q15" s="37"/>
      <c r="R15" s="37"/>
      <c r="S15" s="37"/>
      <c r="T15" s="37"/>
    </row>
    <row r="16" spans="1:20" ht="11.25" customHeight="1">
      <c r="A16" s="87"/>
      <c r="B16" s="87"/>
      <c r="C16" s="91">
        <v>4270</v>
      </c>
      <c r="D16" s="240" t="s">
        <v>176</v>
      </c>
      <c r="E16" s="241"/>
      <c r="F16" s="241"/>
      <c r="G16" s="242"/>
      <c r="H16" s="92"/>
      <c r="I16" s="91"/>
      <c r="J16" s="92">
        <v>400000</v>
      </c>
      <c r="K16" s="92"/>
      <c r="L16" s="130"/>
      <c r="M16" s="131"/>
      <c r="N16" s="110"/>
      <c r="O16" s="86"/>
      <c r="P16" s="37"/>
      <c r="Q16" s="37"/>
      <c r="R16" s="37"/>
      <c r="S16" s="37"/>
      <c r="T16" s="37"/>
    </row>
    <row r="17" spans="1:20" ht="11.25" customHeight="1">
      <c r="A17" s="87"/>
      <c r="B17" s="87"/>
      <c r="C17" s="91">
        <v>4300</v>
      </c>
      <c r="D17" s="240" t="s">
        <v>155</v>
      </c>
      <c r="E17" s="241"/>
      <c r="F17" s="241"/>
      <c r="G17" s="242"/>
      <c r="H17" s="92"/>
      <c r="I17" s="91"/>
      <c r="J17" s="92">
        <v>270000</v>
      </c>
      <c r="K17" s="92"/>
      <c r="L17" s="130"/>
      <c r="M17" s="131"/>
      <c r="N17" s="110"/>
      <c r="O17" s="86"/>
      <c r="P17" s="37"/>
      <c r="Q17" s="37"/>
      <c r="R17" s="37"/>
      <c r="S17" s="37"/>
      <c r="T17" s="37"/>
    </row>
    <row r="18" spans="1:20" ht="11.25" customHeight="1">
      <c r="A18" s="87"/>
      <c r="B18" s="87"/>
      <c r="C18" s="91">
        <v>6050</v>
      </c>
      <c r="D18" s="213" t="s">
        <v>175</v>
      </c>
      <c r="E18" s="214"/>
      <c r="F18" s="214"/>
      <c r="G18" s="215"/>
      <c r="H18" s="92"/>
      <c r="I18" s="92"/>
      <c r="J18" s="92"/>
      <c r="K18" s="92">
        <v>164000</v>
      </c>
      <c r="L18" s="130"/>
      <c r="M18" s="131"/>
      <c r="N18" s="110"/>
      <c r="O18" s="86"/>
      <c r="P18" s="37"/>
      <c r="Q18" s="37"/>
      <c r="R18" s="37"/>
      <c r="S18" s="37"/>
      <c r="T18" s="37"/>
    </row>
    <row r="19" spans="1:20" ht="24.75" customHeight="1">
      <c r="A19" s="77"/>
      <c r="B19" s="77"/>
      <c r="C19" s="89">
        <v>6060</v>
      </c>
      <c r="D19" s="219" t="s">
        <v>156</v>
      </c>
      <c r="E19" s="220"/>
      <c r="F19" s="220"/>
      <c r="G19" s="221"/>
      <c r="H19" s="90"/>
      <c r="I19" s="90"/>
      <c r="J19" s="90"/>
      <c r="K19" s="90">
        <v>83000</v>
      </c>
      <c r="L19" s="130"/>
      <c r="M19" s="131"/>
      <c r="N19" s="110"/>
      <c r="O19" s="86"/>
      <c r="P19" s="37"/>
      <c r="Q19" s="37"/>
      <c r="R19" s="37"/>
      <c r="S19" s="37"/>
      <c r="T19" s="37"/>
    </row>
    <row r="20" spans="1:20" ht="12" customHeight="1">
      <c r="A20" s="99">
        <v>630</v>
      </c>
      <c r="B20" s="100"/>
      <c r="C20" s="100"/>
      <c r="D20" s="225" t="s">
        <v>187</v>
      </c>
      <c r="E20" s="226"/>
      <c r="F20" s="226"/>
      <c r="G20" s="227"/>
      <c r="H20" s="101">
        <f>H21</f>
        <v>1000</v>
      </c>
      <c r="I20" s="100"/>
      <c r="J20" s="101">
        <f>J21</f>
        <v>1000</v>
      </c>
      <c r="K20" s="100"/>
      <c r="L20" s="130"/>
      <c r="M20" s="131"/>
      <c r="N20" s="110"/>
      <c r="O20" s="86"/>
      <c r="P20" s="37"/>
      <c r="Q20" s="37"/>
      <c r="R20" s="37"/>
      <c r="S20" s="37"/>
      <c r="T20" s="37"/>
    </row>
    <row r="21" spans="1:20" ht="12.75" customHeight="1">
      <c r="A21" s="96"/>
      <c r="B21" s="104">
        <v>63003</v>
      </c>
      <c r="C21" s="96"/>
      <c r="D21" s="216" t="s">
        <v>188</v>
      </c>
      <c r="E21" s="217"/>
      <c r="F21" s="217"/>
      <c r="G21" s="218"/>
      <c r="H21" s="97">
        <f>H22</f>
        <v>1000</v>
      </c>
      <c r="I21" s="96"/>
      <c r="J21" s="97">
        <f>SUM(J22:J23)</f>
        <v>1000</v>
      </c>
      <c r="K21" s="96"/>
      <c r="L21" s="130"/>
      <c r="M21" s="131"/>
      <c r="N21" s="110"/>
      <c r="O21" s="86"/>
      <c r="P21" s="37"/>
      <c r="Q21" s="37"/>
      <c r="R21" s="37"/>
      <c r="S21" s="37"/>
      <c r="T21" s="37"/>
    </row>
    <row r="22" spans="1:20" ht="24.75" customHeight="1">
      <c r="A22" s="87"/>
      <c r="B22" s="87"/>
      <c r="C22" s="91">
        <v>2810</v>
      </c>
      <c r="D22" s="228" t="s">
        <v>189</v>
      </c>
      <c r="E22" s="229"/>
      <c r="F22" s="229"/>
      <c r="G22" s="230"/>
      <c r="H22" s="92">
        <v>1000</v>
      </c>
      <c r="I22" s="88"/>
      <c r="J22" s="92"/>
      <c r="K22" s="88"/>
      <c r="L22" s="130"/>
      <c r="M22" s="131"/>
      <c r="N22" s="110"/>
      <c r="O22" s="86"/>
      <c r="P22" s="37"/>
      <c r="Q22" s="37"/>
      <c r="R22" s="37"/>
      <c r="S22" s="37"/>
      <c r="T22" s="37"/>
    </row>
    <row r="23" spans="1:20" ht="23.25" customHeight="1">
      <c r="A23" s="87"/>
      <c r="B23" s="87"/>
      <c r="C23" s="89">
        <v>2820</v>
      </c>
      <c r="D23" s="198" t="s">
        <v>190</v>
      </c>
      <c r="E23" s="199"/>
      <c r="F23" s="199"/>
      <c r="G23" s="200"/>
      <c r="H23" s="92"/>
      <c r="I23" s="88"/>
      <c r="J23" s="92">
        <v>1000</v>
      </c>
      <c r="K23" s="88"/>
      <c r="L23" s="130"/>
      <c r="M23" s="131"/>
      <c r="N23" s="110"/>
      <c r="O23" s="86"/>
      <c r="P23" s="37"/>
      <c r="Q23" s="37"/>
      <c r="R23" s="37"/>
      <c r="S23" s="37"/>
      <c r="T23" s="37"/>
    </row>
    <row r="24" spans="1:20" ht="14.25" customHeight="1">
      <c r="A24" s="99">
        <v>700</v>
      </c>
      <c r="B24" s="100"/>
      <c r="C24" s="100"/>
      <c r="D24" s="234" t="s">
        <v>158</v>
      </c>
      <c r="E24" s="235"/>
      <c r="F24" s="235"/>
      <c r="G24" s="236"/>
      <c r="H24" s="109">
        <f>H25</f>
        <v>691000</v>
      </c>
      <c r="I24" s="109"/>
      <c r="J24" s="109"/>
      <c r="K24" s="109"/>
      <c r="L24" s="130"/>
      <c r="M24" s="131"/>
      <c r="N24" s="110"/>
      <c r="O24" s="86"/>
      <c r="P24" s="37"/>
      <c r="Q24" s="37"/>
      <c r="R24" s="37"/>
      <c r="S24" s="37"/>
      <c r="T24" s="37"/>
    </row>
    <row r="25" spans="1:20" ht="13.5" customHeight="1">
      <c r="A25" s="96"/>
      <c r="B25" s="104">
        <v>70005</v>
      </c>
      <c r="C25" s="96"/>
      <c r="D25" s="216" t="s">
        <v>159</v>
      </c>
      <c r="E25" s="217"/>
      <c r="F25" s="217"/>
      <c r="G25" s="218"/>
      <c r="H25" s="108">
        <f>H26</f>
        <v>691000</v>
      </c>
      <c r="I25" s="108"/>
      <c r="J25" s="108"/>
      <c r="K25" s="108"/>
      <c r="L25" s="130"/>
      <c r="M25" s="131"/>
      <c r="N25" s="110"/>
      <c r="O25" s="86"/>
      <c r="P25" s="37"/>
      <c r="Q25" s="37"/>
      <c r="R25" s="37"/>
      <c r="S25" s="37"/>
      <c r="T25" s="37"/>
    </row>
    <row r="26" spans="1:20" ht="24" customHeight="1">
      <c r="A26" s="87"/>
      <c r="B26" s="87"/>
      <c r="C26" s="144">
        <v>4590</v>
      </c>
      <c r="D26" s="305" t="s">
        <v>157</v>
      </c>
      <c r="E26" s="306"/>
      <c r="F26" s="306"/>
      <c r="G26" s="307"/>
      <c r="H26" s="145">
        <v>691000</v>
      </c>
      <c r="I26" s="144"/>
      <c r="J26" s="145"/>
      <c r="K26" s="145"/>
      <c r="L26" s="130"/>
      <c r="M26" s="131"/>
      <c r="N26" s="110"/>
      <c r="O26" s="86"/>
      <c r="P26" s="37"/>
      <c r="Q26" s="37"/>
      <c r="R26" s="37"/>
      <c r="S26" s="37"/>
      <c r="T26" s="37"/>
    </row>
    <row r="27" spans="1:20" ht="14.25" customHeight="1">
      <c r="A27" s="68">
        <v>710</v>
      </c>
      <c r="B27" s="68"/>
      <c r="C27" s="68"/>
      <c r="D27" s="231" t="s">
        <v>179</v>
      </c>
      <c r="E27" s="232"/>
      <c r="F27" s="232"/>
      <c r="G27" s="233"/>
      <c r="H27" s="69">
        <f>H28</f>
        <v>79640</v>
      </c>
      <c r="I27" s="69"/>
      <c r="J27" s="69">
        <f>J28</f>
        <v>14640</v>
      </c>
      <c r="K27" s="69"/>
      <c r="L27" s="130"/>
      <c r="M27" s="131"/>
      <c r="N27" s="110"/>
      <c r="O27" s="86"/>
      <c r="P27" s="37"/>
      <c r="Q27" s="37"/>
      <c r="R27" s="37"/>
      <c r="S27" s="37"/>
      <c r="T27" s="37"/>
    </row>
    <row r="28" spans="1:20" ht="12" customHeight="1">
      <c r="A28" s="96"/>
      <c r="B28" s="96">
        <v>71004</v>
      </c>
      <c r="C28" s="96"/>
      <c r="D28" s="216" t="s">
        <v>180</v>
      </c>
      <c r="E28" s="217"/>
      <c r="F28" s="217"/>
      <c r="G28" s="218"/>
      <c r="H28" s="97">
        <f>H30</f>
        <v>79640</v>
      </c>
      <c r="I28" s="96"/>
      <c r="J28" s="97">
        <f>J29</f>
        <v>14640</v>
      </c>
      <c r="K28" s="96"/>
      <c r="L28" s="130"/>
      <c r="M28" s="131"/>
      <c r="N28" s="110"/>
      <c r="O28" s="86"/>
      <c r="P28" s="37"/>
      <c r="Q28" s="37"/>
      <c r="R28" s="37"/>
      <c r="S28" s="37"/>
      <c r="T28" s="37"/>
    </row>
    <row r="29" spans="1:20" ht="11.25" customHeight="1">
      <c r="A29" s="87"/>
      <c r="B29" s="87"/>
      <c r="C29" s="91">
        <v>4170</v>
      </c>
      <c r="D29" s="213" t="s">
        <v>113</v>
      </c>
      <c r="E29" s="214"/>
      <c r="F29" s="214"/>
      <c r="G29" s="215"/>
      <c r="H29" s="92"/>
      <c r="I29" s="91"/>
      <c r="J29" s="92">
        <v>14640</v>
      </c>
      <c r="K29" s="91"/>
      <c r="L29" s="130"/>
      <c r="M29" s="131"/>
      <c r="N29" s="110"/>
      <c r="O29" s="86"/>
      <c r="P29" s="37"/>
      <c r="Q29" s="37"/>
      <c r="R29" s="37"/>
      <c r="S29" s="37"/>
      <c r="T29" s="37"/>
    </row>
    <row r="30" spans="1:20" ht="11.25" customHeight="1">
      <c r="A30" s="87"/>
      <c r="B30" s="87"/>
      <c r="C30" s="144">
        <v>4300</v>
      </c>
      <c r="D30" s="302" t="s">
        <v>155</v>
      </c>
      <c r="E30" s="303"/>
      <c r="F30" s="303"/>
      <c r="G30" s="304"/>
      <c r="H30" s="145">
        <v>79640</v>
      </c>
      <c r="I30" s="144"/>
      <c r="J30" s="145"/>
      <c r="K30" s="144"/>
      <c r="L30" s="130"/>
      <c r="M30" s="131"/>
      <c r="N30" s="110"/>
      <c r="O30" s="86"/>
      <c r="P30" s="37"/>
      <c r="Q30" s="37"/>
      <c r="R30" s="37"/>
      <c r="S30" s="37"/>
      <c r="T30" s="37"/>
    </row>
    <row r="31" spans="1:20" ht="11.25" customHeight="1">
      <c r="A31" s="150"/>
      <c r="B31" s="150"/>
      <c r="C31" s="151"/>
      <c r="D31" s="152"/>
      <c r="E31" s="152"/>
      <c r="F31" s="152"/>
      <c r="G31" s="152"/>
      <c r="H31" s="160"/>
      <c r="I31" s="151"/>
      <c r="J31" s="160"/>
      <c r="K31" s="151"/>
      <c r="L31" s="159"/>
      <c r="M31" s="131"/>
      <c r="N31" s="110"/>
      <c r="O31" s="86"/>
      <c r="P31" s="37"/>
      <c r="Q31" s="37"/>
      <c r="R31" s="37"/>
      <c r="S31" s="37"/>
      <c r="T31" s="37"/>
    </row>
    <row r="32" spans="1:20" ht="11.25" customHeight="1">
      <c r="A32" s="51"/>
      <c r="B32" s="51"/>
      <c r="C32" s="155"/>
      <c r="D32" s="156"/>
      <c r="E32" s="156"/>
      <c r="F32" s="156"/>
      <c r="G32" s="156"/>
      <c r="H32" s="161"/>
      <c r="I32" s="155"/>
      <c r="J32" s="161"/>
      <c r="K32" s="155"/>
      <c r="L32" s="159"/>
      <c r="M32" s="131"/>
      <c r="N32" s="110"/>
      <c r="O32" s="86"/>
      <c r="P32" s="37"/>
      <c r="Q32" s="37"/>
      <c r="R32" s="37"/>
      <c r="S32" s="37"/>
      <c r="T32" s="37"/>
    </row>
    <row r="33" spans="1:20" ht="11.25" customHeight="1">
      <c r="A33" s="51"/>
      <c r="B33" s="51"/>
      <c r="C33" s="155"/>
      <c r="D33" s="156"/>
      <c r="E33" s="156"/>
      <c r="F33" s="156"/>
      <c r="G33" s="156"/>
      <c r="H33" s="161"/>
      <c r="I33" s="155"/>
      <c r="J33" s="161"/>
      <c r="K33" s="155"/>
      <c r="L33" s="159"/>
      <c r="M33" s="131"/>
      <c r="N33" s="110"/>
      <c r="O33" s="86"/>
      <c r="P33" s="37"/>
      <c r="Q33" s="37"/>
      <c r="R33" s="37"/>
      <c r="S33" s="37"/>
      <c r="T33" s="37"/>
    </row>
    <row r="34" spans="1:20" ht="11.25" customHeight="1">
      <c r="A34" s="51"/>
      <c r="B34" s="51"/>
      <c r="C34" s="155"/>
      <c r="D34" s="156"/>
      <c r="E34" s="156"/>
      <c r="F34" s="156"/>
      <c r="G34" s="156"/>
      <c r="H34" s="161"/>
      <c r="I34" s="155"/>
      <c r="J34" s="161"/>
      <c r="K34" s="155"/>
      <c r="L34" s="159"/>
      <c r="M34" s="131"/>
      <c r="N34" s="110"/>
      <c r="O34" s="86"/>
      <c r="P34" s="37"/>
      <c r="Q34" s="37"/>
      <c r="R34" s="37"/>
      <c r="S34" s="37"/>
      <c r="T34" s="37"/>
    </row>
    <row r="35" spans="1:20" ht="4.5" customHeight="1">
      <c r="A35" s="51"/>
      <c r="B35" s="51"/>
      <c r="C35" s="155"/>
      <c r="D35" s="156"/>
      <c r="E35" s="156"/>
      <c r="F35" s="156"/>
      <c r="G35" s="156"/>
      <c r="H35" s="161"/>
      <c r="I35" s="155"/>
      <c r="J35" s="161"/>
      <c r="K35" s="155"/>
      <c r="L35" s="159"/>
      <c r="M35" s="131"/>
      <c r="N35" s="110"/>
      <c r="O35" s="86"/>
      <c r="P35" s="37"/>
      <c r="Q35" s="37"/>
      <c r="R35" s="37"/>
      <c r="S35" s="37"/>
      <c r="T35" s="37"/>
    </row>
    <row r="36" spans="1:20" ht="11.25" customHeight="1">
      <c r="A36" s="201" t="s">
        <v>91</v>
      </c>
      <c r="B36" s="202"/>
      <c r="C36" s="203"/>
      <c r="D36" s="204" t="s">
        <v>121</v>
      </c>
      <c r="E36" s="205"/>
      <c r="F36" s="205"/>
      <c r="G36" s="206"/>
      <c r="H36" s="181" t="s">
        <v>131</v>
      </c>
      <c r="I36" s="181"/>
      <c r="J36" s="181" t="s">
        <v>132</v>
      </c>
      <c r="K36" s="181"/>
      <c r="L36" s="130"/>
      <c r="M36" s="131"/>
      <c r="N36" s="110"/>
      <c r="O36" s="86"/>
      <c r="P36" s="37"/>
      <c r="Q36" s="37"/>
      <c r="R36" s="37"/>
      <c r="S36" s="37"/>
      <c r="T36" s="37"/>
    </row>
    <row r="37" spans="1:20" ht="11.25" customHeight="1">
      <c r="A37" s="66" t="s">
        <v>36</v>
      </c>
      <c r="B37" s="66" t="s">
        <v>96</v>
      </c>
      <c r="C37" s="83" t="s">
        <v>97</v>
      </c>
      <c r="D37" s="207"/>
      <c r="E37" s="208"/>
      <c r="F37" s="208"/>
      <c r="G37" s="209"/>
      <c r="H37" s="84" t="s">
        <v>98</v>
      </c>
      <c r="I37" s="84" t="s">
        <v>99</v>
      </c>
      <c r="J37" s="84" t="s">
        <v>98</v>
      </c>
      <c r="K37" s="84" t="s">
        <v>99</v>
      </c>
      <c r="L37" s="130"/>
      <c r="M37" s="131"/>
      <c r="N37" s="110"/>
      <c r="O37" s="86"/>
      <c r="P37" s="37"/>
      <c r="Q37" s="37"/>
      <c r="R37" s="37"/>
      <c r="S37" s="37"/>
      <c r="T37" s="37"/>
    </row>
    <row r="38" spans="1:20" ht="36.75" customHeight="1">
      <c r="A38" s="99">
        <v>751</v>
      </c>
      <c r="B38" s="100"/>
      <c r="C38" s="100"/>
      <c r="D38" s="231" t="s">
        <v>173</v>
      </c>
      <c r="E38" s="232"/>
      <c r="F38" s="232"/>
      <c r="G38" s="233"/>
      <c r="H38" s="101"/>
      <c r="I38" s="100"/>
      <c r="J38" s="101">
        <f>J39</f>
        <v>38499</v>
      </c>
      <c r="K38" s="100"/>
      <c r="L38" s="130"/>
      <c r="M38" s="131"/>
      <c r="N38" s="110"/>
      <c r="O38" s="86"/>
      <c r="P38" s="37"/>
      <c r="Q38" s="37"/>
      <c r="R38" s="37"/>
      <c r="S38" s="37"/>
      <c r="T38" s="37"/>
    </row>
    <row r="39" spans="1:20" ht="13.5" customHeight="1">
      <c r="A39" s="96"/>
      <c r="B39" s="104">
        <v>75107</v>
      </c>
      <c r="C39" s="96"/>
      <c r="D39" s="216" t="s">
        <v>174</v>
      </c>
      <c r="E39" s="217"/>
      <c r="F39" s="217"/>
      <c r="G39" s="218"/>
      <c r="H39" s="97"/>
      <c r="I39" s="96"/>
      <c r="J39" s="97">
        <f>SUM(J40:J44)</f>
        <v>38499</v>
      </c>
      <c r="K39" s="96"/>
      <c r="L39" s="130"/>
      <c r="M39" s="131"/>
      <c r="N39" s="110"/>
      <c r="O39" s="86"/>
      <c r="P39" s="37"/>
      <c r="Q39" s="37"/>
      <c r="R39" s="37"/>
      <c r="S39" s="37"/>
      <c r="T39" s="37"/>
    </row>
    <row r="40" spans="1:20" ht="11.25" customHeight="1">
      <c r="A40" s="87"/>
      <c r="B40" s="87"/>
      <c r="C40" s="91">
        <v>4110</v>
      </c>
      <c r="D40" s="213" t="s">
        <v>115</v>
      </c>
      <c r="E40" s="214"/>
      <c r="F40" s="214"/>
      <c r="G40" s="215"/>
      <c r="H40" s="92"/>
      <c r="I40" s="88"/>
      <c r="J40" s="92">
        <v>4700</v>
      </c>
      <c r="K40" s="88"/>
      <c r="L40" s="130"/>
      <c r="M40" s="131"/>
      <c r="N40" s="110"/>
      <c r="O40" s="86"/>
      <c r="P40" s="37"/>
      <c r="Q40" s="37"/>
      <c r="R40" s="37"/>
      <c r="S40" s="37"/>
      <c r="T40" s="37"/>
    </row>
    <row r="41" spans="1:20" ht="11.25" customHeight="1">
      <c r="A41" s="87"/>
      <c r="B41" s="87"/>
      <c r="C41" s="91">
        <v>4120</v>
      </c>
      <c r="D41" s="213" t="s">
        <v>182</v>
      </c>
      <c r="E41" s="214"/>
      <c r="F41" s="214"/>
      <c r="G41" s="215"/>
      <c r="H41" s="92"/>
      <c r="I41" s="88"/>
      <c r="J41" s="92">
        <v>1599</v>
      </c>
      <c r="K41" s="88"/>
      <c r="L41" s="130"/>
      <c r="M41" s="131"/>
      <c r="N41" s="110"/>
      <c r="O41" s="86"/>
      <c r="P41" s="37"/>
      <c r="Q41" s="37"/>
      <c r="R41" s="37"/>
      <c r="S41" s="37"/>
      <c r="T41" s="37"/>
    </row>
    <row r="42" spans="1:20" ht="13.5" customHeight="1">
      <c r="A42" s="87"/>
      <c r="B42" s="87"/>
      <c r="C42" s="91">
        <v>4170</v>
      </c>
      <c r="D42" s="213" t="s">
        <v>113</v>
      </c>
      <c r="E42" s="214"/>
      <c r="F42" s="214"/>
      <c r="G42" s="215"/>
      <c r="H42" s="92"/>
      <c r="I42" s="88"/>
      <c r="J42" s="92">
        <v>22000</v>
      </c>
      <c r="K42" s="88"/>
      <c r="L42" s="130"/>
      <c r="M42" s="131"/>
      <c r="N42" s="110"/>
      <c r="O42" s="86"/>
      <c r="P42" s="37"/>
      <c r="Q42" s="37"/>
      <c r="R42" s="37"/>
      <c r="S42" s="37"/>
      <c r="T42" s="37"/>
    </row>
    <row r="43" spans="1:20" ht="11.25" customHeight="1">
      <c r="A43" s="87"/>
      <c r="B43" s="87"/>
      <c r="C43" s="91">
        <v>4210</v>
      </c>
      <c r="D43" s="240" t="s">
        <v>118</v>
      </c>
      <c r="E43" s="241"/>
      <c r="F43" s="241"/>
      <c r="G43" s="242"/>
      <c r="H43" s="145"/>
      <c r="I43" s="107"/>
      <c r="J43" s="145">
        <v>5000</v>
      </c>
      <c r="K43" s="107"/>
      <c r="L43" s="130"/>
      <c r="M43" s="131"/>
      <c r="N43" s="110"/>
      <c r="O43" s="86"/>
      <c r="P43" s="37"/>
      <c r="Q43" s="37"/>
      <c r="R43" s="37"/>
      <c r="S43" s="37"/>
      <c r="T43" s="37"/>
    </row>
    <row r="44" spans="1:20" ht="13.5" customHeight="1">
      <c r="A44" s="77"/>
      <c r="B44" s="77"/>
      <c r="C44" s="89">
        <v>4300</v>
      </c>
      <c r="D44" s="222" t="s">
        <v>155</v>
      </c>
      <c r="E44" s="223"/>
      <c r="F44" s="223"/>
      <c r="G44" s="224"/>
      <c r="H44" s="90"/>
      <c r="I44" s="78"/>
      <c r="J44" s="90">
        <v>5200</v>
      </c>
      <c r="K44" s="78"/>
      <c r="L44" s="130"/>
      <c r="M44" s="131"/>
      <c r="N44" s="110"/>
      <c r="O44" s="86"/>
      <c r="P44" s="37"/>
      <c r="Q44" s="37"/>
      <c r="R44" s="37"/>
      <c r="S44" s="37"/>
      <c r="T44" s="37"/>
    </row>
    <row r="45" spans="1:20" ht="24.75" customHeight="1">
      <c r="A45" s="68">
        <v>754</v>
      </c>
      <c r="B45" s="68"/>
      <c r="C45" s="68"/>
      <c r="D45" s="231" t="s">
        <v>181</v>
      </c>
      <c r="E45" s="232"/>
      <c r="F45" s="232"/>
      <c r="G45" s="233"/>
      <c r="H45" s="69"/>
      <c r="I45" s="69"/>
      <c r="J45" s="69">
        <f>J46</f>
        <v>65000</v>
      </c>
      <c r="K45" s="69"/>
      <c r="L45" s="130"/>
      <c r="M45" s="131"/>
      <c r="N45" s="110"/>
      <c r="O45" s="86"/>
      <c r="P45" s="37"/>
      <c r="Q45" s="37"/>
      <c r="R45" s="37"/>
      <c r="S45" s="37"/>
      <c r="T45" s="37"/>
    </row>
    <row r="46" spans="1:20" ht="13.5" customHeight="1">
      <c r="A46" s="96"/>
      <c r="B46" s="96">
        <v>75421</v>
      </c>
      <c r="C46" s="96"/>
      <c r="D46" s="216" t="s">
        <v>186</v>
      </c>
      <c r="E46" s="217"/>
      <c r="F46" s="217"/>
      <c r="G46" s="218"/>
      <c r="H46" s="97"/>
      <c r="I46" s="96"/>
      <c r="J46" s="97">
        <f>J47</f>
        <v>65000</v>
      </c>
      <c r="K46" s="96"/>
      <c r="L46" s="130"/>
      <c r="M46" s="131"/>
      <c r="N46" s="110"/>
      <c r="O46" s="86"/>
      <c r="P46" s="37"/>
      <c r="Q46" s="37"/>
      <c r="R46" s="37"/>
      <c r="S46" s="37"/>
      <c r="T46" s="37"/>
    </row>
    <row r="47" spans="1:20" ht="23.25" customHeight="1">
      <c r="A47" s="87"/>
      <c r="B47" s="87"/>
      <c r="C47" s="91">
        <v>4300</v>
      </c>
      <c r="D47" s="240" t="s">
        <v>194</v>
      </c>
      <c r="E47" s="241"/>
      <c r="F47" s="241"/>
      <c r="G47" s="242"/>
      <c r="H47" s="92"/>
      <c r="I47" s="91"/>
      <c r="J47" s="92">
        <v>65000</v>
      </c>
      <c r="K47" s="91"/>
      <c r="L47" s="130"/>
      <c r="M47" s="131"/>
      <c r="N47" s="110"/>
      <c r="O47" s="86"/>
      <c r="P47" s="37"/>
      <c r="Q47" s="37"/>
      <c r="R47" s="37"/>
      <c r="S47" s="37"/>
      <c r="T47" s="37"/>
    </row>
    <row r="48" spans="1:20" ht="13.5" customHeight="1">
      <c r="A48" s="99">
        <v>758</v>
      </c>
      <c r="B48" s="100"/>
      <c r="C48" s="100"/>
      <c r="D48" s="234" t="s">
        <v>183</v>
      </c>
      <c r="E48" s="235"/>
      <c r="F48" s="235"/>
      <c r="G48" s="236"/>
      <c r="H48" s="109">
        <f>H49</f>
        <v>164000</v>
      </c>
      <c r="I48" s="109"/>
      <c r="J48" s="109"/>
      <c r="K48" s="109"/>
      <c r="L48" s="130"/>
      <c r="M48" s="131"/>
      <c r="N48" s="110"/>
      <c r="O48" s="86"/>
      <c r="P48" s="37"/>
      <c r="Q48" s="37"/>
      <c r="R48" s="37"/>
      <c r="S48" s="37"/>
      <c r="T48" s="37"/>
    </row>
    <row r="49" spans="1:20" ht="13.5" customHeight="1">
      <c r="A49" s="96"/>
      <c r="B49" s="104">
        <v>75818</v>
      </c>
      <c r="C49" s="96"/>
      <c r="D49" s="216" t="s">
        <v>184</v>
      </c>
      <c r="E49" s="217"/>
      <c r="F49" s="217"/>
      <c r="G49" s="218"/>
      <c r="H49" s="108">
        <f>H50</f>
        <v>164000</v>
      </c>
      <c r="I49" s="108"/>
      <c r="J49" s="108"/>
      <c r="K49" s="108"/>
      <c r="L49" s="130"/>
      <c r="M49" s="131"/>
      <c r="N49" s="110"/>
      <c r="O49" s="86"/>
      <c r="P49" s="37"/>
      <c r="Q49" s="37"/>
      <c r="R49" s="37"/>
      <c r="S49" s="37"/>
      <c r="T49" s="37"/>
    </row>
    <row r="50" spans="1:20" ht="13.5" customHeight="1">
      <c r="A50" s="87"/>
      <c r="B50" s="87"/>
      <c r="C50" s="91">
        <v>4810</v>
      </c>
      <c r="D50" s="210" t="s">
        <v>185</v>
      </c>
      <c r="E50" s="211"/>
      <c r="F50" s="211"/>
      <c r="G50" s="212"/>
      <c r="H50" s="92">
        <v>164000</v>
      </c>
      <c r="I50" s="91"/>
      <c r="J50" s="92"/>
      <c r="K50" s="92"/>
      <c r="L50" s="130"/>
      <c r="M50" s="131"/>
      <c r="N50" s="110"/>
      <c r="O50" s="86"/>
      <c r="P50" s="37"/>
      <c r="Q50" s="37"/>
      <c r="R50" s="37"/>
      <c r="S50" s="37"/>
      <c r="T50" s="37"/>
    </row>
    <row r="51" spans="1:20" ht="13.5" customHeight="1">
      <c r="A51" s="99">
        <v>801</v>
      </c>
      <c r="B51" s="100"/>
      <c r="C51" s="100"/>
      <c r="D51" s="308" t="s">
        <v>122</v>
      </c>
      <c r="E51" s="309"/>
      <c r="F51" s="309"/>
      <c r="G51" s="310"/>
      <c r="H51" s="101">
        <f>H52+H57+H59+H62+H65+H71+H73</f>
        <v>462204</v>
      </c>
      <c r="I51" s="100"/>
      <c r="J51" s="101">
        <f>J73</f>
        <v>7174</v>
      </c>
      <c r="K51" s="100"/>
      <c r="L51" s="132"/>
      <c r="M51" s="129"/>
      <c r="N51" s="110"/>
      <c r="O51" s="86"/>
      <c r="P51" s="37"/>
      <c r="Q51" s="37"/>
      <c r="R51" s="37"/>
      <c r="S51" s="37"/>
      <c r="T51" s="37"/>
    </row>
    <row r="52" spans="1:20" ht="12" customHeight="1">
      <c r="A52" s="96"/>
      <c r="B52" s="104">
        <v>80101</v>
      </c>
      <c r="C52" s="96"/>
      <c r="D52" s="216" t="s">
        <v>101</v>
      </c>
      <c r="E52" s="217"/>
      <c r="F52" s="217"/>
      <c r="G52" s="218"/>
      <c r="H52" s="97">
        <f>SUM(H53:H56)</f>
        <v>93490</v>
      </c>
      <c r="I52" s="96"/>
      <c r="J52" s="97"/>
      <c r="K52" s="96"/>
      <c r="L52" s="132"/>
      <c r="M52" s="129"/>
      <c r="N52" s="110"/>
      <c r="O52" s="86"/>
      <c r="P52" s="37"/>
      <c r="Q52" s="37"/>
      <c r="R52" s="37"/>
      <c r="S52" s="37"/>
      <c r="T52" s="37"/>
    </row>
    <row r="53" spans="1:20" ht="11.25" customHeight="1">
      <c r="A53" s="87"/>
      <c r="B53" s="87"/>
      <c r="C53" s="91">
        <v>4010</v>
      </c>
      <c r="D53" s="213" t="s">
        <v>114</v>
      </c>
      <c r="E53" s="214"/>
      <c r="F53" s="214"/>
      <c r="G53" s="215"/>
      <c r="H53" s="92">
        <v>40000</v>
      </c>
      <c r="I53" s="88"/>
      <c r="J53" s="142"/>
      <c r="K53" s="88"/>
      <c r="L53" s="133"/>
      <c r="M53" s="134"/>
      <c r="N53" s="110"/>
      <c r="O53" s="86"/>
      <c r="P53" s="37"/>
      <c r="Q53" s="37"/>
      <c r="R53" s="37"/>
      <c r="S53" s="37"/>
      <c r="T53" s="37"/>
    </row>
    <row r="54" spans="1:20" ht="11.25" customHeight="1">
      <c r="A54" s="87"/>
      <c r="B54" s="87"/>
      <c r="C54" s="91">
        <v>4040</v>
      </c>
      <c r="D54" s="213" t="s">
        <v>112</v>
      </c>
      <c r="E54" s="214"/>
      <c r="F54" s="214"/>
      <c r="G54" s="215"/>
      <c r="H54" s="92">
        <v>24030</v>
      </c>
      <c r="I54" s="88"/>
      <c r="J54" s="142"/>
      <c r="K54" s="88"/>
      <c r="L54" s="133"/>
      <c r="M54" s="134"/>
      <c r="N54" s="110"/>
      <c r="O54" s="86"/>
      <c r="P54" s="37"/>
      <c r="Q54" s="37"/>
      <c r="R54" s="37"/>
      <c r="S54" s="37"/>
      <c r="T54" s="37"/>
    </row>
    <row r="55" spans="1:20" ht="11.25" customHeight="1">
      <c r="A55" s="87"/>
      <c r="B55" s="87"/>
      <c r="C55" s="91">
        <v>4110</v>
      </c>
      <c r="D55" s="213" t="s">
        <v>115</v>
      </c>
      <c r="E55" s="214"/>
      <c r="F55" s="214"/>
      <c r="G55" s="215"/>
      <c r="H55" s="92">
        <v>25000</v>
      </c>
      <c r="I55" s="88"/>
      <c r="J55" s="142"/>
      <c r="K55" s="88"/>
      <c r="L55" s="133"/>
      <c r="M55" s="134"/>
      <c r="N55" s="110"/>
      <c r="O55" s="86"/>
      <c r="P55" s="37"/>
      <c r="Q55" s="37"/>
      <c r="R55" s="37"/>
      <c r="S55" s="37"/>
      <c r="T55" s="37"/>
    </row>
    <row r="56" spans="1:20" ht="11.25" customHeight="1">
      <c r="A56" s="77"/>
      <c r="B56" s="77"/>
      <c r="C56" s="89">
        <v>4430</v>
      </c>
      <c r="D56" s="219" t="s">
        <v>117</v>
      </c>
      <c r="E56" s="220"/>
      <c r="F56" s="220"/>
      <c r="G56" s="221"/>
      <c r="H56" s="90">
        <v>4460</v>
      </c>
      <c r="I56" s="78"/>
      <c r="J56" s="79"/>
      <c r="K56" s="78"/>
      <c r="L56" s="133"/>
      <c r="M56" s="134"/>
      <c r="N56" s="300"/>
      <c r="O56" s="301"/>
      <c r="P56" s="37"/>
      <c r="Q56" s="37"/>
      <c r="R56" s="37"/>
      <c r="S56" s="37"/>
      <c r="T56" s="37"/>
    </row>
    <row r="57" spans="1:20" ht="22.5" customHeight="1">
      <c r="A57" s="96"/>
      <c r="B57" s="104">
        <v>80103</v>
      </c>
      <c r="C57" s="96"/>
      <c r="D57" s="216" t="s">
        <v>162</v>
      </c>
      <c r="E57" s="217"/>
      <c r="F57" s="217"/>
      <c r="G57" s="218"/>
      <c r="H57" s="97">
        <f>H58</f>
        <v>4890</v>
      </c>
      <c r="I57" s="96"/>
      <c r="J57" s="97"/>
      <c r="K57" s="96"/>
      <c r="L57" s="135"/>
      <c r="M57" s="134"/>
      <c r="N57" s="110"/>
      <c r="O57" s="86"/>
      <c r="P57" s="37"/>
      <c r="Q57" s="37"/>
      <c r="R57" s="37"/>
      <c r="S57" s="37"/>
      <c r="T57" s="37"/>
    </row>
    <row r="58" spans="1:20" ht="11.25" customHeight="1">
      <c r="A58" s="87"/>
      <c r="B58" s="87"/>
      <c r="C58" s="91">
        <v>4040</v>
      </c>
      <c r="D58" s="213" t="s">
        <v>112</v>
      </c>
      <c r="E58" s="214"/>
      <c r="F58" s="214"/>
      <c r="G58" s="215"/>
      <c r="H58" s="92">
        <v>4890</v>
      </c>
      <c r="I58" s="87"/>
      <c r="J58" s="93"/>
      <c r="K58" s="87"/>
      <c r="L58" s="135"/>
      <c r="M58" s="134"/>
      <c r="N58" s="110"/>
      <c r="O58" s="86"/>
      <c r="P58" s="37"/>
      <c r="Q58" s="37"/>
      <c r="R58" s="37"/>
      <c r="S58" s="37"/>
      <c r="T58" s="37"/>
    </row>
    <row r="59" spans="1:20" ht="13.5" customHeight="1">
      <c r="A59" s="96"/>
      <c r="B59" s="104">
        <v>80104</v>
      </c>
      <c r="C59" s="96"/>
      <c r="D59" s="216" t="s">
        <v>149</v>
      </c>
      <c r="E59" s="217"/>
      <c r="F59" s="217"/>
      <c r="G59" s="218"/>
      <c r="H59" s="97">
        <f>H60+H61</f>
        <v>302780</v>
      </c>
      <c r="I59" s="96"/>
      <c r="J59" s="97"/>
      <c r="K59" s="96"/>
      <c r="L59" s="135"/>
      <c r="M59" s="134"/>
      <c r="N59" s="110"/>
      <c r="O59" s="86"/>
      <c r="P59" s="37"/>
      <c r="Q59" s="37"/>
      <c r="R59" s="37"/>
      <c r="S59" s="37"/>
      <c r="T59" s="37"/>
    </row>
    <row r="60" spans="1:20" ht="24" customHeight="1">
      <c r="A60" s="87"/>
      <c r="B60" s="87"/>
      <c r="C60" s="91">
        <v>2540</v>
      </c>
      <c r="D60" s="213" t="s">
        <v>150</v>
      </c>
      <c r="E60" s="214"/>
      <c r="F60" s="214"/>
      <c r="G60" s="215"/>
      <c r="H60" s="92">
        <v>300000</v>
      </c>
      <c r="I60" s="102"/>
      <c r="J60" s="103"/>
      <c r="K60" s="102"/>
      <c r="L60" s="135"/>
      <c r="M60" s="134"/>
      <c r="N60" s="110"/>
      <c r="O60" s="86"/>
      <c r="P60" s="37"/>
      <c r="Q60" s="37"/>
      <c r="R60" s="37"/>
      <c r="S60" s="37"/>
      <c r="T60" s="37"/>
    </row>
    <row r="61" spans="1:20" ht="11.25" customHeight="1">
      <c r="A61" s="87"/>
      <c r="B61" s="87"/>
      <c r="C61" s="144">
        <v>4040</v>
      </c>
      <c r="D61" s="243" t="s">
        <v>112</v>
      </c>
      <c r="E61" s="244"/>
      <c r="F61" s="244"/>
      <c r="G61" s="245"/>
      <c r="H61" s="145">
        <v>2780</v>
      </c>
      <c r="I61" s="87"/>
      <c r="J61" s="93"/>
      <c r="K61" s="87"/>
      <c r="L61" s="135"/>
      <c r="M61" s="134"/>
      <c r="N61" s="110"/>
      <c r="O61" s="86"/>
      <c r="P61" s="37"/>
      <c r="Q61" s="37"/>
      <c r="R61" s="37"/>
      <c r="S61" s="37"/>
      <c r="T61" s="37"/>
    </row>
    <row r="62" spans="1:20" ht="13.5" customHeight="1">
      <c r="A62" s="96"/>
      <c r="B62" s="104">
        <v>80110</v>
      </c>
      <c r="C62" s="96"/>
      <c r="D62" s="216" t="s">
        <v>151</v>
      </c>
      <c r="E62" s="217"/>
      <c r="F62" s="217"/>
      <c r="G62" s="218"/>
      <c r="H62" s="97">
        <f>SUM(H63:H64)</f>
        <v>34750</v>
      </c>
      <c r="I62" s="96"/>
      <c r="J62" s="97"/>
      <c r="K62" s="96"/>
      <c r="L62" s="135"/>
      <c r="M62" s="134"/>
      <c r="N62" s="110"/>
      <c r="O62" s="86"/>
      <c r="P62" s="37"/>
      <c r="Q62" s="37"/>
      <c r="R62" s="37"/>
      <c r="S62" s="37"/>
      <c r="T62" s="37"/>
    </row>
    <row r="63" spans="1:20" ht="11.25" customHeight="1">
      <c r="A63" s="87"/>
      <c r="B63" s="87"/>
      <c r="C63" s="91">
        <v>4040</v>
      </c>
      <c r="D63" s="213" t="s">
        <v>112</v>
      </c>
      <c r="E63" s="214"/>
      <c r="F63" s="214"/>
      <c r="G63" s="215"/>
      <c r="H63" s="92">
        <v>14750</v>
      </c>
      <c r="I63" s="102"/>
      <c r="J63" s="103"/>
      <c r="K63" s="102"/>
      <c r="L63" s="135"/>
      <c r="M63" s="134"/>
      <c r="N63" s="110"/>
      <c r="O63" s="86"/>
      <c r="P63" s="37"/>
      <c r="Q63" s="37"/>
      <c r="R63" s="37"/>
      <c r="S63" s="37"/>
      <c r="T63" s="37"/>
    </row>
    <row r="64" spans="1:20" ht="11.25" customHeight="1">
      <c r="A64" s="87"/>
      <c r="B64" s="87"/>
      <c r="C64" s="91">
        <v>4110</v>
      </c>
      <c r="D64" s="213" t="s">
        <v>115</v>
      </c>
      <c r="E64" s="214"/>
      <c r="F64" s="214"/>
      <c r="G64" s="215"/>
      <c r="H64" s="92">
        <v>20000</v>
      </c>
      <c r="I64" s="87"/>
      <c r="J64" s="93"/>
      <c r="K64" s="87"/>
      <c r="L64" s="135"/>
      <c r="M64" s="134"/>
      <c r="N64" s="110"/>
      <c r="O64" s="86"/>
      <c r="P64" s="37"/>
      <c r="Q64" s="37"/>
      <c r="R64" s="37"/>
      <c r="S64" s="37"/>
      <c r="T64" s="37"/>
    </row>
    <row r="65" spans="1:20" ht="13.5" customHeight="1">
      <c r="A65" s="96"/>
      <c r="B65" s="104">
        <v>80114</v>
      </c>
      <c r="C65" s="96"/>
      <c r="D65" s="216" t="s">
        <v>195</v>
      </c>
      <c r="E65" s="217"/>
      <c r="F65" s="217"/>
      <c r="G65" s="218"/>
      <c r="H65" s="97">
        <f>H66+H67</f>
        <v>15730</v>
      </c>
      <c r="I65" s="96"/>
      <c r="J65" s="97"/>
      <c r="K65" s="96"/>
      <c r="L65" s="135"/>
      <c r="M65" s="134"/>
      <c r="N65" s="110"/>
      <c r="O65" s="86"/>
      <c r="P65" s="37"/>
      <c r="Q65" s="37"/>
      <c r="R65" s="37"/>
      <c r="S65" s="37"/>
      <c r="T65" s="37"/>
    </row>
    <row r="66" spans="1:20" ht="11.25" customHeight="1">
      <c r="A66" s="87"/>
      <c r="B66" s="87"/>
      <c r="C66" s="91">
        <v>4040</v>
      </c>
      <c r="D66" s="213" t="s">
        <v>112</v>
      </c>
      <c r="E66" s="214"/>
      <c r="F66" s="214"/>
      <c r="G66" s="215"/>
      <c r="H66" s="92">
        <v>5730</v>
      </c>
      <c r="I66" s="87"/>
      <c r="J66" s="93"/>
      <c r="K66" s="87"/>
      <c r="L66" s="135"/>
      <c r="M66" s="134"/>
      <c r="N66" s="110"/>
      <c r="O66" s="86"/>
      <c r="P66" s="37"/>
      <c r="Q66" s="37"/>
      <c r="R66" s="37"/>
      <c r="S66" s="37"/>
      <c r="T66" s="37"/>
    </row>
    <row r="67" spans="1:20" ht="11.25" customHeight="1">
      <c r="A67" s="77"/>
      <c r="B67" s="77"/>
      <c r="C67" s="89">
        <v>4300</v>
      </c>
      <c r="D67" s="222" t="s">
        <v>155</v>
      </c>
      <c r="E67" s="223"/>
      <c r="F67" s="223"/>
      <c r="G67" s="224"/>
      <c r="H67" s="165">
        <v>10000</v>
      </c>
      <c r="I67" s="77"/>
      <c r="J67" s="85"/>
      <c r="K67" s="77"/>
      <c r="L67" s="135"/>
      <c r="M67" s="134"/>
      <c r="N67" s="110"/>
      <c r="O67" s="86"/>
      <c r="P67" s="37"/>
      <c r="Q67" s="37"/>
      <c r="R67" s="37"/>
      <c r="S67" s="37"/>
      <c r="T67" s="37"/>
    </row>
    <row r="68" spans="1:20" ht="5.25" customHeight="1">
      <c r="A68" s="150"/>
      <c r="B68" s="150"/>
      <c r="C68" s="151"/>
      <c r="D68" s="152"/>
      <c r="E68" s="152"/>
      <c r="F68" s="152"/>
      <c r="G68" s="152"/>
      <c r="H68" s="160"/>
      <c r="I68" s="150"/>
      <c r="J68" s="153"/>
      <c r="K68" s="150"/>
      <c r="L68" s="135"/>
      <c r="M68" s="134"/>
      <c r="N68" s="110"/>
      <c r="O68" s="86"/>
      <c r="P68" s="37"/>
      <c r="Q68" s="37"/>
      <c r="R68" s="37"/>
      <c r="S68" s="37"/>
      <c r="T68" s="37"/>
    </row>
    <row r="69" spans="1:20" ht="11.25" customHeight="1">
      <c r="A69" s="201" t="s">
        <v>91</v>
      </c>
      <c r="B69" s="202"/>
      <c r="C69" s="203"/>
      <c r="D69" s="204" t="s">
        <v>121</v>
      </c>
      <c r="E69" s="205"/>
      <c r="F69" s="205"/>
      <c r="G69" s="206"/>
      <c r="H69" s="181" t="s">
        <v>131</v>
      </c>
      <c r="I69" s="181"/>
      <c r="J69" s="181" t="s">
        <v>132</v>
      </c>
      <c r="K69" s="181"/>
      <c r="L69" s="135"/>
      <c r="M69" s="134"/>
      <c r="N69" s="110"/>
      <c r="O69" s="86"/>
      <c r="P69" s="37"/>
      <c r="Q69" s="37"/>
      <c r="R69" s="37"/>
      <c r="S69" s="37"/>
      <c r="T69" s="37"/>
    </row>
    <row r="70" spans="1:20" ht="11.25" customHeight="1">
      <c r="A70" s="66" t="s">
        <v>36</v>
      </c>
      <c r="B70" s="66" t="s">
        <v>96</v>
      </c>
      <c r="C70" s="83" t="s">
        <v>97</v>
      </c>
      <c r="D70" s="207"/>
      <c r="E70" s="208"/>
      <c r="F70" s="208"/>
      <c r="G70" s="209"/>
      <c r="H70" s="84" t="s">
        <v>98</v>
      </c>
      <c r="I70" s="84" t="s">
        <v>99</v>
      </c>
      <c r="J70" s="84" t="s">
        <v>98</v>
      </c>
      <c r="K70" s="84" t="s">
        <v>99</v>
      </c>
      <c r="L70" s="135"/>
      <c r="M70" s="134"/>
      <c r="N70" s="110"/>
      <c r="O70" s="86"/>
      <c r="P70" s="37"/>
      <c r="Q70" s="37"/>
      <c r="R70" s="37"/>
      <c r="S70" s="37"/>
      <c r="T70" s="37"/>
    </row>
    <row r="71" spans="1:20" ht="13.5" customHeight="1">
      <c r="A71" s="96"/>
      <c r="B71" s="104">
        <v>80148</v>
      </c>
      <c r="C71" s="96"/>
      <c r="D71" s="216" t="s">
        <v>152</v>
      </c>
      <c r="E71" s="217"/>
      <c r="F71" s="217"/>
      <c r="G71" s="218"/>
      <c r="H71" s="97">
        <f>SUM(H72:H72)</f>
        <v>3390</v>
      </c>
      <c r="I71" s="96"/>
      <c r="J71" s="97"/>
      <c r="K71" s="96"/>
      <c r="L71" s="135"/>
      <c r="M71" s="134"/>
      <c r="N71" s="110"/>
      <c r="O71" s="86"/>
      <c r="P71" s="37"/>
      <c r="Q71" s="37"/>
      <c r="R71" s="37"/>
      <c r="S71" s="37"/>
      <c r="T71" s="37"/>
    </row>
    <row r="72" spans="1:20" ht="11.25" customHeight="1">
      <c r="A72" s="78"/>
      <c r="B72" s="78"/>
      <c r="C72" s="89">
        <v>4040</v>
      </c>
      <c r="D72" s="219" t="s">
        <v>112</v>
      </c>
      <c r="E72" s="220"/>
      <c r="F72" s="220"/>
      <c r="G72" s="221"/>
      <c r="H72" s="90">
        <v>3390</v>
      </c>
      <c r="I72" s="78"/>
      <c r="J72" s="79"/>
      <c r="K72" s="78"/>
      <c r="L72" s="135"/>
      <c r="M72" s="134"/>
      <c r="N72" s="110"/>
      <c r="O72" s="86"/>
      <c r="P72" s="37"/>
      <c r="Q72" s="37"/>
      <c r="R72" s="37"/>
      <c r="S72" s="37"/>
      <c r="T72" s="37"/>
    </row>
    <row r="73" spans="1:20" ht="13.5" customHeight="1">
      <c r="A73" s="96"/>
      <c r="B73" s="104">
        <v>80195</v>
      </c>
      <c r="C73" s="96"/>
      <c r="D73" s="216" t="s">
        <v>165</v>
      </c>
      <c r="E73" s="217"/>
      <c r="F73" s="217"/>
      <c r="G73" s="218"/>
      <c r="H73" s="97">
        <f>SUM(H74:H81)</f>
        <v>7174</v>
      </c>
      <c r="I73" s="96"/>
      <c r="J73" s="97">
        <f>SUM(J74:J80)</f>
        <v>7174</v>
      </c>
      <c r="K73" s="96"/>
      <c r="L73" s="135"/>
      <c r="M73" s="134"/>
      <c r="N73" s="110"/>
      <c r="O73" s="86"/>
      <c r="P73" s="37"/>
      <c r="Q73" s="37"/>
      <c r="R73" s="37"/>
      <c r="S73" s="37"/>
      <c r="T73" s="37"/>
    </row>
    <row r="74" spans="1:20" ht="11.25" customHeight="1">
      <c r="A74" s="87"/>
      <c r="B74" s="87"/>
      <c r="C74" s="91">
        <v>4177</v>
      </c>
      <c r="D74" s="213" t="s">
        <v>113</v>
      </c>
      <c r="E74" s="214"/>
      <c r="F74" s="214"/>
      <c r="G74" s="215"/>
      <c r="H74" s="92"/>
      <c r="I74" s="88"/>
      <c r="J74" s="142">
        <v>5100</v>
      </c>
      <c r="K74" s="88"/>
      <c r="L74" s="135"/>
      <c r="M74" s="134"/>
      <c r="N74" s="110"/>
      <c r="O74" s="86"/>
      <c r="P74" s="37"/>
      <c r="Q74" s="37"/>
      <c r="R74" s="37"/>
      <c r="S74" s="37"/>
      <c r="T74" s="37"/>
    </row>
    <row r="75" spans="1:20" ht="11.25" customHeight="1">
      <c r="A75" s="87"/>
      <c r="B75" s="87"/>
      <c r="C75" s="91">
        <v>4178</v>
      </c>
      <c r="D75" s="213" t="s">
        <v>113</v>
      </c>
      <c r="E75" s="214"/>
      <c r="F75" s="214"/>
      <c r="G75" s="215"/>
      <c r="H75" s="142">
        <v>5100</v>
      </c>
      <c r="I75" s="88"/>
      <c r="J75" s="142"/>
      <c r="K75" s="88"/>
      <c r="L75" s="135"/>
      <c r="M75" s="134"/>
      <c r="N75" s="110"/>
      <c r="O75" s="86"/>
      <c r="P75" s="37"/>
      <c r="Q75" s="37"/>
      <c r="R75" s="37"/>
      <c r="S75" s="37"/>
      <c r="T75" s="37"/>
    </row>
    <row r="76" spans="1:20" ht="11.25" customHeight="1">
      <c r="A76" s="87"/>
      <c r="B76" s="87"/>
      <c r="C76" s="91">
        <v>4217</v>
      </c>
      <c r="D76" s="240" t="s">
        <v>118</v>
      </c>
      <c r="E76" s="241"/>
      <c r="F76" s="241"/>
      <c r="G76" s="242"/>
      <c r="H76" s="92"/>
      <c r="I76" s="88"/>
      <c r="J76" s="142">
        <v>1224</v>
      </c>
      <c r="K76" s="88"/>
      <c r="L76" s="135"/>
      <c r="M76" s="134"/>
      <c r="N76" s="110"/>
      <c r="O76" s="86"/>
      <c r="P76" s="37"/>
      <c r="Q76" s="37"/>
      <c r="R76" s="37"/>
      <c r="S76" s="37"/>
      <c r="T76" s="37"/>
    </row>
    <row r="77" spans="1:20" ht="11.25" customHeight="1">
      <c r="A77" s="87"/>
      <c r="B77" s="87"/>
      <c r="C77" s="144">
        <v>4218</v>
      </c>
      <c r="D77" s="302" t="s">
        <v>118</v>
      </c>
      <c r="E77" s="303"/>
      <c r="F77" s="303"/>
      <c r="G77" s="304"/>
      <c r="H77" s="157">
        <v>1224</v>
      </c>
      <c r="I77" s="107"/>
      <c r="J77" s="157"/>
      <c r="K77" s="107"/>
      <c r="L77" s="135"/>
      <c r="M77" s="134"/>
      <c r="N77" s="110"/>
      <c r="O77" s="86"/>
      <c r="P77" s="37"/>
      <c r="Q77" s="37"/>
      <c r="R77" s="37"/>
      <c r="S77" s="37"/>
      <c r="T77" s="37"/>
    </row>
    <row r="78" spans="1:20" ht="22.5" customHeight="1">
      <c r="A78" s="87"/>
      <c r="B78" s="87"/>
      <c r="C78" s="91">
        <v>4747</v>
      </c>
      <c r="D78" s="213" t="s">
        <v>166</v>
      </c>
      <c r="E78" s="214"/>
      <c r="F78" s="214"/>
      <c r="G78" s="215"/>
      <c r="H78" s="92"/>
      <c r="I78" s="88"/>
      <c r="J78" s="142">
        <v>340</v>
      </c>
      <c r="K78" s="88"/>
      <c r="L78" s="135"/>
      <c r="M78" s="134"/>
      <c r="N78" s="110"/>
      <c r="O78" s="86"/>
      <c r="P78" s="37"/>
      <c r="Q78" s="37"/>
      <c r="R78" s="37"/>
      <c r="S78" s="37"/>
      <c r="T78" s="37"/>
    </row>
    <row r="79" spans="1:20" ht="22.5" customHeight="1">
      <c r="A79" s="87"/>
      <c r="B79" s="87"/>
      <c r="C79" s="91">
        <v>4748</v>
      </c>
      <c r="D79" s="213" t="s">
        <v>166</v>
      </c>
      <c r="E79" s="214"/>
      <c r="F79" s="214"/>
      <c r="G79" s="215"/>
      <c r="H79" s="142">
        <v>340</v>
      </c>
      <c r="I79" s="88"/>
      <c r="J79" s="142"/>
      <c r="K79" s="88"/>
      <c r="L79" s="135"/>
      <c r="M79" s="134"/>
      <c r="N79" s="110"/>
      <c r="O79" s="86"/>
      <c r="P79" s="37"/>
      <c r="Q79" s="37"/>
      <c r="R79" s="37"/>
      <c r="S79" s="37"/>
      <c r="T79" s="37"/>
    </row>
    <row r="80" spans="1:20" ht="23.25" customHeight="1">
      <c r="A80" s="87"/>
      <c r="B80" s="87"/>
      <c r="C80" s="91">
        <v>4757</v>
      </c>
      <c r="D80" s="240" t="s">
        <v>167</v>
      </c>
      <c r="E80" s="241"/>
      <c r="F80" s="241"/>
      <c r="G80" s="242"/>
      <c r="H80" s="92"/>
      <c r="I80" s="88"/>
      <c r="J80" s="142">
        <v>510</v>
      </c>
      <c r="K80" s="88"/>
      <c r="L80" s="135"/>
      <c r="M80" s="134"/>
      <c r="N80" s="110"/>
      <c r="O80" s="86"/>
      <c r="P80" s="37"/>
      <c r="Q80" s="37"/>
      <c r="R80" s="37"/>
      <c r="S80" s="37"/>
      <c r="T80" s="37"/>
    </row>
    <row r="81" spans="1:20" ht="20.25" customHeight="1">
      <c r="A81" s="87"/>
      <c r="B81" s="87"/>
      <c r="C81" s="144">
        <v>4758</v>
      </c>
      <c r="D81" s="302" t="s">
        <v>167</v>
      </c>
      <c r="E81" s="303"/>
      <c r="F81" s="303"/>
      <c r="G81" s="304"/>
      <c r="H81" s="157">
        <v>510</v>
      </c>
      <c r="I81" s="107"/>
      <c r="J81" s="157"/>
      <c r="K81" s="107"/>
      <c r="L81" s="135"/>
      <c r="M81" s="134"/>
      <c r="N81" s="110"/>
      <c r="O81" s="86"/>
      <c r="P81" s="37"/>
      <c r="Q81" s="37"/>
      <c r="R81" s="37"/>
      <c r="S81" s="37"/>
      <c r="T81" s="37"/>
    </row>
    <row r="82" spans="1:20" ht="13.5" customHeight="1">
      <c r="A82" s="99">
        <v>851</v>
      </c>
      <c r="B82" s="100"/>
      <c r="C82" s="100"/>
      <c r="D82" s="225" t="s">
        <v>192</v>
      </c>
      <c r="E82" s="226"/>
      <c r="F82" s="226"/>
      <c r="G82" s="227"/>
      <c r="H82" s="101">
        <f>H83</f>
        <v>2000</v>
      </c>
      <c r="I82" s="100"/>
      <c r="J82" s="101">
        <f>J83</f>
        <v>2000</v>
      </c>
      <c r="K82" s="100"/>
      <c r="L82" s="135"/>
      <c r="M82" s="134"/>
      <c r="N82" s="110"/>
      <c r="O82" s="86"/>
      <c r="P82" s="37"/>
      <c r="Q82" s="37"/>
      <c r="R82" s="37"/>
      <c r="S82" s="37"/>
      <c r="T82" s="37"/>
    </row>
    <row r="83" spans="1:20" ht="13.5" customHeight="1">
      <c r="A83" s="96"/>
      <c r="B83" s="104">
        <v>85154</v>
      </c>
      <c r="C83" s="96"/>
      <c r="D83" s="216" t="s">
        <v>193</v>
      </c>
      <c r="E83" s="217"/>
      <c r="F83" s="217"/>
      <c r="G83" s="218"/>
      <c r="H83" s="97">
        <f>H85</f>
        <v>2000</v>
      </c>
      <c r="I83" s="96"/>
      <c r="J83" s="97">
        <f>SUM(J84:J85)</f>
        <v>2000</v>
      </c>
      <c r="K83" s="96"/>
      <c r="L83" s="135"/>
      <c r="M83" s="134"/>
      <c r="N83" s="110"/>
      <c r="O83" s="86"/>
      <c r="P83" s="37"/>
      <c r="Q83" s="37"/>
      <c r="R83" s="37"/>
      <c r="S83" s="37"/>
      <c r="T83" s="37"/>
    </row>
    <row r="84" spans="1:20" ht="20.25" customHeight="1">
      <c r="A84" s="87"/>
      <c r="B84" s="87"/>
      <c r="C84" s="91">
        <v>2810</v>
      </c>
      <c r="D84" s="228" t="s">
        <v>189</v>
      </c>
      <c r="E84" s="229"/>
      <c r="F84" s="229"/>
      <c r="G84" s="230"/>
      <c r="H84" s="92"/>
      <c r="I84" s="88"/>
      <c r="J84" s="92">
        <v>2000</v>
      </c>
      <c r="K84" s="88"/>
      <c r="L84" s="135"/>
      <c r="M84" s="134"/>
      <c r="N84" s="110"/>
      <c r="O84" s="86"/>
      <c r="P84" s="37"/>
      <c r="Q84" s="37"/>
      <c r="R84" s="37"/>
      <c r="S84" s="37"/>
      <c r="T84" s="37"/>
    </row>
    <row r="85" spans="1:20" ht="44.25" customHeight="1">
      <c r="A85" s="87"/>
      <c r="B85" s="87"/>
      <c r="C85" s="89">
        <v>2830</v>
      </c>
      <c r="D85" s="198" t="s">
        <v>191</v>
      </c>
      <c r="E85" s="199"/>
      <c r="F85" s="199"/>
      <c r="G85" s="200"/>
      <c r="H85" s="92">
        <v>2000</v>
      </c>
      <c r="I85" s="88"/>
      <c r="J85" s="92"/>
      <c r="K85" s="88"/>
      <c r="L85" s="135"/>
      <c r="M85" s="134"/>
      <c r="N85" s="110"/>
      <c r="O85" s="86"/>
      <c r="P85" s="37"/>
      <c r="Q85" s="37"/>
      <c r="R85" s="37"/>
      <c r="S85" s="37"/>
      <c r="T85" s="37"/>
    </row>
    <row r="86" spans="1:20" ht="13.5" customHeight="1">
      <c r="A86" s="68">
        <v>852</v>
      </c>
      <c r="B86" s="68"/>
      <c r="C86" s="68"/>
      <c r="D86" s="231" t="s">
        <v>103</v>
      </c>
      <c r="E86" s="232"/>
      <c r="F86" s="232"/>
      <c r="G86" s="233"/>
      <c r="H86" s="69">
        <f>H87+H90</f>
        <v>3000</v>
      </c>
      <c r="I86" s="69"/>
      <c r="J86" s="69">
        <f>J87+J90+J92</f>
        <v>10000</v>
      </c>
      <c r="K86" s="69"/>
      <c r="L86" s="128"/>
      <c r="M86" s="136"/>
      <c r="N86" s="110"/>
      <c r="O86" s="86"/>
      <c r="P86" s="37"/>
      <c r="Q86" s="37"/>
      <c r="R86" s="37"/>
      <c r="S86" s="37"/>
      <c r="T86" s="37"/>
    </row>
    <row r="87" spans="1:20" ht="13.5" customHeight="1">
      <c r="A87" s="96"/>
      <c r="B87" s="96">
        <v>85201</v>
      </c>
      <c r="C87" s="96"/>
      <c r="D87" s="216" t="s">
        <v>111</v>
      </c>
      <c r="E87" s="217"/>
      <c r="F87" s="217"/>
      <c r="G87" s="218"/>
      <c r="H87" s="97">
        <f>H88+H89</f>
        <v>3000</v>
      </c>
      <c r="I87" s="96"/>
      <c r="J87" s="97"/>
      <c r="K87" s="96"/>
      <c r="L87" s="128"/>
      <c r="M87" s="136"/>
      <c r="N87" s="123"/>
      <c r="O87" s="86"/>
      <c r="P87" s="37"/>
      <c r="Q87" s="37"/>
      <c r="R87" s="37"/>
      <c r="S87" s="37"/>
      <c r="T87" s="37"/>
    </row>
    <row r="88" spans="1:20" ht="11.25" customHeight="1">
      <c r="A88" s="87"/>
      <c r="B88" s="87"/>
      <c r="C88" s="91">
        <v>4170</v>
      </c>
      <c r="D88" s="213" t="s">
        <v>113</v>
      </c>
      <c r="E88" s="214"/>
      <c r="F88" s="214"/>
      <c r="G88" s="215"/>
      <c r="H88" s="92">
        <v>1000</v>
      </c>
      <c r="I88" s="91"/>
      <c r="J88" s="92"/>
      <c r="K88" s="91"/>
      <c r="L88" s="130"/>
      <c r="M88" s="131"/>
      <c r="N88" s="123"/>
      <c r="O88" s="36"/>
      <c r="P88" s="37"/>
      <c r="Q88" s="37"/>
      <c r="R88" s="37"/>
      <c r="S88" s="37"/>
      <c r="T88" s="37"/>
    </row>
    <row r="89" spans="1:20" ht="11.25" customHeight="1">
      <c r="A89" s="77"/>
      <c r="B89" s="77"/>
      <c r="C89" s="89">
        <v>4210</v>
      </c>
      <c r="D89" s="237" t="s">
        <v>118</v>
      </c>
      <c r="E89" s="238"/>
      <c r="F89" s="238"/>
      <c r="G89" s="239"/>
      <c r="H89" s="90">
        <v>2000</v>
      </c>
      <c r="I89" s="89"/>
      <c r="J89" s="90"/>
      <c r="K89" s="89"/>
      <c r="L89" s="130"/>
      <c r="M89" s="131"/>
      <c r="N89" s="123"/>
      <c r="O89" s="36"/>
      <c r="P89" s="37"/>
      <c r="Q89" s="37"/>
      <c r="R89" s="37"/>
      <c r="S89" s="37"/>
      <c r="T89" s="37"/>
    </row>
    <row r="90" spans="1:20" ht="13.5" customHeight="1">
      <c r="A90" s="96"/>
      <c r="B90" s="96">
        <v>85219</v>
      </c>
      <c r="C90" s="96"/>
      <c r="D90" s="216" t="s">
        <v>104</v>
      </c>
      <c r="E90" s="217"/>
      <c r="F90" s="217"/>
      <c r="G90" s="218"/>
      <c r="H90" s="97"/>
      <c r="I90" s="96"/>
      <c r="J90" s="97">
        <f>J91</f>
        <v>3000</v>
      </c>
      <c r="K90" s="96"/>
      <c r="L90" s="132"/>
      <c r="M90" s="136"/>
      <c r="N90" s="36"/>
      <c r="O90" s="36"/>
      <c r="P90" s="37"/>
      <c r="Q90" s="37"/>
      <c r="R90" s="37"/>
      <c r="S90" s="37"/>
      <c r="T90" s="37"/>
    </row>
    <row r="91" spans="1:20" ht="11.25" customHeight="1">
      <c r="A91" s="87"/>
      <c r="B91" s="87"/>
      <c r="C91" s="89">
        <v>4210</v>
      </c>
      <c r="D91" s="237" t="s">
        <v>118</v>
      </c>
      <c r="E91" s="238"/>
      <c r="F91" s="238"/>
      <c r="G91" s="239"/>
      <c r="H91" s="98"/>
      <c r="I91" s="94"/>
      <c r="J91" s="95">
        <v>3000</v>
      </c>
      <c r="K91" s="94"/>
      <c r="L91" s="130"/>
      <c r="M91" s="131"/>
      <c r="N91" s="36"/>
      <c r="O91" s="36"/>
      <c r="P91" s="37"/>
      <c r="Q91" s="37"/>
      <c r="R91" s="37"/>
      <c r="S91" s="37"/>
      <c r="T91" s="37"/>
    </row>
    <row r="92" spans="1:20" ht="13.5" customHeight="1">
      <c r="A92" s="96"/>
      <c r="B92" s="96">
        <v>85295</v>
      </c>
      <c r="C92" s="96"/>
      <c r="D92" s="216" t="s">
        <v>177</v>
      </c>
      <c r="E92" s="217"/>
      <c r="F92" s="217"/>
      <c r="G92" s="218"/>
      <c r="H92" s="97"/>
      <c r="I92" s="96"/>
      <c r="J92" s="97">
        <f>J93</f>
        <v>7000</v>
      </c>
      <c r="K92" s="96"/>
      <c r="L92" s="130"/>
      <c r="M92" s="131"/>
      <c r="N92" s="36"/>
      <c r="O92" s="36"/>
      <c r="P92" s="37"/>
      <c r="Q92" s="37"/>
      <c r="R92" s="37"/>
      <c r="S92" s="37"/>
      <c r="T92" s="37"/>
    </row>
    <row r="93" spans="1:20" ht="11.25" customHeight="1">
      <c r="A93" s="87"/>
      <c r="B93" s="87"/>
      <c r="C93" s="89">
        <v>3110</v>
      </c>
      <c r="D93" s="237" t="s">
        <v>178</v>
      </c>
      <c r="E93" s="238"/>
      <c r="F93" s="238"/>
      <c r="G93" s="239"/>
      <c r="H93" s="98"/>
      <c r="I93" s="94"/>
      <c r="J93" s="95">
        <v>7000</v>
      </c>
      <c r="K93" s="94"/>
      <c r="L93" s="130"/>
      <c r="M93" s="131"/>
      <c r="N93" s="36"/>
      <c r="O93" s="36"/>
      <c r="P93" s="37"/>
      <c r="Q93" s="37"/>
      <c r="R93" s="37"/>
      <c r="S93" s="37"/>
      <c r="T93" s="37"/>
    </row>
    <row r="94" spans="1:20" ht="15" customHeight="1">
      <c r="A94" s="68">
        <v>854</v>
      </c>
      <c r="B94" s="68"/>
      <c r="C94" s="119"/>
      <c r="D94" s="231" t="s">
        <v>108</v>
      </c>
      <c r="E94" s="232"/>
      <c r="F94" s="232"/>
      <c r="G94" s="233"/>
      <c r="H94" s="139">
        <f>H95</f>
        <v>4970</v>
      </c>
      <c r="I94" s="68"/>
      <c r="J94" s="69">
        <f>J97</f>
        <v>10000</v>
      </c>
      <c r="K94" s="68"/>
      <c r="L94" s="126"/>
      <c r="M94" s="136"/>
      <c r="N94" s="36"/>
      <c r="O94" s="36"/>
      <c r="P94" s="37"/>
      <c r="Q94" s="37"/>
      <c r="R94" s="37"/>
      <c r="S94" s="37"/>
      <c r="T94" s="37"/>
    </row>
    <row r="95" spans="1:20" ht="13.5" customHeight="1">
      <c r="A95" s="96"/>
      <c r="B95" s="96">
        <v>85401</v>
      </c>
      <c r="C95" s="106"/>
      <c r="D95" s="216" t="s">
        <v>153</v>
      </c>
      <c r="E95" s="217"/>
      <c r="F95" s="217"/>
      <c r="G95" s="218"/>
      <c r="H95" s="140">
        <f>H96</f>
        <v>4970</v>
      </c>
      <c r="I95" s="96"/>
      <c r="J95" s="97"/>
      <c r="K95" s="96"/>
      <c r="L95" s="128"/>
      <c r="M95" s="136"/>
      <c r="N95" s="36"/>
      <c r="O95" s="36"/>
      <c r="P95" s="37"/>
      <c r="Q95" s="37"/>
      <c r="R95" s="37"/>
      <c r="S95" s="37"/>
      <c r="T95" s="37"/>
    </row>
    <row r="96" spans="1:20" ht="12.75" customHeight="1">
      <c r="A96" s="77"/>
      <c r="B96" s="77"/>
      <c r="C96" s="91">
        <v>4040</v>
      </c>
      <c r="D96" s="213" t="s">
        <v>112</v>
      </c>
      <c r="E96" s="214"/>
      <c r="F96" s="214"/>
      <c r="G96" s="215"/>
      <c r="H96" s="141">
        <v>4970</v>
      </c>
      <c r="I96" s="77"/>
      <c r="J96" s="85"/>
      <c r="K96" s="77"/>
      <c r="L96" s="133"/>
      <c r="M96" s="134"/>
      <c r="N96" s="36"/>
      <c r="O96" s="36"/>
      <c r="P96" s="37"/>
      <c r="Q96" s="37"/>
      <c r="R96" s="37"/>
      <c r="S96" s="37"/>
      <c r="T96" s="37"/>
    </row>
    <row r="97" spans="1:20" ht="13.5" customHeight="1">
      <c r="A97" s="96"/>
      <c r="B97" s="96">
        <v>85415</v>
      </c>
      <c r="C97" s="106"/>
      <c r="D97" s="216" t="s">
        <v>168</v>
      </c>
      <c r="E97" s="217"/>
      <c r="F97" s="217"/>
      <c r="G97" s="218"/>
      <c r="H97" s="140"/>
      <c r="I97" s="96"/>
      <c r="J97" s="97">
        <f>J98</f>
        <v>10000</v>
      </c>
      <c r="K97" s="96"/>
      <c r="L97" s="133"/>
      <c r="M97" s="134"/>
      <c r="N97" s="36"/>
      <c r="O97" s="36"/>
      <c r="P97" s="37"/>
      <c r="Q97" s="37"/>
      <c r="R97" s="37"/>
      <c r="S97" s="37"/>
      <c r="T97" s="37"/>
    </row>
    <row r="98" spans="1:20" ht="12.75" customHeight="1">
      <c r="A98" s="87"/>
      <c r="B98" s="87"/>
      <c r="C98" s="144">
        <v>3240</v>
      </c>
      <c r="D98" s="243" t="s">
        <v>169</v>
      </c>
      <c r="E98" s="244"/>
      <c r="F98" s="244"/>
      <c r="G98" s="245"/>
      <c r="H98" s="166"/>
      <c r="I98" s="87"/>
      <c r="J98" s="93">
        <v>10000</v>
      </c>
      <c r="K98" s="87"/>
      <c r="L98" s="133"/>
      <c r="M98" s="134"/>
      <c r="N98" s="36"/>
      <c r="O98" s="36"/>
      <c r="P98" s="37"/>
      <c r="Q98" s="37"/>
      <c r="R98" s="37"/>
      <c r="S98" s="37"/>
      <c r="T98" s="37"/>
    </row>
    <row r="99" spans="1:20" ht="12.75" customHeight="1">
      <c r="A99" s="150"/>
      <c r="B99" s="150"/>
      <c r="C99" s="151"/>
      <c r="D99" s="167"/>
      <c r="E99" s="167"/>
      <c r="F99" s="167"/>
      <c r="G99" s="167"/>
      <c r="H99" s="154"/>
      <c r="I99" s="150"/>
      <c r="J99" s="153"/>
      <c r="K99" s="150"/>
      <c r="L99" s="135"/>
      <c r="M99" s="134"/>
      <c r="N99" s="36"/>
      <c r="O99" s="36"/>
      <c r="P99" s="37"/>
      <c r="Q99" s="37"/>
      <c r="R99" s="37"/>
      <c r="S99" s="37"/>
      <c r="T99" s="37"/>
    </row>
    <row r="100" spans="1:20" ht="12.75" customHeight="1">
      <c r="A100" s="162"/>
      <c r="B100" s="162"/>
      <c r="C100" s="163"/>
      <c r="D100" s="168"/>
      <c r="E100" s="168"/>
      <c r="F100" s="168"/>
      <c r="G100" s="168"/>
      <c r="H100" s="158"/>
      <c r="I100" s="162"/>
      <c r="J100" s="164"/>
      <c r="K100" s="162"/>
      <c r="L100" s="135"/>
      <c r="M100" s="134"/>
      <c r="N100" s="36"/>
      <c r="O100" s="36"/>
      <c r="P100" s="37"/>
      <c r="Q100" s="37"/>
      <c r="R100" s="37"/>
      <c r="S100" s="37"/>
      <c r="T100" s="37"/>
    </row>
    <row r="101" spans="1:20" ht="12.75" customHeight="1">
      <c r="A101" s="201" t="s">
        <v>91</v>
      </c>
      <c r="B101" s="202"/>
      <c r="C101" s="203"/>
      <c r="D101" s="204" t="s">
        <v>121</v>
      </c>
      <c r="E101" s="205"/>
      <c r="F101" s="205"/>
      <c r="G101" s="206"/>
      <c r="H101" s="181" t="s">
        <v>131</v>
      </c>
      <c r="I101" s="181"/>
      <c r="J101" s="181" t="s">
        <v>132</v>
      </c>
      <c r="K101" s="181"/>
      <c r="L101" s="133"/>
      <c r="M101" s="134"/>
      <c r="N101" s="36"/>
      <c r="O101" s="36"/>
      <c r="P101" s="37"/>
      <c r="Q101" s="37"/>
      <c r="R101" s="37"/>
      <c r="S101" s="37"/>
      <c r="T101" s="37"/>
    </row>
    <row r="102" spans="1:20" ht="12.75" customHeight="1">
      <c r="A102" s="66" t="s">
        <v>36</v>
      </c>
      <c r="B102" s="66" t="s">
        <v>96</v>
      </c>
      <c r="C102" s="83" t="s">
        <v>97</v>
      </c>
      <c r="D102" s="207"/>
      <c r="E102" s="208"/>
      <c r="F102" s="208"/>
      <c r="G102" s="209"/>
      <c r="H102" s="84" t="s">
        <v>98</v>
      </c>
      <c r="I102" s="84" t="s">
        <v>99</v>
      </c>
      <c r="J102" s="84" t="s">
        <v>98</v>
      </c>
      <c r="K102" s="84" t="s">
        <v>99</v>
      </c>
      <c r="L102" s="133"/>
      <c r="M102" s="134"/>
      <c r="N102" s="36"/>
      <c r="O102" s="36"/>
      <c r="P102" s="37"/>
      <c r="Q102" s="37"/>
      <c r="R102" s="37"/>
      <c r="S102" s="37"/>
      <c r="T102" s="37"/>
    </row>
    <row r="103" spans="1:20" ht="22.5" customHeight="1">
      <c r="A103" s="68">
        <v>921</v>
      </c>
      <c r="B103" s="68"/>
      <c r="C103" s="119"/>
      <c r="D103" s="231" t="s">
        <v>160</v>
      </c>
      <c r="E103" s="232"/>
      <c r="F103" s="232"/>
      <c r="G103" s="233"/>
      <c r="H103" s="139"/>
      <c r="I103" s="68"/>
      <c r="J103" s="69"/>
      <c r="K103" s="69">
        <f>K104</f>
        <v>110000</v>
      </c>
      <c r="L103" s="133"/>
      <c r="M103" s="134"/>
      <c r="N103" s="36"/>
      <c r="O103" s="36"/>
      <c r="P103" s="37"/>
      <c r="Q103" s="37"/>
      <c r="R103" s="37"/>
      <c r="S103" s="37"/>
      <c r="T103" s="37"/>
    </row>
    <row r="104" spans="1:20" ht="12.75" customHeight="1">
      <c r="A104" s="96"/>
      <c r="B104" s="96">
        <v>92109</v>
      </c>
      <c r="C104" s="106"/>
      <c r="D104" s="216" t="s">
        <v>161</v>
      </c>
      <c r="E104" s="217"/>
      <c r="F104" s="217"/>
      <c r="G104" s="218"/>
      <c r="H104" s="140"/>
      <c r="I104" s="96"/>
      <c r="J104" s="97"/>
      <c r="K104" s="97">
        <f>K105</f>
        <v>110000</v>
      </c>
      <c r="L104" s="133"/>
      <c r="M104" s="134"/>
      <c r="N104" s="36"/>
      <c r="O104" s="36"/>
      <c r="P104" s="37"/>
      <c r="Q104" s="37"/>
      <c r="R104" s="37"/>
      <c r="S104" s="37"/>
      <c r="T104" s="37"/>
    </row>
    <row r="105" spans="1:20" ht="22.5" customHeight="1">
      <c r="A105" s="77"/>
      <c r="B105" s="77"/>
      <c r="C105" s="89">
        <v>6060</v>
      </c>
      <c r="D105" s="219" t="s">
        <v>156</v>
      </c>
      <c r="E105" s="220"/>
      <c r="F105" s="220"/>
      <c r="G105" s="221"/>
      <c r="H105" s="141"/>
      <c r="I105" s="77"/>
      <c r="J105" s="85"/>
      <c r="K105" s="85">
        <v>110000</v>
      </c>
      <c r="L105" s="133"/>
      <c r="M105" s="134"/>
      <c r="N105" s="36"/>
      <c r="O105" s="36"/>
      <c r="P105" s="37"/>
      <c r="Q105" s="37"/>
      <c r="R105" s="37"/>
      <c r="S105" s="37"/>
      <c r="T105" s="37"/>
    </row>
    <row r="106" spans="1:20" ht="12.75" customHeight="1">
      <c r="A106" s="68">
        <v>926</v>
      </c>
      <c r="B106" s="68"/>
      <c r="C106" s="119"/>
      <c r="D106" s="231" t="s">
        <v>141</v>
      </c>
      <c r="E106" s="232"/>
      <c r="F106" s="232"/>
      <c r="G106" s="233"/>
      <c r="H106" s="68"/>
      <c r="I106" s="68"/>
      <c r="J106" s="69">
        <f>J109+J108</f>
        <v>122625</v>
      </c>
      <c r="K106" s="68"/>
      <c r="L106" s="126"/>
      <c r="M106" s="136"/>
      <c r="N106" s="36"/>
      <c r="O106" s="36"/>
      <c r="P106" s="37"/>
      <c r="Q106" s="37"/>
      <c r="R106" s="37"/>
      <c r="S106" s="37"/>
      <c r="T106" s="37"/>
    </row>
    <row r="107" spans="1:20" ht="12.75" customHeight="1">
      <c r="A107" s="96"/>
      <c r="B107" s="96">
        <v>92605</v>
      </c>
      <c r="C107" s="106"/>
      <c r="D107" s="216" t="s">
        <v>164</v>
      </c>
      <c r="E107" s="217"/>
      <c r="F107" s="217"/>
      <c r="G107" s="218"/>
      <c r="H107" s="96"/>
      <c r="I107" s="96"/>
      <c r="J107" s="97">
        <f>J108</f>
        <v>35000</v>
      </c>
      <c r="K107" s="96"/>
      <c r="L107" s="126"/>
      <c r="M107" s="136"/>
      <c r="N107" s="36"/>
      <c r="O107" s="36"/>
      <c r="P107" s="37"/>
      <c r="Q107" s="37"/>
      <c r="R107" s="37"/>
      <c r="S107" s="37"/>
      <c r="T107" s="37"/>
    </row>
    <row r="108" spans="1:20" ht="11.25" customHeight="1">
      <c r="A108" s="107"/>
      <c r="B108" s="107"/>
      <c r="C108" s="91">
        <v>4210</v>
      </c>
      <c r="D108" s="213" t="s">
        <v>118</v>
      </c>
      <c r="E108" s="214"/>
      <c r="F108" s="214"/>
      <c r="G108" s="215"/>
      <c r="H108" s="121"/>
      <c r="I108" s="88"/>
      <c r="J108" s="142">
        <v>35000</v>
      </c>
      <c r="K108" s="88"/>
      <c r="L108" s="126"/>
      <c r="M108" s="136"/>
      <c r="N108" s="36"/>
      <c r="O108" s="36"/>
      <c r="P108" s="37"/>
      <c r="Q108" s="37"/>
      <c r="R108" s="37"/>
      <c r="S108" s="37"/>
      <c r="T108" s="37"/>
    </row>
    <row r="109" spans="1:20" ht="22.5" customHeight="1">
      <c r="A109" s="96"/>
      <c r="B109" s="96">
        <v>92605</v>
      </c>
      <c r="C109" s="106"/>
      <c r="D109" s="216" t="s">
        <v>164</v>
      </c>
      <c r="E109" s="217"/>
      <c r="F109" s="217"/>
      <c r="G109" s="218"/>
      <c r="H109" s="96"/>
      <c r="I109" s="96"/>
      <c r="J109" s="97">
        <f>SUM(J110:J114)</f>
        <v>87625</v>
      </c>
      <c r="K109" s="96"/>
      <c r="L109" s="126"/>
      <c r="M109" s="136"/>
      <c r="N109" s="36"/>
      <c r="O109" s="36"/>
      <c r="P109" s="37"/>
      <c r="Q109" s="37"/>
      <c r="R109" s="37"/>
      <c r="S109" s="37"/>
      <c r="T109" s="37"/>
    </row>
    <row r="110" spans="1:20" ht="11.25" customHeight="1">
      <c r="A110" s="107"/>
      <c r="B110" s="107"/>
      <c r="C110" s="91">
        <v>4217</v>
      </c>
      <c r="D110" s="213" t="s">
        <v>118</v>
      </c>
      <c r="E110" s="214"/>
      <c r="F110" s="214"/>
      <c r="G110" s="215"/>
      <c r="H110" s="121"/>
      <c r="I110" s="88"/>
      <c r="J110" s="142">
        <v>6117</v>
      </c>
      <c r="K110" s="88"/>
      <c r="L110" s="133"/>
      <c r="M110" s="134"/>
      <c r="N110" s="36"/>
      <c r="O110" s="36"/>
      <c r="P110" s="37"/>
      <c r="Q110" s="37"/>
      <c r="R110" s="37"/>
      <c r="S110" s="37"/>
      <c r="T110" s="37"/>
    </row>
    <row r="111" spans="1:20" ht="11.25" customHeight="1">
      <c r="A111" s="87"/>
      <c r="B111" s="87"/>
      <c r="C111" s="91">
        <v>4219</v>
      </c>
      <c r="D111" s="213" t="s">
        <v>118</v>
      </c>
      <c r="E111" s="214"/>
      <c r="F111" s="214"/>
      <c r="G111" s="215"/>
      <c r="H111" s="121"/>
      <c r="I111" s="88"/>
      <c r="J111" s="142">
        <v>2039</v>
      </c>
      <c r="K111" s="88"/>
      <c r="L111" s="133"/>
      <c r="M111" s="134"/>
      <c r="N111" s="36"/>
      <c r="O111" s="36"/>
      <c r="P111" s="37"/>
      <c r="Q111" s="37"/>
      <c r="R111" s="37"/>
      <c r="S111" s="37"/>
      <c r="T111" s="37"/>
    </row>
    <row r="112" spans="1:20" ht="11.25" customHeight="1">
      <c r="A112" s="87"/>
      <c r="B112" s="87"/>
      <c r="C112" s="91">
        <v>4307</v>
      </c>
      <c r="D112" s="213" t="s">
        <v>116</v>
      </c>
      <c r="E112" s="214"/>
      <c r="F112" s="214"/>
      <c r="G112" s="215"/>
      <c r="H112" s="121"/>
      <c r="I112" s="88"/>
      <c r="J112" s="142">
        <v>42693</v>
      </c>
      <c r="K112" s="88"/>
      <c r="L112" s="133"/>
      <c r="M112" s="134"/>
      <c r="N112" s="36"/>
      <c r="O112" s="36"/>
      <c r="P112" s="37"/>
      <c r="Q112" s="37"/>
      <c r="R112" s="37"/>
      <c r="S112" s="37"/>
      <c r="T112" s="37"/>
    </row>
    <row r="113" spans="1:20" ht="11.25" customHeight="1">
      <c r="A113" s="87"/>
      <c r="B113" s="87"/>
      <c r="C113" s="91">
        <v>4309</v>
      </c>
      <c r="D113" s="213" t="s">
        <v>116</v>
      </c>
      <c r="E113" s="214"/>
      <c r="F113" s="214"/>
      <c r="G113" s="215"/>
      <c r="H113" s="121"/>
      <c r="I113" s="88"/>
      <c r="J113" s="142">
        <v>6116</v>
      </c>
      <c r="K113" s="88"/>
      <c r="L113" s="133"/>
      <c r="M113" s="134"/>
      <c r="N113" s="36"/>
      <c r="O113" s="36"/>
      <c r="P113" s="37"/>
      <c r="Q113" s="37"/>
      <c r="R113" s="37"/>
      <c r="S113" s="37"/>
      <c r="T113" s="37"/>
    </row>
    <row r="114" spans="1:20" ht="11.25" customHeight="1">
      <c r="A114" s="77"/>
      <c r="B114" s="77"/>
      <c r="C114" s="143">
        <v>4427</v>
      </c>
      <c r="D114" s="237" t="s">
        <v>154</v>
      </c>
      <c r="E114" s="238"/>
      <c r="F114" s="238"/>
      <c r="G114" s="239"/>
      <c r="H114" s="120"/>
      <c r="I114" s="78"/>
      <c r="J114" s="79">
        <v>30660</v>
      </c>
      <c r="K114" s="78"/>
      <c r="L114" s="133"/>
      <c r="M114" s="134"/>
      <c r="N114" s="36"/>
      <c r="O114" s="36"/>
      <c r="P114" s="37"/>
      <c r="Q114" s="37"/>
      <c r="R114" s="37"/>
      <c r="S114" s="37"/>
      <c r="T114" s="37"/>
    </row>
    <row r="115" spans="1:20" ht="12.75">
      <c r="A115" s="80"/>
      <c r="B115" s="80"/>
      <c r="C115" s="252" t="s">
        <v>123</v>
      </c>
      <c r="D115" s="253"/>
      <c r="E115" s="253"/>
      <c r="F115" s="253"/>
      <c r="G115" s="254"/>
      <c r="H115" s="81">
        <f>H106+H103+H94+H86+H51+H24+H14+H48+H38+H27+H10+H82+H20</f>
        <v>1407814</v>
      </c>
      <c r="I115" s="81"/>
      <c r="J115" s="81">
        <f>J106+J103+J94+J86+J51+J24+J14++J45+J27+J10+J38+J82+J20</f>
        <v>961834</v>
      </c>
      <c r="K115" s="81">
        <f>K106+K103+K94+K86+K51+K24+K14</f>
        <v>357000</v>
      </c>
      <c r="L115" s="137"/>
      <c r="M115" s="259"/>
      <c r="N115" s="259"/>
      <c r="O115" s="36"/>
      <c r="P115" s="147">
        <f>J115+K115</f>
        <v>1318834</v>
      </c>
      <c r="Q115" s="37"/>
      <c r="R115" s="37"/>
      <c r="S115" s="37"/>
      <c r="T115" s="37"/>
    </row>
    <row r="116" spans="12:20" ht="9" customHeight="1">
      <c r="L116" s="138"/>
      <c r="M116" s="122"/>
      <c r="N116" s="146"/>
      <c r="O116" s="36"/>
      <c r="P116" s="37"/>
      <c r="Q116" s="37"/>
      <c r="R116" s="37"/>
      <c r="S116" s="37"/>
      <c r="T116" s="37"/>
    </row>
    <row r="117" spans="1:20" ht="12.75">
      <c r="A117" s="255" t="s">
        <v>30</v>
      </c>
      <c r="B117" s="255"/>
      <c r="C117" s="255"/>
      <c r="D117" s="255"/>
      <c r="E117" s="255"/>
      <c r="F117" s="255"/>
      <c r="J117" s="35"/>
      <c r="K117" s="35"/>
      <c r="L117" s="35"/>
      <c r="M117" s="35"/>
      <c r="N117" s="36"/>
      <c r="O117" s="36"/>
      <c r="P117" s="37"/>
      <c r="Q117" s="37"/>
      <c r="R117" s="37"/>
      <c r="S117" s="37"/>
      <c r="T117" s="37"/>
    </row>
    <row r="118" spans="1:4" ht="6" customHeight="1">
      <c r="A118" s="2"/>
      <c r="B118" s="2"/>
      <c r="C118" s="2"/>
      <c r="D118" s="2"/>
    </row>
    <row r="119" spans="1:15" ht="14.25" customHeight="1">
      <c r="A119" s="182" t="s">
        <v>36</v>
      </c>
      <c r="B119" s="183" t="s">
        <v>0</v>
      </c>
      <c r="C119" s="184"/>
      <c r="D119" s="189" t="s">
        <v>163</v>
      </c>
      <c r="E119" s="190" t="s">
        <v>22</v>
      </c>
      <c r="F119" s="191"/>
      <c r="G119" s="189" t="s">
        <v>134</v>
      </c>
      <c r="H119" s="194" t="s">
        <v>37</v>
      </c>
      <c r="I119" s="194"/>
      <c r="J119" s="194"/>
      <c r="K119" s="194"/>
      <c r="L119" s="194"/>
      <c r="M119" s="194"/>
      <c r="N119" s="194"/>
      <c r="O119" s="194"/>
    </row>
    <row r="120" spans="1:15" ht="9.75" customHeight="1">
      <c r="A120" s="182"/>
      <c r="B120" s="178"/>
      <c r="C120" s="174"/>
      <c r="D120" s="177"/>
      <c r="E120" s="192"/>
      <c r="F120" s="193"/>
      <c r="G120" s="177"/>
      <c r="H120" s="186" t="s">
        <v>40</v>
      </c>
      <c r="I120" s="195" t="s">
        <v>52</v>
      </c>
      <c r="J120" s="196"/>
      <c r="K120" s="196"/>
      <c r="L120" s="196"/>
      <c r="M120" s="196"/>
      <c r="N120" s="197"/>
      <c r="O120" s="186" t="s">
        <v>43</v>
      </c>
    </row>
    <row r="121" spans="1:15" ht="9.75" customHeight="1">
      <c r="A121" s="182"/>
      <c r="B121" s="178"/>
      <c r="C121" s="174"/>
      <c r="D121" s="177"/>
      <c r="E121" s="189" t="s">
        <v>133</v>
      </c>
      <c r="F121" s="189" t="s">
        <v>140</v>
      </c>
      <c r="G121" s="177"/>
      <c r="H121" s="187"/>
      <c r="I121" s="186" t="s">
        <v>53</v>
      </c>
      <c r="J121" s="186" t="s">
        <v>41</v>
      </c>
      <c r="K121" s="186" t="s">
        <v>54</v>
      </c>
      <c r="L121" s="186" t="s">
        <v>42</v>
      </c>
      <c r="M121" s="179" t="s">
        <v>39</v>
      </c>
      <c r="N121" s="180"/>
      <c r="O121" s="187"/>
    </row>
    <row r="122" spans="1:15" ht="48.75" customHeight="1">
      <c r="A122" s="182"/>
      <c r="B122" s="175"/>
      <c r="C122" s="176"/>
      <c r="D122" s="185"/>
      <c r="E122" s="185"/>
      <c r="F122" s="185"/>
      <c r="G122" s="185"/>
      <c r="H122" s="188"/>
      <c r="I122" s="188"/>
      <c r="J122" s="188"/>
      <c r="K122" s="188"/>
      <c r="L122" s="188"/>
      <c r="M122" s="23" t="s">
        <v>55</v>
      </c>
      <c r="N122" s="24" t="s">
        <v>56</v>
      </c>
      <c r="O122" s="188"/>
    </row>
    <row r="123" spans="1:15" ht="11.25" customHeight="1">
      <c r="A123" s="17" t="s">
        <v>1</v>
      </c>
      <c r="B123" s="82" t="s">
        <v>3</v>
      </c>
      <c r="C123" s="82"/>
      <c r="D123" s="18">
        <v>5878821</v>
      </c>
      <c r="E123" s="18"/>
      <c r="F123" s="18">
        <v>20896</v>
      </c>
      <c r="G123" s="18">
        <f>D123-E123+F123</f>
        <v>5899717</v>
      </c>
      <c r="H123" s="18">
        <f aca="true" t="shared" si="0" ref="H123:H129">G123-O123</f>
        <v>71816</v>
      </c>
      <c r="I123" s="19"/>
      <c r="J123" s="19"/>
      <c r="K123" s="18"/>
      <c r="L123" s="19"/>
      <c r="M123" s="18">
        <v>20896</v>
      </c>
      <c r="N123" s="22"/>
      <c r="O123" s="18">
        <v>5827901</v>
      </c>
    </row>
    <row r="124" spans="1:15" ht="11.25" customHeight="1">
      <c r="A124" s="17" t="s">
        <v>2</v>
      </c>
      <c r="B124" s="250" t="s">
        <v>10</v>
      </c>
      <c r="C124" s="251"/>
      <c r="D124" s="18">
        <v>277000</v>
      </c>
      <c r="E124" s="18"/>
      <c r="F124" s="18"/>
      <c r="G124" s="18">
        <f>D124-E124+F124</f>
        <v>277000</v>
      </c>
      <c r="H124" s="18">
        <f t="shared" si="0"/>
        <v>277000</v>
      </c>
      <c r="I124" s="19"/>
      <c r="J124" s="19"/>
      <c r="K124" s="19"/>
      <c r="L124" s="19"/>
      <c r="M124" s="19"/>
      <c r="N124" s="22"/>
      <c r="O124" s="18"/>
    </row>
    <row r="125" spans="1:15" ht="21.75" customHeight="1">
      <c r="A125" s="17">
        <v>150</v>
      </c>
      <c r="B125" s="248" t="s">
        <v>57</v>
      </c>
      <c r="C125" s="249"/>
      <c r="D125" s="18">
        <v>23742</v>
      </c>
      <c r="E125" s="18"/>
      <c r="F125" s="18"/>
      <c r="G125" s="18">
        <f>D125-E125+F125</f>
        <v>23742</v>
      </c>
      <c r="H125" s="18">
        <f t="shared" si="0"/>
        <v>0</v>
      </c>
      <c r="I125" s="19"/>
      <c r="J125" s="18"/>
      <c r="K125" s="19"/>
      <c r="L125" s="19"/>
      <c r="M125" s="19"/>
      <c r="N125" s="22"/>
      <c r="O125" s="18">
        <v>23742</v>
      </c>
    </row>
    <row r="126" spans="1:15" ht="12.75" customHeight="1">
      <c r="A126" s="16">
        <v>600</v>
      </c>
      <c r="B126" s="250" t="s">
        <v>11</v>
      </c>
      <c r="C126" s="251"/>
      <c r="D126" s="18">
        <v>18186394</v>
      </c>
      <c r="E126" s="18"/>
      <c r="F126" s="18">
        <v>917000</v>
      </c>
      <c r="G126" s="18">
        <f>D126-E126+F126</f>
        <v>19103394</v>
      </c>
      <c r="H126" s="18">
        <f t="shared" si="0"/>
        <v>4533312</v>
      </c>
      <c r="I126" s="18">
        <v>5500</v>
      </c>
      <c r="J126" s="18">
        <v>1901180</v>
      </c>
      <c r="K126" s="18"/>
      <c r="L126" s="19"/>
      <c r="M126" s="18"/>
      <c r="N126" s="22"/>
      <c r="O126" s="18">
        <v>14570082</v>
      </c>
    </row>
    <row r="127" spans="1:15" ht="12" customHeight="1">
      <c r="A127" s="16">
        <v>630</v>
      </c>
      <c r="B127" s="250" t="s">
        <v>47</v>
      </c>
      <c r="C127" s="251"/>
      <c r="D127" s="18">
        <v>15000</v>
      </c>
      <c r="E127" s="18">
        <v>1000</v>
      </c>
      <c r="F127" s="18">
        <v>1000</v>
      </c>
      <c r="G127" s="18">
        <f>D127-E127+F127</f>
        <v>15000</v>
      </c>
      <c r="H127" s="18">
        <f t="shared" si="0"/>
        <v>15000</v>
      </c>
      <c r="I127" s="18"/>
      <c r="J127" s="18">
        <f>H127</f>
        <v>15000</v>
      </c>
      <c r="K127" s="18"/>
      <c r="L127" s="19"/>
      <c r="M127" s="18"/>
      <c r="N127" s="22"/>
      <c r="O127" s="18"/>
    </row>
    <row r="128" spans="1:15" ht="19.5" customHeight="1">
      <c r="A128" s="16">
        <v>700</v>
      </c>
      <c r="B128" s="248" t="s">
        <v>12</v>
      </c>
      <c r="C128" s="249"/>
      <c r="D128" s="18">
        <v>4940466</v>
      </c>
      <c r="E128" s="18">
        <v>691000</v>
      </c>
      <c r="F128" s="18"/>
      <c r="G128" s="18">
        <f aca="true" t="shared" si="1" ref="G128:G140">D128-E128+F128</f>
        <v>4249466</v>
      </c>
      <c r="H128" s="18">
        <f t="shared" si="0"/>
        <v>4099466</v>
      </c>
      <c r="I128" s="18">
        <v>45900</v>
      </c>
      <c r="J128" s="18"/>
      <c r="K128" s="19"/>
      <c r="L128" s="19"/>
      <c r="M128" s="18"/>
      <c r="N128" s="33"/>
      <c r="O128" s="18">
        <v>150000</v>
      </c>
    </row>
    <row r="129" spans="1:15" ht="11.25" customHeight="1">
      <c r="A129" s="16">
        <v>710</v>
      </c>
      <c r="B129" s="82" t="s">
        <v>21</v>
      </c>
      <c r="C129" s="82"/>
      <c r="D129" s="18">
        <v>1177518</v>
      </c>
      <c r="E129" s="18">
        <v>79640</v>
      </c>
      <c r="F129" s="18">
        <v>14640</v>
      </c>
      <c r="G129" s="18">
        <f t="shared" si="1"/>
        <v>1112518</v>
      </c>
      <c r="H129" s="18">
        <f t="shared" si="0"/>
        <v>1112518</v>
      </c>
      <c r="I129" s="18">
        <v>14640</v>
      </c>
      <c r="J129" s="19"/>
      <c r="K129" s="18"/>
      <c r="L129" s="19"/>
      <c r="M129" s="18"/>
      <c r="N129" s="33"/>
      <c r="O129" s="18"/>
    </row>
    <row r="130" spans="1:15" ht="11.25" customHeight="1">
      <c r="A130" s="16">
        <v>720</v>
      </c>
      <c r="B130" s="82" t="s">
        <v>58</v>
      </c>
      <c r="C130" s="82"/>
      <c r="D130" s="18">
        <v>1930129</v>
      </c>
      <c r="E130" s="18"/>
      <c r="F130" s="18"/>
      <c r="G130" s="18">
        <f t="shared" si="1"/>
        <v>1930129</v>
      </c>
      <c r="H130" s="18"/>
      <c r="I130" s="18"/>
      <c r="J130" s="19"/>
      <c r="K130" s="18"/>
      <c r="L130" s="19"/>
      <c r="M130" s="18"/>
      <c r="N130" s="33"/>
      <c r="O130" s="18">
        <f>G130</f>
        <v>1930129</v>
      </c>
    </row>
    <row r="131" spans="1:15" ht="11.25" customHeight="1">
      <c r="A131" s="148"/>
      <c r="B131" s="169"/>
      <c r="C131" s="169"/>
      <c r="D131" s="149"/>
      <c r="E131" s="149"/>
      <c r="F131" s="149"/>
      <c r="G131" s="149"/>
      <c r="H131" s="149"/>
      <c r="I131" s="149"/>
      <c r="J131" s="170"/>
      <c r="K131" s="149"/>
      <c r="L131" s="170"/>
      <c r="M131" s="149"/>
      <c r="N131" s="171"/>
      <c r="O131" s="149"/>
    </row>
    <row r="132" spans="1:15" ht="11.25" customHeight="1">
      <c r="A132" s="182" t="s">
        <v>36</v>
      </c>
      <c r="B132" s="183" t="s">
        <v>0</v>
      </c>
      <c r="C132" s="184"/>
      <c r="D132" s="189" t="s">
        <v>163</v>
      </c>
      <c r="E132" s="190" t="s">
        <v>22</v>
      </c>
      <c r="F132" s="191"/>
      <c r="G132" s="189" t="s">
        <v>134</v>
      </c>
      <c r="H132" s="194" t="s">
        <v>37</v>
      </c>
      <c r="I132" s="194"/>
      <c r="J132" s="194"/>
      <c r="K132" s="194"/>
      <c r="L132" s="194"/>
      <c r="M132" s="194"/>
      <c r="N132" s="194"/>
      <c r="O132" s="194"/>
    </row>
    <row r="133" spans="1:15" ht="11.25" customHeight="1">
      <c r="A133" s="182"/>
      <c r="B133" s="178"/>
      <c r="C133" s="174"/>
      <c r="D133" s="177"/>
      <c r="E133" s="192"/>
      <c r="F133" s="193"/>
      <c r="G133" s="177"/>
      <c r="H133" s="186" t="s">
        <v>40</v>
      </c>
      <c r="I133" s="195" t="s">
        <v>52</v>
      </c>
      <c r="J133" s="196"/>
      <c r="K133" s="196"/>
      <c r="L133" s="196"/>
      <c r="M133" s="196"/>
      <c r="N133" s="197"/>
      <c r="O133" s="186" t="s">
        <v>43</v>
      </c>
    </row>
    <row r="134" spans="1:15" ht="14.25" customHeight="1">
      <c r="A134" s="182"/>
      <c r="B134" s="178"/>
      <c r="C134" s="174"/>
      <c r="D134" s="177"/>
      <c r="E134" s="189" t="s">
        <v>133</v>
      </c>
      <c r="F134" s="189" t="s">
        <v>140</v>
      </c>
      <c r="G134" s="177"/>
      <c r="H134" s="187"/>
      <c r="I134" s="186" t="s">
        <v>53</v>
      </c>
      <c r="J134" s="186" t="s">
        <v>41</v>
      </c>
      <c r="K134" s="186" t="s">
        <v>54</v>
      </c>
      <c r="L134" s="186" t="s">
        <v>42</v>
      </c>
      <c r="M134" s="179" t="s">
        <v>39</v>
      </c>
      <c r="N134" s="180"/>
      <c r="O134" s="187"/>
    </row>
    <row r="135" spans="1:15" ht="51" customHeight="1">
      <c r="A135" s="182"/>
      <c r="B135" s="175"/>
      <c r="C135" s="176"/>
      <c r="D135" s="185"/>
      <c r="E135" s="185"/>
      <c r="F135" s="185"/>
      <c r="G135" s="185"/>
      <c r="H135" s="188"/>
      <c r="I135" s="188"/>
      <c r="J135" s="188"/>
      <c r="K135" s="188"/>
      <c r="L135" s="188"/>
      <c r="M135" s="23" t="s">
        <v>55</v>
      </c>
      <c r="N135" s="24" t="s">
        <v>56</v>
      </c>
      <c r="O135" s="188"/>
    </row>
    <row r="136" spans="1:16" ht="11.25" customHeight="1">
      <c r="A136" s="16">
        <v>750</v>
      </c>
      <c r="B136" s="82" t="s">
        <v>44</v>
      </c>
      <c r="C136" s="82"/>
      <c r="D136" s="18">
        <v>10448205</v>
      </c>
      <c r="E136" s="18"/>
      <c r="F136" s="18"/>
      <c r="G136" s="18">
        <f t="shared" si="1"/>
        <v>10448205</v>
      </c>
      <c r="H136" s="18">
        <f aca="true" t="shared" si="2" ref="H136:H143">G136-O136</f>
        <v>9974984</v>
      </c>
      <c r="I136" s="18">
        <v>6782219</v>
      </c>
      <c r="J136" s="18">
        <v>175000</v>
      </c>
      <c r="K136" s="18">
        <v>348000</v>
      </c>
      <c r="L136" s="19"/>
      <c r="M136" s="18">
        <v>70171</v>
      </c>
      <c r="N136" s="18">
        <v>36000</v>
      </c>
      <c r="O136" s="18">
        <v>473221</v>
      </c>
      <c r="P136" s="4"/>
    </row>
    <row r="137" spans="1:15" ht="48.75" customHeight="1">
      <c r="A137" s="16">
        <v>751</v>
      </c>
      <c r="B137" s="246" t="s">
        <v>35</v>
      </c>
      <c r="C137" s="247"/>
      <c r="D137" s="18">
        <v>2757</v>
      </c>
      <c r="E137" s="18"/>
      <c r="F137" s="18">
        <v>38499</v>
      </c>
      <c r="G137" s="18">
        <f t="shared" si="1"/>
        <v>41256</v>
      </c>
      <c r="H137" s="18">
        <f t="shared" si="2"/>
        <v>41256</v>
      </c>
      <c r="I137" s="18">
        <v>29593</v>
      </c>
      <c r="J137" s="18"/>
      <c r="K137" s="19"/>
      <c r="L137" s="19"/>
      <c r="M137" s="18">
        <v>23256</v>
      </c>
      <c r="N137" s="33"/>
      <c r="O137" s="18"/>
    </row>
    <row r="138" spans="1:16" ht="30.75" customHeight="1">
      <c r="A138" s="16">
        <v>754</v>
      </c>
      <c r="B138" s="248" t="s">
        <v>38</v>
      </c>
      <c r="C138" s="249"/>
      <c r="D138" s="18">
        <v>676064</v>
      </c>
      <c r="E138" s="18"/>
      <c r="F138" s="18">
        <v>65000</v>
      </c>
      <c r="G138" s="18">
        <f t="shared" si="1"/>
        <v>741064</v>
      </c>
      <c r="H138" s="18">
        <f t="shared" si="2"/>
        <v>568500</v>
      </c>
      <c r="I138" s="18"/>
      <c r="J138" s="18"/>
      <c r="K138" s="18">
        <v>170000</v>
      </c>
      <c r="L138" s="19"/>
      <c r="M138" s="18"/>
      <c r="N138" s="33"/>
      <c r="O138" s="18">
        <v>172564</v>
      </c>
      <c r="P138" s="4"/>
    </row>
    <row r="139" spans="1:15" ht="87" customHeight="1">
      <c r="A139" s="16">
        <v>756</v>
      </c>
      <c r="B139" s="248" t="s">
        <v>29</v>
      </c>
      <c r="C139" s="249"/>
      <c r="D139" s="18">
        <v>210000</v>
      </c>
      <c r="E139" s="18"/>
      <c r="F139" s="18"/>
      <c r="G139" s="18">
        <f t="shared" si="1"/>
        <v>210000</v>
      </c>
      <c r="H139" s="18">
        <f t="shared" si="2"/>
        <v>210000</v>
      </c>
      <c r="I139" s="18">
        <v>150000</v>
      </c>
      <c r="J139" s="19"/>
      <c r="K139" s="19"/>
      <c r="L139" s="19"/>
      <c r="M139" s="19"/>
      <c r="N139" s="33"/>
      <c r="O139" s="18"/>
    </row>
    <row r="140" spans="1:15" ht="18" customHeight="1">
      <c r="A140" s="16">
        <v>757</v>
      </c>
      <c r="B140" s="248" t="s">
        <v>13</v>
      </c>
      <c r="C140" s="249"/>
      <c r="D140" s="18">
        <v>2755893</v>
      </c>
      <c r="E140" s="18"/>
      <c r="F140" s="18"/>
      <c r="G140" s="18">
        <f t="shared" si="1"/>
        <v>2755893</v>
      </c>
      <c r="H140" s="18">
        <f t="shared" si="2"/>
        <v>2755893</v>
      </c>
      <c r="I140" s="19"/>
      <c r="J140" s="19"/>
      <c r="K140" s="19"/>
      <c r="L140" s="18">
        <f>H140</f>
        <v>2755893</v>
      </c>
      <c r="M140" s="19"/>
      <c r="N140" s="33"/>
      <c r="O140" s="18"/>
    </row>
    <row r="141" spans="1:15" ht="12" customHeight="1">
      <c r="A141" s="16">
        <v>758</v>
      </c>
      <c r="B141" s="248" t="s">
        <v>14</v>
      </c>
      <c r="C141" s="249"/>
      <c r="D141" s="28">
        <v>7386582</v>
      </c>
      <c r="E141" s="28">
        <v>164000</v>
      </c>
      <c r="F141" s="14"/>
      <c r="G141" s="28">
        <f>D141-E141+F141</f>
        <v>7222582</v>
      </c>
      <c r="H141" s="29">
        <f t="shared" si="2"/>
        <v>7222582</v>
      </c>
      <c r="I141" s="20"/>
      <c r="J141" s="20"/>
      <c r="K141" s="20"/>
      <c r="L141" s="30"/>
      <c r="M141" s="21"/>
      <c r="N141" s="34"/>
      <c r="O141" s="18"/>
    </row>
    <row r="142" spans="1:15" ht="19.5" customHeight="1">
      <c r="A142" s="16">
        <v>801</v>
      </c>
      <c r="B142" s="248" t="s">
        <v>15</v>
      </c>
      <c r="C142" s="249"/>
      <c r="D142" s="28">
        <v>51268079</v>
      </c>
      <c r="E142" s="28">
        <v>462204</v>
      </c>
      <c r="F142" s="28">
        <v>7174</v>
      </c>
      <c r="G142" s="28">
        <f>D142-E142+F142</f>
        <v>50813049</v>
      </c>
      <c r="H142" s="29">
        <f t="shared" si="2"/>
        <v>40575449</v>
      </c>
      <c r="I142" s="28">
        <v>21068808</v>
      </c>
      <c r="J142" s="28">
        <v>10937507</v>
      </c>
      <c r="K142" s="28">
        <v>1218585</v>
      </c>
      <c r="L142" s="20"/>
      <c r="M142" s="21"/>
      <c r="N142" s="34"/>
      <c r="O142" s="18">
        <v>10237600</v>
      </c>
    </row>
    <row r="143" spans="1:15" ht="12" customHeight="1">
      <c r="A143" s="16">
        <v>851</v>
      </c>
      <c r="B143" s="248" t="s">
        <v>16</v>
      </c>
      <c r="C143" s="249"/>
      <c r="D143" s="18">
        <v>1790000</v>
      </c>
      <c r="E143" s="18">
        <v>2000</v>
      </c>
      <c r="F143" s="18">
        <v>2000</v>
      </c>
      <c r="G143" s="18">
        <f>D143-E143+F143</f>
        <v>1790000</v>
      </c>
      <c r="H143" s="29">
        <f t="shared" si="2"/>
        <v>1790000</v>
      </c>
      <c r="I143" s="18">
        <v>95800</v>
      </c>
      <c r="J143" s="18">
        <v>45000</v>
      </c>
      <c r="K143" s="18"/>
      <c r="L143" s="19"/>
      <c r="M143" s="18"/>
      <c r="N143" s="34"/>
      <c r="O143" s="18"/>
    </row>
    <row r="144" spans="1:16" ht="13.5" customHeight="1">
      <c r="A144" s="16">
        <v>852</v>
      </c>
      <c r="B144" s="248" t="s">
        <v>17</v>
      </c>
      <c r="C144" s="249"/>
      <c r="D144" s="18">
        <v>4453912</v>
      </c>
      <c r="E144" s="18">
        <v>3000</v>
      </c>
      <c r="F144" s="18">
        <v>10000</v>
      </c>
      <c r="G144" s="18">
        <f aca="true" t="shared" si="3" ref="G144:G149">D144-E144+F144</f>
        <v>4460912</v>
      </c>
      <c r="H144" s="29">
        <f aca="true" t="shared" si="4" ref="H144:H149">G144-O144</f>
        <v>4425912</v>
      </c>
      <c r="I144" s="18">
        <v>1009900</v>
      </c>
      <c r="J144" s="18"/>
      <c r="K144" s="18">
        <v>3007133</v>
      </c>
      <c r="L144" s="19"/>
      <c r="M144" s="18">
        <v>2149000</v>
      </c>
      <c r="N144" s="34"/>
      <c r="O144" s="18">
        <v>35000</v>
      </c>
      <c r="P144" s="4"/>
    </row>
    <row r="145" spans="1:16" ht="29.25" customHeight="1">
      <c r="A145" s="16">
        <v>853</v>
      </c>
      <c r="B145" s="248" t="s">
        <v>130</v>
      </c>
      <c r="C145" s="249"/>
      <c r="D145" s="18">
        <v>110718</v>
      </c>
      <c r="E145" s="18"/>
      <c r="F145" s="18"/>
      <c r="G145" s="18">
        <f t="shared" si="3"/>
        <v>110718</v>
      </c>
      <c r="H145" s="29">
        <f t="shared" si="4"/>
        <v>110718</v>
      </c>
      <c r="I145" s="18">
        <v>71487</v>
      </c>
      <c r="J145" s="18"/>
      <c r="K145" s="18">
        <v>11626</v>
      </c>
      <c r="L145" s="19"/>
      <c r="M145" s="19"/>
      <c r="N145" s="34"/>
      <c r="O145" s="18"/>
      <c r="P145" s="4"/>
    </row>
    <row r="146" spans="1:16" ht="18" customHeight="1">
      <c r="A146" s="16">
        <v>854</v>
      </c>
      <c r="B146" s="248" t="s">
        <v>18</v>
      </c>
      <c r="C146" s="249"/>
      <c r="D146" s="18">
        <v>1426043</v>
      </c>
      <c r="E146" s="18">
        <v>4970</v>
      </c>
      <c r="F146" s="18">
        <v>10000</v>
      </c>
      <c r="G146" s="18">
        <f t="shared" si="3"/>
        <v>1431073</v>
      </c>
      <c r="H146" s="29">
        <f t="shared" si="4"/>
        <v>1431073</v>
      </c>
      <c r="I146" s="18">
        <v>1039930</v>
      </c>
      <c r="J146" s="18"/>
      <c r="K146" s="18">
        <v>201033</v>
      </c>
      <c r="L146" s="19"/>
      <c r="M146" s="19"/>
      <c r="N146" s="34"/>
      <c r="O146" s="18"/>
      <c r="P146" s="4"/>
    </row>
    <row r="147" spans="1:16" ht="27" customHeight="1">
      <c r="A147" s="16">
        <v>900</v>
      </c>
      <c r="B147" s="248" t="s">
        <v>19</v>
      </c>
      <c r="C147" s="249"/>
      <c r="D147" s="18">
        <v>2370384</v>
      </c>
      <c r="E147" s="18"/>
      <c r="F147" s="18"/>
      <c r="G147" s="18">
        <f t="shared" si="3"/>
        <v>2370384</v>
      </c>
      <c r="H147" s="29">
        <f t="shared" si="4"/>
        <v>2206808</v>
      </c>
      <c r="I147" s="19"/>
      <c r="J147" s="19"/>
      <c r="K147" s="19"/>
      <c r="L147" s="19"/>
      <c r="M147" s="18"/>
      <c r="N147" s="34"/>
      <c r="O147" s="18">
        <v>163576</v>
      </c>
      <c r="P147" s="4"/>
    </row>
    <row r="148" spans="1:16" ht="17.25" customHeight="1">
      <c r="A148" s="16">
        <v>921</v>
      </c>
      <c r="B148" s="248" t="s">
        <v>124</v>
      </c>
      <c r="C148" s="249"/>
      <c r="D148" s="18">
        <v>8171692</v>
      </c>
      <c r="E148" s="18"/>
      <c r="F148" s="18">
        <v>110000</v>
      </c>
      <c r="G148" s="18">
        <f t="shared" si="3"/>
        <v>8281692</v>
      </c>
      <c r="H148" s="29">
        <f t="shared" si="4"/>
        <v>2284292</v>
      </c>
      <c r="I148" s="19"/>
      <c r="J148" s="18">
        <v>2255384</v>
      </c>
      <c r="K148" s="18"/>
      <c r="L148" s="19"/>
      <c r="M148" s="18"/>
      <c r="N148" s="34"/>
      <c r="O148" s="18">
        <v>5997400</v>
      </c>
      <c r="P148" s="4"/>
    </row>
    <row r="149" spans="1:16" ht="22.5" customHeight="1">
      <c r="A149" s="16">
        <v>926</v>
      </c>
      <c r="B149" s="248" t="s">
        <v>20</v>
      </c>
      <c r="C149" s="249"/>
      <c r="D149" s="18">
        <v>1482499</v>
      </c>
      <c r="E149" s="18"/>
      <c r="F149" s="18">
        <v>122625</v>
      </c>
      <c r="G149" s="18">
        <f t="shared" si="3"/>
        <v>1605124</v>
      </c>
      <c r="H149" s="29">
        <f t="shared" si="4"/>
        <v>1570070</v>
      </c>
      <c r="I149" s="18">
        <v>381900</v>
      </c>
      <c r="J149" s="18">
        <v>262000</v>
      </c>
      <c r="K149" s="18">
        <v>2000</v>
      </c>
      <c r="L149" s="19"/>
      <c r="M149" s="18"/>
      <c r="N149" s="34"/>
      <c r="O149" s="18">
        <v>35054</v>
      </c>
      <c r="P149" s="4"/>
    </row>
    <row r="150" spans="1:16" ht="12" customHeight="1">
      <c r="A150" s="25" t="s">
        <v>23</v>
      </c>
      <c r="B150" s="26" t="s">
        <v>27</v>
      </c>
      <c r="C150" s="26"/>
      <c r="D150" s="27">
        <f>SUM(D123:D130,D136:D149)</f>
        <v>124981898</v>
      </c>
      <c r="E150" s="27">
        <f aca="true" t="shared" si="5" ref="E150:O150">SUM(E123:E130,E136:E149)</f>
        <v>1407814</v>
      </c>
      <c r="F150" s="27">
        <f>SUM(F123:F130,F136:F149)</f>
        <v>1318834</v>
      </c>
      <c r="G150" s="27">
        <f t="shared" si="5"/>
        <v>124892918</v>
      </c>
      <c r="H150" s="27">
        <f t="shared" si="5"/>
        <v>85276649</v>
      </c>
      <c r="I150" s="27">
        <f>SUM(I123:I130,I136:I149)</f>
        <v>30695677</v>
      </c>
      <c r="J150" s="27">
        <f t="shared" si="5"/>
        <v>15591071</v>
      </c>
      <c r="K150" s="27">
        <f t="shared" si="5"/>
        <v>4958377</v>
      </c>
      <c r="L150" s="27">
        <f t="shared" si="5"/>
        <v>2755893</v>
      </c>
      <c r="M150" s="27">
        <f t="shared" si="5"/>
        <v>2263323</v>
      </c>
      <c r="N150" s="27">
        <f t="shared" si="5"/>
        <v>36000</v>
      </c>
      <c r="O150" s="27">
        <f t="shared" si="5"/>
        <v>39616269</v>
      </c>
      <c r="P150" s="31">
        <f>O150+H150</f>
        <v>124892918</v>
      </c>
    </row>
    <row r="151" spans="1:14" ht="5.25" customHeight="1">
      <c r="A151" s="15"/>
      <c r="B151" s="15"/>
      <c r="C151" s="15"/>
      <c r="D151" s="15"/>
      <c r="E151" s="15"/>
      <c r="F151" s="15"/>
      <c r="G151" s="15"/>
      <c r="H151" s="49"/>
      <c r="I151" s="49"/>
      <c r="J151" s="15"/>
      <c r="K151" s="15"/>
      <c r="L151" s="15"/>
      <c r="M151" s="15"/>
      <c r="N151" s="12"/>
    </row>
    <row r="152" spans="1:14" ht="13.5" customHeight="1">
      <c r="A152" s="15"/>
      <c r="B152" s="15"/>
      <c r="C152" s="15"/>
      <c r="D152" s="15"/>
      <c r="E152" s="172"/>
      <c r="F152" s="172"/>
      <c r="G152" s="15"/>
      <c r="H152" s="49"/>
      <c r="I152" s="49"/>
      <c r="J152" s="15"/>
      <c r="K152" s="15"/>
      <c r="L152" s="15"/>
      <c r="M152" s="15"/>
      <c r="N152" s="12"/>
    </row>
    <row r="153" spans="1:14" ht="5.25" customHeight="1">
      <c r="A153" s="15"/>
      <c r="B153" s="15"/>
      <c r="C153" s="15"/>
      <c r="D153" s="15"/>
      <c r="E153" s="15"/>
      <c r="F153" s="15"/>
      <c r="G153" s="15"/>
      <c r="H153" s="49"/>
      <c r="I153" s="49"/>
      <c r="J153" s="15"/>
      <c r="K153" s="15"/>
      <c r="L153" s="15"/>
      <c r="M153" s="15"/>
      <c r="N153" s="12"/>
    </row>
    <row r="154" spans="1:13" ht="12" customHeight="1">
      <c r="A154" s="38" t="s">
        <v>59</v>
      </c>
      <c r="B154" s="261" t="s">
        <v>146</v>
      </c>
      <c r="C154" s="261"/>
      <c r="D154" s="261"/>
      <c r="E154" s="261"/>
      <c r="F154" s="262"/>
      <c r="G154" s="39">
        <f>H150-G159-G160-G163-G164-G166-G167-G168-G170</f>
        <v>58894857</v>
      </c>
      <c r="H154" s="50"/>
      <c r="I154" s="173"/>
      <c r="J154" s="3"/>
      <c r="K154" s="3"/>
      <c r="L154" s="3"/>
      <c r="M154" s="3"/>
    </row>
    <row r="155" spans="1:13" ht="12" customHeight="1">
      <c r="A155" s="40" t="s">
        <v>60</v>
      </c>
      <c r="B155" s="263" t="s">
        <v>53</v>
      </c>
      <c r="C155" s="263"/>
      <c r="D155" s="263"/>
      <c r="E155" s="263"/>
      <c r="F155" s="264"/>
      <c r="G155" s="41">
        <f>I150</f>
        <v>30695677</v>
      </c>
      <c r="H155" s="50"/>
      <c r="I155" s="260"/>
      <c r="J155" s="260"/>
      <c r="K155" s="3"/>
      <c r="L155" s="3"/>
      <c r="M155" s="3"/>
    </row>
    <row r="156" spans="1:13" ht="12" customHeight="1">
      <c r="A156" s="40" t="s">
        <v>61</v>
      </c>
      <c r="B156" s="263" t="s">
        <v>62</v>
      </c>
      <c r="C156" s="263"/>
      <c r="D156" s="263"/>
      <c r="E156" s="263"/>
      <c r="F156" s="264"/>
      <c r="G156" s="41">
        <f>G154-G155</f>
        <v>28199180</v>
      </c>
      <c r="H156" s="56">
        <f>G154+G157+G160+G164+G166+G167+G168+G170</f>
        <v>86668218</v>
      </c>
      <c r="I156" s="260"/>
      <c r="J156" s="268"/>
      <c r="K156" s="3"/>
      <c r="L156" s="3"/>
      <c r="M156" s="3"/>
    </row>
    <row r="157" spans="1:13" ht="12" customHeight="1">
      <c r="A157" s="40" t="s">
        <v>63</v>
      </c>
      <c r="B157" s="263" t="s">
        <v>64</v>
      </c>
      <c r="C157" s="263"/>
      <c r="D157" s="263"/>
      <c r="E157" s="263"/>
      <c r="F157" s="264"/>
      <c r="G157" s="41">
        <f>G158+G159</f>
        <v>17181268</v>
      </c>
      <c r="H157" s="50"/>
      <c r="I157" s="51"/>
      <c r="J157" s="3"/>
      <c r="K157" s="3"/>
      <c r="L157" s="3"/>
      <c r="M157" s="3"/>
    </row>
    <row r="158" spans="1:13" ht="12" customHeight="1">
      <c r="A158" s="40"/>
      <c r="B158" s="267" t="s">
        <v>126</v>
      </c>
      <c r="C158" s="263"/>
      <c r="D158" s="263"/>
      <c r="E158" s="263"/>
      <c r="F158" s="105"/>
      <c r="G158" s="41">
        <v>1590197</v>
      </c>
      <c r="H158" s="50"/>
      <c r="I158" s="51"/>
      <c r="J158" s="3"/>
      <c r="K158" s="3"/>
      <c r="L158" s="3"/>
      <c r="M158" s="3"/>
    </row>
    <row r="159" spans="1:13" ht="12" customHeight="1">
      <c r="A159" s="40"/>
      <c r="B159" s="267" t="s">
        <v>127</v>
      </c>
      <c r="C159" s="263"/>
      <c r="D159" s="263"/>
      <c r="E159" s="263"/>
      <c r="F159" s="105"/>
      <c r="G159" s="41">
        <f>J150</f>
        <v>15591071</v>
      </c>
      <c r="H159" s="50"/>
      <c r="I159" s="51"/>
      <c r="J159" s="3"/>
      <c r="K159" s="3"/>
      <c r="L159" s="3"/>
      <c r="M159" s="3"/>
    </row>
    <row r="160" spans="1:13" ht="12" customHeight="1">
      <c r="A160" s="40" t="s">
        <v>65</v>
      </c>
      <c r="B160" s="263" t="s">
        <v>54</v>
      </c>
      <c r="C160" s="263"/>
      <c r="D160" s="263"/>
      <c r="E160" s="263"/>
      <c r="F160" s="264"/>
      <c r="G160" s="41">
        <f>K150</f>
        <v>4958377</v>
      </c>
      <c r="H160" s="50"/>
      <c r="I160" s="51"/>
      <c r="J160" s="3"/>
      <c r="K160" s="3"/>
      <c r="L160" s="3"/>
      <c r="M160" s="3"/>
    </row>
    <row r="161" spans="1:13" ht="12" customHeight="1">
      <c r="A161" s="42" t="s">
        <v>66</v>
      </c>
      <c r="B161" s="265" t="s">
        <v>67</v>
      </c>
      <c r="C161" s="265"/>
      <c r="D161" s="265"/>
      <c r="E161" s="265"/>
      <c r="F161" s="266"/>
      <c r="G161" s="43">
        <f>G163+G162</f>
        <v>17072357</v>
      </c>
      <c r="H161" s="50"/>
      <c r="I161" s="51"/>
      <c r="J161" s="3"/>
      <c r="K161" s="3"/>
      <c r="L161" s="3"/>
      <c r="M161" s="3"/>
    </row>
    <row r="162" spans="1:13" ht="12" customHeight="1">
      <c r="A162" s="40"/>
      <c r="B162" s="267" t="s">
        <v>128</v>
      </c>
      <c r="C162" s="263"/>
      <c r="D162" s="263"/>
      <c r="E162" s="263"/>
      <c r="F162" s="105"/>
      <c r="G162" s="43">
        <v>16873729</v>
      </c>
      <c r="H162" s="50"/>
      <c r="I162" s="51"/>
      <c r="J162" s="3"/>
      <c r="K162" s="3"/>
      <c r="L162" s="3"/>
      <c r="M162" s="3"/>
    </row>
    <row r="163" spans="1:13" ht="12" customHeight="1">
      <c r="A163" s="40"/>
      <c r="B163" s="267" t="s">
        <v>129</v>
      </c>
      <c r="C163" s="263"/>
      <c r="D163" s="263"/>
      <c r="E163" s="263"/>
      <c r="F163" s="105"/>
      <c r="G163" s="43">
        <v>198628</v>
      </c>
      <c r="H163" s="50"/>
      <c r="I163" s="51"/>
      <c r="J163" s="3"/>
      <c r="K163" s="3"/>
      <c r="L163" s="3"/>
      <c r="M163" s="3"/>
    </row>
    <row r="164" spans="1:9" ht="12" customHeight="1">
      <c r="A164" s="42" t="s">
        <v>68</v>
      </c>
      <c r="B164" s="265" t="s">
        <v>42</v>
      </c>
      <c r="C164" s="265"/>
      <c r="D164" s="265"/>
      <c r="E164" s="265"/>
      <c r="F164" s="266"/>
      <c r="G164" s="43">
        <f>L150</f>
        <v>2755893</v>
      </c>
      <c r="H164" s="50"/>
      <c r="I164" s="6"/>
    </row>
    <row r="165" spans="1:9" ht="12" customHeight="1">
      <c r="A165" s="42" t="s">
        <v>69</v>
      </c>
      <c r="B165" s="265" t="s">
        <v>83</v>
      </c>
      <c r="C165" s="265"/>
      <c r="D165" s="265"/>
      <c r="E165" s="265"/>
      <c r="F165" s="266"/>
      <c r="G165" s="43"/>
      <c r="H165" s="50"/>
      <c r="I165" s="6"/>
    </row>
    <row r="166" spans="1:9" ht="12" customHeight="1">
      <c r="A166" s="42" t="s">
        <v>70</v>
      </c>
      <c r="B166" s="296" t="s">
        <v>79</v>
      </c>
      <c r="C166" s="296"/>
      <c r="D166" s="296"/>
      <c r="E166" s="296"/>
      <c r="F166" s="297"/>
      <c r="G166" s="43">
        <f>M150</f>
        <v>2263323</v>
      </c>
      <c r="H166" s="50"/>
      <c r="I166" s="6"/>
    </row>
    <row r="167" spans="1:9" ht="19.5" customHeight="1">
      <c r="A167" s="44" t="s">
        <v>71</v>
      </c>
      <c r="B167" s="296" t="s">
        <v>72</v>
      </c>
      <c r="C167" s="296"/>
      <c r="D167" s="296"/>
      <c r="E167" s="296"/>
      <c r="F167" s="297"/>
      <c r="G167" s="41">
        <v>258500</v>
      </c>
      <c r="H167" s="50"/>
      <c r="I167" s="6"/>
    </row>
    <row r="168" spans="1:9" ht="18.75" customHeight="1">
      <c r="A168" s="45" t="s">
        <v>73</v>
      </c>
      <c r="B168" s="296" t="s">
        <v>74</v>
      </c>
      <c r="C168" s="296"/>
      <c r="D168" s="296"/>
      <c r="E168" s="296"/>
      <c r="F168" s="297"/>
      <c r="G168" s="41">
        <f>N150</f>
        <v>36000</v>
      </c>
      <c r="H168" s="50"/>
      <c r="I168" s="6"/>
    </row>
    <row r="169" spans="1:9" ht="19.5" customHeight="1">
      <c r="A169" s="45" t="s">
        <v>75</v>
      </c>
      <c r="B169" s="296" t="s">
        <v>76</v>
      </c>
      <c r="C169" s="296"/>
      <c r="D169" s="296"/>
      <c r="E169" s="296"/>
      <c r="F169" s="297"/>
      <c r="G169" s="41"/>
      <c r="H169" s="50"/>
      <c r="I169" s="6"/>
    </row>
    <row r="170" spans="1:9" ht="25.5" customHeight="1">
      <c r="A170" s="46" t="s">
        <v>77</v>
      </c>
      <c r="B170" s="294" t="s">
        <v>78</v>
      </c>
      <c r="C170" s="294"/>
      <c r="D170" s="294"/>
      <c r="E170" s="294"/>
      <c r="F170" s="295"/>
      <c r="G170" s="47">
        <v>320000</v>
      </c>
      <c r="H170" s="50"/>
      <c r="I170" s="6"/>
    </row>
    <row r="171" spans="1:9" ht="8.25" customHeight="1">
      <c r="A171" s="116"/>
      <c r="B171" s="113"/>
      <c r="C171" s="113"/>
      <c r="D171" s="113"/>
      <c r="E171" s="113"/>
      <c r="F171" s="113"/>
      <c r="G171" s="117"/>
      <c r="H171" s="118"/>
      <c r="I171" s="6"/>
    </row>
    <row r="172" spans="1:9" ht="15" customHeight="1">
      <c r="A172" s="114" t="s">
        <v>26</v>
      </c>
      <c r="B172" s="291" t="s">
        <v>137</v>
      </c>
      <c r="C172" s="292"/>
      <c r="D172" s="292"/>
      <c r="E172" s="292"/>
      <c r="F172" s="293"/>
      <c r="G172" s="115">
        <v>3340085</v>
      </c>
      <c r="H172" s="52"/>
      <c r="I172" s="6"/>
    </row>
    <row r="173" spans="1:9" ht="13.5" customHeight="1">
      <c r="A173" s="48" t="s">
        <v>26</v>
      </c>
      <c r="B173" s="288" t="s">
        <v>138</v>
      </c>
      <c r="C173" s="289"/>
      <c r="D173" s="289"/>
      <c r="E173" s="289"/>
      <c r="F173" s="290"/>
      <c r="G173" s="11">
        <v>3600000</v>
      </c>
      <c r="H173" s="53"/>
      <c r="I173" s="6"/>
    </row>
    <row r="174" spans="1:9" ht="13.5" customHeight="1">
      <c r="A174" s="48" t="s">
        <v>136</v>
      </c>
      <c r="B174" s="288" t="s">
        <v>135</v>
      </c>
      <c r="C174" s="289"/>
      <c r="D174" s="289"/>
      <c r="E174" s="289"/>
      <c r="F174" s="290"/>
      <c r="G174" s="11">
        <v>40000</v>
      </c>
      <c r="H174" s="53"/>
      <c r="I174" s="6"/>
    </row>
    <row r="175" spans="1:9" ht="12.75">
      <c r="A175" s="9" t="s">
        <v>24</v>
      </c>
      <c r="B175" s="285" t="s">
        <v>28</v>
      </c>
      <c r="C175" s="286"/>
      <c r="D175" s="286"/>
      <c r="E175" s="286"/>
      <c r="F175" s="287"/>
      <c r="G175" s="10">
        <f>G172+G173+G174</f>
        <v>6980085</v>
      </c>
      <c r="H175" s="54"/>
      <c r="I175" s="6"/>
    </row>
    <row r="176" spans="1:9" ht="16.5" customHeight="1">
      <c r="A176" s="13" t="s">
        <v>25</v>
      </c>
      <c r="B176" s="282" t="s">
        <v>139</v>
      </c>
      <c r="C176" s="283"/>
      <c r="D176" s="283"/>
      <c r="E176" s="283"/>
      <c r="F176" s="284"/>
      <c r="G176" s="32">
        <f>G175+G150</f>
        <v>131873003</v>
      </c>
      <c r="H176" s="55"/>
      <c r="I176" s="6"/>
    </row>
    <row r="177" spans="1:9" ht="16.5" customHeight="1">
      <c r="A177" s="111"/>
      <c r="B177" s="110"/>
      <c r="C177" s="110"/>
      <c r="D177" s="110"/>
      <c r="E177" s="110"/>
      <c r="F177" s="110"/>
      <c r="G177" s="112"/>
      <c r="H177" s="55"/>
      <c r="I177" s="6"/>
    </row>
    <row r="178" spans="1:9" ht="16.5" customHeight="1">
      <c r="A178" s="111"/>
      <c r="B178" s="110"/>
      <c r="C178" s="110"/>
      <c r="D178" s="110"/>
      <c r="E178" s="110"/>
      <c r="F178" s="110"/>
      <c r="G178" s="112"/>
      <c r="H178" s="55"/>
      <c r="I178" s="6"/>
    </row>
    <row r="179" spans="1:9" ht="16.5" customHeight="1">
      <c r="A179" s="111"/>
      <c r="B179" s="110"/>
      <c r="C179" s="110"/>
      <c r="D179" s="110"/>
      <c r="E179" s="110"/>
      <c r="F179" s="110"/>
      <c r="G179" s="112"/>
      <c r="H179" s="55"/>
      <c r="I179" s="6"/>
    </row>
    <row r="180" spans="1:9" ht="16.5" customHeight="1">
      <c r="A180" s="111"/>
      <c r="B180" s="110"/>
      <c r="C180" s="110"/>
      <c r="D180" s="110"/>
      <c r="E180" s="110"/>
      <c r="F180" s="110"/>
      <c r="G180" s="112"/>
      <c r="H180" s="55"/>
      <c r="I180" s="6"/>
    </row>
    <row r="181" spans="1:9" ht="16.5" customHeight="1">
      <c r="A181" s="111"/>
      <c r="B181" s="110"/>
      <c r="C181" s="110"/>
      <c r="D181" s="110"/>
      <c r="E181" s="110"/>
      <c r="F181" s="110"/>
      <c r="G181" s="112"/>
      <c r="H181" s="55"/>
      <c r="I181" s="6"/>
    </row>
    <row r="182" spans="1:9" ht="16.5" customHeight="1">
      <c r="A182" s="111"/>
      <c r="B182" s="110"/>
      <c r="C182" s="110"/>
      <c r="D182" s="110"/>
      <c r="E182" s="110"/>
      <c r="F182" s="110"/>
      <c r="G182" s="112"/>
      <c r="H182" s="55"/>
      <c r="I182" s="6"/>
    </row>
    <row r="183" spans="1:9" ht="16.5" customHeight="1">
      <c r="A183" s="111"/>
      <c r="B183" s="110"/>
      <c r="C183" s="110"/>
      <c r="D183" s="110"/>
      <c r="E183" s="110"/>
      <c r="F183" s="110"/>
      <c r="G183" s="112"/>
      <c r="H183" s="55"/>
      <c r="I183" s="6"/>
    </row>
    <row r="184" spans="1:9" ht="16.5" customHeight="1">
      <c r="A184" s="111"/>
      <c r="B184" s="110"/>
      <c r="C184" s="110"/>
      <c r="D184" s="110"/>
      <c r="E184" s="110"/>
      <c r="F184" s="110"/>
      <c r="G184" s="112"/>
      <c r="H184" s="55"/>
      <c r="I184" s="6"/>
    </row>
    <row r="185" spans="1:9" ht="16.5" customHeight="1">
      <c r="A185" s="111"/>
      <c r="B185" s="110"/>
      <c r="C185" s="110"/>
      <c r="D185" s="110"/>
      <c r="E185" s="110"/>
      <c r="F185" s="110"/>
      <c r="G185" s="112"/>
      <c r="H185" s="55"/>
      <c r="I185" s="6"/>
    </row>
    <row r="186" spans="1:9" ht="16.5" customHeight="1">
      <c r="A186" s="111"/>
      <c r="B186" s="110"/>
      <c r="C186" s="110"/>
      <c r="D186" s="110"/>
      <c r="E186" s="110"/>
      <c r="F186" s="110"/>
      <c r="G186" s="112"/>
      <c r="H186" s="55"/>
      <c r="I186" s="6"/>
    </row>
    <row r="187" spans="1:9" ht="16.5" customHeight="1">
      <c r="A187" s="111"/>
      <c r="B187" s="110"/>
      <c r="C187" s="110"/>
      <c r="D187" s="110"/>
      <c r="E187" s="110"/>
      <c r="F187" s="110"/>
      <c r="G187" s="112"/>
      <c r="H187" s="55"/>
      <c r="I187" s="6"/>
    </row>
    <row r="188" spans="1:9" ht="15.75" customHeight="1">
      <c r="A188" s="8" t="s">
        <v>4</v>
      </c>
      <c r="B188" s="271" t="s">
        <v>147</v>
      </c>
      <c r="C188" s="271"/>
      <c r="D188" s="271"/>
      <c r="E188" s="271"/>
      <c r="F188" s="271"/>
      <c r="G188" s="271"/>
      <c r="H188" s="280">
        <v>121935638</v>
      </c>
      <c r="I188" s="281"/>
    </row>
    <row r="189" spans="1:9" ht="13.5" customHeight="1">
      <c r="A189" s="8"/>
      <c r="B189" s="299" t="s">
        <v>31</v>
      </c>
      <c r="C189" s="299"/>
      <c r="D189" s="299"/>
      <c r="E189" s="299"/>
      <c r="F189" s="299"/>
      <c r="G189" s="299"/>
      <c r="H189" s="278">
        <f>'[2]Arkusz1'!$G$66</f>
        <v>1035832</v>
      </c>
      <c r="I189" s="277"/>
    </row>
    <row r="190" spans="1:9" ht="13.5" customHeight="1">
      <c r="A190" s="8"/>
      <c r="B190" s="299" t="s">
        <v>32</v>
      </c>
      <c r="C190" s="299"/>
      <c r="D190" s="299"/>
      <c r="E190" s="299"/>
      <c r="F190" s="299"/>
      <c r="G190" s="299"/>
      <c r="H190" s="278">
        <f>'[2]Arkusz1'!$I$66</f>
        <v>946852</v>
      </c>
      <c r="I190" s="277"/>
    </row>
    <row r="191" spans="1:9" ht="14.25" customHeight="1">
      <c r="A191" s="8" t="s">
        <v>5</v>
      </c>
      <c r="B191" s="275" t="s">
        <v>45</v>
      </c>
      <c r="C191" s="276"/>
      <c r="D191" s="276"/>
      <c r="E191" s="276"/>
      <c r="F191" s="276"/>
      <c r="G191" s="277"/>
      <c r="H191" s="280">
        <f>H188+H190-H189</f>
        <v>121846658</v>
      </c>
      <c r="I191" s="281"/>
    </row>
    <row r="192" spans="1:9" ht="14.25" customHeight="1">
      <c r="A192" s="8" t="s">
        <v>6</v>
      </c>
      <c r="B192" s="275" t="s">
        <v>8</v>
      </c>
      <c r="C192" s="276"/>
      <c r="D192" s="276"/>
      <c r="E192" s="276"/>
      <c r="F192" s="276"/>
      <c r="G192" s="277"/>
      <c r="H192" s="278">
        <f>'[1]Arkusz1'!$J$66</f>
        <v>1026345</v>
      </c>
      <c r="I192" s="277"/>
    </row>
    <row r="193" spans="1:11" ht="15.75">
      <c r="A193" s="8" t="s">
        <v>7</v>
      </c>
      <c r="B193" s="275" t="s">
        <v>48</v>
      </c>
      <c r="C193" s="276"/>
      <c r="D193" s="276"/>
      <c r="E193" s="276"/>
      <c r="F193" s="276"/>
      <c r="G193" s="277"/>
      <c r="H193" s="278">
        <f>'[1]Arkusz1'!$J$65</f>
        <v>9000000</v>
      </c>
      <c r="I193" s="277"/>
      <c r="K193" s="4"/>
    </row>
    <row r="194" spans="1:11" ht="15" customHeight="1">
      <c r="A194" s="8"/>
      <c r="B194" s="272" t="s">
        <v>9</v>
      </c>
      <c r="C194" s="273"/>
      <c r="D194" s="273"/>
      <c r="E194" s="273"/>
      <c r="F194" s="273"/>
      <c r="G194" s="274"/>
      <c r="H194" s="280">
        <f>H191+H192+H193</f>
        <v>131873003</v>
      </c>
      <c r="I194" s="281"/>
      <c r="K194" s="4"/>
    </row>
    <row r="195" spans="1:9" ht="10.5" customHeight="1">
      <c r="A195" s="8"/>
      <c r="B195" s="275"/>
      <c r="C195" s="276"/>
      <c r="D195" s="276"/>
      <c r="E195" s="276"/>
      <c r="F195" s="276"/>
      <c r="G195" s="277"/>
      <c r="H195" s="275"/>
      <c r="I195" s="277"/>
    </row>
    <row r="196" spans="1:9" ht="15" customHeight="1">
      <c r="A196" s="8" t="s">
        <v>4</v>
      </c>
      <c r="B196" s="272" t="s">
        <v>148</v>
      </c>
      <c r="C196" s="273"/>
      <c r="D196" s="273"/>
      <c r="E196" s="273"/>
      <c r="F196" s="273"/>
      <c r="G196" s="274"/>
      <c r="H196" s="280">
        <v>124981898</v>
      </c>
      <c r="I196" s="281"/>
    </row>
    <row r="197" spans="1:12" ht="15.75">
      <c r="A197" s="8"/>
      <c r="B197" s="275" t="s">
        <v>33</v>
      </c>
      <c r="C197" s="276"/>
      <c r="D197" s="276"/>
      <c r="E197" s="276"/>
      <c r="F197" s="276"/>
      <c r="G197" s="277"/>
      <c r="H197" s="278">
        <f>E150</f>
        <v>1407814</v>
      </c>
      <c r="I197" s="277"/>
      <c r="K197" s="298"/>
      <c r="L197" s="298"/>
    </row>
    <row r="198" spans="1:9" ht="15.75">
      <c r="A198" s="8"/>
      <c r="B198" s="275" t="s">
        <v>34</v>
      </c>
      <c r="C198" s="276"/>
      <c r="D198" s="276"/>
      <c r="E198" s="276"/>
      <c r="F198" s="276"/>
      <c r="G198" s="277"/>
      <c r="H198" s="278">
        <f>F150</f>
        <v>1318834</v>
      </c>
      <c r="I198" s="277"/>
    </row>
    <row r="199" spans="1:9" ht="15.75">
      <c r="A199" s="8" t="s">
        <v>5</v>
      </c>
      <c r="B199" s="275" t="s">
        <v>46</v>
      </c>
      <c r="C199" s="276"/>
      <c r="D199" s="276"/>
      <c r="E199" s="276"/>
      <c r="F199" s="276"/>
      <c r="G199" s="277"/>
      <c r="H199" s="280">
        <f>H196+H198-H197</f>
        <v>124892918</v>
      </c>
      <c r="I199" s="281"/>
    </row>
    <row r="200" spans="1:9" ht="15.75">
      <c r="A200" s="8" t="s">
        <v>6</v>
      </c>
      <c r="B200" s="275" t="s">
        <v>50</v>
      </c>
      <c r="C200" s="276"/>
      <c r="D200" s="276"/>
      <c r="E200" s="276"/>
      <c r="F200" s="276"/>
      <c r="G200" s="277"/>
      <c r="H200" s="278">
        <f>G172</f>
        <v>3340085</v>
      </c>
      <c r="I200" s="277"/>
    </row>
    <row r="201" spans="1:9" ht="15.75">
      <c r="A201" s="8" t="s">
        <v>7</v>
      </c>
      <c r="B201" s="275" t="s">
        <v>49</v>
      </c>
      <c r="C201" s="276"/>
      <c r="D201" s="276"/>
      <c r="E201" s="276"/>
      <c r="F201" s="276"/>
      <c r="G201" s="277"/>
      <c r="H201" s="278">
        <f>G173</f>
        <v>3600000</v>
      </c>
      <c r="I201" s="277"/>
    </row>
    <row r="202" spans="1:9" ht="15.75">
      <c r="A202" s="8" t="s">
        <v>86</v>
      </c>
      <c r="B202" s="275" t="s">
        <v>85</v>
      </c>
      <c r="C202" s="276"/>
      <c r="D202" s="276"/>
      <c r="E202" s="276"/>
      <c r="F202" s="276"/>
      <c r="G202" s="277"/>
      <c r="H202" s="278">
        <v>40000</v>
      </c>
      <c r="I202" s="279"/>
    </row>
    <row r="203" spans="1:11" ht="18" customHeight="1">
      <c r="A203" s="7"/>
      <c r="B203" s="272" t="s">
        <v>51</v>
      </c>
      <c r="C203" s="273"/>
      <c r="D203" s="273"/>
      <c r="E203" s="273"/>
      <c r="F203" s="273"/>
      <c r="G203" s="274"/>
      <c r="H203" s="280">
        <f>H199+H200+H201+H202</f>
        <v>131873003</v>
      </c>
      <c r="I203" s="281"/>
      <c r="K203" s="4"/>
    </row>
    <row r="204" spans="1:5" ht="12.75">
      <c r="A204" s="1"/>
      <c r="D204" s="5"/>
      <c r="E204" s="6"/>
    </row>
    <row r="205" spans="1:9" ht="15" customHeight="1">
      <c r="A205" s="270" t="s">
        <v>82</v>
      </c>
      <c r="B205" s="270"/>
      <c r="C205" s="270"/>
      <c r="D205" s="270"/>
      <c r="E205" s="270"/>
      <c r="F205" s="270"/>
      <c r="G205" s="270"/>
      <c r="H205" s="270"/>
      <c r="I205" s="270"/>
    </row>
    <row r="206" spans="1:9" ht="41.25" customHeight="1">
      <c r="A206" s="58" t="s">
        <v>80</v>
      </c>
      <c r="B206" s="269" t="s">
        <v>142</v>
      </c>
      <c r="C206" s="269"/>
      <c r="D206" s="269"/>
      <c r="E206" s="269"/>
      <c r="F206" s="269"/>
      <c r="G206" s="269"/>
      <c r="H206" s="269"/>
      <c r="I206" s="269"/>
    </row>
    <row r="207" spans="1:9" ht="15">
      <c r="A207" s="58" t="s">
        <v>80</v>
      </c>
      <c r="B207" s="59" t="s">
        <v>81</v>
      </c>
      <c r="C207" s="59"/>
      <c r="D207" s="57"/>
      <c r="E207" s="57"/>
      <c r="F207" s="57"/>
      <c r="G207" s="57"/>
      <c r="H207" s="57"/>
      <c r="I207" s="57"/>
    </row>
    <row r="208" ht="12.75">
      <c r="A208" s="1"/>
    </row>
  </sheetData>
  <mergeCells count="222">
    <mergeCell ref="D42:G42"/>
    <mergeCell ref="D46:G46"/>
    <mergeCell ref="D47:G47"/>
    <mergeCell ref="J69:K69"/>
    <mergeCell ref="D61:G61"/>
    <mergeCell ref="D62:G62"/>
    <mergeCell ref="D63:G63"/>
    <mergeCell ref="D65:G65"/>
    <mergeCell ref="D55:G55"/>
    <mergeCell ref="D57:G57"/>
    <mergeCell ref="D78:G78"/>
    <mergeCell ref="D75:G75"/>
    <mergeCell ref="D77:G77"/>
    <mergeCell ref="D73:G73"/>
    <mergeCell ref="D74:G74"/>
    <mergeCell ref="D26:G26"/>
    <mergeCell ref="D52:G52"/>
    <mergeCell ref="D51:G51"/>
    <mergeCell ref="D56:G56"/>
    <mergeCell ref="D28:G28"/>
    <mergeCell ref="D29:G29"/>
    <mergeCell ref="D30:G30"/>
    <mergeCell ref="D45:G45"/>
    <mergeCell ref="D40:G40"/>
    <mergeCell ref="D41:G41"/>
    <mergeCell ref="D103:G103"/>
    <mergeCell ref="D104:G104"/>
    <mergeCell ref="D71:G71"/>
    <mergeCell ref="N56:O56"/>
    <mergeCell ref="D66:G66"/>
    <mergeCell ref="D58:G58"/>
    <mergeCell ref="D81:G81"/>
    <mergeCell ref="D80:G80"/>
    <mergeCell ref="D79:G79"/>
    <mergeCell ref="D76:G76"/>
    <mergeCell ref="H188:I188"/>
    <mergeCell ref="B190:G190"/>
    <mergeCell ref="B197:G197"/>
    <mergeCell ref="B196:G196"/>
    <mergeCell ref="B195:G195"/>
    <mergeCell ref="B194:G194"/>
    <mergeCell ref="B191:G191"/>
    <mergeCell ref="B193:G193"/>
    <mergeCell ref="B192:G192"/>
    <mergeCell ref="B189:G189"/>
    <mergeCell ref="K197:L197"/>
    <mergeCell ref="H195:I195"/>
    <mergeCell ref="H190:I190"/>
    <mergeCell ref="H189:I189"/>
    <mergeCell ref="H194:I194"/>
    <mergeCell ref="H193:I193"/>
    <mergeCell ref="H192:I192"/>
    <mergeCell ref="H191:I191"/>
    <mergeCell ref="H197:I197"/>
    <mergeCell ref="H196:I196"/>
    <mergeCell ref="B170:F170"/>
    <mergeCell ref="B169:F169"/>
    <mergeCell ref="B163:E163"/>
    <mergeCell ref="B168:F168"/>
    <mergeCell ref="B167:F167"/>
    <mergeCell ref="B164:F164"/>
    <mergeCell ref="B166:F166"/>
    <mergeCell ref="B176:F176"/>
    <mergeCell ref="B175:F175"/>
    <mergeCell ref="B173:F173"/>
    <mergeCell ref="B172:F172"/>
    <mergeCell ref="B174:F174"/>
    <mergeCell ref="H198:I198"/>
    <mergeCell ref="B201:G201"/>
    <mergeCell ref="B200:G200"/>
    <mergeCell ref="B199:G199"/>
    <mergeCell ref="B198:G198"/>
    <mergeCell ref="B206:I206"/>
    <mergeCell ref="A205:I205"/>
    <mergeCell ref="B188:G188"/>
    <mergeCell ref="B203:G203"/>
    <mergeCell ref="B202:G202"/>
    <mergeCell ref="H202:I202"/>
    <mergeCell ref="H203:I203"/>
    <mergeCell ref="H201:I201"/>
    <mergeCell ref="H200:I200"/>
    <mergeCell ref="H199:I199"/>
    <mergeCell ref="B162:E162"/>
    <mergeCell ref="B165:F165"/>
    <mergeCell ref="B141:C141"/>
    <mergeCell ref="B142:C142"/>
    <mergeCell ref="B149:C149"/>
    <mergeCell ref="B144:C144"/>
    <mergeCell ref="B148:C148"/>
    <mergeCell ref="B147:C147"/>
    <mergeCell ref="I155:J155"/>
    <mergeCell ref="B154:F154"/>
    <mergeCell ref="B160:F160"/>
    <mergeCell ref="B161:F161"/>
    <mergeCell ref="B157:F157"/>
    <mergeCell ref="B156:F156"/>
    <mergeCell ref="B155:F155"/>
    <mergeCell ref="B158:E158"/>
    <mergeCell ref="B159:E159"/>
    <mergeCell ref="I156:J156"/>
    <mergeCell ref="I120:N120"/>
    <mergeCell ref="M121:N121"/>
    <mergeCell ref="A119:A122"/>
    <mergeCell ref="D105:G105"/>
    <mergeCell ref="M115:N115"/>
    <mergeCell ref="D109:G109"/>
    <mergeCell ref="G119:G122"/>
    <mergeCell ref="E119:F120"/>
    <mergeCell ref="F121:F122"/>
    <mergeCell ref="B119:C122"/>
    <mergeCell ref="A6:H6"/>
    <mergeCell ref="H8:I8"/>
    <mergeCell ref="A8:C8"/>
    <mergeCell ref="D8:G9"/>
    <mergeCell ref="J8:K8"/>
    <mergeCell ref="L8:M8"/>
    <mergeCell ref="H119:O119"/>
    <mergeCell ref="H120:H122"/>
    <mergeCell ref="O120:O122"/>
    <mergeCell ref="I121:I122"/>
    <mergeCell ref="J121:J122"/>
    <mergeCell ref="K121:K122"/>
    <mergeCell ref="L121:L122"/>
    <mergeCell ref="J36:K36"/>
    <mergeCell ref="D107:G107"/>
    <mergeCell ref="D96:G96"/>
    <mergeCell ref="D91:G91"/>
    <mergeCell ref="D87:G87"/>
    <mergeCell ref="D106:G106"/>
    <mergeCell ref="D94:G94"/>
    <mergeCell ref="D88:G88"/>
    <mergeCell ref="D90:G90"/>
    <mergeCell ref="D89:G89"/>
    <mergeCell ref="D95:G95"/>
    <mergeCell ref="D16:G16"/>
    <mergeCell ref="D14:G14"/>
    <mergeCell ref="D15:G15"/>
    <mergeCell ref="D17:G17"/>
    <mergeCell ref="B126:C126"/>
    <mergeCell ref="B127:C127"/>
    <mergeCell ref="C115:G115"/>
    <mergeCell ref="E121:E122"/>
    <mergeCell ref="A117:F117"/>
    <mergeCell ref="B124:C124"/>
    <mergeCell ref="B125:C125"/>
    <mergeCell ref="D119:D122"/>
    <mergeCell ref="B137:C137"/>
    <mergeCell ref="B128:C128"/>
    <mergeCell ref="B146:C146"/>
    <mergeCell ref="B143:C143"/>
    <mergeCell ref="B145:C145"/>
    <mergeCell ref="B138:C138"/>
    <mergeCell ref="B140:C140"/>
    <mergeCell ref="B139:C139"/>
    <mergeCell ref="D108:G108"/>
    <mergeCell ref="D112:G112"/>
    <mergeCell ref="D113:G113"/>
    <mergeCell ref="D114:G114"/>
    <mergeCell ref="D111:G111"/>
    <mergeCell ref="D110:G110"/>
    <mergeCell ref="D97:G97"/>
    <mergeCell ref="D98:G98"/>
    <mergeCell ref="A101:C101"/>
    <mergeCell ref="D101:G102"/>
    <mergeCell ref="D93:G93"/>
    <mergeCell ref="D10:G10"/>
    <mergeCell ref="D11:G11"/>
    <mergeCell ref="D12:G12"/>
    <mergeCell ref="D13:G13"/>
    <mergeCell ref="D38:G38"/>
    <mergeCell ref="D44:G44"/>
    <mergeCell ref="D43:G43"/>
    <mergeCell ref="D18:G18"/>
    <mergeCell ref="D39:G39"/>
    <mergeCell ref="D19:G19"/>
    <mergeCell ref="D27:G27"/>
    <mergeCell ref="D48:G48"/>
    <mergeCell ref="D49:G49"/>
    <mergeCell ref="D20:G20"/>
    <mergeCell ref="D21:G21"/>
    <mergeCell ref="D22:G22"/>
    <mergeCell ref="D23:G23"/>
    <mergeCell ref="D24:G24"/>
    <mergeCell ref="D25:G25"/>
    <mergeCell ref="D92:G92"/>
    <mergeCell ref="D72:G72"/>
    <mergeCell ref="D67:G67"/>
    <mergeCell ref="D53:G53"/>
    <mergeCell ref="D54:G54"/>
    <mergeCell ref="D59:G59"/>
    <mergeCell ref="D82:G82"/>
    <mergeCell ref="D83:G83"/>
    <mergeCell ref="D84:G84"/>
    <mergeCell ref="D86:G86"/>
    <mergeCell ref="D85:G85"/>
    <mergeCell ref="A36:C36"/>
    <mergeCell ref="D36:G37"/>
    <mergeCell ref="H36:I36"/>
    <mergeCell ref="A69:C69"/>
    <mergeCell ref="D69:G70"/>
    <mergeCell ref="H69:I69"/>
    <mergeCell ref="D50:G50"/>
    <mergeCell ref="D64:G64"/>
    <mergeCell ref="D60:G60"/>
    <mergeCell ref="H101:I101"/>
    <mergeCell ref="J101:K101"/>
    <mergeCell ref="A132:A135"/>
    <mergeCell ref="B132:C135"/>
    <mergeCell ref="D132:D135"/>
    <mergeCell ref="E132:F133"/>
    <mergeCell ref="G132:G135"/>
    <mergeCell ref="H132:O132"/>
    <mergeCell ref="H133:H135"/>
    <mergeCell ref="I133:N133"/>
    <mergeCell ref="O133:O135"/>
    <mergeCell ref="E134:E135"/>
    <mergeCell ref="F134:F135"/>
    <mergeCell ref="I134:I135"/>
    <mergeCell ref="J134:J135"/>
    <mergeCell ref="K134:K135"/>
    <mergeCell ref="L134:L135"/>
    <mergeCell ref="M134:N1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7" sqref="A7:L28"/>
    </sheetView>
  </sheetViews>
  <sheetFormatPr defaultColWidth="9.00390625" defaultRowHeight="12.75"/>
  <sheetData>
    <row r="1" spans="11:12" ht="15.75">
      <c r="K1" s="60" t="s">
        <v>87</v>
      </c>
      <c r="L1" s="61"/>
    </row>
    <row r="2" spans="11:12" ht="15.75">
      <c r="K2" s="61"/>
      <c r="L2" s="36"/>
    </row>
    <row r="3" spans="11:12" ht="12.75">
      <c r="K3" s="35" t="s">
        <v>84</v>
      </c>
      <c r="L3" s="35"/>
    </row>
    <row r="4" spans="11:12" ht="12.75">
      <c r="K4" s="35" t="s">
        <v>88</v>
      </c>
      <c r="L4" s="35"/>
    </row>
    <row r="5" spans="11:12" ht="12.75">
      <c r="K5" s="35" t="s">
        <v>89</v>
      </c>
      <c r="L5" s="36"/>
    </row>
    <row r="6" spans="11:12" ht="12.75">
      <c r="K6" s="35"/>
      <c r="L6" s="36"/>
    </row>
    <row r="7" spans="1:12" ht="12.75">
      <c r="A7" s="258" t="s">
        <v>90</v>
      </c>
      <c r="B7" s="258"/>
      <c r="C7" s="258"/>
      <c r="D7" s="258"/>
      <c r="E7" s="258"/>
      <c r="F7" s="258"/>
      <c r="G7" s="258"/>
      <c r="H7" s="62"/>
      <c r="I7" s="62"/>
      <c r="J7" s="62"/>
      <c r="K7" s="62"/>
      <c r="L7" s="36"/>
    </row>
    <row r="8" spans="11:12" ht="12.75">
      <c r="K8" s="35"/>
      <c r="L8" s="36"/>
    </row>
    <row r="9" spans="1:12" ht="12.75">
      <c r="A9" s="329" t="s">
        <v>91</v>
      </c>
      <c r="B9" s="329"/>
      <c r="C9" s="329"/>
      <c r="D9" s="299" t="s">
        <v>92</v>
      </c>
      <c r="E9" s="299"/>
      <c r="F9" s="299"/>
      <c r="G9" s="320" t="s">
        <v>93</v>
      </c>
      <c r="H9" s="320"/>
      <c r="I9" s="320" t="s">
        <v>94</v>
      </c>
      <c r="J9" s="320"/>
      <c r="K9" s="321" t="s">
        <v>95</v>
      </c>
      <c r="L9" s="322"/>
    </row>
    <row r="10" spans="1:12" ht="25.5">
      <c r="A10" s="63" t="s">
        <v>36</v>
      </c>
      <c r="B10" s="63" t="s">
        <v>96</v>
      </c>
      <c r="C10" s="64" t="s">
        <v>97</v>
      </c>
      <c r="D10" s="299"/>
      <c r="E10" s="299"/>
      <c r="F10" s="299"/>
      <c r="G10" s="65" t="s">
        <v>98</v>
      </c>
      <c r="H10" s="67" t="s">
        <v>99</v>
      </c>
      <c r="I10" s="65" t="s">
        <v>98</v>
      </c>
      <c r="J10" s="67" t="s">
        <v>99</v>
      </c>
      <c r="K10" s="65" t="s">
        <v>98</v>
      </c>
      <c r="L10" s="67" t="s">
        <v>99</v>
      </c>
    </row>
    <row r="11" spans="1:12" ht="12.75">
      <c r="A11" s="68">
        <v>801</v>
      </c>
      <c r="B11" s="68"/>
      <c r="C11" s="68"/>
      <c r="D11" s="323" t="s">
        <v>100</v>
      </c>
      <c r="E11" s="324"/>
      <c r="F11" s="325"/>
      <c r="G11" s="68"/>
      <c r="H11" s="68"/>
      <c r="I11" s="69">
        <f>I12</f>
        <v>12000</v>
      </c>
      <c r="J11" s="68"/>
      <c r="K11" s="69">
        <f>K42</f>
        <v>0</v>
      </c>
      <c r="L11" s="69"/>
    </row>
    <row r="12" spans="1:12" ht="12.75">
      <c r="A12" s="70"/>
      <c r="B12" s="70">
        <v>80101</v>
      </c>
      <c r="C12" s="70"/>
      <c r="D12" s="326" t="s">
        <v>101</v>
      </c>
      <c r="E12" s="327"/>
      <c r="F12" s="328"/>
      <c r="G12" s="70"/>
      <c r="H12" s="70"/>
      <c r="I12" s="71">
        <f>I13</f>
        <v>12000</v>
      </c>
      <c r="J12" s="70"/>
      <c r="K12" s="71">
        <v>17000</v>
      </c>
      <c r="L12" s="71"/>
    </row>
    <row r="13" spans="1:12" ht="12.75">
      <c r="A13" s="72"/>
      <c r="B13" s="72"/>
      <c r="C13" s="72">
        <v>2030</v>
      </c>
      <c r="D13" s="317" t="s">
        <v>102</v>
      </c>
      <c r="E13" s="318"/>
      <c r="F13" s="319"/>
      <c r="G13" s="72"/>
      <c r="H13" s="72"/>
      <c r="I13" s="73">
        <v>12000</v>
      </c>
      <c r="J13" s="72"/>
      <c r="K13" s="73">
        <v>12000</v>
      </c>
      <c r="L13" s="72"/>
    </row>
    <row r="14" spans="1:12" ht="12.75">
      <c r="A14" s="68">
        <v>852</v>
      </c>
      <c r="B14" s="68"/>
      <c r="C14" s="68"/>
      <c r="D14" s="231" t="s">
        <v>103</v>
      </c>
      <c r="E14" s="232"/>
      <c r="F14" s="233"/>
      <c r="G14" s="69">
        <f>G17</f>
        <v>99092</v>
      </c>
      <c r="H14" s="68"/>
      <c r="I14" s="69">
        <f>I15</f>
        <v>4500</v>
      </c>
      <c r="J14" s="68"/>
      <c r="K14" s="69">
        <f>J43</f>
        <v>0</v>
      </c>
      <c r="L14" s="68"/>
    </row>
    <row r="15" spans="1:12" ht="12.75">
      <c r="A15" s="70"/>
      <c r="B15" s="70">
        <v>85219</v>
      </c>
      <c r="C15" s="70"/>
      <c r="D15" s="216" t="s">
        <v>104</v>
      </c>
      <c r="E15" s="217"/>
      <c r="F15" s="218"/>
      <c r="G15" s="70"/>
      <c r="H15" s="70"/>
      <c r="I15" s="71">
        <f>I16</f>
        <v>4500</v>
      </c>
      <c r="J15" s="70"/>
      <c r="K15" s="71">
        <v>72700</v>
      </c>
      <c r="L15" s="70"/>
    </row>
    <row r="16" spans="1:12" ht="12.75">
      <c r="A16" s="72"/>
      <c r="B16" s="72"/>
      <c r="C16" s="72">
        <v>2030</v>
      </c>
      <c r="D16" s="311" t="s">
        <v>102</v>
      </c>
      <c r="E16" s="312"/>
      <c r="F16" s="313"/>
      <c r="G16" s="72"/>
      <c r="H16" s="72"/>
      <c r="I16" s="73">
        <v>4500</v>
      </c>
      <c r="J16" s="72"/>
      <c r="K16" s="73">
        <v>70500</v>
      </c>
      <c r="L16" s="72"/>
    </row>
    <row r="17" spans="1:12" ht="12.75">
      <c r="A17" s="70"/>
      <c r="B17" s="70">
        <v>85219</v>
      </c>
      <c r="C17" s="70"/>
      <c r="D17" s="216" t="s">
        <v>105</v>
      </c>
      <c r="E17" s="217"/>
      <c r="F17" s="218"/>
      <c r="G17" s="71">
        <f>SUM(G18:G19)</f>
        <v>99092</v>
      </c>
      <c r="H17" s="70"/>
      <c r="I17" s="71"/>
      <c r="J17" s="70"/>
      <c r="K17" s="70">
        <v>0</v>
      </c>
      <c r="L17" s="70"/>
    </row>
    <row r="18" spans="1:12" ht="12.75">
      <c r="A18" s="74"/>
      <c r="B18" s="74"/>
      <c r="C18" s="75">
        <v>2008</v>
      </c>
      <c r="D18" s="314" t="s">
        <v>106</v>
      </c>
      <c r="E18" s="315"/>
      <c r="F18" s="316"/>
      <c r="G18" s="76">
        <v>94110</v>
      </c>
      <c r="H18" s="75"/>
      <c r="I18" s="76"/>
      <c r="J18" s="75"/>
      <c r="K18" s="75">
        <v>0</v>
      </c>
      <c r="L18" s="75"/>
    </row>
    <row r="19" spans="1:12" ht="12.75">
      <c r="A19" s="77"/>
      <c r="B19" s="77"/>
      <c r="C19" s="78">
        <v>2009</v>
      </c>
      <c r="D19" s="311" t="s">
        <v>106</v>
      </c>
      <c r="E19" s="312"/>
      <c r="F19" s="313"/>
      <c r="G19" s="79">
        <v>4982</v>
      </c>
      <c r="H19" s="78"/>
      <c r="I19" s="79"/>
      <c r="J19" s="78"/>
      <c r="K19" s="78">
        <v>0</v>
      </c>
      <c r="L19" s="78"/>
    </row>
    <row r="20" spans="1:12" ht="12.75">
      <c r="A20" s="68">
        <v>853</v>
      </c>
      <c r="B20" s="68"/>
      <c r="C20" s="68"/>
      <c r="D20" s="231" t="s">
        <v>107</v>
      </c>
      <c r="E20" s="232"/>
      <c r="F20" s="233"/>
      <c r="G20" s="68"/>
      <c r="H20" s="68"/>
      <c r="I20" s="69">
        <f>I21</f>
        <v>99092</v>
      </c>
      <c r="J20" s="69"/>
      <c r="K20" s="69">
        <f>I20</f>
        <v>99092</v>
      </c>
      <c r="L20" s="68"/>
    </row>
    <row r="21" spans="1:12" ht="12.75">
      <c r="A21" s="70"/>
      <c r="B21" s="70">
        <v>85395</v>
      </c>
      <c r="C21" s="70"/>
      <c r="D21" s="216" t="s">
        <v>104</v>
      </c>
      <c r="E21" s="217"/>
      <c r="F21" s="218"/>
      <c r="G21" s="70"/>
      <c r="H21" s="70"/>
      <c r="I21" s="71">
        <f>SUM(I22:I23)</f>
        <v>99092</v>
      </c>
      <c r="J21" s="71"/>
      <c r="K21" s="71">
        <f>I21</f>
        <v>99092</v>
      </c>
      <c r="L21" s="70"/>
    </row>
    <row r="22" spans="1:12" ht="12.75">
      <c r="A22" s="74"/>
      <c r="B22" s="74"/>
      <c r="C22" s="75">
        <v>2008</v>
      </c>
      <c r="D22" s="314" t="s">
        <v>106</v>
      </c>
      <c r="E22" s="315"/>
      <c r="F22" s="316"/>
      <c r="G22" s="75"/>
      <c r="H22" s="75"/>
      <c r="I22" s="76">
        <v>94110</v>
      </c>
      <c r="J22" s="76"/>
      <c r="K22" s="76">
        <f>I22</f>
        <v>94110</v>
      </c>
      <c r="L22" s="75"/>
    </row>
    <row r="23" spans="1:12" ht="12.75">
      <c r="A23" s="77"/>
      <c r="B23" s="77"/>
      <c r="C23" s="78">
        <v>2009</v>
      </c>
      <c r="D23" s="311" t="s">
        <v>106</v>
      </c>
      <c r="E23" s="312"/>
      <c r="F23" s="313"/>
      <c r="G23" s="78"/>
      <c r="H23" s="78"/>
      <c r="I23" s="79">
        <v>4982</v>
      </c>
      <c r="J23" s="79"/>
      <c r="K23" s="79">
        <f>I23</f>
        <v>4982</v>
      </c>
      <c r="L23" s="78"/>
    </row>
    <row r="24" spans="1:12" ht="12.75">
      <c r="A24" s="68">
        <v>854</v>
      </c>
      <c r="B24" s="68"/>
      <c r="C24" s="68"/>
      <c r="D24" s="231" t="s">
        <v>108</v>
      </c>
      <c r="E24" s="232"/>
      <c r="F24" s="233"/>
      <c r="G24" s="68"/>
      <c r="H24" s="68"/>
      <c r="I24" s="69">
        <f>I25</f>
        <v>10659</v>
      </c>
      <c r="J24" s="68"/>
      <c r="K24" s="69">
        <f>K25</f>
        <v>10659</v>
      </c>
      <c r="L24" s="68"/>
    </row>
    <row r="25" spans="1:12" ht="12.75">
      <c r="A25" s="70"/>
      <c r="B25" s="70">
        <v>85415</v>
      </c>
      <c r="C25" s="70"/>
      <c r="D25" s="216" t="s">
        <v>109</v>
      </c>
      <c r="E25" s="217"/>
      <c r="F25" s="218"/>
      <c r="G25" s="70"/>
      <c r="H25" s="70"/>
      <c r="I25" s="71">
        <f>I26</f>
        <v>10659</v>
      </c>
      <c r="J25" s="70"/>
      <c r="K25" s="71">
        <f>K26</f>
        <v>10659</v>
      </c>
      <c r="L25" s="70"/>
    </row>
    <row r="26" spans="1:12" ht="12.75">
      <c r="A26" s="72"/>
      <c r="B26" s="72"/>
      <c r="C26" s="72">
        <v>2030</v>
      </c>
      <c r="D26" s="311" t="s">
        <v>102</v>
      </c>
      <c r="E26" s="312"/>
      <c r="F26" s="313"/>
      <c r="G26" s="72"/>
      <c r="H26" s="72"/>
      <c r="I26" s="73">
        <v>10659</v>
      </c>
      <c r="J26" s="72"/>
      <c r="K26" s="73">
        <v>10659</v>
      </c>
      <c r="L26" s="72"/>
    </row>
    <row r="27" spans="1:12" ht="12.75">
      <c r="A27" s="80"/>
      <c r="B27" s="80"/>
      <c r="C27" s="80"/>
      <c r="D27" s="252" t="s">
        <v>110</v>
      </c>
      <c r="E27" s="253"/>
      <c r="F27" s="254"/>
      <c r="G27" s="81">
        <f>G24+G20+G14+G11</f>
        <v>99092</v>
      </c>
      <c r="H27" s="80"/>
      <c r="I27" s="81">
        <f>I24+I20+I14+I11</f>
        <v>126251</v>
      </c>
      <c r="J27" s="80"/>
      <c r="K27" s="81">
        <f>K24+K20+K17+K14+K11</f>
        <v>109751</v>
      </c>
      <c r="L27" s="80"/>
    </row>
    <row r="28" spans="11:12" ht="12.75">
      <c r="K28" s="35"/>
      <c r="L28" s="36"/>
    </row>
  </sheetData>
  <mergeCells count="23">
    <mergeCell ref="A7:G7"/>
    <mergeCell ref="A9:C9"/>
    <mergeCell ref="D9:F10"/>
    <mergeCell ref="G9:H9"/>
    <mergeCell ref="I9:J9"/>
    <mergeCell ref="K9:L9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5:F25"/>
    <mergeCell ref="D26:F26"/>
    <mergeCell ref="D27:F27"/>
    <mergeCell ref="D21:F21"/>
    <mergeCell ref="D22:F22"/>
    <mergeCell ref="D23:F23"/>
    <mergeCell ref="D24:F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2010-05-20T14:55:42Z</cp:lastPrinted>
  <dcterms:created xsi:type="dcterms:W3CDTF">2004-08-03T08:26:30Z</dcterms:created>
  <dcterms:modified xsi:type="dcterms:W3CDTF">2010-05-21T09:25:31Z</dcterms:modified>
  <cp:category/>
  <cp:version/>
  <cp:contentType/>
  <cp:contentStatus/>
</cp:coreProperties>
</file>