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0"/>
  </bookViews>
  <sheets>
    <sheet name="szczegolowe" sheetId="1" r:id="rId1"/>
  </sheets>
  <definedNames>
    <definedName name="_xlnm.Print_Area" localSheetId="0">'szczegolowe'!$A$1:$N$216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<sst xmlns="http://schemas.openxmlformats.org/spreadsheetml/2006/main" count="406" uniqueCount="231">
  <si>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</si>
  <si>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</si>
  <si>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</si>
  <si>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</si>
  <si>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</si>
  <si>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</si>
  <si>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</si>
  <si>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</si>
  <si>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</si>
  <si>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</si>
  <si>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</si>
  <si>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</si>
  <si>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</si>
  <si>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II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</si>
  <si>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</si>
  <si>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</si>
  <si>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</si>
  <si>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</si>
  <si>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</si>
  <si>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</si>
  <si>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</si>
  <si>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rozdz. 80148</t>
  </si>
  <si>
    <t>Budowa kanalizacji w Łoziskach i Jazgarzewszczyźnie oraz w Starej Iwicznej ul. Kolejowa - I etap</t>
  </si>
  <si>
    <t>Budowa kanalizacji w Podolszynie, Janczewicach i Lesznowoli - I etap</t>
  </si>
  <si>
    <t>Łazy, Magdalenka  - Projekt rozbudowy ul. Ks. Słojewskiego wraz ze ścieżką rowerową na odcinku od. ul. Kaczeńców do ul. Rolnej</t>
  </si>
  <si>
    <t>Rozbudowa oczyszcz. ścieków w Wólce Kosowskiej- II etap</t>
  </si>
  <si>
    <t>2014-2016</t>
  </si>
  <si>
    <t>RAZEM DZIAŁ 010</t>
  </si>
  <si>
    <t xml:space="preserve">Lesznowola - Projekt  rozbudowy  ul. GRN  </t>
  </si>
  <si>
    <t>Lesznowola - Projekt budowy ul. Poprzecznej</t>
  </si>
  <si>
    <t>Łazy - Projekt budowy ul. Perłowej</t>
  </si>
  <si>
    <t>Marysin- Budowa ul. Zdrowotnej na odcinku od Al. Krakowskiej do ul. Ludowej oraz ul. Ludowej wraz z kanalizacją deszczową</t>
  </si>
  <si>
    <t xml:space="preserve">Marysin, Wólka Kosowska i Stefanowo - Projekt budowy ul Krzywej </t>
  </si>
  <si>
    <t>Stara Iwiczna - Projekt budowy dróg od ul. Słonecznej nr. adm. 43 i nr. adm. 47  do ul. Kolejowej wzdłuż działki o nr. adm. 5</t>
  </si>
  <si>
    <t>Wilcza Góra - Budowa ul. Jasnej wraz z odwodnieniem</t>
  </si>
  <si>
    <t>Wola Mrokowska - Projekt budowy ul. Wąskiej</t>
  </si>
  <si>
    <t>Wilcza Góra - Aktualizacja projektu budowy ul. Borowej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</si>
  <si>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</si>
  <si>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Mroków - Aktualizacja projektu i rozbudowa budynku Zespołu Szkół o halę sportową wraz z zapleczem socjalnym</t>
  </si>
  <si>
    <t xml:space="preserve">Mroków - Projekt i nadbudowa budynku szkoły </t>
  </si>
  <si>
    <t>RAZEM DZIAŁ 600</t>
  </si>
  <si>
    <t>RAZEM DZIAŁ 900</t>
  </si>
  <si>
    <t>RAZEM DZIAŁ 926</t>
  </si>
  <si>
    <t>Razem dział 010  (WPF) w tym:</t>
  </si>
  <si>
    <t>razem rozdz 60016 (WPF) w tym: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</si>
  <si>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</si>
  <si>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Razem rozdz. 90001 (WPF) w tym:</t>
  </si>
  <si>
    <t>2012-2016</t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</si>
  <si>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</si>
  <si>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</si>
  <si>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</si>
  <si>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</si>
  <si>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</si>
  <si>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</si>
  <si>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</si>
  <si>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dział 900 - wydatki WPF</t>
  </si>
  <si>
    <t>Wydatki WPF</t>
  </si>
  <si>
    <t xml:space="preserve">Wydatki jednoroczne </t>
  </si>
  <si>
    <t>dział  926 - wydatki jednoroczne</t>
  </si>
  <si>
    <t>OGÓŁEM    (I + II)  w tym:</t>
  </si>
  <si>
    <t xml:space="preserve">Stefanowo, Warszwianka  - Projekt budowy ul. Malinowej </t>
  </si>
  <si>
    <t xml:space="preserve">Lesznowola  - Projekt budowy ulic: Dworkowej, Topolowej i Końcowej </t>
  </si>
  <si>
    <t xml:space="preserve">Łazy - Budowa ul. Spokojnej, Marzeń i Szmaragdowej wraz z kanalizacją deszczową </t>
  </si>
  <si>
    <t>RAZEM DZIAŁ 700</t>
  </si>
  <si>
    <t>dział  700 - wydatki jednoroczne</t>
  </si>
  <si>
    <t>Razem rozdz. 90001  w tym:</t>
  </si>
  <si>
    <t>Mysiadło - Projekt parku wraz z małą architekturą oraz akwenu wodnego  (zbiornika retencyjnego)</t>
  </si>
  <si>
    <t>Łazy II - Projekt budowy drogi gminnej na działce nr 44/89</t>
  </si>
  <si>
    <t>Razem rozdz. 90015</t>
  </si>
  <si>
    <r>
      <t xml:space="preserve">Łazy - Adaptacja </t>
    </r>
    <r>
      <rPr>
        <sz val="8"/>
        <color indexed="8"/>
        <rFont val="Cambria"/>
        <family val="1"/>
      </rPr>
      <t>świetlicy środowiskowej z przeznaczeniem na budynek szkolny (z funkcją świetlicy środowiskowej)</t>
    </r>
  </si>
  <si>
    <t>Mroków - Projekt budowy odcinka drogi gminnej od ul. Karasia do działki nr 23/8</t>
  </si>
  <si>
    <t>Razem dział 754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</si>
  <si>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6050</t>
    </r>
  </si>
  <si>
    <t>Mysiadło - Budowa boiska przy szkole ul. Kwiatowa</t>
  </si>
  <si>
    <t>2015-2017</t>
  </si>
  <si>
    <t>2015-2016</t>
  </si>
  <si>
    <t>Rady Gminy Lesznowola</t>
  </si>
  <si>
    <t>Mysiadło -Aktualizacja projektu budowlano - wykonawczego  CEiS dla II etapu budowy</t>
  </si>
  <si>
    <t>Janczewice, Lesznowola  - Projekt budowy drogi gminnej Nr 280307W</t>
  </si>
  <si>
    <t>2009-2016</t>
  </si>
  <si>
    <t>Nakłady w roku 2016</t>
  </si>
  <si>
    <t>razem rozdz 60004 w tym:</t>
  </si>
  <si>
    <t>Razem rozdz. 90003</t>
  </si>
  <si>
    <t>Razem rozdz. 90004</t>
  </si>
  <si>
    <t>RAZEM DZIAŁ 921</t>
  </si>
  <si>
    <t>dział  921 - wydatki jednoroczne</t>
  </si>
  <si>
    <t>Nowa Iwiczna - Instalacja monitoringu na terenie Zespołu Szkół Publicznych - Fundusz Sołecki</t>
  </si>
  <si>
    <t>GOK</t>
  </si>
  <si>
    <t>CS</t>
  </si>
  <si>
    <t>Zamienie - Zakup zestawu urządzeń do zabawy na plac zabaw przy przedszkolu w Zamieniu</t>
  </si>
  <si>
    <t>RAZEM DZIAŁ 750</t>
  </si>
  <si>
    <t>Lesznowola - Projekt budynku komunalno-socjalnego</t>
  </si>
  <si>
    <t xml:space="preserve">Zakup samochodu bojowego dla OSP Zamienie </t>
  </si>
  <si>
    <t>Zakup paczkowarki i czytników kodów kreskowych</t>
  </si>
  <si>
    <t>UG-Informatyk</t>
  </si>
  <si>
    <t>ROK</t>
  </si>
  <si>
    <r>
      <t>Mysiadło - Projekt i budowa alejek (ciągów pieszych) na terenie komunalnym przy stawie -</t>
    </r>
    <r>
      <rPr>
        <b/>
        <sz val="8"/>
        <rFont val="Cambria"/>
        <family val="1"/>
      </rPr>
      <t xml:space="preserve"> Fundusz Sołecki</t>
    </r>
  </si>
  <si>
    <r>
      <t>Garbatka - Zakup zestawu urządzeń do zabawy na plac zabaw przy przedszkolu w Jastrzębcu -</t>
    </r>
    <r>
      <rPr>
        <b/>
        <sz val="8"/>
        <rFont val="Cambria"/>
        <family val="1"/>
      </rPr>
      <t xml:space="preserve"> Fundusz Sołecki</t>
    </r>
  </si>
  <si>
    <r>
      <t xml:space="preserve">Stara Iwiczna - Projekt budowy kanalizacji deszczowej ulic: Krótkiej, Wiśniowej, Syna Pułku, Rekreacyjnej i drogi 160/5 - </t>
    </r>
    <r>
      <rPr>
        <b/>
        <sz val="9"/>
        <color indexed="8"/>
        <rFont val="Cambria"/>
        <family val="1"/>
      </rPr>
      <t>Fundusz Sołecki</t>
    </r>
  </si>
  <si>
    <r>
      <t xml:space="preserve">Magdalenka - Zakup zamiatarki chodników - </t>
    </r>
    <r>
      <rPr>
        <b/>
        <sz val="8"/>
        <rFont val="Cambria"/>
        <family val="1"/>
      </rPr>
      <t>Fundusz Sołecki</t>
    </r>
  </si>
  <si>
    <r>
      <t>Mroków - Zakup altany na skwerku zielonym -</t>
    </r>
    <r>
      <rPr>
        <b/>
        <sz val="8"/>
        <rFont val="Cambria"/>
        <family val="1"/>
      </rPr>
      <t xml:space="preserve"> Fundusz Sołecki</t>
    </r>
  </si>
  <si>
    <r>
      <t>Łazy II - Projekt i budowa oświetlenia ul. Alternatywy (punkty świetlne) -</t>
    </r>
    <r>
      <rPr>
        <b/>
        <sz val="8"/>
        <rFont val="Cambria"/>
        <family val="1"/>
      </rPr>
      <t xml:space="preserve"> Fundusz Sołecki</t>
    </r>
  </si>
  <si>
    <r>
      <t xml:space="preserve">Łazy II - Projekt oświetlenia ul. Makowej (punkty świetlne) - </t>
    </r>
    <r>
      <rPr>
        <b/>
        <sz val="8"/>
        <rFont val="Cambria"/>
        <family val="1"/>
      </rPr>
      <t>Fundusz Sołecki</t>
    </r>
  </si>
  <si>
    <r>
      <t xml:space="preserve">Mysiadło - Projekt i budowa oświetlenia wokół stawu od ul. Osiedlowej (punkty świetlne) </t>
    </r>
    <r>
      <rPr>
        <b/>
        <sz val="8"/>
        <rFont val="Cambria"/>
        <family val="1"/>
      </rPr>
      <t>- Fundusz Sołecki</t>
    </r>
  </si>
  <si>
    <r>
      <t xml:space="preserve">Wólka Kosowska - Projekt budowy oświetlenia ul. Melonowej (punkty świetlne) - </t>
    </r>
    <r>
      <rPr>
        <b/>
        <sz val="8"/>
        <rFont val="Cambria"/>
        <family val="1"/>
      </rPr>
      <t>Fundusz Sołecki</t>
    </r>
  </si>
  <si>
    <r>
      <t>Nowa Wola - Zakup sprzętu multimedialnego do świetlicy -</t>
    </r>
    <r>
      <rPr>
        <b/>
        <sz val="8"/>
        <rFont val="Cambria"/>
        <family val="1"/>
      </rPr>
      <t xml:space="preserve"> Fundusz Sołecki</t>
    </r>
  </si>
  <si>
    <r>
      <t>Wólka Kosowska - Wykonanie wentylacji w świetlicy -</t>
    </r>
    <r>
      <rPr>
        <b/>
        <sz val="8"/>
        <rFont val="Cambria"/>
        <family val="1"/>
      </rPr>
      <t xml:space="preserve"> Fundusz Sołecki</t>
    </r>
  </si>
  <si>
    <r>
      <t xml:space="preserve">Zgorzała - Zakup sprzętu audio-wideo, lodówki do świetlicy - </t>
    </r>
    <r>
      <rPr>
        <b/>
        <sz val="8"/>
        <rFont val="Cambria"/>
        <family val="1"/>
      </rPr>
      <t>Fundusz Sołecki</t>
    </r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</si>
  <si>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</si>
  <si>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</si>
  <si>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r>
      <t xml:space="preserve">Magdalenka - Instalacja monitoringu na plac zabaw - </t>
    </r>
    <r>
      <rPr>
        <b/>
        <sz val="8"/>
        <rFont val="Cambria"/>
        <family val="1"/>
      </rPr>
      <t>Fundusz Sołecki</t>
    </r>
  </si>
  <si>
    <r>
      <t>Wólka Kosowska - Oświetlenie placu zabaw przy świetlicy w Wólce Kosowskiej (punkty świetlne) -</t>
    </r>
    <r>
      <rPr>
        <b/>
        <sz val="8"/>
        <rFont val="Cambria"/>
        <family val="1"/>
      </rPr>
      <t xml:space="preserve"> Fundusz Sołecki</t>
    </r>
  </si>
  <si>
    <r>
      <t>Garbatka - Zakup urządzeń siłowych dla dorosłych -</t>
    </r>
    <r>
      <rPr>
        <b/>
        <sz val="8"/>
        <rFont val="Cambria"/>
        <family val="1"/>
      </rPr>
      <t xml:space="preserve"> Fundusz Sołecki</t>
    </r>
  </si>
  <si>
    <r>
      <t>Łazy II - Zakup siłowni do świetlicy -</t>
    </r>
    <r>
      <rPr>
        <b/>
        <sz val="8"/>
        <rFont val="Cambria"/>
        <family val="1"/>
      </rPr>
      <t xml:space="preserve"> Fundusz Sołecki</t>
    </r>
  </si>
  <si>
    <r>
      <t xml:space="preserve">Nowa Wola - Zakup siłowni zewnętrznych i zestawu do ćwiczeń street workout - </t>
    </r>
    <r>
      <rPr>
        <b/>
        <sz val="8"/>
        <rFont val="Cambria"/>
        <family val="1"/>
      </rPr>
      <t>Fundusz Sołecki</t>
    </r>
  </si>
  <si>
    <r>
      <t>Zgorzała - Zakup urządzeń siłowych na boisko -</t>
    </r>
    <r>
      <rPr>
        <b/>
        <sz val="8"/>
        <rFont val="Cambria"/>
        <family val="1"/>
      </rPr>
      <t xml:space="preserve"> Fundusz Sołecki</t>
    </r>
  </si>
  <si>
    <t>Razem rozdz. 90002</t>
  </si>
  <si>
    <t>Zakup oprogramowania i macierzy do kopi bezpieczeństwa</t>
  </si>
  <si>
    <t>Zakup komputerów (laptopów), ultraboków</t>
  </si>
  <si>
    <t>Marysin-cz.wschodnia, Kol. Warszawska i Wólka Kosowska -cz. wschodnia - Projekt kanalizacji sanitarnej</t>
  </si>
  <si>
    <r>
      <t>Kosów - Projekt budowy kanalizacji ul. Podleśnej -</t>
    </r>
    <r>
      <rPr>
        <b/>
        <sz val="8"/>
        <rFont val="Cambria"/>
        <family val="1"/>
      </rPr>
      <t xml:space="preserve"> Fundusz Sołecki</t>
    </r>
  </si>
  <si>
    <r>
      <t xml:space="preserve">Łoziska - Projekt oświetlenia ul. Złotych Łanów  (punkty świetlne) - </t>
    </r>
    <r>
      <rPr>
        <b/>
        <sz val="8"/>
        <rFont val="Cambria"/>
        <family val="1"/>
      </rPr>
      <t>Fundusz Sołecki Sołectwa Jazgarzewszczyzna</t>
    </r>
  </si>
  <si>
    <r>
      <t>Jazgarzewszczyzna - Projekt i budowa oświetlenia ul. Leśna (punkty świetlne)-</t>
    </r>
    <r>
      <rPr>
        <b/>
        <sz val="8"/>
        <rFont val="Cambria"/>
        <family val="1"/>
      </rPr>
      <t xml:space="preserve"> Fundusz Sołecki</t>
    </r>
  </si>
  <si>
    <t xml:space="preserve">Obligacje      </t>
  </si>
  <si>
    <t>Dotacje</t>
  </si>
  <si>
    <t>Pożyczki</t>
  </si>
  <si>
    <t>Fundusz Sołecki</t>
  </si>
  <si>
    <t>Łazy - Projekt odwodnienia ul. Różanej i Masztowej</t>
  </si>
  <si>
    <t>Mysiadło - Projekt budowy kanalizacji deszczowej ul. Poprzeczna, Zakręt, Goździków i Wiejska</t>
  </si>
  <si>
    <t xml:space="preserve">Nowa Iwiczna - Projekt  odwodnienia ul. Migdałowej i ul. Krasickiego </t>
  </si>
  <si>
    <t>Wilcza Góra - ul. Jelenia i Magdalenka ul. Kaczeńców -projekt budowy rowu odwadniającego wraz z przepustami na działkach o nr ewid. 2112, 2121, 2111, 2109, 2108, 2107 i 1603</t>
  </si>
  <si>
    <t>UG-RPI</t>
  </si>
  <si>
    <t>"Rozbudowa i przebudowa  drogi powiatowej Nr 2849W Wola Mrokowska - Garbatka - w tym wykonanie dokumentacji" - pomoc finansowa dla  Powiatu Piaseczyńskiego</t>
  </si>
  <si>
    <t>"Rozbudowa drogi powiatowej nr 2860 wraz z rozbudową skrzyżowania z drogą powiatową nr 2840 - w tym wykonanie dokumentacji"- Mroków, Jabłonowo, Wólka Kosowska- pomoc finsowa  dla Powiatu Piaseczyńskiego</t>
  </si>
  <si>
    <t>Budowa sygnalizacji świetlnej w ciągu drogi wojewódzkiej nr 721 (skrzyżowanie ul. Słonecznej i ul. Szkolnej w m. Lesznowola - etap I – opracowanie dokumentacji)- pomoc finansowa dla Samorządu Województwa Mazowieckiego</t>
  </si>
  <si>
    <r>
      <t>Janczewice - Zakup stołu do pingponga i siłowni zewnętrznych na gminny plac zabaw -</t>
    </r>
    <r>
      <rPr>
        <b/>
        <sz val="8"/>
        <rFont val="Cambria"/>
        <family val="1"/>
      </rPr>
      <t xml:space="preserve"> Fundusz Sołecki</t>
    </r>
  </si>
  <si>
    <r>
      <t>Łazy II - Zakup zabawek na gminny plac zabaw -</t>
    </r>
    <r>
      <rPr>
        <b/>
        <sz val="8"/>
        <rFont val="Cambria"/>
        <family val="1"/>
      </rPr>
      <t xml:space="preserve"> Fundusz Sołecki</t>
    </r>
  </si>
  <si>
    <r>
      <t>Magdalenka - Zakup zabawek na gminny plac zabaw -</t>
    </r>
    <r>
      <rPr>
        <b/>
        <sz val="8"/>
        <rFont val="Cambria"/>
        <family val="1"/>
      </rPr>
      <t xml:space="preserve"> Fundusz Sołecki</t>
    </r>
  </si>
  <si>
    <r>
      <t xml:space="preserve">Marysin - Zakup urządzeń siłowych na gminny plac zabaw - </t>
    </r>
    <r>
      <rPr>
        <b/>
        <sz val="8"/>
        <rFont val="Cambria"/>
        <family val="1"/>
      </rPr>
      <t>Fundusz Sołecki</t>
    </r>
  </si>
  <si>
    <r>
      <t xml:space="preserve">Mysiadło - Zakup urządzeń siłowych na gminny plac zabaw przy ul. Polnej - </t>
    </r>
    <r>
      <rPr>
        <b/>
        <sz val="8"/>
        <rFont val="Cambria"/>
        <family val="1"/>
      </rPr>
      <t>Fundusz Sołecki</t>
    </r>
  </si>
  <si>
    <r>
      <t xml:space="preserve">Podolszyn - Zakup sprzętu i zabawek na gminny plac zabaw - </t>
    </r>
    <r>
      <rPr>
        <b/>
        <sz val="8"/>
        <rFont val="Cambria"/>
        <family val="1"/>
      </rPr>
      <t>Fundusz Sołecki</t>
    </r>
  </si>
  <si>
    <r>
      <t>Wilcza Góra - Zakup sprzętu i zbawek na gminny plac zabaw -</t>
    </r>
    <r>
      <rPr>
        <b/>
        <sz val="8"/>
        <rFont val="Cambria"/>
        <family val="1"/>
      </rPr>
      <t xml:space="preserve"> Fundusz Sołecki</t>
    </r>
  </si>
  <si>
    <r>
      <t>Władysławów - Zakup sprzętu sportowego na gminny plac zabaw -</t>
    </r>
    <r>
      <rPr>
        <b/>
        <sz val="8"/>
        <rFont val="Cambria"/>
        <family val="1"/>
      </rPr>
      <t xml:space="preserve"> Fundusz Sołecki</t>
    </r>
  </si>
  <si>
    <t>Nakłady w roku 2016 po zmianach</t>
  </si>
  <si>
    <r>
      <t xml:space="preserve">Zakup wiaty przystankowej w Jazgarzewszczyźnie - </t>
    </r>
    <r>
      <rPr>
        <b/>
        <sz val="8"/>
        <color indexed="8"/>
        <rFont val="Cambria"/>
        <family val="1"/>
      </rPr>
      <t>Fundusz Sołecki</t>
    </r>
  </si>
  <si>
    <t xml:space="preserve">"Rozbudowa i przebudowa drogi powiatowej Nr 2844W ul. Wojska Polskiego  - w tym wykonanie dokumentacji" - Lesznowola i Wilcza Góra - pomoc finansowa dla Powiatu Piaseczyńskiego </t>
  </si>
  <si>
    <t>Zakup programu komputerowego do inwentaryzacji</t>
  </si>
  <si>
    <t xml:space="preserve">Łoziska - Projekt budowy wodociągu ul. Fabryczna </t>
  </si>
  <si>
    <r>
      <t xml:space="preserve">Wola Mrokowska - Projekt budowy wodociągu w ul. Górskiego i Łącznej - </t>
    </r>
    <r>
      <rPr>
        <b/>
        <sz val="8"/>
        <rFont val="Cambria"/>
        <family val="1"/>
      </rPr>
      <t xml:space="preserve">Fundusz Sołecki 40.000,-zł </t>
    </r>
  </si>
  <si>
    <t>Zamienie, Podolszyn - Budowa  magistrali wodociągowej - odcinek północny</t>
  </si>
  <si>
    <t>Zgorzała - Budowa wodociągu i kanalizacji ul. Jaskółki</t>
  </si>
  <si>
    <r>
      <t xml:space="preserve">razem rozdz 60016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6050 </t>
    </r>
    <r>
      <rPr>
        <b/>
        <sz val="8"/>
        <rFont val="Cambria"/>
        <family val="1"/>
      </rPr>
      <t>w tym:</t>
    </r>
  </si>
  <si>
    <r>
      <t xml:space="preserve">razem rozdz 60016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6060 </t>
    </r>
    <r>
      <rPr>
        <b/>
        <sz val="8"/>
        <rFont val="Cambria"/>
        <family val="1"/>
      </rPr>
      <t>w tym:</t>
    </r>
  </si>
  <si>
    <t>Marysin - zakup nieruchomości niezabudowanej dz. nr 44</t>
  </si>
  <si>
    <t>Łazy - Projekt budowy drogi 26 KDD i 27KDD</t>
  </si>
  <si>
    <t>2016-2017</t>
  </si>
  <si>
    <t>Łoziska - Projekt budowy drogi 33 KDGD</t>
  </si>
  <si>
    <t xml:space="preserve">Wola Mrokowska, Mroków  - Projekt budowy ul. Łącznej i Górskiego </t>
  </si>
  <si>
    <t>Mysiadło - Przebudowa infrastruktury technicznej</t>
  </si>
  <si>
    <t>Rozbudowa  garażu dla OSP Nowa Wola</t>
  </si>
  <si>
    <t>PLAN WYDATKÓW  MAJĄTKOWYCH   W  2016 ROKU - po zmianach</t>
  </si>
  <si>
    <t>Wymiana sieci komputerowej  w Urzędzie Gminy</t>
  </si>
  <si>
    <t>Wymiana sieci elektrycznej w Urzędzie Gminy</t>
  </si>
  <si>
    <t>Wymiana sieci telefonicznej w Urzędzie Gminy</t>
  </si>
  <si>
    <t>Zakup bemara do stołówki szkolnej w szole w Mysiadle ul, Ogrodowa</t>
  </si>
  <si>
    <t xml:space="preserve">Mysiadło - Projekt budowy wodociągu i kanalizacji w ul. Poprzecznej </t>
  </si>
  <si>
    <t>Nowa Wola - Budowa wodociągu i kanalizacji na działkach nr  642/16, 642/28, 642/51, 642/60 i  103</t>
  </si>
  <si>
    <t>UG-RGG</t>
  </si>
  <si>
    <t>Lesznowola - Opracowanie koncepcji i projektu rewitalizacji społeczno-gospodarczej nieruchomości z uwzględnieniem odrestaurowania  "Pałacyku"</t>
  </si>
  <si>
    <t>Jazgarzewszczyzna - ul. Krzywa; Kolonia Lesznowola - ul. Krótka; Lesznowola - ul. GRN, Okrężna, Sportowa  i Oficerska;  Łazy - ul. Kwiatowa, Spokojna;  Marysin - ul. Zdrowotna, ul. Ludowa; Mysiadło - ul. Polna i ul. Topolowa, Nowa Iwiczna - ul. Torowa i Mleczarska; Nowa Wola - ul. Orna; Stara Iwiczna - ul. Mleczarska; Stefanowo - ul. Urocza; Wilcza Góra - ul. Jasna - nabycie gruntów pod drogi gminne</t>
  </si>
  <si>
    <t>Łoziska - Projekt budowy ul. Fabrycznej</t>
  </si>
  <si>
    <t>Magdalenka - Projekt budowy ul. Gąsek i ul. Koniecznej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</si>
  <si>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6060</t>
    </r>
  </si>
  <si>
    <t>Mysiadło - Renowacja studni głębinowej</t>
  </si>
  <si>
    <t>Rozdz. 75412</t>
  </si>
  <si>
    <t>Razem dział 801</t>
  </si>
  <si>
    <t>Rozdz. 75421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</si>
  <si>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</si>
  <si>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</si>
  <si>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</si>
  <si>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Wólka Kosowska - Projekt i budowa boiska sportowego i placu zabaw </t>
  </si>
  <si>
    <t>Zakup urządzeń na boiska i place zabaw ogólnodostępne</t>
  </si>
  <si>
    <t xml:space="preserve">Zmiany Uchwałą Rady Gminy Lesznowola </t>
  </si>
  <si>
    <t>RAZEM DZIAŁ 710 WPF</t>
  </si>
  <si>
    <r>
      <t xml:space="preserve">Jabłonowo - Projekt budowy drogi na działce nr 44/4 i 22/6 wraz z odwodnieniem - </t>
    </r>
    <r>
      <rPr>
        <b/>
        <sz val="9"/>
        <color indexed="8"/>
        <rFont val="Cambria"/>
        <family val="1"/>
      </rPr>
      <t>Fundusz Sołecki</t>
    </r>
  </si>
  <si>
    <t>UG-GGN</t>
  </si>
  <si>
    <t>System wczesnego ostrzegania przed zjawiskami katastrofalnymi</t>
  </si>
  <si>
    <t>Lesznowola - Modernizacja boiska przy ul. Szkolnej</t>
  </si>
  <si>
    <t>Łazy  -  Projekt i budowa oświetlenia na działkach 430/4, 430/8 i 434/3  (punkty świetlne)</t>
  </si>
  <si>
    <t>Magdalenka  -  Projekt  oświetlenia ulic w dziale VI  (punkty świetlne)</t>
  </si>
  <si>
    <t>Zakup wiat przystankowych w Mysiadle i Zamieniu</t>
  </si>
  <si>
    <r>
      <t>Kolonia Warszawska - Budowa oświetlenia na drodze nr 48/1 i 47/1  w sołectwie Jabłonowo (punkty świetlne)-</t>
    </r>
    <r>
      <rPr>
        <b/>
        <sz val="8"/>
        <rFont val="Cambria"/>
        <family val="1"/>
      </rPr>
      <t xml:space="preserve"> Fundusz Sołecki</t>
    </r>
  </si>
  <si>
    <t xml:space="preserve">Zamienie - Modernizacja boiska </t>
  </si>
  <si>
    <t xml:space="preserve">Zamienie - Projekt budowy szkoły </t>
  </si>
  <si>
    <t>Magdalenka - Projekt i budowa spinki wodociagowej pomiędzy ulicami Środkową i Kaczeńców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</si>
  <si>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</si>
  <si>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</si>
  <si>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t>Nowa Wola  -  Projekt  oświetlenia ul. Storczykowej (punkty świetlne)</t>
  </si>
  <si>
    <t>Dofinansowanie zakupu samochodu osobowego małolitrażowego segmentu C w wersji oznakowanej  dla Komendy Wojewódzkiej Policji z przeznaczeniem dla Komisariatu Policji w Lesznowoli</t>
  </si>
  <si>
    <t>rozdz. 80101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</si>
  <si>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</si>
  <si>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Nowa Iwiczna - Zakup udzwigu (windy) osobowego w budynku szkoły</t>
  </si>
  <si>
    <r>
      <t>Nowa Iwiczna, Stara Iwiczna, Nowa Wola - Projekt rozbudowy ul. Kieleckiej -</t>
    </r>
    <r>
      <rPr>
        <b/>
        <sz val="9"/>
        <color indexed="8"/>
        <rFont val="Cambria"/>
        <family val="1"/>
      </rPr>
      <t xml:space="preserve"> Fundusz Sołecki dwóch Sołectw 25.000,-zł</t>
    </r>
  </si>
  <si>
    <t>Mroków - Przebudowa ośrodka zdrowia z przebudową wewnętrznej instalacji gazowej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</si>
  <si>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6050 WPF</t>
    </r>
  </si>
  <si>
    <t>dział  700 - wydatki WPF</t>
  </si>
  <si>
    <t xml:space="preserve">Nowa Wola - Projekt budowy ul. Ornej </t>
  </si>
  <si>
    <t>Łazy - Zakup oprogramowania biurowego dla szkoły</t>
  </si>
  <si>
    <t>Zakup pieca  konwekcyjno-parowego dla ZSP w Mrokowie - stołówka szkolna</t>
  </si>
  <si>
    <t>Łazy, PGR i Radiostacja Łazy  - Projekt budowy kanalizacji deszczowej ul. Łączności i ul. Rolna</t>
  </si>
  <si>
    <t>Łoziska  -  Projekt  i budowa oświetlenia ul. Złotej Jesieni i Kwitnącej Wiśni  (punkty świetlne)</t>
  </si>
  <si>
    <t>Wilcza Góra  -  Projekt  budowy oświetlenia ul. Anielska i Księżycowa (punkty świetlne)</t>
  </si>
  <si>
    <t>Zakup kserokopiarki</t>
  </si>
  <si>
    <t xml:space="preserve">Łazy-Budowa parkingu przy ul. Ks. H. Słojewskiego </t>
  </si>
  <si>
    <t>Nowa Iwiczna, Stara Iwiczna  - Projekt i budowa drogi wzdłuż torów łączącej Starą Iwiczną z Nową Iwiczną- I etap</t>
  </si>
  <si>
    <t>Zakup pieca konwekcyjno-parowego  do stołówki przedszkolnej w Jastrzębcu</t>
  </si>
  <si>
    <t>Zakup kuchni gazowej do stołówki przedszkolnej w Mysiadle</t>
  </si>
  <si>
    <t>Nowa Wola - Projekt budowy drogi dojazdowej o symbolu 16 KDD</t>
  </si>
  <si>
    <t>Łazy- Budowa wodociągu i kanalizacji z przyłączami w ulicy bocznej od ul. Kwiatowej i w ulicy bocznej od ul. Wiejskiej</t>
  </si>
  <si>
    <t xml:space="preserve">Kolonia Warszawska - Projekt budowy drogi na działce nr 22/4 i Nr 53- I etap </t>
  </si>
  <si>
    <t>Wólka Kosowska -Projekt budowy drogi o symbolu 21KDL i 20 KDL do działki Nr 45</t>
  </si>
  <si>
    <t>Marysin- Przebudowa skrzyżowania drogi gminnej nr 280396W z drogą nr "7"</t>
  </si>
  <si>
    <t xml:space="preserve">Łazy - Zakup nieruchomości niezabudowanej pod drogę, działka nr. 51/4 </t>
  </si>
  <si>
    <t xml:space="preserve">Zakup piekarnika  elektrycznego - 3 komoro wego oraz lodówki do stołówki szkolnej w  Nowej Iwicznej </t>
  </si>
  <si>
    <t>Zakup pieca konwekcyjno - gastronomicznego do stołówki szkolnej w Łazach</t>
  </si>
  <si>
    <t xml:space="preserve">Do Uchwały Nr </t>
  </si>
  <si>
    <t>UG-RGNK</t>
  </si>
  <si>
    <t>Nowa Iwiczna - Zakup dwóch  kolorowych drukarek do szkoły</t>
  </si>
  <si>
    <t>z dnia  czerwca 2016r.</t>
  </si>
  <si>
    <t>Mroków - Projekt i budowa boiska do piłki nożnej</t>
  </si>
  <si>
    <t>Tabela Nr 1a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</si>
</sst>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i/>
      <sz val="10"/>
      <name val="Cambria"/>
      <family val="1"/>
    </font>
    <font>
      <sz val="10"/>
      <name val="Calibri"/>
      <family val="2"/>
    </font>
    <font>
      <b/>
      <i/>
      <sz val="10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7"/>
      <name val="Calibri"/>
      <family val="2"/>
    </font>
    <font>
      <b/>
      <i/>
      <sz val="10"/>
      <name val="Calibri"/>
      <family val="2"/>
    </font>
    <font>
      <sz val="9"/>
      <name val="Arial CE"/>
      <family val="0"/>
    </font>
    <font>
      <b/>
      <sz val="8"/>
      <color indexed="8"/>
      <name val="Cambria"/>
      <family val="1"/>
    </font>
    <font>
      <b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b/>
      <i/>
      <sz val="8"/>
      <name val="Cambria"/>
      <family val="1"/>
    </font>
    <font>
      <sz val="9"/>
      <color indexed="8"/>
      <name val="Cambria"/>
      <family val="1"/>
    </font>
    <font>
      <b/>
      <i/>
      <sz val="12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i/>
      <sz val="8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i/>
      <sz val="7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3" fontId="11" fillId="6" borderId="11" xfId="0" applyNumberFormat="1" applyFont="1" applyFill="1" applyBorder="1" applyAlignment="1">
      <alignment horizontal="right" vertical="center"/>
    </xf>
    <xf numFmtId="0" fontId="11" fillId="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8" fillId="34" borderId="11" xfId="0" applyFont="1" applyFill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right" vertical="center"/>
    </xf>
    <xf numFmtId="0" fontId="36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0" fontId="41" fillId="3" borderId="11" xfId="0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0" fontId="42" fillId="34" borderId="11" xfId="0" applyFont="1" applyFill="1" applyBorder="1" applyAlignment="1">
      <alignment horizontal="center" vertical="center"/>
    </xf>
    <xf numFmtId="0" fontId="7" fillId="36" borderId="14" xfId="0" applyFont="1" applyFill="1" applyBorder="1" applyAlignment="1" applyProtection="1">
      <alignment horizontal="left" vertical="center" wrapText="1" shrinkToFit="1"/>
      <protection locked="0"/>
    </xf>
    <xf numFmtId="0" fontId="11" fillId="6" borderId="11" xfId="0" applyFont="1" applyFill="1" applyBorder="1" applyAlignment="1">
      <alignment horizontal="left" vertical="center"/>
    </xf>
    <xf numFmtId="3" fontId="10" fillId="37" borderId="11" xfId="0" applyNumberFormat="1" applyFont="1" applyFill="1" applyBorder="1" applyAlignment="1">
      <alignment horizontal="right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6" xfId="0" applyFont="1" applyFill="1" applyBorder="1" applyAlignment="1">
      <alignment vertical="center"/>
    </xf>
    <xf numFmtId="0" fontId="10" fillId="37" borderId="16" xfId="0" applyFont="1" applyFill="1" applyBorder="1" applyAlignment="1">
      <alignment horizontal="center" vertical="center"/>
    </xf>
    <xf numFmtId="3" fontId="43" fillId="37" borderId="11" xfId="0" applyNumberFormat="1" applyFont="1" applyFill="1" applyBorder="1" applyAlignment="1">
      <alignment vertical="center"/>
    </xf>
    <xf numFmtId="0" fontId="44" fillId="36" borderId="17" xfId="0" applyFont="1" applyFill="1" applyBorder="1" applyAlignment="1" applyProtection="1">
      <alignment horizontal="left" vertical="center" wrapText="1" shrinkToFit="1"/>
      <protection locked="0"/>
    </xf>
    <xf numFmtId="3" fontId="38" fillId="34" borderId="11" xfId="0" applyNumberFormat="1" applyFont="1" applyFill="1" applyBorder="1" applyAlignment="1">
      <alignment horizontal="right" vertical="center"/>
    </xf>
    <xf numFmtId="0" fontId="44" fillId="36" borderId="18" xfId="0" applyFont="1" applyFill="1" applyBorder="1" applyAlignment="1" applyProtection="1">
      <alignment horizontal="left" vertical="center" wrapText="1" shrinkToFit="1"/>
      <protection locked="0"/>
    </xf>
    <xf numFmtId="0" fontId="4" fillId="35" borderId="13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right" vertical="center"/>
    </xf>
    <xf numFmtId="3" fontId="8" fillId="35" borderId="11" xfId="0" applyNumberFormat="1" applyFont="1" applyFill="1" applyBorder="1" applyAlignment="1">
      <alignment horizontal="center" vertical="center"/>
    </xf>
    <xf numFmtId="3" fontId="45" fillId="35" borderId="11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3" fontId="40" fillId="2" borderId="11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3" fontId="40" fillId="35" borderId="0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horizontal="right" vertical="center"/>
    </xf>
    <xf numFmtId="0" fontId="7" fillId="36" borderId="18" xfId="0" applyFont="1" applyFill="1" applyBorder="1" applyAlignment="1" applyProtection="1">
      <alignment horizontal="left" vertical="center" wrapText="1" shrinkToFit="1"/>
      <protection locked="0"/>
    </xf>
    <xf numFmtId="0" fontId="44" fillId="36" borderId="20" xfId="0" applyFont="1" applyFill="1" applyBorder="1" applyAlignment="1" applyProtection="1">
      <alignment horizontal="left" vertical="center" wrapText="1" shrinkToFit="1"/>
      <protection locked="0"/>
    </xf>
    <xf numFmtId="0" fontId="6" fillId="35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3" fontId="46" fillId="34" borderId="11" xfId="0" applyNumberFormat="1" applyFont="1" applyFill="1" applyBorder="1" applyAlignment="1">
      <alignment vertical="center"/>
    </xf>
    <xf numFmtId="3" fontId="47" fillId="35" borderId="11" xfId="0" applyNumberFormat="1" applyFont="1" applyFill="1" applyBorder="1" applyAlignment="1">
      <alignment vertical="center"/>
    </xf>
    <xf numFmtId="3" fontId="46" fillId="6" borderId="11" xfId="0" applyNumberFormat="1" applyFont="1" applyFill="1" applyBorder="1" applyAlignment="1">
      <alignment vertical="center"/>
    </xf>
    <xf numFmtId="3" fontId="39" fillId="33" borderId="11" xfId="0" applyNumberFormat="1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46" fillId="35" borderId="11" xfId="0" applyNumberFormat="1" applyFont="1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3" fontId="47" fillId="37" borderId="11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7" fillId="36" borderId="17" xfId="0" applyFont="1" applyFill="1" applyBorder="1" applyAlignment="1" applyProtection="1">
      <alignment horizontal="left" vertical="center" wrapText="1" shrinkToFit="1"/>
      <protection locked="0"/>
    </xf>
    <xf numFmtId="3" fontId="6" fillId="35" borderId="2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8" fillId="35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3" fontId="8" fillId="35" borderId="16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11" fillId="6" borderId="16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5" borderId="23" xfId="0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11" fillId="2" borderId="23" xfId="0" applyNumberFormat="1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 vertical="center"/>
    </xf>
    <xf numFmtId="3" fontId="11" fillId="2" borderId="16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5" borderId="10" xfId="0" applyFont="1" applyFill="1" applyBorder="1" applyAlignment="1">
      <alignment horizontal="left"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47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5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3" fontId="6" fillId="35" borderId="28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horizontal="right" vertical="center"/>
    </xf>
    <xf numFmtId="3" fontId="40" fillId="34" borderId="11" xfId="0" applyNumberFormat="1" applyFont="1" applyFill="1" applyBorder="1" applyAlignment="1">
      <alignment horizontal="right" vertical="center"/>
    </xf>
    <xf numFmtId="3" fontId="49" fillId="35" borderId="1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0" fontId="50" fillId="33" borderId="27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3" fontId="40" fillId="37" borderId="29" xfId="0" applyNumberFormat="1" applyFont="1" applyFill="1" applyBorder="1" applyAlignment="1">
      <alignment horizontal="right" vertical="center"/>
    </xf>
    <xf numFmtId="3" fontId="11" fillId="37" borderId="29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horizontal="right" vertical="center"/>
    </xf>
    <xf numFmtId="3" fontId="11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3" fontId="11" fillId="34" borderId="28" xfId="0" applyNumberFormat="1" applyFont="1" applyFill="1" applyBorder="1" applyAlignment="1">
      <alignment horizontal="right" vertical="center"/>
    </xf>
    <xf numFmtId="3" fontId="4" fillId="37" borderId="27" xfId="0" applyNumberFormat="1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center" vertical="center"/>
    </xf>
    <xf numFmtId="3" fontId="11" fillId="37" borderId="28" xfId="0" applyNumberFormat="1" applyFont="1" applyFill="1" applyBorder="1" applyAlignment="1">
      <alignment horizontal="center" vertical="center"/>
    </xf>
    <xf numFmtId="3" fontId="51" fillId="37" borderId="27" xfId="0" applyNumberFormat="1" applyFont="1" applyFill="1" applyBorder="1" applyAlignment="1">
      <alignment horizontal="right" vertical="center"/>
    </xf>
    <xf numFmtId="3" fontId="43" fillId="37" borderId="27" xfId="0" applyNumberFormat="1" applyFont="1" applyFill="1" applyBorder="1" applyAlignment="1">
      <alignment horizontal="right" vertical="center"/>
    </xf>
    <xf numFmtId="3" fontId="51" fillId="37" borderId="28" xfId="0" applyNumberFormat="1" applyFont="1" applyFill="1" applyBorder="1" applyAlignment="1">
      <alignment horizontal="right" vertical="center"/>
    </xf>
    <xf numFmtId="3" fontId="43" fillId="37" borderId="2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36" borderId="17" xfId="0" applyFont="1" applyFill="1" applyBorder="1" applyAlignment="1" applyProtection="1">
      <alignment horizontal="center" vertical="center" wrapText="1" shrinkToFit="1"/>
      <protection locked="0"/>
    </xf>
    <xf numFmtId="0" fontId="44" fillId="36" borderId="14" xfId="0" applyFont="1" applyFill="1" applyBorder="1" applyAlignment="1" applyProtection="1">
      <alignment horizontal="left" vertical="center" wrapText="1" shrinkToFit="1"/>
      <protection locked="0"/>
    </xf>
    <xf numFmtId="0" fontId="6" fillId="0" borderId="3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8" fillId="35" borderId="13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7" fillId="36" borderId="31" xfId="0" applyFont="1" applyFill="1" applyBorder="1" applyAlignment="1" applyProtection="1">
      <alignment horizontal="left" vertical="center" wrapText="1" shrinkToFit="1"/>
      <protection locked="0"/>
    </xf>
    <xf numFmtId="0" fontId="39" fillId="0" borderId="11" xfId="0" applyFont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49" fillId="35" borderId="11" xfId="0" applyNumberFormat="1" applyFont="1" applyFill="1" applyBorder="1" applyAlignment="1">
      <alignment horizontal="right" vertical="center"/>
    </xf>
    <xf numFmtId="3" fontId="49" fillId="35" borderId="16" xfId="0" applyNumberFormat="1" applyFont="1" applyFill="1" applyBorder="1" applyAlignment="1">
      <alignment horizontal="right" vertical="center"/>
    </xf>
    <xf numFmtId="3" fontId="6" fillId="6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41" fillId="34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3" fontId="4" fillId="34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44" fillId="36" borderId="17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3" fontId="39" fillId="33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6" fillId="35" borderId="33" xfId="0" applyNumberFormat="1" applyFont="1" applyFill="1" applyBorder="1" applyAlignment="1">
      <alignment horizontal="right" vertical="center"/>
    </xf>
    <xf numFmtId="3" fontId="6" fillId="33" borderId="33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40" fillId="37" borderId="34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8" fillId="6" borderId="11" xfId="0" applyNumberFormat="1" applyFont="1" applyFill="1" applyBorder="1" applyAlignment="1">
      <alignment horizontal="right" vertical="center"/>
    </xf>
    <xf numFmtId="3" fontId="49" fillId="6" borderId="11" xfId="0" applyNumberFormat="1" applyFont="1" applyFill="1" applyBorder="1" applyAlignment="1">
      <alignment horizontal="right" vertical="center"/>
    </xf>
    <xf numFmtId="0" fontId="7" fillId="36" borderId="31" xfId="0" applyFont="1" applyFill="1" applyBorder="1" applyAlignment="1" applyProtection="1">
      <alignment horizontal="left" vertical="center" wrapText="1" shrinkToFit="1"/>
      <protection locked="0"/>
    </xf>
    <xf numFmtId="3" fontId="6" fillId="0" borderId="10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4" fillId="38" borderId="11" xfId="0" applyNumberFormat="1" applyFont="1" applyFill="1" applyBorder="1" applyAlignment="1">
      <alignment horizontal="right" vertical="center"/>
    </xf>
    <xf numFmtId="3" fontId="4" fillId="38" borderId="16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50" fillId="0" borderId="28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44" fillId="36" borderId="22" xfId="0" applyFont="1" applyFill="1" applyBorder="1" applyAlignment="1" applyProtection="1">
      <alignment horizontal="left" vertical="center" wrapText="1" shrinkToFit="1"/>
      <protection locked="0"/>
    </xf>
    <xf numFmtId="3" fontId="11" fillId="33" borderId="22" xfId="0" applyNumberFormat="1" applyFont="1" applyFill="1" applyBorder="1" applyAlignment="1">
      <alignment vertical="center"/>
    </xf>
    <xf numFmtId="3" fontId="39" fillId="33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3" fontId="6" fillId="33" borderId="35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7" fillId="36" borderId="22" xfId="0" applyFont="1" applyFill="1" applyBorder="1" applyAlignment="1" applyProtection="1">
      <alignment horizontal="left" vertical="center" wrapText="1" shrinkToFit="1"/>
      <protection locked="0"/>
    </xf>
    <xf numFmtId="3" fontId="6" fillId="0" borderId="22" xfId="0" applyNumberFormat="1" applyFont="1" applyFill="1" applyBorder="1" applyAlignment="1">
      <alignment vertical="center"/>
    </xf>
    <xf numFmtId="0" fontId="10" fillId="35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35" borderId="0" xfId="0" applyFont="1" applyFill="1" applyBorder="1" applyAlignment="1" quotePrefix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 wrapText="1"/>
    </xf>
    <xf numFmtId="3" fontId="6" fillId="6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36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7" fillId="36" borderId="31" xfId="0" applyFont="1" applyFill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>
      <alignment vertical="center"/>
    </xf>
    <xf numFmtId="0" fontId="4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/>
    </xf>
    <xf numFmtId="3" fontId="51" fillId="37" borderId="1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7" fillId="36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37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3" fontId="40" fillId="37" borderId="44" xfId="0" applyNumberFormat="1" applyFont="1" applyFill="1" applyBorder="1" applyAlignment="1">
      <alignment horizontal="right" vertical="center"/>
    </xf>
    <xf numFmtId="3" fontId="40" fillId="37" borderId="46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 vertical="center"/>
    </xf>
    <xf numFmtId="3" fontId="46" fillId="37" borderId="44" xfId="0" applyNumberFormat="1" applyFont="1" applyFill="1" applyBorder="1" applyAlignment="1">
      <alignment vertical="center"/>
    </xf>
    <xf numFmtId="0" fontId="42" fillId="34" borderId="24" xfId="0" applyFont="1" applyFill="1" applyBorder="1" applyAlignment="1">
      <alignment horizontal="center" vertical="center"/>
    </xf>
    <xf numFmtId="3" fontId="40" fillId="34" borderId="10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4" fillId="37" borderId="48" xfId="0" applyFont="1" applyFill="1" applyBorder="1" applyAlignment="1">
      <alignment horizontal="left" vertical="center" wrapText="1"/>
    </xf>
    <xf numFmtId="0" fontId="4" fillId="37" borderId="49" xfId="0" applyFont="1" applyFill="1" applyBorder="1" applyAlignment="1">
      <alignment horizontal="left" vertical="center" wrapText="1"/>
    </xf>
    <xf numFmtId="0" fontId="4" fillId="37" borderId="46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" fontId="46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0" fontId="39" fillId="37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24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0" fontId="3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6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6"/>
  <sheetViews>
    <sheetView showGridLines="0" showZeros="0" tabSelected="1" zoomScaleSheetLayoutView="100" workbookViewId="0" topLeftCell="A210">
      <selection activeCell="O212" sqref="O212:O214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27.75390625" style="1" customWidth="1"/>
    <col min="5" max="5" width="9.00390625" style="1" customWidth="1"/>
    <col min="6" max="6" width="12.25390625" style="1" customWidth="1"/>
    <col min="7" max="7" width="10.75390625" style="1" customWidth="1"/>
    <col min="8" max="8" width="9.875" style="1" customWidth="1"/>
    <col min="9" max="10" width="10.75390625" style="1" customWidth="1"/>
    <col min="11" max="11" width="8.00390625" style="1" customWidth="1"/>
    <col min="12" max="12" width="8.25390625" style="1" customWidth="1"/>
    <col min="13" max="13" width="8.125" style="1" customWidth="1"/>
    <col min="14" max="14" width="6.375" style="1" customWidth="1"/>
    <col min="15" max="16384" width="9.125" style="1" customWidth="1"/>
  </cols>
  <sheetData>
    <row r="1" spans="1:14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230</v>
      </c>
      <c r="K1" s="5"/>
      <c r="L1" s="6"/>
      <c r="M1" s="5"/>
      <c r="N1" s="6"/>
    </row>
    <row r="2" spans="1:14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  <c r="N2" s="7"/>
    </row>
    <row r="3" spans="1:14" ht="15" customHeight="1">
      <c r="A3" s="4"/>
      <c r="B3" s="4"/>
      <c r="C3" s="4"/>
      <c r="D3" s="4"/>
      <c r="E3" s="4"/>
      <c r="F3" s="4"/>
      <c r="G3" s="4"/>
      <c r="H3" s="4"/>
      <c r="I3" s="4"/>
      <c r="J3" s="37" t="s">
        <v>225</v>
      </c>
      <c r="K3" s="37"/>
      <c r="L3" s="37"/>
      <c r="M3" s="37"/>
      <c r="N3" s="37"/>
    </row>
    <row r="4" spans="1:14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76</v>
      </c>
      <c r="K4" s="7"/>
      <c r="L4" s="7"/>
      <c r="M4" s="7"/>
      <c r="N4" s="7"/>
    </row>
    <row r="5" spans="1:14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228</v>
      </c>
      <c r="K5" s="7"/>
      <c r="L5" s="7"/>
      <c r="M5" s="7"/>
      <c r="N5" s="7"/>
    </row>
    <row r="6" spans="1:14" ht="15" customHeight="1">
      <c r="A6" s="514" t="s">
        <v>160</v>
      </c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9"/>
    </row>
    <row r="7" spans="1:14" ht="6" customHeight="1">
      <c r="A7" s="10"/>
      <c r="B7" s="10"/>
      <c r="C7" s="9"/>
      <c r="D7" s="11"/>
      <c r="E7" s="11"/>
      <c r="F7" s="9"/>
      <c r="G7" s="38"/>
      <c r="H7" s="38"/>
      <c r="I7" s="9"/>
      <c r="J7" s="9"/>
      <c r="K7" s="9"/>
      <c r="L7" s="9"/>
      <c r="M7" s="9"/>
      <c r="N7" s="9"/>
    </row>
    <row r="8" spans="1:14" s="2" customFormat="1" ht="9" customHeight="1">
      <c r="A8" s="516" t="s">
        <v>0</v>
      </c>
      <c r="B8" s="461" t="s">
        <v>2</v>
      </c>
      <c r="C8" s="457" t="s">
        <v>5</v>
      </c>
      <c r="D8" s="461" t="s">
        <v>3</v>
      </c>
      <c r="E8" s="455" t="s">
        <v>12</v>
      </c>
      <c r="F8" s="461" t="s">
        <v>4</v>
      </c>
      <c r="G8" s="459" t="s">
        <v>80</v>
      </c>
      <c r="H8" s="455" t="s">
        <v>182</v>
      </c>
      <c r="I8" s="455" t="s">
        <v>143</v>
      </c>
      <c r="J8" s="511" t="s">
        <v>10</v>
      </c>
      <c r="K8" s="467"/>
      <c r="L8" s="467"/>
      <c r="M8" s="512"/>
      <c r="N8" s="455" t="s">
        <v>19</v>
      </c>
    </row>
    <row r="9" spans="1:14" s="2" customFormat="1" ht="16.5" customHeight="1">
      <c r="A9" s="516"/>
      <c r="B9" s="461"/>
      <c r="C9" s="458"/>
      <c r="D9" s="461"/>
      <c r="E9" s="456"/>
      <c r="F9" s="461"/>
      <c r="G9" s="460"/>
      <c r="H9" s="456"/>
      <c r="I9" s="456"/>
      <c r="J9" s="474" t="s">
        <v>9</v>
      </c>
      <c r="K9" s="208" t="s">
        <v>123</v>
      </c>
      <c r="L9" s="209" t="s">
        <v>125</v>
      </c>
      <c r="M9" s="455" t="s">
        <v>126</v>
      </c>
      <c r="N9" s="456"/>
    </row>
    <row r="10" spans="1:14" s="2" customFormat="1" ht="33" customHeight="1">
      <c r="A10" s="516"/>
      <c r="B10" s="461"/>
      <c r="C10" s="458"/>
      <c r="D10" s="461"/>
      <c r="E10" s="456"/>
      <c r="F10" s="461"/>
      <c r="G10" s="460"/>
      <c r="H10" s="513"/>
      <c r="I10" s="513"/>
      <c r="J10" s="475"/>
      <c r="K10" s="210" t="s">
        <v>124</v>
      </c>
      <c r="L10" s="402" t="s">
        <v>14</v>
      </c>
      <c r="M10" s="479"/>
      <c r="N10" s="456"/>
    </row>
    <row r="11" spans="1:14" s="2" customFormat="1" ht="9" customHeight="1">
      <c r="A11" s="12">
        <v>1</v>
      </c>
      <c r="B11" s="12">
        <v>2</v>
      </c>
      <c r="C11" s="255">
        <v>3</v>
      </c>
      <c r="D11" s="12">
        <v>4</v>
      </c>
      <c r="E11" s="12">
        <v>5</v>
      </c>
      <c r="F11" s="12">
        <v>6</v>
      </c>
      <c r="G11" s="12">
        <v>7</v>
      </c>
      <c r="H11" s="237">
        <v>8</v>
      </c>
      <c r="I11" s="237">
        <v>9</v>
      </c>
      <c r="J11" s="165">
        <v>10</v>
      </c>
      <c r="K11" s="12">
        <v>11</v>
      </c>
      <c r="L11" s="12">
        <v>12</v>
      </c>
      <c r="M11" s="12">
        <v>13</v>
      </c>
      <c r="N11" s="12">
        <v>14</v>
      </c>
    </row>
    <row r="12" spans="1:14" s="2" customFormat="1" ht="16.5" customHeight="1">
      <c r="A12" s="473" t="s">
        <v>7</v>
      </c>
      <c r="B12" s="502"/>
      <c r="C12" s="500"/>
      <c r="D12" s="468" t="s">
        <v>8</v>
      </c>
      <c r="E12" s="476"/>
      <c r="F12" s="469">
        <f>F14+F38+F82+F105+F141+F174+F179+F97+F95+F111</f>
        <v>61446363</v>
      </c>
      <c r="G12" s="469">
        <f>G14+G38+G82+G105+G141+G174+G179+G97+G95+G111</f>
        <v>38059239</v>
      </c>
      <c r="H12" s="469">
        <f>H14+H38+H82+H105+H141+H174+H179+H97+H95+H111</f>
        <v>0</v>
      </c>
      <c r="I12" s="469">
        <f>I14+I38+I82+I105+I141+I174+I179+I97+I95+I111</f>
        <v>38059239</v>
      </c>
      <c r="J12" s="469">
        <f>J14+J38+J82+J105+J141+J174+J179+J97+J95+J111</f>
        <v>30359239</v>
      </c>
      <c r="K12" s="222">
        <f>K14+K38+K82+K105+K141+K174+K179</f>
        <v>0</v>
      </c>
      <c r="L12" s="223">
        <f>L14+L38+L82+L105+L141+L174+L179</f>
        <v>7700000</v>
      </c>
      <c r="M12" s="469">
        <f>M14+M38+M82+M105+M141+M174+M179+M111</f>
        <v>663628</v>
      </c>
      <c r="N12" s="476"/>
    </row>
    <row r="13" spans="1:14" s="2" customFormat="1" ht="8.25" customHeight="1">
      <c r="A13" s="439"/>
      <c r="B13" s="439"/>
      <c r="C13" s="450"/>
      <c r="D13" s="439"/>
      <c r="E13" s="439"/>
      <c r="F13" s="439"/>
      <c r="G13" s="439"/>
      <c r="H13" s="439"/>
      <c r="I13" s="439"/>
      <c r="J13" s="439"/>
      <c r="K13" s="224"/>
      <c r="L13" s="225"/>
      <c r="M13" s="439"/>
      <c r="N13" s="439"/>
    </row>
    <row r="14" spans="1:14" s="2" customFormat="1" ht="14.25" customHeight="1">
      <c r="A14" s="473"/>
      <c r="B14" s="502"/>
      <c r="C14" s="500"/>
      <c r="D14" s="507" t="s">
        <v>27</v>
      </c>
      <c r="E14" s="473"/>
      <c r="F14" s="508">
        <f>F18+F28</f>
        <v>24639876</v>
      </c>
      <c r="G14" s="508">
        <f>G18+G28</f>
        <v>13838803</v>
      </c>
      <c r="H14" s="508">
        <f>H18+H28</f>
        <v>-358000</v>
      </c>
      <c r="I14" s="508">
        <f>I18+I28</f>
        <v>13480803</v>
      </c>
      <c r="J14" s="509">
        <f>J18+J28</f>
        <v>5780803</v>
      </c>
      <c r="K14" s="218"/>
      <c r="L14" s="219">
        <f>L28</f>
        <v>7700000</v>
      </c>
      <c r="M14" s="503">
        <f>M18</f>
        <v>60000</v>
      </c>
      <c r="N14" s="473"/>
    </row>
    <row r="15" spans="1:14" s="2" customFormat="1" ht="10.5" customHeight="1">
      <c r="A15" s="453"/>
      <c r="B15" s="453"/>
      <c r="C15" s="501"/>
      <c r="D15" s="439"/>
      <c r="E15" s="439"/>
      <c r="F15" s="492"/>
      <c r="G15" s="492"/>
      <c r="H15" s="492"/>
      <c r="I15" s="492"/>
      <c r="J15" s="510"/>
      <c r="K15" s="220"/>
      <c r="L15" s="221"/>
      <c r="M15" s="439"/>
      <c r="N15" s="439"/>
    </row>
    <row r="16" spans="1:14" s="2" customFormat="1" ht="14.25" customHeight="1">
      <c r="A16" s="84"/>
      <c r="B16" s="85"/>
      <c r="C16" s="86"/>
      <c r="D16" s="91" t="s">
        <v>48</v>
      </c>
      <c r="E16" s="92"/>
      <c r="F16" s="93">
        <f>F18</f>
        <v>760500</v>
      </c>
      <c r="G16" s="93">
        <f>G18</f>
        <v>644500</v>
      </c>
      <c r="H16" s="93">
        <f>H18</f>
        <v>116000</v>
      </c>
      <c r="I16" s="93">
        <f>I18</f>
        <v>760500</v>
      </c>
      <c r="J16" s="166">
        <f>J18</f>
        <v>760500</v>
      </c>
      <c r="K16" s="94"/>
      <c r="L16" s="94"/>
      <c r="M16" s="200"/>
      <c r="N16" s="92"/>
    </row>
    <row r="17" spans="1:14" s="2" customFormat="1" ht="14.25" customHeight="1">
      <c r="A17" s="84"/>
      <c r="B17" s="85"/>
      <c r="C17" s="86"/>
      <c r="D17" s="91" t="s">
        <v>49</v>
      </c>
      <c r="E17" s="92"/>
      <c r="F17" s="93">
        <f>F28</f>
        <v>23879376</v>
      </c>
      <c r="G17" s="93">
        <f>G28</f>
        <v>13194303</v>
      </c>
      <c r="H17" s="93">
        <f>H28</f>
        <v>-474000</v>
      </c>
      <c r="I17" s="93">
        <f>I28</f>
        <v>12720303</v>
      </c>
      <c r="J17" s="166">
        <f>J28</f>
        <v>5020303</v>
      </c>
      <c r="K17" s="94"/>
      <c r="L17" s="94"/>
      <c r="M17" s="200"/>
      <c r="N17" s="92"/>
    </row>
    <row r="18" spans="1:14" s="2" customFormat="1" ht="15.75" customHeight="1">
      <c r="A18" s="25"/>
      <c r="B18" s="27" t="s">
        <v>1</v>
      </c>
      <c r="C18" s="254"/>
      <c r="D18" s="52" t="s">
        <v>16</v>
      </c>
      <c r="E18" s="27"/>
      <c r="F18" s="50">
        <f>SUM(F19:F26)</f>
        <v>760500</v>
      </c>
      <c r="G18" s="50">
        <f aca="true" t="shared" si="0" ref="G18:L18">SUM(G19:G26)</f>
        <v>644500</v>
      </c>
      <c r="H18" s="50">
        <f t="shared" si="0"/>
        <v>116000</v>
      </c>
      <c r="I18" s="50">
        <f t="shared" si="0"/>
        <v>760500</v>
      </c>
      <c r="J18" s="50">
        <f t="shared" si="0"/>
        <v>760500</v>
      </c>
      <c r="K18" s="50">
        <f t="shared" si="0"/>
        <v>0</v>
      </c>
      <c r="L18" s="50">
        <f t="shared" si="0"/>
        <v>0</v>
      </c>
      <c r="M18" s="50">
        <f>SUM(M19:M26)</f>
        <v>60000</v>
      </c>
      <c r="N18" s="51"/>
    </row>
    <row r="19" spans="1:14" s="2" customFormat="1" ht="24" customHeight="1">
      <c r="A19" s="136">
        <v>1</v>
      </c>
      <c r="B19" s="40" t="s">
        <v>17</v>
      </c>
      <c r="C19" s="245">
        <v>6050</v>
      </c>
      <c r="D19" s="137" t="s">
        <v>120</v>
      </c>
      <c r="E19" s="138">
        <v>2016</v>
      </c>
      <c r="F19" s="23">
        <v>20000</v>
      </c>
      <c r="G19" s="107">
        <v>20000</v>
      </c>
      <c r="H19" s="234"/>
      <c r="I19" s="234">
        <f aca="true" t="shared" si="1" ref="I19:I26">G19+H19</f>
        <v>20000</v>
      </c>
      <c r="J19" s="168">
        <f aca="true" t="shared" si="2" ref="J19:J26">I19</f>
        <v>20000</v>
      </c>
      <c r="K19" s="107"/>
      <c r="L19" s="14"/>
      <c r="M19" s="15">
        <f>F19</f>
        <v>20000</v>
      </c>
      <c r="N19" s="111" t="s">
        <v>18</v>
      </c>
    </row>
    <row r="20" spans="1:14" s="2" customFormat="1" ht="45" customHeight="1">
      <c r="A20" s="280">
        <v>2</v>
      </c>
      <c r="B20" s="399" t="s">
        <v>17</v>
      </c>
      <c r="C20" s="280">
        <v>6050</v>
      </c>
      <c r="D20" s="161" t="s">
        <v>218</v>
      </c>
      <c r="E20" s="400">
        <v>2016</v>
      </c>
      <c r="F20" s="401">
        <v>255500</v>
      </c>
      <c r="G20" s="397">
        <v>139500</v>
      </c>
      <c r="H20" s="397">
        <v>116000</v>
      </c>
      <c r="I20" s="397">
        <f>G20+H20</f>
        <v>255500</v>
      </c>
      <c r="J20" s="398">
        <f>I20</f>
        <v>255500</v>
      </c>
      <c r="K20" s="397"/>
      <c r="L20" s="266"/>
      <c r="M20" s="267"/>
      <c r="N20" s="283" t="s">
        <v>18</v>
      </c>
    </row>
    <row r="21" spans="1:14" s="2" customFormat="1" ht="24" customHeight="1">
      <c r="A21" s="280">
        <v>3</v>
      </c>
      <c r="B21" s="262" t="s">
        <v>17</v>
      </c>
      <c r="C21" s="245">
        <v>6050</v>
      </c>
      <c r="D21" s="161" t="s">
        <v>147</v>
      </c>
      <c r="E21" s="263">
        <v>2016</v>
      </c>
      <c r="F21" s="264">
        <f aca="true" t="shared" si="3" ref="F21:F26">J21</f>
        <v>52000</v>
      </c>
      <c r="G21" s="331">
        <v>52000</v>
      </c>
      <c r="H21" s="260"/>
      <c r="I21" s="260">
        <f t="shared" si="1"/>
        <v>52000</v>
      </c>
      <c r="J21" s="261">
        <f t="shared" si="2"/>
        <v>52000</v>
      </c>
      <c r="K21" s="260"/>
      <c r="L21" s="14"/>
      <c r="M21" s="15"/>
      <c r="N21" s="111" t="s">
        <v>18</v>
      </c>
    </row>
    <row r="22" spans="1:14" s="2" customFormat="1" ht="36.75" customHeight="1">
      <c r="A22" s="280">
        <v>4</v>
      </c>
      <c r="B22" s="381" t="s">
        <v>17</v>
      </c>
      <c r="C22" s="280">
        <v>6050</v>
      </c>
      <c r="D22" s="161" t="s">
        <v>194</v>
      </c>
      <c r="E22" s="341">
        <v>2016</v>
      </c>
      <c r="F22" s="335">
        <f>J22</f>
        <v>38000</v>
      </c>
      <c r="G22" s="338">
        <v>38000</v>
      </c>
      <c r="H22" s="338"/>
      <c r="I22" s="338">
        <f>G22+H22</f>
        <v>38000</v>
      </c>
      <c r="J22" s="337">
        <f>I22</f>
        <v>38000</v>
      </c>
      <c r="K22" s="338"/>
      <c r="L22" s="266"/>
      <c r="M22" s="267"/>
      <c r="N22" s="283" t="s">
        <v>18</v>
      </c>
    </row>
    <row r="23" spans="1:14" s="2" customFormat="1" ht="24" customHeight="1">
      <c r="A23" s="280">
        <v>5</v>
      </c>
      <c r="B23" s="307" t="s">
        <v>17</v>
      </c>
      <c r="C23" s="280">
        <v>6050</v>
      </c>
      <c r="D23" s="161" t="s">
        <v>165</v>
      </c>
      <c r="E23" s="308">
        <v>2016</v>
      </c>
      <c r="F23" s="309">
        <f t="shared" si="3"/>
        <v>50000</v>
      </c>
      <c r="G23" s="331">
        <v>50000</v>
      </c>
      <c r="H23" s="305"/>
      <c r="I23" s="305">
        <f>G23+H23</f>
        <v>50000</v>
      </c>
      <c r="J23" s="306">
        <f>I23</f>
        <v>50000</v>
      </c>
      <c r="K23" s="305"/>
      <c r="L23" s="266"/>
      <c r="M23" s="267"/>
      <c r="N23" s="283" t="s">
        <v>18</v>
      </c>
    </row>
    <row r="24" spans="1:14" s="2" customFormat="1" ht="39" customHeight="1">
      <c r="A24" s="280">
        <v>6</v>
      </c>
      <c r="B24" s="262" t="s">
        <v>17</v>
      </c>
      <c r="C24" s="245">
        <v>6050</v>
      </c>
      <c r="D24" s="161" t="s">
        <v>166</v>
      </c>
      <c r="E24" s="263">
        <v>2016</v>
      </c>
      <c r="F24" s="264">
        <f t="shared" si="3"/>
        <v>135000</v>
      </c>
      <c r="G24" s="331">
        <v>135000</v>
      </c>
      <c r="H24" s="260"/>
      <c r="I24" s="260">
        <f t="shared" si="1"/>
        <v>135000</v>
      </c>
      <c r="J24" s="261">
        <f t="shared" si="2"/>
        <v>135000</v>
      </c>
      <c r="K24" s="260"/>
      <c r="L24" s="14"/>
      <c r="M24" s="15"/>
      <c r="N24" s="111" t="s">
        <v>18</v>
      </c>
    </row>
    <row r="25" spans="1:14" s="2" customFormat="1" ht="38.25" customHeight="1">
      <c r="A25" s="280">
        <v>7</v>
      </c>
      <c r="B25" s="412" t="s">
        <v>17</v>
      </c>
      <c r="C25" s="280">
        <v>6050</v>
      </c>
      <c r="D25" s="161" t="s">
        <v>148</v>
      </c>
      <c r="E25" s="414">
        <v>2016</v>
      </c>
      <c r="F25" s="415">
        <f t="shared" si="3"/>
        <v>50000</v>
      </c>
      <c r="G25" s="405">
        <v>50000</v>
      </c>
      <c r="H25" s="405"/>
      <c r="I25" s="405">
        <f t="shared" si="1"/>
        <v>50000</v>
      </c>
      <c r="J25" s="408">
        <f t="shared" si="2"/>
        <v>50000</v>
      </c>
      <c r="K25" s="405"/>
      <c r="L25" s="266"/>
      <c r="M25" s="267">
        <v>40000</v>
      </c>
      <c r="N25" s="283" t="s">
        <v>18</v>
      </c>
    </row>
    <row r="26" spans="1:14" s="2" customFormat="1" ht="24" customHeight="1">
      <c r="A26" s="280">
        <v>8</v>
      </c>
      <c r="B26" s="274" t="s">
        <v>17</v>
      </c>
      <c r="C26" s="280">
        <v>6050</v>
      </c>
      <c r="D26" s="272" t="s">
        <v>150</v>
      </c>
      <c r="E26" s="270">
        <v>2016</v>
      </c>
      <c r="F26" s="406">
        <f t="shared" si="3"/>
        <v>160000</v>
      </c>
      <c r="G26" s="278">
        <v>160000</v>
      </c>
      <c r="H26" s="278"/>
      <c r="I26" s="278">
        <f t="shared" si="1"/>
        <v>160000</v>
      </c>
      <c r="J26" s="171">
        <f t="shared" si="2"/>
        <v>160000</v>
      </c>
      <c r="K26" s="278"/>
      <c r="L26" s="266"/>
      <c r="M26" s="267"/>
      <c r="N26" s="283" t="s">
        <v>18</v>
      </c>
    </row>
    <row r="27" spans="1:14" s="2" customFormat="1" ht="13.5" customHeight="1" hidden="1">
      <c r="A27" s="318"/>
      <c r="B27" s="319"/>
      <c r="C27" s="318"/>
      <c r="D27" s="320"/>
      <c r="E27" s="147"/>
      <c r="F27" s="321"/>
      <c r="G27" s="294"/>
      <c r="H27" s="294"/>
      <c r="I27" s="294"/>
      <c r="J27" s="294"/>
      <c r="K27" s="294"/>
      <c r="L27" s="295"/>
      <c r="M27" s="317"/>
      <c r="N27" s="322"/>
    </row>
    <row r="28" spans="1:14" s="2" customFormat="1" ht="13.5" customHeight="1">
      <c r="A28" s="471"/>
      <c r="B28" s="504" t="s">
        <v>1</v>
      </c>
      <c r="C28" s="505"/>
      <c r="D28" s="506" t="s">
        <v>43</v>
      </c>
      <c r="E28" s="490"/>
      <c r="F28" s="491">
        <f>SUM(F30:F37)</f>
        <v>23879376</v>
      </c>
      <c r="G28" s="491">
        <f>SUM(G30:G37)</f>
        <v>13194303</v>
      </c>
      <c r="H28" s="491">
        <f>SUM(H30:H37)</f>
        <v>-474000</v>
      </c>
      <c r="I28" s="491">
        <f>SUM(I30:I37)</f>
        <v>12720303</v>
      </c>
      <c r="J28" s="491">
        <f>SUM(J30:J37)</f>
        <v>5020303</v>
      </c>
      <c r="K28" s="214"/>
      <c r="L28" s="215">
        <f>L30+L32+L37+L35</f>
        <v>7700000</v>
      </c>
      <c r="M28" s="499"/>
      <c r="N28" s="498"/>
    </row>
    <row r="29" spans="1:14" s="2" customFormat="1" ht="9.75" customHeight="1">
      <c r="A29" s="439"/>
      <c r="B29" s="439"/>
      <c r="C29" s="450"/>
      <c r="D29" s="450"/>
      <c r="E29" s="444"/>
      <c r="F29" s="492"/>
      <c r="G29" s="492"/>
      <c r="H29" s="492"/>
      <c r="I29" s="492"/>
      <c r="J29" s="492"/>
      <c r="K29" s="216"/>
      <c r="L29" s="217"/>
      <c r="M29" s="439"/>
      <c r="N29" s="439"/>
    </row>
    <row r="30" spans="1:14" s="2" customFormat="1" ht="20.25" customHeight="1">
      <c r="A30" s="447">
        <v>9</v>
      </c>
      <c r="B30" s="448" t="s">
        <v>17</v>
      </c>
      <c r="C30" s="449">
        <v>6050</v>
      </c>
      <c r="D30" s="462" t="s">
        <v>22</v>
      </c>
      <c r="E30" s="477" t="s">
        <v>26</v>
      </c>
      <c r="F30" s="454">
        <v>6708073</v>
      </c>
      <c r="G30" s="438">
        <v>3340000</v>
      </c>
      <c r="H30" s="440"/>
      <c r="I30" s="442">
        <f>G30+H30</f>
        <v>3340000</v>
      </c>
      <c r="J30" s="443">
        <f>I30-L30</f>
        <v>690000</v>
      </c>
      <c r="K30" s="195"/>
      <c r="L30" s="196">
        <v>2650000</v>
      </c>
      <c r="M30" s="445"/>
      <c r="N30" s="446" t="s">
        <v>18</v>
      </c>
    </row>
    <row r="31" spans="1:14" s="2" customFormat="1" ht="15" customHeight="1">
      <c r="A31" s="470"/>
      <c r="B31" s="470"/>
      <c r="C31" s="472"/>
      <c r="D31" s="463"/>
      <c r="E31" s="478"/>
      <c r="F31" s="470"/>
      <c r="G31" s="470"/>
      <c r="H31" s="483"/>
      <c r="I31" s="483"/>
      <c r="J31" s="482"/>
      <c r="K31" s="292"/>
      <c r="L31" s="293"/>
      <c r="M31" s="470"/>
      <c r="N31" s="470"/>
    </row>
    <row r="32" spans="1:14" s="2" customFormat="1" ht="15.75" customHeight="1">
      <c r="A32" s="447">
        <v>10</v>
      </c>
      <c r="B32" s="448" t="s">
        <v>17</v>
      </c>
      <c r="C32" s="449">
        <v>6050</v>
      </c>
      <c r="D32" s="462" t="s">
        <v>23</v>
      </c>
      <c r="E32" s="477" t="s">
        <v>26</v>
      </c>
      <c r="F32" s="454">
        <v>4246962</v>
      </c>
      <c r="G32" s="438">
        <v>2350000</v>
      </c>
      <c r="H32" s="440">
        <v>-474000</v>
      </c>
      <c r="I32" s="442">
        <f>G32+H32</f>
        <v>1876000</v>
      </c>
      <c r="J32" s="443">
        <f>I32-L32</f>
        <v>426000</v>
      </c>
      <c r="K32" s="195"/>
      <c r="L32" s="196">
        <v>1450000</v>
      </c>
      <c r="M32" s="445"/>
      <c r="N32" s="446" t="s">
        <v>18</v>
      </c>
    </row>
    <row r="33" spans="1:14" s="2" customFormat="1" ht="13.5" customHeight="1">
      <c r="A33" s="439"/>
      <c r="B33" s="439"/>
      <c r="C33" s="450"/>
      <c r="D33" s="480"/>
      <c r="E33" s="481"/>
      <c r="F33" s="439"/>
      <c r="G33" s="439"/>
      <c r="H33" s="441"/>
      <c r="I33" s="441"/>
      <c r="J33" s="444"/>
      <c r="K33" s="197"/>
      <c r="L33" s="198"/>
      <c r="M33" s="439"/>
      <c r="N33" s="439"/>
    </row>
    <row r="34" spans="1:14" s="2" customFormat="1" ht="47.25" customHeight="1">
      <c r="A34" s="193">
        <v>11</v>
      </c>
      <c r="B34" s="40" t="s">
        <v>17</v>
      </c>
      <c r="C34" s="245">
        <v>6050</v>
      </c>
      <c r="D34" s="259" t="s">
        <v>119</v>
      </c>
      <c r="E34" s="227" t="s">
        <v>75</v>
      </c>
      <c r="F34" s="19">
        <v>126690</v>
      </c>
      <c r="G34" s="107">
        <v>88683</v>
      </c>
      <c r="H34" s="19"/>
      <c r="I34" s="238">
        <f>G34+H34</f>
        <v>88683</v>
      </c>
      <c r="J34" s="168">
        <f>G34</f>
        <v>88683</v>
      </c>
      <c r="K34" s="107"/>
      <c r="L34" s="30"/>
      <c r="M34" s="31"/>
      <c r="N34" s="162" t="s">
        <v>18</v>
      </c>
    </row>
    <row r="35" spans="1:14" s="2" customFormat="1" ht="15" customHeight="1">
      <c r="A35" s="447">
        <v>12</v>
      </c>
      <c r="B35" s="448" t="s">
        <v>17</v>
      </c>
      <c r="C35" s="449">
        <v>6050</v>
      </c>
      <c r="D35" s="451" t="s">
        <v>25</v>
      </c>
      <c r="E35" s="452" t="s">
        <v>47</v>
      </c>
      <c r="F35" s="454">
        <v>12072651</v>
      </c>
      <c r="G35" s="438">
        <v>7390620</v>
      </c>
      <c r="H35" s="440"/>
      <c r="I35" s="442">
        <f>G35+H35</f>
        <v>7390620</v>
      </c>
      <c r="J35" s="443">
        <f>I35-L35</f>
        <v>3790620</v>
      </c>
      <c r="K35" s="195"/>
      <c r="L35" s="196">
        <v>3600000</v>
      </c>
      <c r="M35" s="445"/>
      <c r="N35" s="446" t="s">
        <v>18</v>
      </c>
    </row>
    <row r="36" spans="1:14" s="2" customFormat="1" ht="13.5" customHeight="1">
      <c r="A36" s="439"/>
      <c r="B36" s="439"/>
      <c r="C36" s="450"/>
      <c r="D36" s="439"/>
      <c r="E36" s="453"/>
      <c r="F36" s="439"/>
      <c r="G36" s="439"/>
      <c r="H36" s="441"/>
      <c r="I36" s="441"/>
      <c r="J36" s="444"/>
      <c r="K36" s="197"/>
      <c r="L36" s="198"/>
      <c r="M36" s="439"/>
      <c r="N36" s="439"/>
    </row>
    <row r="37" spans="1:14" s="2" customFormat="1" ht="36" customHeight="1">
      <c r="A37" s="353">
        <v>13</v>
      </c>
      <c r="B37" s="354" t="s">
        <v>17</v>
      </c>
      <c r="C37" s="355">
        <v>6050</v>
      </c>
      <c r="D37" s="363" t="s">
        <v>149</v>
      </c>
      <c r="E37" s="364" t="s">
        <v>155</v>
      </c>
      <c r="F37" s="357">
        <v>725000</v>
      </c>
      <c r="G37" s="360">
        <v>25000</v>
      </c>
      <c r="H37" s="361"/>
      <c r="I37" s="362">
        <f>G37+H37</f>
        <v>25000</v>
      </c>
      <c r="J37" s="359">
        <f>I37-L37</f>
        <v>25000</v>
      </c>
      <c r="K37" s="195"/>
      <c r="L37" s="196"/>
      <c r="M37" s="358"/>
      <c r="N37" s="356" t="s">
        <v>18</v>
      </c>
    </row>
    <row r="38" spans="1:14" s="2" customFormat="1" ht="18.75" customHeight="1">
      <c r="A38" s="25"/>
      <c r="B38" s="27" t="s">
        <v>1</v>
      </c>
      <c r="C38" s="254"/>
      <c r="D38" s="26" t="s">
        <v>40</v>
      </c>
      <c r="E38" s="27"/>
      <c r="F38" s="50">
        <f>F39+F40</f>
        <v>12711770</v>
      </c>
      <c r="G38" s="50">
        <f>G39+G40</f>
        <v>9065360</v>
      </c>
      <c r="H38" s="50">
        <f>H39+H40</f>
        <v>403000</v>
      </c>
      <c r="I38" s="50">
        <f>I39+I40</f>
        <v>9468360</v>
      </c>
      <c r="J38" s="167">
        <f>J39+J40</f>
        <v>9468360</v>
      </c>
      <c r="K38" s="50"/>
      <c r="L38" s="82"/>
      <c r="M38" s="199">
        <f>M41+M44</f>
        <v>88168</v>
      </c>
      <c r="N38" s="112"/>
    </row>
    <row r="39" spans="1:14" s="2" customFormat="1" ht="18.75" customHeight="1">
      <c r="A39" s="139"/>
      <c r="B39" s="87"/>
      <c r="C39" s="90"/>
      <c r="D39" s="91" t="s">
        <v>50</v>
      </c>
      <c r="E39" s="92"/>
      <c r="F39" s="93">
        <f>F41+F44+F52</f>
        <v>2638598</v>
      </c>
      <c r="G39" s="281">
        <f>G41+G44+G52</f>
        <v>2455598</v>
      </c>
      <c r="H39" s="281">
        <f>H41+H44+H52</f>
        <v>183000</v>
      </c>
      <c r="I39" s="281">
        <f>I41+I44+I52</f>
        <v>2638598</v>
      </c>
      <c r="J39" s="281">
        <f>J41+J44+J52</f>
        <v>2638598</v>
      </c>
      <c r="K39" s="93"/>
      <c r="L39" s="95"/>
      <c r="M39" s="95"/>
      <c r="N39" s="113"/>
    </row>
    <row r="40" spans="1:14" s="2" customFormat="1" ht="18" customHeight="1">
      <c r="A40" s="139"/>
      <c r="B40" s="87"/>
      <c r="C40" s="90"/>
      <c r="D40" s="91" t="s">
        <v>51</v>
      </c>
      <c r="E40" s="92"/>
      <c r="F40" s="93">
        <f>F56</f>
        <v>10073172</v>
      </c>
      <c r="G40" s="93">
        <f>G56</f>
        <v>6609762</v>
      </c>
      <c r="H40" s="93">
        <f>H56</f>
        <v>220000</v>
      </c>
      <c r="I40" s="93">
        <f>I56</f>
        <v>6829762</v>
      </c>
      <c r="J40" s="166">
        <f>J56</f>
        <v>6829762</v>
      </c>
      <c r="K40" s="93"/>
      <c r="L40" s="95"/>
      <c r="M40" s="95"/>
      <c r="N40" s="113"/>
    </row>
    <row r="41" spans="1:14" s="2" customFormat="1" ht="17.25" customHeight="1">
      <c r="A41" s="32"/>
      <c r="B41" s="34"/>
      <c r="C41" s="32"/>
      <c r="D41" s="73" t="s">
        <v>81</v>
      </c>
      <c r="E41" s="34"/>
      <c r="F41" s="33">
        <f>SUM(F42:F43)</f>
        <v>21000</v>
      </c>
      <c r="G41" s="33">
        <f>SUM(G42:G43)</f>
        <v>21000</v>
      </c>
      <c r="H41" s="33">
        <f>SUM(H42:H43)</f>
        <v>0</v>
      </c>
      <c r="I41" s="33">
        <f>SUM(I42:I43)</f>
        <v>21000</v>
      </c>
      <c r="J41" s="33">
        <f>SUM(J42:J43)</f>
        <v>21000</v>
      </c>
      <c r="K41" s="33"/>
      <c r="L41" s="33"/>
      <c r="M41" s="33">
        <f>M42</f>
        <v>10000</v>
      </c>
      <c r="N41" s="114"/>
    </row>
    <row r="42" spans="1:14" s="2" customFormat="1" ht="24" customHeight="1">
      <c r="A42" s="182">
        <v>14</v>
      </c>
      <c r="B42" s="29">
        <v>60004</v>
      </c>
      <c r="C42" s="257">
        <v>6060</v>
      </c>
      <c r="D42" s="236" t="s">
        <v>144</v>
      </c>
      <c r="E42" s="164">
        <v>2016</v>
      </c>
      <c r="F42" s="30">
        <v>10000</v>
      </c>
      <c r="G42" s="30">
        <v>10000</v>
      </c>
      <c r="H42" s="14"/>
      <c r="I42" s="239">
        <f>G42+H42</f>
        <v>10000</v>
      </c>
      <c r="J42" s="183">
        <f>G42</f>
        <v>10000</v>
      </c>
      <c r="K42" s="31"/>
      <c r="L42" s="55"/>
      <c r="M42" s="194">
        <v>10000</v>
      </c>
      <c r="N42" s="116" t="s">
        <v>6</v>
      </c>
    </row>
    <row r="43" spans="1:14" s="2" customFormat="1" ht="26.25" customHeight="1">
      <c r="A43" s="257">
        <v>15</v>
      </c>
      <c r="B43" s="29">
        <v>60004</v>
      </c>
      <c r="C43" s="257">
        <v>6060</v>
      </c>
      <c r="D43" s="334" t="s">
        <v>190</v>
      </c>
      <c r="E43" s="341">
        <v>2016</v>
      </c>
      <c r="F43" s="30">
        <f>J43</f>
        <v>11000</v>
      </c>
      <c r="G43" s="30">
        <v>11000</v>
      </c>
      <c r="H43" s="266"/>
      <c r="I43" s="271">
        <f>G43+H43</f>
        <v>11000</v>
      </c>
      <c r="J43" s="183">
        <f>I43</f>
        <v>11000</v>
      </c>
      <c r="K43" s="336"/>
      <c r="L43" s="55"/>
      <c r="M43" s="336"/>
      <c r="N43" s="116" t="s">
        <v>6</v>
      </c>
    </row>
    <row r="44" spans="1:14" s="2" customFormat="1" ht="18.75" customHeight="1">
      <c r="A44" s="32"/>
      <c r="B44" s="34"/>
      <c r="C44" s="32"/>
      <c r="D44" s="73" t="s">
        <v>151</v>
      </c>
      <c r="E44" s="34"/>
      <c r="F44" s="33">
        <f>SUM(F45:F49:F50:F51)</f>
        <v>321598</v>
      </c>
      <c r="G44" s="33">
        <f>SUM(G45:G51)</f>
        <v>321598</v>
      </c>
      <c r="H44" s="33">
        <f>SUM(H45:H50:H51)</f>
        <v>0</v>
      </c>
      <c r="I44" s="33">
        <f>SUM(I45:I50:I51)</f>
        <v>321598</v>
      </c>
      <c r="J44" s="33">
        <f>SUM(J45:J50:J51)</f>
        <v>321598</v>
      </c>
      <c r="K44" s="33">
        <f>SUM(K45:K50:K51)</f>
        <v>0</v>
      </c>
      <c r="L44" s="33">
        <f>SUM(L45:L50:L51)</f>
        <v>0</v>
      </c>
      <c r="M44" s="33">
        <f>SUM(M45:M50:M51)</f>
        <v>78168</v>
      </c>
      <c r="N44" s="33">
        <f>SUM(N45:N50:N51)</f>
        <v>0</v>
      </c>
    </row>
    <row r="45" spans="1:14" s="2" customFormat="1" ht="43.5" customHeight="1">
      <c r="A45" s="148">
        <v>16</v>
      </c>
      <c r="B45" s="149">
        <v>60016</v>
      </c>
      <c r="C45" s="253">
        <v>6050</v>
      </c>
      <c r="D45" s="81" t="s">
        <v>184</v>
      </c>
      <c r="E45" s="18">
        <v>2016</v>
      </c>
      <c r="F45" s="14">
        <v>53168</v>
      </c>
      <c r="G45" s="14">
        <v>53168</v>
      </c>
      <c r="H45" s="14"/>
      <c r="I45" s="239">
        <f aca="true" t="shared" si="4" ref="I45:I50">G45+H45</f>
        <v>53168</v>
      </c>
      <c r="J45" s="170">
        <f>G45</f>
        <v>53168</v>
      </c>
      <c r="K45" s="15"/>
      <c r="L45" s="16"/>
      <c r="M45" s="15">
        <f>F45</f>
        <v>53168</v>
      </c>
      <c r="N45" s="115" t="s">
        <v>6</v>
      </c>
    </row>
    <row r="46" spans="1:14" s="2" customFormat="1" ht="43.5" customHeight="1">
      <c r="A46" s="282">
        <v>17</v>
      </c>
      <c r="B46" s="265">
        <v>60016</v>
      </c>
      <c r="C46" s="282">
        <v>6050</v>
      </c>
      <c r="D46" s="279" t="s">
        <v>219</v>
      </c>
      <c r="E46" s="270">
        <v>2016</v>
      </c>
      <c r="F46" s="266">
        <v>20000</v>
      </c>
      <c r="G46" s="266">
        <v>20000</v>
      </c>
      <c r="H46" s="266"/>
      <c r="I46" s="271">
        <f t="shared" si="4"/>
        <v>20000</v>
      </c>
      <c r="J46" s="170">
        <f>G46</f>
        <v>20000</v>
      </c>
      <c r="K46" s="267"/>
      <c r="L46" s="268"/>
      <c r="M46" s="267"/>
      <c r="N46" s="284" t="s">
        <v>6</v>
      </c>
    </row>
    <row r="47" spans="1:14" s="2" customFormat="1" ht="29.25" customHeight="1">
      <c r="A47" s="282">
        <v>18</v>
      </c>
      <c r="B47" s="265">
        <v>60016</v>
      </c>
      <c r="C47" s="282">
        <v>6050</v>
      </c>
      <c r="D47" s="279" t="s">
        <v>213</v>
      </c>
      <c r="E47" s="270">
        <v>2016</v>
      </c>
      <c r="F47" s="266">
        <f>J47</f>
        <v>70000</v>
      </c>
      <c r="G47" s="266">
        <v>70000</v>
      </c>
      <c r="H47" s="266"/>
      <c r="I47" s="271">
        <f t="shared" si="4"/>
        <v>70000</v>
      </c>
      <c r="J47" s="170">
        <f>I47</f>
        <v>70000</v>
      </c>
      <c r="K47" s="267"/>
      <c r="L47" s="268"/>
      <c r="M47" s="267"/>
      <c r="N47" s="284" t="s">
        <v>6</v>
      </c>
    </row>
    <row r="48" spans="1:14" s="2" customFormat="1" ht="37.5" customHeight="1">
      <c r="A48" s="282">
        <v>19</v>
      </c>
      <c r="B48" s="265">
        <v>60016</v>
      </c>
      <c r="C48" s="282">
        <v>6050</v>
      </c>
      <c r="D48" s="279" t="s">
        <v>221</v>
      </c>
      <c r="E48" s="270">
        <v>2016</v>
      </c>
      <c r="F48" s="266">
        <v>48430</v>
      </c>
      <c r="G48" s="266">
        <v>48430</v>
      </c>
      <c r="H48" s="266"/>
      <c r="I48" s="271">
        <f>G48+H48</f>
        <v>48430</v>
      </c>
      <c r="J48" s="170">
        <f>I48</f>
        <v>48430</v>
      </c>
      <c r="K48" s="267"/>
      <c r="L48" s="268"/>
      <c r="M48" s="267"/>
      <c r="N48" s="284" t="s">
        <v>6</v>
      </c>
    </row>
    <row r="49" spans="1:14" s="2" customFormat="1" ht="50.25" customHeight="1">
      <c r="A49" s="282">
        <v>20</v>
      </c>
      <c r="B49" s="265">
        <v>60016</v>
      </c>
      <c r="C49" s="282">
        <v>6050</v>
      </c>
      <c r="D49" s="279" t="s">
        <v>202</v>
      </c>
      <c r="E49" s="270">
        <v>2016</v>
      </c>
      <c r="F49" s="266">
        <f>J49</f>
        <v>90000</v>
      </c>
      <c r="G49" s="266">
        <v>90000</v>
      </c>
      <c r="H49" s="266"/>
      <c r="I49" s="271">
        <f t="shared" si="4"/>
        <v>90000</v>
      </c>
      <c r="J49" s="170">
        <f>I49</f>
        <v>90000</v>
      </c>
      <c r="K49" s="267"/>
      <c r="L49" s="268"/>
      <c r="M49" s="267">
        <v>25000</v>
      </c>
      <c r="N49" s="284" t="s">
        <v>6</v>
      </c>
    </row>
    <row r="50" spans="1:14" s="2" customFormat="1" ht="28.5" customHeight="1">
      <c r="A50" s="282">
        <v>21</v>
      </c>
      <c r="B50" s="265">
        <v>60016</v>
      </c>
      <c r="C50" s="282">
        <v>6050</v>
      </c>
      <c r="D50" s="279" t="s">
        <v>217</v>
      </c>
      <c r="E50" s="270">
        <v>2016</v>
      </c>
      <c r="F50" s="266">
        <v>20000</v>
      </c>
      <c r="G50" s="266">
        <v>20000</v>
      </c>
      <c r="H50" s="266"/>
      <c r="I50" s="271">
        <f t="shared" si="4"/>
        <v>20000</v>
      </c>
      <c r="J50" s="170">
        <f>I50</f>
        <v>20000</v>
      </c>
      <c r="K50" s="267"/>
      <c r="L50" s="268"/>
      <c r="M50" s="267"/>
      <c r="N50" s="284" t="s">
        <v>6</v>
      </c>
    </row>
    <row r="51" spans="1:14" s="2" customFormat="1" ht="37.5" customHeight="1">
      <c r="A51" s="282">
        <v>22</v>
      </c>
      <c r="B51" s="265">
        <v>60016</v>
      </c>
      <c r="C51" s="282">
        <v>6050</v>
      </c>
      <c r="D51" s="279" t="s">
        <v>220</v>
      </c>
      <c r="E51" s="270">
        <v>2016</v>
      </c>
      <c r="F51" s="266">
        <v>20000</v>
      </c>
      <c r="G51" s="266">
        <v>20000</v>
      </c>
      <c r="H51" s="266"/>
      <c r="I51" s="271">
        <f>G51+H51</f>
        <v>20000</v>
      </c>
      <c r="J51" s="170">
        <f>I51</f>
        <v>20000</v>
      </c>
      <c r="K51" s="267"/>
      <c r="L51" s="268"/>
      <c r="M51" s="267"/>
      <c r="N51" s="284" t="s">
        <v>6</v>
      </c>
    </row>
    <row r="52" spans="1:14" s="2" customFormat="1" ht="18" customHeight="1">
      <c r="A52" s="32"/>
      <c r="B52" s="34"/>
      <c r="C52" s="32"/>
      <c r="D52" s="73" t="s">
        <v>152</v>
      </c>
      <c r="E52" s="34"/>
      <c r="F52" s="33">
        <f>SUM(F53:F54)</f>
        <v>2296000</v>
      </c>
      <c r="G52" s="33">
        <f>SUM(G53:G54)</f>
        <v>2113000</v>
      </c>
      <c r="H52" s="33">
        <f>SUM(H53:H54)</f>
        <v>183000</v>
      </c>
      <c r="I52" s="33">
        <f>SUM(I53:I54)</f>
        <v>2296000</v>
      </c>
      <c r="J52" s="33">
        <f>SUM(J53:J54)</f>
        <v>2296000</v>
      </c>
      <c r="K52" s="33"/>
      <c r="L52" s="33"/>
      <c r="M52" s="33">
        <f>SUM(M53:M56)</f>
        <v>0</v>
      </c>
      <c r="N52" s="114"/>
    </row>
    <row r="53" spans="1:14" s="2" customFormat="1" ht="149.25" customHeight="1">
      <c r="A53" s="282">
        <v>22</v>
      </c>
      <c r="B53" s="265">
        <v>60016</v>
      </c>
      <c r="C53" s="282">
        <v>6060</v>
      </c>
      <c r="D53" s="279" t="s">
        <v>169</v>
      </c>
      <c r="E53" s="270">
        <v>2016</v>
      </c>
      <c r="F53" s="266">
        <f>J53</f>
        <v>2183000</v>
      </c>
      <c r="G53" s="266">
        <v>2000000</v>
      </c>
      <c r="H53" s="266">
        <v>183000</v>
      </c>
      <c r="I53" s="271">
        <f>G53+H53</f>
        <v>2183000</v>
      </c>
      <c r="J53" s="170">
        <f>I53</f>
        <v>2183000</v>
      </c>
      <c r="K53" s="267"/>
      <c r="L53" s="268"/>
      <c r="M53" s="267"/>
      <c r="N53" s="284" t="s">
        <v>185</v>
      </c>
    </row>
    <row r="54" spans="1:14" s="2" customFormat="1" ht="45" customHeight="1">
      <c r="A54" s="282">
        <v>23</v>
      </c>
      <c r="B54" s="265">
        <v>60016</v>
      </c>
      <c r="C54" s="282">
        <v>6060</v>
      </c>
      <c r="D54" s="279" t="s">
        <v>222</v>
      </c>
      <c r="E54" s="270">
        <v>2016</v>
      </c>
      <c r="F54" s="266">
        <f>J54</f>
        <v>113000</v>
      </c>
      <c r="G54" s="266">
        <v>113000</v>
      </c>
      <c r="H54" s="266"/>
      <c r="I54" s="271">
        <f>G54+H54</f>
        <v>113000</v>
      </c>
      <c r="J54" s="170">
        <f>I54</f>
        <v>113000</v>
      </c>
      <c r="K54" s="267"/>
      <c r="L54" s="268"/>
      <c r="M54" s="267"/>
      <c r="N54" s="284" t="s">
        <v>6</v>
      </c>
    </row>
    <row r="55" spans="1:14" s="2" customFormat="1" ht="26.25" customHeight="1">
      <c r="A55" s="416"/>
      <c r="B55" s="416"/>
      <c r="C55" s="416"/>
      <c r="D55" s="417"/>
      <c r="E55" s="145"/>
      <c r="F55" s="132"/>
      <c r="G55" s="132"/>
      <c r="H55" s="126"/>
      <c r="I55" s="126"/>
      <c r="J55" s="126"/>
      <c r="K55" s="133"/>
      <c r="L55" s="418"/>
      <c r="M55" s="133"/>
      <c r="N55" s="419"/>
    </row>
    <row r="56" spans="1:14" s="3" customFormat="1" ht="18.75" customHeight="1">
      <c r="A56" s="32"/>
      <c r="B56" s="34"/>
      <c r="C56" s="32"/>
      <c r="D56" s="73" t="s">
        <v>44</v>
      </c>
      <c r="E56" s="34"/>
      <c r="F56" s="33">
        <f>SUM(F57:F80)</f>
        <v>10073172</v>
      </c>
      <c r="G56" s="33">
        <f>SUM(G57:G80)</f>
        <v>6609762</v>
      </c>
      <c r="H56" s="33">
        <f>SUM(H57:H80)</f>
        <v>220000</v>
      </c>
      <c r="I56" s="33">
        <f>SUM(I57:I80)</f>
        <v>6829762</v>
      </c>
      <c r="J56" s="169">
        <f>SUM(J57:J80)</f>
        <v>6829762</v>
      </c>
      <c r="K56" s="33"/>
      <c r="L56" s="33"/>
      <c r="M56" s="33"/>
      <c r="N56" s="114"/>
    </row>
    <row r="57" spans="1:14" s="3" customFormat="1" ht="27.75" customHeight="1">
      <c r="A57" s="148">
        <v>24</v>
      </c>
      <c r="B57" s="149">
        <v>60016</v>
      </c>
      <c r="C57" s="253">
        <v>6050</v>
      </c>
      <c r="D57" s="81" t="s">
        <v>78</v>
      </c>
      <c r="E57" s="18" t="s">
        <v>75</v>
      </c>
      <c r="F57" s="14">
        <v>155000</v>
      </c>
      <c r="G57" s="14">
        <v>155000</v>
      </c>
      <c r="H57" s="14"/>
      <c r="I57" s="239">
        <f>G57+H57</f>
        <v>155000</v>
      </c>
      <c r="J57" s="170">
        <f>G57</f>
        <v>155000</v>
      </c>
      <c r="K57" s="15"/>
      <c r="L57" s="16"/>
      <c r="M57" s="16"/>
      <c r="N57" s="115" t="s">
        <v>6</v>
      </c>
    </row>
    <row r="58" spans="1:14" s="3" customFormat="1" ht="27.75" customHeight="1">
      <c r="A58" s="148">
        <v>25</v>
      </c>
      <c r="B58" s="149">
        <v>60016</v>
      </c>
      <c r="C58" s="253">
        <v>6050</v>
      </c>
      <c r="D58" s="81" t="s">
        <v>28</v>
      </c>
      <c r="E58" s="18" t="s">
        <v>79</v>
      </c>
      <c r="F58" s="14">
        <v>310384</v>
      </c>
      <c r="G58" s="14">
        <v>139482</v>
      </c>
      <c r="H58" s="14"/>
      <c r="I58" s="239">
        <f aca="true" t="shared" si="5" ref="I58:I80">G58+H58</f>
        <v>139482</v>
      </c>
      <c r="J58" s="170">
        <f aca="true" t="shared" si="6" ref="J58:J77">G58</f>
        <v>139482</v>
      </c>
      <c r="K58" s="15"/>
      <c r="L58" s="16"/>
      <c r="M58" s="16"/>
      <c r="N58" s="115" t="s">
        <v>6</v>
      </c>
    </row>
    <row r="59" spans="1:14" s="3" customFormat="1" ht="28.5" customHeight="1">
      <c r="A59" s="282">
        <v>26</v>
      </c>
      <c r="B59" s="56">
        <v>60016</v>
      </c>
      <c r="C59" s="253">
        <v>6050</v>
      </c>
      <c r="D59" s="109" t="s">
        <v>29</v>
      </c>
      <c r="E59" s="36" t="s">
        <v>26</v>
      </c>
      <c r="F59" s="20">
        <v>140375</v>
      </c>
      <c r="G59" s="20">
        <v>140000</v>
      </c>
      <c r="H59" s="14"/>
      <c r="I59" s="239">
        <f t="shared" si="5"/>
        <v>140000</v>
      </c>
      <c r="J59" s="170">
        <f t="shared" si="6"/>
        <v>140000</v>
      </c>
      <c r="K59" s="21"/>
      <c r="L59" s="57"/>
      <c r="M59" s="57"/>
      <c r="N59" s="117" t="s">
        <v>6</v>
      </c>
    </row>
    <row r="60" spans="1:14" s="3" customFormat="1" ht="30.75" customHeight="1">
      <c r="A60" s="282">
        <v>27</v>
      </c>
      <c r="B60" s="149">
        <v>60016</v>
      </c>
      <c r="C60" s="253">
        <v>6050</v>
      </c>
      <c r="D60" s="83" t="s">
        <v>61</v>
      </c>
      <c r="E60" s="18" t="s">
        <v>26</v>
      </c>
      <c r="F60" s="14">
        <v>155226</v>
      </c>
      <c r="G60" s="14">
        <v>154980</v>
      </c>
      <c r="H60" s="14"/>
      <c r="I60" s="239">
        <f t="shared" si="5"/>
        <v>154980</v>
      </c>
      <c r="J60" s="170">
        <f t="shared" si="6"/>
        <v>154980</v>
      </c>
      <c r="K60" s="15"/>
      <c r="L60" s="16"/>
      <c r="M60" s="16"/>
      <c r="N60" s="115" t="s">
        <v>6</v>
      </c>
    </row>
    <row r="61" spans="1:14" s="3" customFormat="1" ht="37.5" customHeight="1">
      <c r="A61" s="282">
        <v>28</v>
      </c>
      <c r="B61" s="149">
        <v>60016</v>
      </c>
      <c r="C61" s="253">
        <v>6050</v>
      </c>
      <c r="D61" s="81" t="s">
        <v>62</v>
      </c>
      <c r="E61" s="18" t="s">
        <v>26</v>
      </c>
      <c r="F61" s="14">
        <v>2006876</v>
      </c>
      <c r="G61" s="14">
        <v>1071589</v>
      </c>
      <c r="H61" s="14">
        <v>220000</v>
      </c>
      <c r="I61" s="239">
        <f t="shared" si="5"/>
        <v>1291589</v>
      </c>
      <c r="J61" s="170">
        <f>I61</f>
        <v>1291589</v>
      </c>
      <c r="K61" s="15"/>
      <c r="L61" s="16"/>
      <c r="M61" s="16"/>
      <c r="N61" s="115" t="s">
        <v>6</v>
      </c>
    </row>
    <row r="62" spans="1:14" s="3" customFormat="1" ht="18.75" customHeight="1">
      <c r="A62" s="282">
        <v>29</v>
      </c>
      <c r="B62" s="129">
        <v>60016</v>
      </c>
      <c r="C62" s="253">
        <v>6050</v>
      </c>
      <c r="D62" s="81" t="s">
        <v>30</v>
      </c>
      <c r="E62" s="18" t="s">
        <v>26</v>
      </c>
      <c r="F62" s="14">
        <v>87582</v>
      </c>
      <c r="G62" s="14">
        <v>87330</v>
      </c>
      <c r="H62" s="14"/>
      <c r="I62" s="239">
        <f t="shared" si="5"/>
        <v>87330</v>
      </c>
      <c r="J62" s="170">
        <f t="shared" si="6"/>
        <v>87330</v>
      </c>
      <c r="K62" s="15"/>
      <c r="L62" s="16"/>
      <c r="M62" s="16"/>
      <c r="N62" s="115" t="s">
        <v>6</v>
      </c>
    </row>
    <row r="63" spans="1:14" s="3" customFormat="1" ht="29.25" customHeight="1">
      <c r="A63" s="282">
        <v>30</v>
      </c>
      <c r="B63" s="265">
        <v>60016</v>
      </c>
      <c r="C63" s="282">
        <v>6050</v>
      </c>
      <c r="D63" s="279" t="s">
        <v>154</v>
      </c>
      <c r="E63" s="270" t="s">
        <v>155</v>
      </c>
      <c r="F63" s="266">
        <v>80000</v>
      </c>
      <c r="G63" s="266">
        <v>10000</v>
      </c>
      <c r="H63" s="266"/>
      <c r="I63" s="271">
        <f>G63+H63</f>
        <v>10000</v>
      </c>
      <c r="J63" s="170">
        <f>I63</f>
        <v>10000</v>
      </c>
      <c r="K63" s="267"/>
      <c r="L63" s="268"/>
      <c r="M63" s="268"/>
      <c r="N63" s="284" t="s">
        <v>6</v>
      </c>
    </row>
    <row r="64" spans="1:14" s="3" customFormat="1" ht="54" customHeight="1">
      <c r="A64" s="282">
        <v>31</v>
      </c>
      <c r="B64" s="265">
        <v>60016</v>
      </c>
      <c r="C64" s="282">
        <v>6050</v>
      </c>
      <c r="D64" s="279" t="s">
        <v>24</v>
      </c>
      <c r="E64" s="270" t="s">
        <v>26</v>
      </c>
      <c r="F64" s="266">
        <v>78972</v>
      </c>
      <c r="G64" s="266">
        <v>78720</v>
      </c>
      <c r="H64" s="266"/>
      <c r="I64" s="271">
        <f t="shared" si="5"/>
        <v>78720</v>
      </c>
      <c r="J64" s="170">
        <f t="shared" si="6"/>
        <v>78720</v>
      </c>
      <c r="K64" s="267"/>
      <c r="L64" s="268"/>
      <c r="M64" s="268"/>
      <c r="N64" s="284" t="s">
        <v>6</v>
      </c>
    </row>
    <row r="65" spans="1:14" s="3" customFormat="1" ht="28.5" customHeight="1">
      <c r="A65" s="282">
        <v>32</v>
      </c>
      <c r="B65" s="265">
        <v>60016</v>
      </c>
      <c r="C65" s="282">
        <v>6050</v>
      </c>
      <c r="D65" s="279" t="s">
        <v>67</v>
      </c>
      <c r="E65" s="270" t="s">
        <v>75</v>
      </c>
      <c r="F65" s="266">
        <v>19680</v>
      </c>
      <c r="G65" s="266">
        <v>19680</v>
      </c>
      <c r="H65" s="266"/>
      <c r="I65" s="271">
        <f t="shared" si="5"/>
        <v>19680</v>
      </c>
      <c r="J65" s="170">
        <f t="shared" si="6"/>
        <v>19680</v>
      </c>
      <c r="K65" s="267"/>
      <c r="L65" s="268"/>
      <c r="M65" s="268"/>
      <c r="N65" s="284" t="s">
        <v>6</v>
      </c>
    </row>
    <row r="66" spans="1:14" s="3" customFormat="1" ht="26.25" customHeight="1">
      <c r="A66" s="282">
        <v>33</v>
      </c>
      <c r="B66" s="265">
        <v>60016</v>
      </c>
      <c r="C66" s="282">
        <v>6050</v>
      </c>
      <c r="D66" s="279" t="s">
        <v>156</v>
      </c>
      <c r="E66" s="270" t="s">
        <v>155</v>
      </c>
      <c r="F66" s="266">
        <v>180000</v>
      </c>
      <c r="G66" s="266">
        <v>20000</v>
      </c>
      <c r="H66" s="266"/>
      <c r="I66" s="271">
        <f>G66+H66</f>
        <v>20000</v>
      </c>
      <c r="J66" s="170">
        <f>I66</f>
        <v>20000</v>
      </c>
      <c r="K66" s="267"/>
      <c r="L66" s="268"/>
      <c r="M66" s="268"/>
      <c r="N66" s="284" t="s">
        <v>6</v>
      </c>
    </row>
    <row r="67" spans="1:14" s="3" customFormat="1" ht="26.25" customHeight="1">
      <c r="A67" s="282">
        <v>34</v>
      </c>
      <c r="B67" s="265">
        <v>60016</v>
      </c>
      <c r="C67" s="282">
        <v>6050</v>
      </c>
      <c r="D67" s="279" t="s">
        <v>170</v>
      </c>
      <c r="E67" s="270" t="s">
        <v>155</v>
      </c>
      <c r="F67" s="266">
        <v>250000</v>
      </c>
      <c r="G67" s="266">
        <v>10000</v>
      </c>
      <c r="H67" s="266"/>
      <c r="I67" s="271">
        <f>G67+H67</f>
        <v>10000</v>
      </c>
      <c r="J67" s="170">
        <f>I67</f>
        <v>10000</v>
      </c>
      <c r="K67" s="267"/>
      <c r="L67" s="268"/>
      <c r="M67" s="268"/>
      <c r="N67" s="284" t="s">
        <v>6</v>
      </c>
    </row>
    <row r="68" spans="1:14" s="3" customFormat="1" ht="26.25" customHeight="1">
      <c r="A68" s="282">
        <v>35</v>
      </c>
      <c r="B68" s="265">
        <v>60016</v>
      </c>
      <c r="C68" s="282">
        <v>6050</v>
      </c>
      <c r="D68" s="279" t="s">
        <v>171</v>
      </c>
      <c r="E68" s="270" t="s">
        <v>155</v>
      </c>
      <c r="F68" s="266">
        <v>140000</v>
      </c>
      <c r="G68" s="266">
        <v>10000</v>
      </c>
      <c r="H68" s="266"/>
      <c r="I68" s="271">
        <f>G68+H68</f>
        <v>10000</v>
      </c>
      <c r="J68" s="170">
        <f>I68</f>
        <v>10000</v>
      </c>
      <c r="K68" s="267"/>
      <c r="L68" s="268"/>
      <c r="M68" s="268"/>
      <c r="N68" s="284" t="s">
        <v>6</v>
      </c>
    </row>
    <row r="69" spans="1:14" s="3" customFormat="1" ht="52.5" customHeight="1">
      <c r="A69" s="282">
        <v>36</v>
      </c>
      <c r="B69" s="265">
        <v>60016</v>
      </c>
      <c r="C69" s="282">
        <v>6050</v>
      </c>
      <c r="D69" s="279" t="s">
        <v>31</v>
      </c>
      <c r="E69" s="270" t="s">
        <v>26</v>
      </c>
      <c r="F69" s="266">
        <v>2165786</v>
      </c>
      <c r="G69" s="266">
        <v>2163206</v>
      </c>
      <c r="H69" s="266"/>
      <c r="I69" s="271">
        <f t="shared" si="5"/>
        <v>2163206</v>
      </c>
      <c r="J69" s="170">
        <f>I69</f>
        <v>2163206</v>
      </c>
      <c r="K69" s="267"/>
      <c r="L69" s="268"/>
      <c r="M69" s="268"/>
      <c r="N69" s="284" t="s">
        <v>6</v>
      </c>
    </row>
    <row r="70" spans="1:14" s="3" customFormat="1" ht="42.75" customHeight="1">
      <c r="A70" s="282">
        <v>37</v>
      </c>
      <c r="B70" s="265">
        <v>60016</v>
      </c>
      <c r="C70" s="282">
        <v>6050</v>
      </c>
      <c r="D70" s="279" t="s">
        <v>70</v>
      </c>
      <c r="E70" s="145" t="s">
        <v>75</v>
      </c>
      <c r="F70" s="30">
        <v>31980</v>
      </c>
      <c r="G70" s="30">
        <v>31980</v>
      </c>
      <c r="H70" s="266"/>
      <c r="I70" s="271">
        <f t="shared" si="5"/>
        <v>31980</v>
      </c>
      <c r="J70" s="170">
        <f t="shared" si="6"/>
        <v>31980</v>
      </c>
      <c r="K70" s="409"/>
      <c r="L70" s="55"/>
      <c r="M70" s="55"/>
      <c r="N70" s="116" t="s">
        <v>6</v>
      </c>
    </row>
    <row r="71" spans="1:14" s="3" customFormat="1" ht="37.5" customHeight="1">
      <c r="A71" s="282">
        <v>38</v>
      </c>
      <c r="B71" s="149">
        <v>60016</v>
      </c>
      <c r="C71" s="253">
        <v>6050</v>
      </c>
      <c r="D71" s="83" t="s">
        <v>32</v>
      </c>
      <c r="E71" s="108" t="s">
        <v>26</v>
      </c>
      <c r="F71" s="14">
        <v>94667</v>
      </c>
      <c r="G71" s="14">
        <v>94341</v>
      </c>
      <c r="H71" s="14"/>
      <c r="I71" s="239">
        <f t="shared" si="5"/>
        <v>94341</v>
      </c>
      <c r="J71" s="170">
        <f t="shared" si="6"/>
        <v>94341</v>
      </c>
      <c r="K71" s="15"/>
      <c r="L71" s="16"/>
      <c r="M71" s="16"/>
      <c r="N71" s="115" t="s">
        <v>6</v>
      </c>
    </row>
    <row r="72" spans="1:14" s="3" customFormat="1" ht="52.5" customHeight="1">
      <c r="A72" s="282">
        <v>39</v>
      </c>
      <c r="B72" s="265">
        <v>60016</v>
      </c>
      <c r="C72" s="282">
        <v>6050</v>
      </c>
      <c r="D72" s="83" t="s">
        <v>214</v>
      </c>
      <c r="E72" s="108" t="s">
        <v>155</v>
      </c>
      <c r="F72" s="266">
        <v>20000</v>
      </c>
      <c r="G72" s="266">
        <v>10000</v>
      </c>
      <c r="H72" s="266"/>
      <c r="I72" s="271">
        <f>G72+H72</f>
        <v>10000</v>
      </c>
      <c r="J72" s="170">
        <f>I72</f>
        <v>10000</v>
      </c>
      <c r="K72" s="267"/>
      <c r="L72" s="268"/>
      <c r="M72" s="268"/>
      <c r="N72" s="284" t="s">
        <v>6</v>
      </c>
    </row>
    <row r="73" spans="1:14" s="3" customFormat="1" ht="46.5" customHeight="1">
      <c r="A73" s="282">
        <v>40</v>
      </c>
      <c r="B73" s="265">
        <v>60016</v>
      </c>
      <c r="C73" s="282">
        <v>6050</v>
      </c>
      <c r="D73" s="83" t="s">
        <v>195</v>
      </c>
      <c r="E73" s="108" t="s">
        <v>155</v>
      </c>
      <c r="F73" s="266">
        <v>90000</v>
      </c>
      <c r="G73" s="266">
        <v>5000</v>
      </c>
      <c r="H73" s="266"/>
      <c r="I73" s="271">
        <f>G73+H73</f>
        <v>5000</v>
      </c>
      <c r="J73" s="170">
        <f>I73</f>
        <v>5000</v>
      </c>
      <c r="K73" s="267"/>
      <c r="L73" s="268"/>
      <c r="M73" s="268"/>
      <c r="N73" s="284" t="s">
        <v>6</v>
      </c>
    </row>
    <row r="74" spans="1:14" s="3" customFormat="1" ht="29.25" customHeight="1">
      <c r="A74" s="282">
        <v>41</v>
      </c>
      <c r="B74" s="265">
        <v>60016</v>
      </c>
      <c r="C74" s="282">
        <v>6050</v>
      </c>
      <c r="D74" s="279" t="s">
        <v>206</v>
      </c>
      <c r="E74" s="270" t="s">
        <v>155</v>
      </c>
      <c r="F74" s="266">
        <v>140000</v>
      </c>
      <c r="G74" s="266">
        <v>15000</v>
      </c>
      <c r="H74" s="266"/>
      <c r="I74" s="271">
        <f>G74+H74</f>
        <v>15000</v>
      </c>
      <c r="J74" s="170">
        <f>I74</f>
        <v>15000</v>
      </c>
      <c r="K74" s="267"/>
      <c r="L74" s="268"/>
      <c r="M74" s="267"/>
      <c r="N74" s="284" t="s">
        <v>6</v>
      </c>
    </row>
    <row r="75" spans="1:14" s="3" customFormat="1" ht="51" customHeight="1">
      <c r="A75" s="282">
        <v>42</v>
      </c>
      <c r="B75" s="149">
        <v>60016</v>
      </c>
      <c r="C75" s="253">
        <v>6050</v>
      </c>
      <c r="D75" s="81" t="s">
        <v>33</v>
      </c>
      <c r="E75" s="18" t="s">
        <v>26</v>
      </c>
      <c r="F75" s="14">
        <v>81697</v>
      </c>
      <c r="G75" s="14">
        <v>81200</v>
      </c>
      <c r="H75" s="14"/>
      <c r="I75" s="239">
        <f t="shared" si="5"/>
        <v>81200</v>
      </c>
      <c r="J75" s="170">
        <f t="shared" si="6"/>
        <v>81200</v>
      </c>
      <c r="K75" s="15"/>
      <c r="L75" s="16"/>
      <c r="M75" s="16"/>
      <c r="N75" s="115" t="s">
        <v>6</v>
      </c>
    </row>
    <row r="76" spans="1:14" s="3" customFormat="1" ht="27" customHeight="1">
      <c r="A76" s="282">
        <v>43</v>
      </c>
      <c r="B76" s="13">
        <v>60016</v>
      </c>
      <c r="C76" s="253">
        <v>6050</v>
      </c>
      <c r="D76" s="81" t="s">
        <v>60</v>
      </c>
      <c r="E76" s="18" t="s">
        <v>26</v>
      </c>
      <c r="F76" s="14">
        <v>137933</v>
      </c>
      <c r="G76" s="14">
        <v>55104</v>
      </c>
      <c r="H76" s="14"/>
      <c r="I76" s="239">
        <f t="shared" si="5"/>
        <v>55104</v>
      </c>
      <c r="J76" s="170">
        <f t="shared" si="6"/>
        <v>55104</v>
      </c>
      <c r="K76" s="15"/>
      <c r="L76" s="16"/>
      <c r="M76" s="16"/>
      <c r="N76" s="115" t="s">
        <v>6</v>
      </c>
    </row>
    <row r="77" spans="1:14" s="3" customFormat="1" ht="28.5" customHeight="1">
      <c r="A77" s="282">
        <v>44</v>
      </c>
      <c r="B77" s="129">
        <v>60016</v>
      </c>
      <c r="C77" s="253">
        <v>6050</v>
      </c>
      <c r="D77" s="81" t="s">
        <v>36</v>
      </c>
      <c r="E77" s="18" t="s">
        <v>26</v>
      </c>
      <c r="F77" s="14">
        <v>121368</v>
      </c>
      <c r="G77" s="14">
        <v>24231</v>
      </c>
      <c r="H77" s="14"/>
      <c r="I77" s="239">
        <f t="shared" si="5"/>
        <v>24231</v>
      </c>
      <c r="J77" s="170">
        <f t="shared" si="6"/>
        <v>24231</v>
      </c>
      <c r="K77" s="15"/>
      <c r="L77" s="16"/>
      <c r="M77" s="16"/>
      <c r="N77" s="115" t="s">
        <v>6</v>
      </c>
    </row>
    <row r="78" spans="1:14" s="3" customFormat="1" ht="28.5" customHeight="1">
      <c r="A78" s="282">
        <v>45</v>
      </c>
      <c r="B78" s="129">
        <v>60016</v>
      </c>
      <c r="C78" s="253">
        <v>6050</v>
      </c>
      <c r="D78" s="81" t="s">
        <v>34</v>
      </c>
      <c r="E78" s="18" t="s">
        <v>26</v>
      </c>
      <c r="F78" s="14">
        <v>3371101</v>
      </c>
      <c r="G78" s="14">
        <v>2168510</v>
      </c>
      <c r="H78" s="14"/>
      <c r="I78" s="340">
        <f t="shared" si="5"/>
        <v>2168510</v>
      </c>
      <c r="J78" s="170">
        <f>I78</f>
        <v>2168510</v>
      </c>
      <c r="K78" s="15"/>
      <c r="L78" s="16"/>
      <c r="M78" s="16"/>
      <c r="N78" s="115" t="s">
        <v>6</v>
      </c>
    </row>
    <row r="79" spans="1:14" s="3" customFormat="1" ht="33.75" customHeight="1">
      <c r="A79" s="282">
        <v>46</v>
      </c>
      <c r="B79" s="265">
        <v>60016</v>
      </c>
      <c r="C79" s="282">
        <v>6050</v>
      </c>
      <c r="D79" s="279" t="s">
        <v>35</v>
      </c>
      <c r="E79" s="270" t="s">
        <v>26</v>
      </c>
      <c r="F79" s="266">
        <v>59545</v>
      </c>
      <c r="G79" s="266">
        <v>59409</v>
      </c>
      <c r="H79" s="266"/>
      <c r="I79" s="340">
        <f>G79+H79</f>
        <v>59409</v>
      </c>
      <c r="J79" s="170">
        <f>G79</f>
        <v>59409</v>
      </c>
      <c r="K79" s="267"/>
      <c r="L79" s="268"/>
      <c r="M79" s="268"/>
      <c r="N79" s="284" t="s">
        <v>6</v>
      </c>
    </row>
    <row r="80" spans="1:14" s="3" customFormat="1" ht="31.5" customHeight="1">
      <c r="A80" s="282">
        <v>47</v>
      </c>
      <c r="B80" s="129">
        <v>60016</v>
      </c>
      <c r="C80" s="253">
        <v>6050</v>
      </c>
      <c r="D80" s="81" t="s">
        <v>157</v>
      </c>
      <c r="E80" s="18" t="s">
        <v>155</v>
      </c>
      <c r="F80" s="14">
        <v>155000</v>
      </c>
      <c r="G80" s="14">
        <v>5000</v>
      </c>
      <c r="H80" s="14"/>
      <c r="I80" s="340">
        <f t="shared" si="5"/>
        <v>5000</v>
      </c>
      <c r="J80" s="170">
        <f>I80</f>
        <v>5000</v>
      </c>
      <c r="K80" s="15"/>
      <c r="L80" s="16"/>
      <c r="M80" s="16"/>
      <c r="N80" s="115" t="s">
        <v>6</v>
      </c>
    </row>
    <row r="81" spans="1:14" s="3" customFormat="1" ht="22.5" customHeight="1">
      <c r="A81" s="416"/>
      <c r="B81" s="416"/>
      <c r="C81" s="416"/>
      <c r="D81" s="417"/>
      <c r="E81" s="145"/>
      <c r="F81" s="132"/>
      <c r="G81" s="132"/>
      <c r="H81" s="126"/>
      <c r="I81" s="126"/>
      <c r="J81" s="126"/>
      <c r="K81" s="133"/>
      <c r="L81" s="418"/>
      <c r="M81" s="418"/>
      <c r="N81" s="419"/>
    </row>
    <row r="82" spans="1:14" s="3" customFormat="1" ht="18" customHeight="1">
      <c r="A82" s="25"/>
      <c r="B82" s="27" t="s">
        <v>1</v>
      </c>
      <c r="C82" s="254"/>
      <c r="D82" s="52" t="s">
        <v>63</v>
      </c>
      <c r="E82" s="27"/>
      <c r="F82" s="273">
        <f>F83+F84</f>
        <v>2895060</v>
      </c>
      <c r="G82" s="273">
        <f>G83+G84</f>
        <v>1955060</v>
      </c>
      <c r="H82" s="273">
        <f>H83+H84</f>
        <v>0</v>
      </c>
      <c r="I82" s="273">
        <f>I83+I84</f>
        <v>1955060</v>
      </c>
      <c r="J82" s="273">
        <f>J83+J84</f>
        <v>1955060</v>
      </c>
      <c r="K82" s="273"/>
      <c r="L82" s="273"/>
      <c r="M82" s="273">
        <f>M88</f>
        <v>26460</v>
      </c>
      <c r="N82" s="112"/>
    </row>
    <row r="83" spans="1:14" s="3" customFormat="1" ht="18" customHeight="1">
      <c r="A83" s="110"/>
      <c r="B83" s="87"/>
      <c r="C83" s="90"/>
      <c r="D83" s="91" t="s">
        <v>64</v>
      </c>
      <c r="E83" s="92"/>
      <c r="F83" s="93">
        <f>F85+F93</f>
        <v>545060</v>
      </c>
      <c r="G83" s="281">
        <f>G85+G93</f>
        <v>545060</v>
      </c>
      <c r="H83" s="281">
        <f>H85+H93</f>
        <v>0</v>
      </c>
      <c r="I83" s="387">
        <f>I85+I93</f>
        <v>545060</v>
      </c>
      <c r="J83" s="281">
        <f>J85+J93</f>
        <v>545060</v>
      </c>
      <c r="K83" s="88"/>
      <c r="L83" s="88"/>
      <c r="M83" s="88"/>
      <c r="N83" s="118"/>
    </row>
    <row r="84" spans="1:14" s="3" customFormat="1" ht="18" customHeight="1">
      <c r="A84" s="163"/>
      <c r="B84" s="87"/>
      <c r="C84" s="90"/>
      <c r="D84" s="91" t="s">
        <v>205</v>
      </c>
      <c r="E84" s="92"/>
      <c r="F84" s="281">
        <f>F91</f>
        <v>2350000</v>
      </c>
      <c r="G84" s="281">
        <f>G91</f>
        <v>1410000</v>
      </c>
      <c r="H84" s="281">
        <f>H91</f>
        <v>0</v>
      </c>
      <c r="I84" s="387">
        <f>I91</f>
        <v>1410000</v>
      </c>
      <c r="J84" s="281">
        <f>J91</f>
        <v>1410000</v>
      </c>
      <c r="K84" s="88"/>
      <c r="L84" s="88"/>
      <c r="M84" s="88"/>
      <c r="N84" s="118"/>
    </row>
    <row r="85" spans="1:14" s="3" customFormat="1" ht="18" customHeight="1">
      <c r="A85" s="130"/>
      <c r="B85" s="87"/>
      <c r="C85" s="90"/>
      <c r="D85" s="91" t="s">
        <v>72</v>
      </c>
      <c r="E85" s="92"/>
      <c r="F85" s="93">
        <f>SUM(F86:F90)</f>
        <v>516060</v>
      </c>
      <c r="G85" s="281">
        <f>SUM(G86:G90)</f>
        <v>516060</v>
      </c>
      <c r="H85" s="281">
        <f>SUM(H86:H90)</f>
        <v>0</v>
      </c>
      <c r="I85" s="387">
        <f>SUM(I86:I90)</f>
        <v>516060</v>
      </c>
      <c r="J85" s="281">
        <f>SUM(J86:J90)</f>
        <v>516060</v>
      </c>
      <c r="K85" s="88"/>
      <c r="L85" s="88"/>
      <c r="M85" s="88"/>
      <c r="N85" s="118"/>
    </row>
    <row r="86" spans="1:14" s="3" customFormat="1" ht="30.75" customHeight="1">
      <c r="A86" s="163">
        <v>48</v>
      </c>
      <c r="B86" s="53">
        <v>70005</v>
      </c>
      <c r="C86" s="245">
        <v>6050</v>
      </c>
      <c r="D86" s="161" t="s">
        <v>91</v>
      </c>
      <c r="E86" s="18">
        <v>2016</v>
      </c>
      <c r="F86" s="240">
        <v>155000</v>
      </c>
      <c r="G86" s="240">
        <v>155000</v>
      </c>
      <c r="H86" s="240"/>
      <c r="I86" s="333">
        <f>G86+H86</f>
        <v>155000</v>
      </c>
      <c r="J86" s="241">
        <f>G86</f>
        <v>155000</v>
      </c>
      <c r="K86" s="88"/>
      <c r="L86" s="88"/>
      <c r="M86" s="88"/>
      <c r="N86" s="111" t="s">
        <v>18</v>
      </c>
    </row>
    <row r="87" spans="1:14" s="3" customFormat="1" ht="60" customHeight="1">
      <c r="A87" s="163">
        <v>49</v>
      </c>
      <c r="B87" s="53">
        <v>70005</v>
      </c>
      <c r="C87" s="245">
        <v>6050</v>
      </c>
      <c r="D87" s="35" t="s">
        <v>168</v>
      </c>
      <c r="E87" s="18">
        <v>2016</v>
      </c>
      <c r="F87" s="240">
        <v>155000</v>
      </c>
      <c r="G87" s="240">
        <v>155000</v>
      </c>
      <c r="H87" s="240"/>
      <c r="I87" s="333">
        <f>G87+H87</f>
        <v>155000</v>
      </c>
      <c r="J87" s="241">
        <f>G87</f>
        <v>155000</v>
      </c>
      <c r="K87" s="88"/>
      <c r="L87" s="88"/>
      <c r="M87" s="88"/>
      <c r="N87" s="111" t="s">
        <v>18</v>
      </c>
    </row>
    <row r="88" spans="1:14" s="3" customFormat="1" ht="45" customHeight="1">
      <c r="A88" s="163">
        <v>50</v>
      </c>
      <c r="B88" s="53">
        <v>70005</v>
      </c>
      <c r="C88" s="245">
        <v>6050</v>
      </c>
      <c r="D88" s="35" t="s">
        <v>96</v>
      </c>
      <c r="E88" s="18">
        <v>2016</v>
      </c>
      <c r="F88" s="19">
        <v>26460</v>
      </c>
      <c r="G88" s="19">
        <v>26460</v>
      </c>
      <c r="H88" s="19"/>
      <c r="I88" s="435">
        <f>G88+H88</f>
        <v>26460</v>
      </c>
      <c r="J88" s="171">
        <f>I88</f>
        <v>26460</v>
      </c>
      <c r="K88" s="70"/>
      <c r="L88" s="14"/>
      <c r="M88" s="15">
        <f>F88</f>
        <v>26460</v>
      </c>
      <c r="N88" s="111" t="s">
        <v>18</v>
      </c>
    </row>
    <row r="89" spans="1:14" s="3" customFormat="1" ht="27.75" customHeight="1">
      <c r="A89" s="163">
        <v>51</v>
      </c>
      <c r="B89" s="274">
        <v>70005</v>
      </c>
      <c r="C89" s="280">
        <v>6050</v>
      </c>
      <c r="D89" s="272" t="s">
        <v>158</v>
      </c>
      <c r="E89" s="270">
        <v>2016</v>
      </c>
      <c r="F89" s="304">
        <f>J89</f>
        <v>155000</v>
      </c>
      <c r="G89" s="330">
        <v>155000</v>
      </c>
      <c r="H89" s="304"/>
      <c r="I89" s="332">
        <f>G89+H89</f>
        <v>155000</v>
      </c>
      <c r="J89" s="171">
        <f>I89</f>
        <v>155000</v>
      </c>
      <c r="K89" s="278"/>
      <c r="L89" s="266"/>
      <c r="M89" s="267"/>
      <c r="N89" s="283" t="s">
        <v>18</v>
      </c>
    </row>
    <row r="90" spans="1:14" s="3" customFormat="1" ht="18" customHeight="1">
      <c r="A90" s="163">
        <v>52</v>
      </c>
      <c r="B90" s="274">
        <v>70005</v>
      </c>
      <c r="C90" s="280">
        <v>6050</v>
      </c>
      <c r="D90" s="272" t="s">
        <v>173</v>
      </c>
      <c r="E90" s="270">
        <v>2016</v>
      </c>
      <c r="F90" s="339">
        <f>J90</f>
        <v>24600</v>
      </c>
      <c r="G90" s="339">
        <v>24600</v>
      </c>
      <c r="H90" s="339"/>
      <c r="I90" s="332">
        <f>G90+H90</f>
        <v>24600</v>
      </c>
      <c r="J90" s="171">
        <f>I90</f>
        <v>24600</v>
      </c>
      <c r="K90" s="278"/>
      <c r="L90" s="266"/>
      <c r="M90" s="267"/>
      <c r="N90" s="283" t="s">
        <v>18</v>
      </c>
    </row>
    <row r="91" spans="1:14" s="3" customFormat="1" ht="18" customHeight="1">
      <c r="A91" s="163"/>
      <c r="B91" s="87"/>
      <c r="C91" s="90"/>
      <c r="D91" s="91" t="s">
        <v>204</v>
      </c>
      <c r="E91" s="92"/>
      <c r="F91" s="281">
        <f>F92</f>
        <v>2350000</v>
      </c>
      <c r="G91" s="281">
        <f>G92</f>
        <v>1410000</v>
      </c>
      <c r="H91" s="281">
        <f>H92</f>
        <v>0</v>
      </c>
      <c r="I91" s="332">
        <f>I92</f>
        <v>1410000</v>
      </c>
      <c r="J91" s="281">
        <f>J92</f>
        <v>1410000</v>
      </c>
      <c r="K91" s="88"/>
      <c r="L91" s="88"/>
      <c r="M91" s="88"/>
      <c r="N91" s="118"/>
    </row>
    <row r="92" spans="1:14" s="3" customFormat="1" ht="38.25" customHeight="1">
      <c r="A92" s="163">
        <v>53</v>
      </c>
      <c r="B92" s="265">
        <v>70005</v>
      </c>
      <c r="C92" s="282">
        <v>6050</v>
      </c>
      <c r="D92" s="272" t="s">
        <v>203</v>
      </c>
      <c r="E92" s="270" t="s">
        <v>155</v>
      </c>
      <c r="F92" s="266">
        <v>2350000</v>
      </c>
      <c r="G92" s="266">
        <v>1410000</v>
      </c>
      <c r="H92" s="266"/>
      <c r="I92" s="384">
        <f>G92+H92</f>
        <v>1410000</v>
      </c>
      <c r="J92" s="170">
        <f>I92</f>
        <v>1410000</v>
      </c>
      <c r="K92" s="267"/>
      <c r="L92" s="268"/>
      <c r="M92" s="267"/>
      <c r="N92" s="284" t="s">
        <v>226</v>
      </c>
    </row>
    <row r="93" spans="1:14" s="3" customFormat="1" ht="18" customHeight="1">
      <c r="A93" s="163"/>
      <c r="B93" s="87"/>
      <c r="C93" s="90"/>
      <c r="D93" s="91" t="s">
        <v>172</v>
      </c>
      <c r="E93" s="92"/>
      <c r="F93" s="281">
        <f>F94</f>
        <v>29000</v>
      </c>
      <c r="G93" s="281">
        <f>G94</f>
        <v>29000</v>
      </c>
      <c r="H93" s="281">
        <f>H94</f>
        <v>0</v>
      </c>
      <c r="I93" s="332">
        <f>I94</f>
        <v>29000</v>
      </c>
      <c r="J93" s="281">
        <f>J94</f>
        <v>29000</v>
      </c>
      <c r="K93" s="88"/>
      <c r="L93" s="88"/>
      <c r="M93" s="88"/>
      <c r="N93" s="118"/>
    </row>
    <row r="94" spans="1:14" s="3" customFormat="1" ht="27.75" customHeight="1">
      <c r="A94" s="163">
        <v>54</v>
      </c>
      <c r="B94" s="265">
        <v>70005</v>
      </c>
      <c r="C94" s="282">
        <v>6060</v>
      </c>
      <c r="D94" s="279" t="s">
        <v>153</v>
      </c>
      <c r="E94" s="270">
        <v>2016</v>
      </c>
      <c r="F94" s="266">
        <f>J94</f>
        <v>29000</v>
      </c>
      <c r="G94" s="266">
        <v>29000</v>
      </c>
      <c r="H94" s="266"/>
      <c r="I94" s="340">
        <f>G94+H94</f>
        <v>29000</v>
      </c>
      <c r="J94" s="170">
        <f>I94</f>
        <v>29000</v>
      </c>
      <c r="K94" s="267"/>
      <c r="L94" s="268"/>
      <c r="M94" s="267"/>
      <c r="N94" s="284" t="s">
        <v>167</v>
      </c>
    </row>
    <row r="95" spans="1:14" s="3" customFormat="1" ht="18.75" customHeight="1">
      <c r="A95" s="25"/>
      <c r="B95" s="27" t="s">
        <v>1</v>
      </c>
      <c r="C95" s="254"/>
      <c r="D95" s="52" t="s">
        <v>183</v>
      </c>
      <c r="E95" s="27"/>
      <c r="F95" s="273">
        <f>F96</f>
        <v>25602</v>
      </c>
      <c r="G95" s="273">
        <f>G96</f>
        <v>3744</v>
      </c>
      <c r="H95" s="273">
        <f>H96</f>
        <v>0</v>
      </c>
      <c r="I95" s="273">
        <f>I96</f>
        <v>3744</v>
      </c>
      <c r="J95" s="273">
        <f>J96</f>
        <v>3744</v>
      </c>
      <c r="K95" s="273"/>
      <c r="L95" s="273"/>
      <c r="M95" s="273"/>
      <c r="N95" s="51"/>
    </row>
    <row r="96" spans="1:14" s="3" customFormat="1" ht="48.75" customHeight="1">
      <c r="A96" s="280">
        <v>55</v>
      </c>
      <c r="B96" s="274">
        <v>71095</v>
      </c>
      <c r="C96" s="280">
        <v>6059</v>
      </c>
      <c r="D96" s="272" t="s">
        <v>196</v>
      </c>
      <c r="E96" s="270" t="s">
        <v>179</v>
      </c>
      <c r="F96" s="406">
        <v>25602</v>
      </c>
      <c r="G96" s="406">
        <v>3744</v>
      </c>
      <c r="H96" s="406"/>
      <c r="I96" s="407">
        <f>G96+H96</f>
        <v>3744</v>
      </c>
      <c r="J96" s="171">
        <f>I96</f>
        <v>3744</v>
      </c>
      <c r="K96" s="278"/>
      <c r="L96" s="266"/>
      <c r="M96" s="267"/>
      <c r="N96" s="283" t="s">
        <v>94</v>
      </c>
    </row>
    <row r="97" spans="1:14" s="3" customFormat="1" ht="18.75" customHeight="1">
      <c r="A97" s="25"/>
      <c r="B97" s="27" t="s">
        <v>1</v>
      </c>
      <c r="C97" s="254"/>
      <c r="D97" s="52" t="s">
        <v>90</v>
      </c>
      <c r="E97" s="27"/>
      <c r="F97" s="273">
        <f>SUM(F98:F104)</f>
        <v>464000</v>
      </c>
      <c r="G97" s="273">
        <f>SUM(G98:G104)</f>
        <v>464000</v>
      </c>
      <c r="H97" s="351">
        <f>SUM(H98:H104)</f>
        <v>0</v>
      </c>
      <c r="I97" s="351">
        <f>SUM(I98:I104)</f>
        <v>464000</v>
      </c>
      <c r="J97" s="352">
        <f>SUM(J98:J104)</f>
        <v>464000</v>
      </c>
      <c r="K97" s="273"/>
      <c r="L97" s="273"/>
      <c r="M97" s="273"/>
      <c r="N97" s="51"/>
    </row>
    <row r="98" spans="1:14" s="3" customFormat="1" ht="24" customHeight="1">
      <c r="A98" s="280">
        <v>56</v>
      </c>
      <c r="B98" s="285">
        <v>75023</v>
      </c>
      <c r="C98" s="280">
        <v>6050</v>
      </c>
      <c r="D98" s="161" t="s">
        <v>161</v>
      </c>
      <c r="E98" s="291">
        <v>2016</v>
      </c>
      <c r="F98" s="286">
        <f>J98</f>
        <v>150000</v>
      </c>
      <c r="G98" s="330">
        <v>150000</v>
      </c>
      <c r="H98" s="289"/>
      <c r="I98" s="340">
        <f aca="true" t="shared" si="7" ref="I98:I104">G98+H98</f>
        <v>150000</v>
      </c>
      <c r="J98" s="287">
        <f>I98</f>
        <v>150000</v>
      </c>
      <c r="K98" s="288"/>
      <c r="L98" s="266"/>
      <c r="M98" s="267"/>
      <c r="N98" s="283" t="s">
        <v>94</v>
      </c>
    </row>
    <row r="99" spans="1:14" s="3" customFormat="1" ht="21">
      <c r="A99" s="280">
        <v>57</v>
      </c>
      <c r="B99" s="296">
        <v>75023</v>
      </c>
      <c r="C99" s="280">
        <v>6050</v>
      </c>
      <c r="D99" s="161" t="s">
        <v>162</v>
      </c>
      <c r="E99" s="302">
        <v>2016</v>
      </c>
      <c r="F99" s="297">
        <f>J99</f>
        <v>130000</v>
      </c>
      <c r="G99" s="330">
        <v>130000</v>
      </c>
      <c r="H99" s="300"/>
      <c r="I99" s="340">
        <f t="shared" si="7"/>
        <v>130000</v>
      </c>
      <c r="J99" s="298">
        <f>I99</f>
        <v>130000</v>
      </c>
      <c r="K99" s="299"/>
      <c r="L99" s="266"/>
      <c r="M99" s="267"/>
      <c r="N99" s="283" t="s">
        <v>94</v>
      </c>
    </row>
    <row r="100" spans="1:14" s="3" customFormat="1" ht="21">
      <c r="A100" s="280">
        <v>58</v>
      </c>
      <c r="B100" s="296">
        <v>75023</v>
      </c>
      <c r="C100" s="280">
        <v>6050</v>
      </c>
      <c r="D100" s="161" t="s">
        <v>163</v>
      </c>
      <c r="E100" s="302">
        <v>2016</v>
      </c>
      <c r="F100" s="297">
        <f>J100</f>
        <v>70000</v>
      </c>
      <c r="G100" s="330">
        <v>70000</v>
      </c>
      <c r="H100" s="300"/>
      <c r="I100" s="301">
        <f t="shared" si="7"/>
        <v>70000</v>
      </c>
      <c r="J100" s="298">
        <f>I100</f>
        <v>70000</v>
      </c>
      <c r="K100" s="299"/>
      <c r="L100" s="266"/>
      <c r="M100" s="267"/>
      <c r="N100" s="283" t="s">
        <v>94</v>
      </c>
    </row>
    <row r="101" spans="1:14" s="3" customFormat="1" ht="21">
      <c r="A101" s="280">
        <v>59</v>
      </c>
      <c r="B101" s="285">
        <v>75023</v>
      </c>
      <c r="C101" s="280">
        <v>6060</v>
      </c>
      <c r="D101" s="161" t="s">
        <v>146</v>
      </c>
      <c r="E101" s="291">
        <v>2016</v>
      </c>
      <c r="F101" s="286">
        <f>I101</f>
        <v>6000</v>
      </c>
      <c r="G101" s="330">
        <v>6000</v>
      </c>
      <c r="H101" s="289"/>
      <c r="I101" s="290">
        <f t="shared" si="7"/>
        <v>6000</v>
      </c>
      <c r="J101" s="287">
        <f>I101</f>
        <v>6000</v>
      </c>
      <c r="K101" s="288"/>
      <c r="L101" s="266"/>
      <c r="M101" s="267"/>
      <c r="N101" s="283" t="s">
        <v>94</v>
      </c>
    </row>
    <row r="102" spans="1:14" s="3" customFormat="1" ht="21">
      <c r="A102" s="280">
        <v>60</v>
      </c>
      <c r="B102" s="248">
        <v>75023</v>
      </c>
      <c r="C102" s="245">
        <v>6060</v>
      </c>
      <c r="D102" s="161" t="s">
        <v>118</v>
      </c>
      <c r="E102" s="250">
        <v>2016</v>
      </c>
      <c r="F102" s="251">
        <v>15000</v>
      </c>
      <c r="G102" s="246">
        <v>15000</v>
      </c>
      <c r="H102" s="243"/>
      <c r="I102" s="244">
        <f t="shared" si="7"/>
        <v>15000</v>
      </c>
      <c r="J102" s="247">
        <f>G102</f>
        <v>15000</v>
      </c>
      <c r="K102" s="246"/>
      <c r="L102" s="14"/>
      <c r="M102" s="15"/>
      <c r="N102" s="111" t="s">
        <v>94</v>
      </c>
    </row>
    <row r="103" spans="1:14" s="3" customFormat="1" ht="16.5">
      <c r="A103" s="280">
        <v>61</v>
      </c>
      <c r="B103" s="392">
        <v>75023</v>
      </c>
      <c r="C103" s="280">
        <v>6060</v>
      </c>
      <c r="D103" s="161" t="s">
        <v>212</v>
      </c>
      <c r="E103" s="394">
        <v>2016</v>
      </c>
      <c r="F103" s="393">
        <f>J103</f>
        <v>13000</v>
      </c>
      <c r="G103" s="389">
        <v>13000</v>
      </c>
      <c r="H103" s="388"/>
      <c r="I103" s="391">
        <f>G103+H103</f>
        <v>13000</v>
      </c>
      <c r="J103" s="390">
        <f>I103</f>
        <v>13000</v>
      </c>
      <c r="K103" s="389"/>
      <c r="L103" s="266"/>
      <c r="M103" s="267"/>
      <c r="N103" s="283" t="s">
        <v>94</v>
      </c>
    </row>
    <row r="104" spans="1:14" ht="21">
      <c r="A104" s="280">
        <v>62</v>
      </c>
      <c r="B104" s="274">
        <v>75023</v>
      </c>
      <c r="C104" s="280">
        <v>6060</v>
      </c>
      <c r="D104" s="272" t="s">
        <v>117</v>
      </c>
      <c r="E104" s="270">
        <v>2016</v>
      </c>
      <c r="F104" s="326">
        <v>80000</v>
      </c>
      <c r="G104" s="278">
        <v>80000</v>
      </c>
      <c r="H104" s="326"/>
      <c r="I104" s="327">
        <f t="shared" si="7"/>
        <v>80000</v>
      </c>
      <c r="J104" s="171">
        <f>G104</f>
        <v>80000</v>
      </c>
      <c r="K104" s="278"/>
      <c r="L104" s="266"/>
      <c r="M104" s="267"/>
      <c r="N104" s="283" t="s">
        <v>94</v>
      </c>
    </row>
    <row r="105" spans="1:14" ht="18" customHeight="1">
      <c r="A105" s="25"/>
      <c r="B105" s="27" t="s">
        <v>1</v>
      </c>
      <c r="C105" s="254"/>
      <c r="D105" s="52" t="s">
        <v>71</v>
      </c>
      <c r="E105" s="71"/>
      <c r="F105" s="273">
        <f>F106+F109</f>
        <v>376720</v>
      </c>
      <c r="G105" s="273">
        <f>G106+G109</f>
        <v>376720</v>
      </c>
      <c r="H105" s="273">
        <f>H106+H109</f>
        <v>0</v>
      </c>
      <c r="I105" s="273">
        <f>I106+I109</f>
        <v>376720</v>
      </c>
      <c r="J105" s="273">
        <f>J106+J109</f>
        <v>376720</v>
      </c>
      <c r="K105" s="273"/>
      <c r="L105" s="273"/>
      <c r="M105" s="273"/>
      <c r="N105" s="112"/>
    </row>
    <row r="106" spans="1:14" ht="16.5" customHeight="1">
      <c r="A106" s="163"/>
      <c r="B106" s="87"/>
      <c r="C106" s="90"/>
      <c r="D106" s="91" t="s">
        <v>174</v>
      </c>
      <c r="E106" s="365"/>
      <c r="F106" s="281">
        <f>SUM(F107:F108)</f>
        <v>335000</v>
      </c>
      <c r="G106" s="281">
        <f>SUM(G107:G108)</f>
        <v>335000</v>
      </c>
      <c r="H106" s="281">
        <f>SUM(H107:H108)</f>
        <v>0</v>
      </c>
      <c r="I106" s="281">
        <f>SUM(I107:I108)</f>
        <v>335000</v>
      </c>
      <c r="J106" s="281">
        <f>SUM(J107:J108)</f>
        <v>335000</v>
      </c>
      <c r="K106" s="281"/>
      <c r="L106" s="88"/>
      <c r="M106" s="88"/>
      <c r="N106" s="118"/>
    </row>
    <row r="107" spans="1:14" ht="18" customHeight="1">
      <c r="A107" s="127">
        <v>63</v>
      </c>
      <c r="B107" s="17">
        <v>75412</v>
      </c>
      <c r="C107" s="245">
        <v>6050</v>
      </c>
      <c r="D107" s="35" t="s">
        <v>159</v>
      </c>
      <c r="E107" s="18">
        <v>2016</v>
      </c>
      <c r="F107" s="19">
        <f>J107</f>
        <v>75000</v>
      </c>
      <c r="G107" s="330">
        <v>75000</v>
      </c>
      <c r="H107" s="19"/>
      <c r="I107" s="239">
        <f>G107+H107</f>
        <v>75000</v>
      </c>
      <c r="J107" s="170">
        <f>I107</f>
        <v>75000</v>
      </c>
      <c r="K107" s="15"/>
      <c r="L107" s="54"/>
      <c r="M107" s="54"/>
      <c r="N107" s="111"/>
    </row>
    <row r="108" spans="1:14" ht="21">
      <c r="A108" s="280">
        <v>64</v>
      </c>
      <c r="B108" s="269">
        <v>75412</v>
      </c>
      <c r="C108" s="280">
        <v>6060</v>
      </c>
      <c r="D108" s="272" t="s">
        <v>92</v>
      </c>
      <c r="E108" s="270">
        <v>2016</v>
      </c>
      <c r="F108" s="303">
        <f>J108</f>
        <v>260000</v>
      </c>
      <c r="G108" s="330">
        <v>260000</v>
      </c>
      <c r="H108" s="303"/>
      <c r="I108" s="271">
        <f>G108+H108</f>
        <v>260000</v>
      </c>
      <c r="J108" s="170">
        <f>I108</f>
        <v>260000</v>
      </c>
      <c r="K108" s="267"/>
      <c r="L108" s="275"/>
      <c r="M108" s="275"/>
      <c r="N108" s="283"/>
    </row>
    <row r="109" spans="1:14" ht="16.5" customHeight="1">
      <c r="A109" s="163"/>
      <c r="B109" s="87"/>
      <c r="C109" s="90"/>
      <c r="D109" s="91" t="s">
        <v>176</v>
      </c>
      <c r="E109" s="365"/>
      <c r="F109" s="281">
        <f>F110</f>
        <v>41720</v>
      </c>
      <c r="G109" s="281">
        <f>G110</f>
        <v>41720</v>
      </c>
      <c r="H109" s="281">
        <f>H110</f>
        <v>0</v>
      </c>
      <c r="I109" s="281">
        <f>I110</f>
        <v>41720</v>
      </c>
      <c r="J109" s="281">
        <f>J110</f>
        <v>41720</v>
      </c>
      <c r="K109" s="281"/>
      <c r="L109" s="281"/>
      <c r="M109" s="88"/>
      <c r="N109" s="118"/>
    </row>
    <row r="110" spans="1:14" ht="26.25" customHeight="1">
      <c r="A110" s="280">
        <v>65</v>
      </c>
      <c r="B110" s="269">
        <v>75421</v>
      </c>
      <c r="C110" s="280">
        <v>6059</v>
      </c>
      <c r="D110" s="272" t="s">
        <v>186</v>
      </c>
      <c r="E110" s="270">
        <v>2016</v>
      </c>
      <c r="F110" s="344">
        <f>J110</f>
        <v>41720</v>
      </c>
      <c r="G110" s="344">
        <v>41720</v>
      </c>
      <c r="H110" s="344"/>
      <c r="I110" s="271">
        <f>G110+H110</f>
        <v>41720</v>
      </c>
      <c r="J110" s="170">
        <f>I110</f>
        <v>41720</v>
      </c>
      <c r="K110" s="267"/>
      <c r="L110" s="275"/>
      <c r="M110" s="275"/>
      <c r="N110" s="283"/>
    </row>
    <row r="111" spans="1:14" ht="18" customHeight="1">
      <c r="A111" s="25"/>
      <c r="B111" s="27" t="s">
        <v>1</v>
      </c>
      <c r="C111" s="254"/>
      <c r="D111" s="52" t="s">
        <v>175</v>
      </c>
      <c r="E111" s="71"/>
      <c r="F111" s="273">
        <f>F112+F113</f>
        <v>18527923</v>
      </c>
      <c r="G111" s="273">
        <f>G112+G113</f>
        <v>10620080</v>
      </c>
      <c r="H111" s="273">
        <f>H112+H113</f>
        <v>-45000</v>
      </c>
      <c r="I111" s="273">
        <f>I112+I113</f>
        <v>10575080</v>
      </c>
      <c r="J111" s="273">
        <f>J112+J113</f>
        <v>10575080</v>
      </c>
      <c r="K111" s="273"/>
      <c r="L111" s="273"/>
      <c r="M111" s="273">
        <f>M114+M128</f>
        <v>30000</v>
      </c>
      <c r="N111" s="112"/>
    </row>
    <row r="112" spans="1:14" ht="18" customHeight="1">
      <c r="A112" s="84"/>
      <c r="B112" s="85"/>
      <c r="C112" s="86"/>
      <c r="D112" s="91" t="s">
        <v>52</v>
      </c>
      <c r="E112" s="92"/>
      <c r="F112" s="93">
        <f>F114+F128+F134+F124</f>
        <v>673500</v>
      </c>
      <c r="G112" s="281">
        <f>G114+G128+G134+G124</f>
        <v>533500</v>
      </c>
      <c r="H112" s="281">
        <f>H114+H128+H134+H124</f>
        <v>140000</v>
      </c>
      <c r="I112" s="281">
        <f>I114+I128+I134+I124</f>
        <v>673500</v>
      </c>
      <c r="J112" s="281">
        <f>J114+J128+J134+J124</f>
        <v>673500</v>
      </c>
      <c r="K112" s="94"/>
      <c r="L112" s="94"/>
      <c r="M112" s="94"/>
      <c r="N112" s="120"/>
    </row>
    <row r="113" spans="1:14" ht="18" customHeight="1">
      <c r="A113" s="84"/>
      <c r="B113" s="85"/>
      <c r="C113" s="86"/>
      <c r="D113" s="91" t="s">
        <v>53</v>
      </c>
      <c r="E113" s="92"/>
      <c r="F113" s="93">
        <f>F118+F131</f>
        <v>17854423</v>
      </c>
      <c r="G113" s="281">
        <f>G118+G131</f>
        <v>10086580</v>
      </c>
      <c r="H113" s="281">
        <f>H118+H131</f>
        <v>-185000</v>
      </c>
      <c r="I113" s="281">
        <f>I118+I131</f>
        <v>9901580</v>
      </c>
      <c r="J113" s="281">
        <f>J118+J131</f>
        <v>9901580</v>
      </c>
      <c r="K113" s="94"/>
      <c r="L113" s="94"/>
      <c r="M113" s="94"/>
      <c r="N113" s="120"/>
    </row>
    <row r="114" spans="1:14" ht="15.75" customHeight="1">
      <c r="A114" s="62"/>
      <c r="B114" s="63"/>
      <c r="C114" s="64"/>
      <c r="D114" s="65" t="s">
        <v>37</v>
      </c>
      <c r="E114" s="69"/>
      <c r="F114" s="277">
        <f>SUM(F115:F117)</f>
        <v>360000</v>
      </c>
      <c r="G114" s="277">
        <f>SUM(G115:G117)</f>
        <v>220000</v>
      </c>
      <c r="H114" s="277">
        <f>SUM(H115:H117)</f>
        <v>140000</v>
      </c>
      <c r="I114" s="277">
        <f>SUM(I115:I117)</f>
        <v>360000</v>
      </c>
      <c r="J114" s="277">
        <f>SUM(J115:J117)</f>
        <v>360000</v>
      </c>
      <c r="K114" s="67"/>
      <c r="L114" s="68"/>
      <c r="M114" s="68">
        <f>M115</f>
        <v>20000</v>
      </c>
      <c r="N114" s="121"/>
    </row>
    <row r="115" spans="1:14" ht="37.5" customHeight="1">
      <c r="A115" s="134">
        <v>66</v>
      </c>
      <c r="B115" s="17">
        <v>80101</v>
      </c>
      <c r="C115" s="245">
        <v>6050</v>
      </c>
      <c r="D115" s="35" t="s">
        <v>86</v>
      </c>
      <c r="E115" s="18">
        <v>2016</v>
      </c>
      <c r="F115" s="19">
        <v>20000</v>
      </c>
      <c r="G115" s="172">
        <v>20000</v>
      </c>
      <c r="H115" s="19"/>
      <c r="I115" s="239">
        <f>G115+H115</f>
        <v>20000</v>
      </c>
      <c r="J115" s="170">
        <f>G115</f>
        <v>20000</v>
      </c>
      <c r="K115" s="15"/>
      <c r="L115" s="54"/>
      <c r="M115" s="54">
        <f>F115</f>
        <v>20000</v>
      </c>
      <c r="N115" s="111" t="s">
        <v>15</v>
      </c>
    </row>
    <row r="116" spans="1:14" ht="22.5" customHeight="1">
      <c r="A116" s="280">
        <v>67</v>
      </c>
      <c r="B116" s="269">
        <v>80101</v>
      </c>
      <c r="C116" s="280">
        <v>6050</v>
      </c>
      <c r="D116" s="272" t="s">
        <v>229</v>
      </c>
      <c r="E116" s="270">
        <v>2016</v>
      </c>
      <c r="F116" s="344">
        <v>180000</v>
      </c>
      <c r="G116" s="382">
        <v>40000</v>
      </c>
      <c r="H116" s="344">
        <v>140000</v>
      </c>
      <c r="I116" s="271">
        <f>G116+H116</f>
        <v>180000</v>
      </c>
      <c r="J116" s="170">
        <f>I116</f>
        <v>180000</v>
      </c>
      <c r="K116" s="267"/>
      <c r="L116" s="275"/>
      <c r="M116" s="275"/>
      <c r="N116" s="283" t="s">
        <v>20</v>
      </c>
    </row>
    <row r="117" spans="1:14" ht="15" customHeight="1">
      <c r="A117" s="280">
        <v>68</v>
      </c>
      <c r="B117" s="269">
        <v>80101</v>
      </c>
      <c r="C117" s="280">
        <v>6050</v>
      </c>
      <c r="D117" s="272" t="s">
        <v>193</v>
      </c>
      <c r="E117" s="270">
        <v>2016</v>
      </c>
      <c r="F117" s="344">
        <f>J117</f>
        <v>160000</v>
      </c>
      <c r="G117" s="382">
        <v>160000</v>
      </c>
      <c r="H117" s="344"/>
      <c r="I117" s="271">
        <f>G117+H117</f>
        <v>160000</v>
      </c>
      <c r="J117" s="170">
        <f>I117</f>
        <v>160000</v>
      </c>
      <c r="K117" s="267"/>
      <c r="L117" s="275"/>
      <c r="M117" s="275"/>
      <c r="N117" s="283" t="s">
        <v>20</v>
      </c>
    </row>
    <row r="118" spans="1:14" ht="18" customHeight="1">
      <c r="A118" s="62"/>
      <c r="B118" s="63"/>
      <c r="C118" s="64"/>
      <c r="D118" s="65" t="s">
        <v>45</v>
      </c>
      <c r="E118" s="366"/>
      <c r="F118" s="277">
        <f>SUM(F119:F123)</f>
        <v>16154423</v>
      </c>
      <c r="G118" s="175">
        <f>SUM(G119:G123)</f>
        <v>9886580</v>
      </c>
      <c r="H118" s="175">
        <f>SUM(H119:H123)</f>
        <v>-185000</v>
      </c>
      <c r="I118" s="277">
        <f>SUM(I119:I123)</f>
        <v>9701580</v>
      </c>
      <c r="J118" s="277">
        <f>SUM(J119:J123)</f>
        <v>9701580</v>
      </c>
      <c r="K118" s="67"/>
      <c r="L118" s="68"/>
      <c r="M118" s="68"/>
      <c r="N118" s="121"/>
    </row>
    <row r="119" spans="1:14" ht="48" customHeight="1">
      <c r="A119" s="127">
        <v>69</v>
      </c>
      <c r="B119" s="17">
        <v>80101</v>
      </c>
      <c r="C119" s="245">
        <v>6050</v>
      </c>
      <c r="D119" s="72" t="s">
        <v>69</v>
      </c>
      <c r="E119" s="128" t="s">
        <v>74</v>
      </c>
      <c r="F119" s="19">
        <v>3555000</v>
      </c>
      <c r="G119" s="157">
        <v>1967810</v>
      </c>
      <c r="H119" s="19">
        <v>-185000</v>
      </c>
      <c r="I119" s="239">
        <f>G119+H119</f>
        <v>1782810</v>
      </c>
      <c r="J119" s="180">
        <f>I119</f>
        <v>1782810</v>
      </c>
      <c r="K119" s="21"/>
      <c r="L119" s="22"/>
      <c r="M119" s="22"/>
      <c r="N119" s="111" t="s">
        <v>20</v>
      </c>
    </row>
    <row r="120" spans="1:14" ht="43.5" customHeight="1">
      <c r="A120" s="127">
        <v>70</v>
      </c>
      <c r="B120" s="17">
        <v>80101</v>
      </c>
      <c r="C120" s="245">
        <v>6050</v>
      </c>
      <c r="D120" s="108" t="s">
        <v>38</v>
      </c>
      <c r="E120" s="18" t="s">
        <v>26</v>
      </c>
      <c r="F120" s="19">
        <v>8466505</v>
      </c>
      <c r="G120" s="157">
        <v>4100000</v>
      </c>
      <c r="H120" s="19"/>
      <c r="I120" s="239">
        <f>G120+H120</f>
        <v>4100000</v>
      </c>
      <c r="J120" s="180">
        <f>G120</f>
        <v>4100000</v>
      </c>
      <c r="K120" s="21"/>
      <c r="L120" s="22"/>
      <c r="M120" s="22"/>
      <c r="N120" s="111" t="s">
        <v>20</v>
      </c>
    </row>
    <row r="121" spans="1:14" ht="24.75" customHeight="1">
      <c r="A121" s="280">
        <v>71</v>
      </c>
      <c r="B121" s="17">
        <v>80101</v>
      </c>
      <c r="C121" s="245">
        <v>6050</v>
      </c>
      <c r="D121" s="125" t="s">
        <v>39</v>
      </c>
      <c r="E121" s="18" t="s">
        <v>26</v>
      </c>
      <c r="F121" s="19">
        <v>3822943</v>
      </c>
      <c r="G121" s="157">
        <v>3550000</v>
      </c>
      <c r="H121" s="19"/>
      <c r="I121" s="239">
        <f>G121+H121</f>
        <v>3550000</v>
      </c>
      <c r="J121" s="180">
        <f>G121</f>
        <v>3550000</v>
      </c>
      <c r="K121" s="15"/>
      <c r="L121" s="54"/>
      <c r="M121" s="54"/>
      <c r="N121" s="111" t="s">
        <v>20</v>
      </c>
    </row>
    <row r="122" spans="1:14" ht="34.5" customHeight="1">
      <c r="A122" s="280">
        <v>72</v>
      </c>
      <c r="B122" s="143">
        <v>80101</v>
      </c>
      <c r="C122" s="245">
        <v>6050</v>
      </c>
      <c r="D122" s="35" t="s">
        <v>77</v>
      </c>
      <c r="E122" s="36" t="s">
        <v>75</v>
      </c>
      <c r="F122" s="124">
        <v>154975</v>
      </c>
      <c r="G122" s="176">
        <v>115000</v>
      </c>
      <c r="H122" s="19"/>
      <c r="I122" s="239">
        <f>G122+H122</f>
        <v>115000</v>
      </c>
      <c r="J122" s="180">
        <f>G122</f>
        <v>115000</v>
      </c>
      <c r="K122" s="21"/>
      <c r="L122" s="22"/>
      <c r="M122" s="22"/>
      <c r="N122" s="111" t="s">
        <v>20</v>
      </c>
    </row>
    <row r="123" spans="1:14" ht="24.75" customHeight="1">
      <c r="A123" s="280">
        <v>73</v>
      </c>
      <c r="B123" s="269">
        <v>80101</v>
      </c>
      <c r="C123" s="280">
        <v>6050</v>
      </c>
      <c r="D123" s="272" t="s">
        <v>73</v>
      </c>
      <c r="E123" s="36" t="s">
        <v>75</v>
      </c>
      <c r="F123" s="124">
        <v>155000</v>
      </c>
      <c r="G123" s="176">
        <v>153770</v>
      </c>
      <c r="H123" s="344"/>
      <c r="I123" s="271">
        <f>G123+H123</f>
        <v>153770</v>
      </c>
      <c r="J123" s="180">
        <f>G123</f>
        <v>153770</v>
      </c>
      <c r="K123" s="21"/>
      <c r="L123" s="22"/>
      <c r="M123" s="22"/>
      <c r="N123" s="283" t="s">
        <v>20</v>
      </c>
    </row>
    <row r="124" spans="1:14" ht="18" customHeight="1">
      <c r="A124" s="62"/>
      <c r="B124" s="63"/>
      <c r="C124" s="64"/>
      <c r="D124" s="65" t="s">
        <v>200</v>
      </c>
      <c r="E124" s="69"/>
      <c r="F124" s="277">
        <f>SUM(F125:F127)</f>
        <v>164500</v>
      </c>
      <c r="G124" s="277">
        <f>SUM(G125:G127)</f>
        <v>164500</v>
      </c>
      <c r="H124" s="277">
        <f>SUM(H125:H127)</f>
        <v>0</v>
      </c>
      <c r="I124" s="277">
        <f>SUM(I125:I127)</f>
        <v>164500</v>
      </c>
      <c r="J124" s="277">
        <f>SUM(J125:J127)</f>
        <v>164500</v>
      </c>
      <c r="K124" s="67"/>
      <c r="L124" s="68"/>
      <c r="M124" s="68"/>
      <c r="N124" s="121"/>
    </row>
    <row r="125" spans="1:14" ht="25.5" customHeight="1">
      <c r="A125" s="280">
        <v>74</v>
      </c>
      <c r="B125" s="269">
        <v>80101</v>
      </c>
      <c r="C125" s="280">
        <v>6060</v>
      </c>
      <c r="D125" s="272" t="s">
        <v>207</v>
      </c>
      <c r="E125" s="270">
        <v>2016</v>
      </c>
      <c r="F125" s="380">
        <f>J125</f>
        <v>56000</v>
      </c>
      <c r="G125" s="172">
        <v>56000</v>
      </c>
      <c r="H125" s="380"/>
      <c r="I125" s="271">
        <f>G125+H125</f>
        <v>56000</v>
      </c>
      <c r="J125" s="170">
        <f>I125</f>
        <v>56000</v>
      </c>
      <c r="K125" s="267"/>
      <c r="L125" s="275"/>
      <c r="M125" s="275"/>
      <c r="N125" s="283" t="s">
        <v>15</v>
      </c>
    </row>
    <row r="126" spans="1:14" ht="25.5" customHeight="1">
      <c r="A126" s="280">
        <v>75</v>
      </c>
      <c r="B126" s="269">
        <v>80101</v>
      </c>
      <c r="C126" s="280">
        <v>6060</v>
      </c>
      <c r="D126" s="272" t="s">
        <v>201</v>
      </c>
      <c r="E126" s="270">
        <v>2016</v>
      </c>
      <c r="F126" s="436">
        <f>J126</f>
        <v>96000</v>
      </c>
      <c r="G126" s="172">
        <v>96000</v>
      </c>
      <c r="H126" s="436"/>
      <c r="I126" s="271">
        <f>G126+H126</f>
        <v>96000</v>
      </c>
      <c r="J126" s="170">
        <f>I126</f>
        <v>96000</v>
      </c>
      <c r="K126" s="267"/>
      <c r="L126" s="275"/>
      <c r="M126" s="275"/>
      <c r="N126" s="283" t="s">
        <v>15</v>
      </c>
    </row>
    <row r="127" spans="1:14" ht="27.75" customHeight="1">
      <c r="A127" s="280">
        <v>76</v>
      </c>
      <c r="B127" s="269">
        <v>80101</v>
      </c>
      <c r="C127" s="280">
        <v>6060</v>
      </c>
      <c r="D127" s="272" t="s">
        <v>227</v>
      </c>
      <c r="E127" s="270">
        <v>2016</v>
      </c>
      <c r="F127" s="383">
        <f>J127</f>
        <v>12500</v>
      </c>
      <c r="G127" s="172">
        <v>12500</v>
      </c>
      <c r="H127" s="383"/>
      <c r="I127" s="271">
        <f>G127+H127</f>
        <v>12500</v>
      </c>
      <c r="J127" s="170">
        <f>I127</f>
        <v>12500</v>
      </c>
      <c r="K127" s="267"/>
      <c r="L127" s="275"/>
      <c r="M127" s="275"/>
      <c r="N127" s="283" t="s">
        <v>15</v>
      </c>
    </row>
    <row r="128" spans="1:14" ht="18" customHeight="1">
      <c r="A128" s="62"/>
      <c r="B128" s="63"/>
      <c r="C128" s="64"/>
      <c r="D128" s="65" t="s">
        <v>199</v>
      </c>
      <c r="E128" s="69"/>
      <c r="F128" s="277">
        <f>SUM(F129:F130)</f>
        <v>35000</v>
      </c>
      <c r="G128" s="277">
        <f>SUM(G129:G130)</f>
        <v>35000</v>
      </c>
      <c r="H128" s="277">
        <f>SUM(H129:H130)</f>
        <v>0</v>
      </c>
      <c r="I128" s="277">
        <f>SUM(I129:I130)</f>
        <v>35000</v>
      </c>
      <c r="J128" s="179">
        <f>SUM(J129:J130)</f>
        <v>35000</v>
      </c>
      <c r="K128" s="67"/>
      <c r="L128" s="68"/>
      <c r="M128" s="68">
        <f>M129</f>
        <v>10000</v>
      </c>
      <c r="N128" s="121"/>
    </row>
    <row r="129" spans="1:14" ht="36" customHeight="1">
      <c r="A129" s="141">
        <v>77</v>
      </c>
      <c r="B129" s="142">
        <v>80104</v>
      </c>
      <c r="C129" s="245">
        <v>6060</v>
      </c>
      <c r="D129" s="35" t="s">
        <v>97</v>
      </c>
      <c r="E129" s="18">
        <v>2016</v>
      </c>
      <c r="F129" s="19">
        <v>10000</v>
      </c>
      <c r="G129" s="172">
        <v>10000</v>
      </c>
      <c r="H129" s="19"/>
      <c r="I129" s="239">
        <f>G129+H129</f>
        <v>10000</v>
      </c>
      <c r="J129" s="170">
        <f>G129</f>
        <v>10000</v>
      </c>
      <c r="K129" s="15"/>
      <c r="L129" s="54"/>
      <c r="M129" s="54">
        <f>F129</f>
        <v>10000</v>
      </c>
      <c r="N129" s="111" t="s">
        <v>15</v>
      </c>
    </row>
    <row r="130" spans="1:14" ht="33" customHeight="1">
      <c r="A130" s="159">
        <v>78</v>
      </c>
      <c r="B130" s="160">
        <v>80104</v>
      </c>
      <c r="C130" s="245">
        <v>6060</v>
      </c>
      <c r="D130" s="35" t="s">
        <v>89</v>
      </c>
      <c r="E130" s="18">
        <v>2016</v>
      </c>
      <c r="F130" s="19">
        <v>25000</v>
      </c>
      <c r="G130" s="172">
        <v>25000</v>
      </c>
      <c r="H130" s="19"/>
      <c r="I130" s="239">
        <f>G130+H130</f>
        <v>25000</v>
      </c>
      <c r="J130" s="170">
        <f>G130</f>
        <v>25000</v>
      </c>
      <c r="K130" s="15"/>
      <c r="L130" s="54"/>
      <c r="M130" s="54"/>
      <c r="N130" s="111" t="s">
        <v>15</v>
      </c>
    </row>
    <row r="131" spans="1:14" ht="18" customHeight="1">
      <c r="A131" s="62"/>
      <c r="B131" s="63"/>
      <c r="C131" s="64"/>
      <c r="D131" s="65" t="s">
        <v>177</v>
      </c>
      <c r="E131" s="366"/>
      <c r="F131" s="277">
        <f>F132</f>
        <v>1700000</v>
      </c>
      <c r="G131" s="277">
        <f>G132</f>
        <v>200000</v>
      </c>
      <c r="H131" s="277">
        <f>H132</f>
        <v>0</v>
      </c>
      <c r="I131" s="277">
        <f>I132</f>
        <v>200000</v>
      </c>
      <c r="J131" s="277">
        <f>J132</f>
        <v>200000</v>
      </c>
      <c r="K131" s="67"/>
      <c r="L131" s="68"/>
      <c r="M131" s="68"/>
      <c r="N131" s="121"/>
    </row>
    <row r="132" spans="1:14" ht="26.25" customHeight="1">
      <c r="A132" s="413">
        <v>79</v>
      </c>
      <c r="B132" s="411">
        <v>80104</v>
      </c>
      <c r="C132" s="413">
        <v>6050</v>
      </c>
      <c r="D132" s="72" t="s">
        <v>178</v>
      </c>
      <c r="E132" s="348" t="s">
        <v>179</v>
      </c>
      <c r="F132" s="415">
        <v>1700000</v>
      </c>
      <c r="G132" s="420">
        <v>200000</v>
      </c>
      <c r="H132" s="415"/>
      <c r="I132" s="323">
        <f>G132+H132</f>
        <v>200000</v>
      </c>
      <c r="J132" s="421">
        <f>I132</f>
        <v>200000</v>
      </c>
      <c r="K132" s="422"/>
      <c r="L132" s="423"/>
      <c r="M132" s="423"/>
      <c r="N132" s="410" t="s">
        <v>20</v>
      </c>
    </row>
    <row r="133" spans="1:14" ht="4.5" customHeight="1">
      <c r="A133" s="230"/>
      <c r="B133" s="230"/>
      <c r="C133" s="230"/>
      <c r="D133" s="424"/>
      <c r="E133" s="145"/>
      <c r="F133" s="131"/>
      <c r="G133" s="131"/>
      <c r="H133" s="126"/>
      <c r="I133" s="126"/>
      <c r="J133" s="126"/>
      <c r="K133" s="133"/>
      <c r="L133" s="425"/>
      <c r="M133" s="425"/>
      <c r="N133" s="146"/>
    </row>
    <row r="134" spans="1:14" ht="18.75" customHeight="1">
      <c r="A134" s="62"/>
      <c r="B134" s="63"/>
      <c r="C134" s="64"/>
      <c r="D134" s="65" t="s">
        <v>21</v>
      </c>
      <c r="E134" s="69"/>
      <c r="F134" s="277">
        <f>SUM(F135:F140)</f>
        <v>114000</v>
      </c>
      <c r="G134" s="175">
        <f>SUM(G135:G140)</f>
        <v>114000</v>
      </c>
      <c r="H134" s="175">
        <f>SUM(H135:H140)</f>
        <v>0</v>
      </c>
      <c r="I134" s="277">
        <f>SUM(I135:I140)</f>
        <v>114000</v>
      </c>
      <c r="J134" s="277">
        <f>SUM(J135:J140)</f>
        <v>114000</v>
      </c>
      <c r="K134" s="67"/>
      <c r="L134" s="68"/>
      <c r="M134" s="68"/>
      <c r="N134" s="121"/>
    </row>
    <row r="135" spans="1:14" ht="28.5" customHeight="1">
      <c r="A135" s="280">
        <v>80</v>
      </c>
      <c r="B135" s="269">
        <v>80148</v>
      </c>
      <c r="C135" s="280">
        <v>6060</v>
      </c>
      <c r="D135" s="272" t="s">
        <v>208</v>
      </c>
      <c r="E135" s="270">
        <v>2016</v>
      </c>
      <c r="F135" s="383">
        <v>20000</v>
      </c>
      <c r="G135" s="172">
        <v>20000</v>
      </c>
      <c r="H135" s="383"/>
      <c r="I135" s="271">
        <f aca="true" t="shared" si="8" ref="I135:I140">G135+H135</f>
        <v>20000</v>
      </c>
      <c r="J135" s="170">
        <f>G135</f>
        <v>20000</v>
      </c>
      <c r="K135" s="267"/>
      <c r="L135" s="275"/>
      <c r="M135" s="275"/>
      <c r="N135" s="283" t="s">
        <v>15</v>
      </c>
    </row>
    <row r="136" spans="1:14" ht="37.5" customHeight="1">
      <c r="A136" s="280">
        <v>81</v>
      </c>
      <c r="B136" s="256">
        <v>80148</v>
      </c>
      <c r="C136" s="245">
        <v>6060</v>
      </c>
      <c r="D136" s="35" t="s">
        <v>223</v>
      </c>
      <c r="E136" s="18">
        <v>2016</v>
      </c>
      <c r="F136" s="258">
        <v>18000</v>
      </c>
      <c r="G136" s="172">
        <v>18000</v>
      </c>
      <c r="H136" s="258"/>
      <c r="I136" s="239">
        <f t="shared" si="8"/>
        <v>18000</v>
      </c>
      <c r="J136" s="170">
        <f>G136</f>
        <v>18000</v>
      </c>
      <c r="K136" s="15"/>
      <c r="L136" s="54"/>
      <c r="M136" s="54"/>
      <c r="N136" s="111" t="s">
        <v>15</v>
      </c>
    </row>
    <row r="137" spans="1:14" ht="27" customHeight="1">
      <c r="A137" s="280">
        <v>82</v>
      </c>
      <c r="B137" s="269">
        <v>80148</v>
      </c>
      <c r="C137" s="280">
        <v>6060</v>
      </c>
      <c r="D137" s="272" t="s">
        <v>224</v>
      </c>
      <c r="E137" s="270">
        <v>2016</v>
      </c>
      <c r="F137" s="388">
        <v>55000</v>
      </c>
      <c r="G137" s="172">
        <v>55000</v>
      </c>
      <c r="H137" s="388"/>
      <c r="I137" s="271">
        <f t="shared" si="8"/>
        <v>55000</v>
      </c>
      <c r="J137" s="170">
        <f>I137</f>
        <v>55000</v>
      </c>
      <c r="K137" s="267"/>
      <c r="L137" s="275"/>
      <c r="M137" s="275"/>
      <c r="N137" s="283" t="s">
        <v>15</v>
      </c>
    </row>
    <row r="138" spans="1:14" ht="30" customHeight="1">
      <c r="A138" s="280">
        <v>83</v>
      </c>
      <c r="B138" s="269">
        <v>80148</v>
      </c>
      <c r="C138" s="280">
        <v>6060</v>
      </c>
      <c r="D138" s="272" t="s">
        <v>164</v>
      </c>
      <c r="E138" s="270">
        <v>2016</v>
      </c>
      <c r="F138" s="388">
        <f>J138</f>
        <v>6000</v>
      </c>
      <c r="G138" s="172">
        <v>6000</v>
      </c>
      <c r="H138" s="388"/>
      <c r="I138" s="271">
        <f t="shared" si="8"/>
        <v>6000</v>
      </c>
      <c r="J138" s="170">
        <f>I138</f>
        <v>6000</v>
      </c>
      <c r="K138" s="267"/>
      <c r="L138" s="275"/>
      <c r="M138" s="275"/>
      <c r="N138" s="283" t="s">
        <v>15</v>
      </c>
    </row>
    <row r="139" spans="1:14" ht="29.25" customHeight="1">
      <c r="A139" s="280">
        <v>84</v>
      </c>
      <c r="B139" s="269">
        <v>80148</v>
      </c>
      <c r="C139" s="280">
        <v>6060</v>
      </c>
      <c r="D139" s="272" t="s">
        <v>215</v>
      </c>
      <c r="E139" s="270">
        <v>2016</v>
      </c>
      <c r="F139" s="388">
        <f>J139</f>
        <v>7000</v>
      </c>
      <c r="G139" s="172">
        <v>7000</v>
      </c>
      <c r="H139" s="388"/>
      <c r="I139" s="271">
        <f t="shared" si="8"/>
        <v>7000</v>
      </c>
      <c r="J139" s="170">
        <f>I139</f>
        <v>7000</v>
      </c>
      <c r="K139" s="267"/>
      <c r="L139" s="275"/>
      <c r="M139" s="275"/>
      <c r="N139" s="283" t="s">
        <v>15</v>
      </c>
    </row>
    <row r="140" spans="1:14" ht="21.75" customHeight="1">
      <c r="A140" s="280">
        <v>85</v>
      </c>
      <c r="B140" s="269">
        <v>80148</v>
      </c>
      <c r="C140" s="280">
        <v>6060</v>
      </c>
      <c r="D140" s="272" t="s">
        <v>216</v>
      </c>
      <c r="E140" s="270">
        <v>2016</v>
      </c>
      <c r="F140" s="388">
        <v>8000</v>
      </c>
      <c r="G140" s="172">
        <v>8000</v>
      </c>
      <c r="H140" s="388"/>
      <c r="I140" s="271">
        <f t="shared" si="8"/>
        <v>8000</v>
      </c>
      <c r="J140" s="170">
        <f>G140</f>
        <v>8000</v>
      </c>
      <c r="K140" s="267"/>
      <c r="L140" s="275"/>
      <c r="M140" s="275"/>
      <c r="N140" s="283" t="s">
        <v>15</v>
      </c>
    </row>
    <row r="141" spans="1:14" ht="18" customHeight="1">
      <c r="A141" s="254"/>
      <c r="B141" s="27"/>
      <c r="C141" s="252"/>
      <c r="D141" s="39" t="s">
        <v>41</v>
      </c>
      <c r="E141" s="49"/>
      <c r="F141" s="273">
        <f>F142+F143</f>
        <v>866412</v>
      </c>
      <c r="G141" s="156">
        <f>G142+G143</f>
        <v>796472</v>
      </c>
      <c r="H141" s="156">
        <f>H142+H143</f>
        <v>0</v>
      </c>
      <c r="I141" s="273">
        <f>I142+I143</f>
        <v>796472</v>
      </c>
      <c r="J141" s="273">
        <f>J142+J143</f>
        <v>796472</v>
      </c>
      <c r="K141" s="28"/>
      <c r="L141" s="28"/>
      <c r="M141" s="28">
        <f>M144+M156+M158+M160</f>
        <v>188000</v>
      </c>
      <c r="N141" s="119"/>
    </row>
    <row r="142" spans="1:14" ht="18.75" customHeight="1">
      <c r="A142" s="84"/>
      <c r="B142" s="85"/>
      <c r="C142" s="86"/>
      <c r="D142" s="91" t="s">
        <v>54</v>
      </c>
      <c r="E142" s="92"/>
      <c r="F142" s="93">
        <f>F144+F156+F160+F158+F154</f>
        <v>564524</v>
      </c>
      <c r="G142" s="158">
        <f>G144+G156+G160+G158+G154</f>
        <v>564524</v>
      </c>
      <c r="H142" s="233">
        <f>H144+H156+H160+H158+H154</f>
        <v>0</v>
      </c>
      <c r="I142" s="281">
        <f>I144+I156+I160+I158+I154</f>
        <v>564524</v>
      </c>
      <c r="J142" s="281">
        <f>J144+J156+J160+J158+J154</f>
        <v>564524</v>
      </c>
      <c r="K142" s="94"/>
      <c r="L142" s="94"/>
      <c r="M142" s="94"/>
      <c r="N142" s="120"/>
    </row>
    <row r="143" spans="1:14" ht="18.75" customHeight="1">
      <c r="A143" s="84"/>
      <c r="B143" s="85"/>
      <c r="C143" s="86"/>
      <c r="D143" s="91" t="s">
        <v>55</v>
      </c>
      <c r="E143" s="92"/>
      <c r="F143" s="93">
        <f>F148</f>
        <v>301888</v>
      </c>
      <c r="G143" s="93">
        <f>G148</f>
        <v>231948</v>
      </c>
      <c r="H143" s="93">
        <f>H148</f>
        <v>0</v>
      </c>
      <c r="I143" s="281">
        <f>I148</f>
        <v>231948</v>
      </c>
      <c r="J143" s="281">
        <f>J148</f>
        <v>231948</v>
      </c>
      <c r="K143" s="94"/>
      <c r="L143" s="94"/>
      <c r="M143" s="94"/>
      <c r="N143" s="120"/>
    </row>
    <row r="144" spans="1:14" ht="15" customHeight="1">
      <c r="A144" s="41"/>
      <c r="B144" s="42"/>
      <c r="C144" s="43"/>
      <c r="D144" s="48" t="s">
        <v>65</v>
      </c>
      <c r="E144" s="44"/>
      <c r="F144" s="45">
        <f>SUM(F145:F146)</f>
        <v>115000</v>
      </c>
      <c r="G144" s="45">
        <f>SUM(G145:G146)</f>
        <v>115000</v>
      </c>
      <c r="H144" s="45">
        <f>SUM(H145:H146)</f>
        <v>0</v>
      </c>
      <c r="I144" s="45">
        <f>SUM(I145:I146)</f>
        <v>115000</v>
      </c>
      <c r="J144" s="45">
        <f>SUM(J145:J146)</f>
        <v>115000</v>
      </c>
      <c r="K144" s="46"/>
      <c r="L144" s="47"/>
      <c r="M144" s="47">
        <f>M145</f>
        <v>60000</v>
      </c>
      <c r="N144" s="122"/>
    </row>
    <row r="145" spans="1:14" ht="48.75" customHeight="1">
      <c r="A145" s="280">
        <v>86</v>
      </c>
      <c r="B145" s="265">
        <v>90001</v>
      </c>
      <c r="C145" s="282">
        <v>6050</v>
      </c>
      <c r="D145" s="83" t="s">
        <v>98</v>
      </c>
      <c r="E145" s="270">
        <v>2016</v>
      </c>
      <c r="F145" s="266">
        <v>60000</v>
      </c>
      <c r="G145" s="172">
        <v>60000</v>
      </c>
      <c r="H145" s="266"/>
      <c r="I145" s="271">
        <f>G145+H145</f>
        <v>60000</v>
      </c>
      <c r="J145" s="278">
        <f>G145</f>
        <v>60000</v>
      </c>
      <c r="K145" s="106"/>
      <c r="L145" s="268"/>
      <c r="M145" s="268">
        <f>F145</f>
        <v>60000</v>
      </c>
      <c r="N145" s="284" t="s">
        <v>6</v>
      </c>
    </row>
    <row r="146" spans="1:14" ht="53.25" customHeight="1">
      <c r="A146" s="413">
        <v>87</v>
      </c>
      <c r="B146" s="29">
        <v>90001</v>
      </c>
      <c r="C146" s="257">
        <v>6050</v>
      </c>
      <c r="D146" s="228" t="s">
        <v>209</v>
      </c>
      <c r="E146" s="414">
        <v>2016</v>
      </c>
      <c r="F146" s="30">
        <v>55000</v>
      </c>
      <c r="G146" s="420">
        <v>55000</v>
      </c>
      <c r="H146" s="415"/>
      <c r="I146" s="242">
        <f>G146+H146</f>
        <v>55000</v>
      </c>
      <c r="J146" s="405">
        <v>55000</v>
      </c>
      <c r="K146" s="405"/>
      <c r="L146" s="30"/>
      <c r="M146" s="409"/>
      <c r="N146" s="116" t="s">
        <v>6</v>
      </c>
    </row>
    <row r="147" spans="1:14" ht="52.5" customHeight="1">
      <c r="A147" s="230"/>
      <c r="B147" s="416"/>
      <c r="C147" s="416"/>
      <c r="D147" s="417"/>
      <c r="E147" s="145"/>
      <c r="F147" s="132"/>
      <c r="G147" s="131"/>
      <c r="H147" s="126"/>
      <c r="I147" s="126"/>
      <c r="J147" s="126"/>
      <c r="K147" s="126"/>
      <c r="L147" s="132"/>
      <c r="M147" s="133"/>
      <c r="N147" s="419"/>
    </row>
    <row r="148" spans="1:14" ht="21.75" customHeight="1">
      <c r="A148" s="41"/>
      <c r="B148" s="42"/>
      <c r="C148" s="43"/>
      <c r="D148" s="48" t="s">
        <v>46</v>
      </c>
      <c r="E148" s="44"/>
      <c r="F148" s="45">
        <f>SUM(F149:F153)</f>
        <v>301888</v>
      </c>
      <c r="G148" s="177">
        <f>SUM(G149:G153)</f>
        <v>231948</v>
      </c>
      <c r="H148" s="177">
        <f>SUM(H149:H153)</f>
        <v>0</v>
      </c>
      <c r="I148" s="276">
        <f>SUM(I149:I153)</f>
        <v>231948</v>
      </c>
      <c r="J148" s="276">
        <f>SUM(J149:J153)</f>
        <v>231948</v>
      </c>
      <c r="K148" s="46"/>
      <c r="L148" s="47"/>
      <c r="M148" s="47"/>
      <c r="N148" s="122"/>
    </row>
    <row r="149" spans="1:14" ht="30" customHeight="1">
      <c r="A149" s="280">
        <v>88</v>
      </c>
      <c r="B149" s="265">
        <v>90001</v>
      </c>
      <c r="C149" s="282">
        <v>6050</v>
      </c>
      <c r="D149" s="83" t="s">
        <v>127</v>
      </c>
      <c r="E149" s="270" t="s">
        <v>26</v>
      </c>
      <c r="F149" s="266">
        <v>24060</v>
      </c>
      <c r="G149" s="157">
        <v>23924</v>
      </c>
      <c r="H149" s="403"/>
      <c r="I149" s="404">
        <f>G149+H149</f>
        <v>23924</v>
      </c>
      <c r="J149" s="278">
        <f>G149</f>
        <v>23924</v>
      </c>
      <c r="K149" s="278"/>
      <c r="L149" s="266"/>
      <c r="M149" s="267"/>
      <c r="N149" s="284" t="s">
        <v>6</v>
      </c>
    </row>
    <row r="150" spans="1:14" ht="39" customHeight="1">
      <c r="A150" s="280">
        <v>89</v>
      </c>
      <c r="B150" s="265">
        <v>90001</v>
      </c>
      <c r="C150" s="282">
        <v>6050</v>
      </c>
      <c r="D150" s="125" t="s">
        <v>128</v>
      </c>
      <c r="E150" s="270" t="s">
        <v>26</v>
      </c>
      <c r="F150" s="403">
        <v>57577</v>
      </c>
      <c r="G150" s="157">
        <v>57441</v>
      </c>
      <c r="H150" s="403"/>
      <c r="I150" s="404">
        <f>G150+H150</f>
        <v>57441</v>
      </c>
      <c r="J150" s="278">
        <f>G150</f>
        <v>57441</v>
      </c>
      <c r="K150" s="278"/>
      <c r="L150" s="266"/>
      <c r="M150" s="267"/>
      <c r="N150" s="284" t="s">
        <v>6</v>
      </c>
    </row>
    <row r="151" spans="1:252" ht="42" customHeight="1">
      <c r="A151" s="280">
        <v>90</v>
      </c>
      <c r="B151" s="149">
        <v>90001</v>
      </c>
      <c r="C151" s="253">
        <v>6050</v>
      </c>
      <c r="D151" s="81" t="s">
        <v>66</v>
      </c>
      <c r="E151" s="18" t="s">
        <v>75</v>
      </c>
      <c r="F151" s="19">
        <v>148830</v>
      </c>
      <c r="G151" s="157">
        <v>89298</v>
      </c>
      <c r="H151" s="19"/>
      <c r="I151" s="301">
        <f>G151+H151</f>
        <v>89298</v>
      </c>
      <c r="J151" s="278">
        <f>G151</f>
        <v>89298</v>
      </c>
      <c r="K151" s="70"/>
      <c r="L151" s="14"/>
      <c r="M151" s="15"/>
      <c r="N151" s="115" t="s">
        <v>131</v>
      </c>
      <c r="IR151" s="1">
        <f>SUM(A151:IQ151)</f>
        <v>512865</v>
      </c>
    </row>
    <row r="152" spans="1:14" ht="29.25" customHeight="1">
      <c r="A152" s="280">
        <v>91</v>
      </c>
      <c r="B152" s="149">
        <v>90001</v>
      </c>
      <c r="C152" s="253">
        <v>6050</v>
      </c>
      <c r="D152" s="35" t="s">
        <v>129</v>
      </c>
      <c r="E152" s="18" t="s">
        <v>26</v>
      </c>
      <c r="F152" s="19">
        <v>36421</v>
      </c>
      <c r="G152" s="157">
        <v>36285</v>
      </c>
      <c r="H152" s="19"/>
      <c r="I152" s="301">
        <f>G152+H152</f>
        <v>36285</v>
      </c>
      <c r="J152" s="278">
        <f>G152</f>
        <v>36285</v>
      </c>
      <c r="K152" s="70"/>
      <c r="L152" s="14"/>
      <c r="M152" s="15"/>
      <c r="N152" s="115" t="s">
        <v>6</v>
      </c>
    </row>
    <row r="153" spans="1:14" ht="64.5" customHeight="1">
      <c r="A153" s="280">
        <v>92</v>
      </c>
      <c r="B153" s="226">
        <v>90001</v>
      </c>
      <c r="C153" s="245">
        <v>6050</v>
      </c>
      <c r="D153" s="229" t="s">
        <v>130</v>
      </c>
      <c r="E153" s="18" t="s">
        <v>26</v>
      </c>
      <c r="F153" s="19">
        <v>35000</v>
      </c>
      <c r="G153" s="157">
        <v>25000</v>
      </c>
      <c r="H153" s="19"/>
      <c r="I153" s="301">
        <f>G153+H153</f>
        <v>25000</v>
      </c>
      <c r="J153" s="278">
        <f>G153</f>
        <v>25000</v>
      </c>
      <c r="K153" s="70"/>
      <c r="L153" s="14"/>
      <c r="M153" s="15"/>
      <c r="N153" s="115" t="s">
        <v>6</v>
      </c>
    </row>
    <row r="154" spans="1:14" ht="17.25" customHeight="1">
      <c r="A154" s="41"/>
      <c r="B154" s="58"/>
      <c r="C154" s="43"/>
      <c r="D154" s="59" t="s">
        <v>116</v>
      </c>
      <c r="E154" s="60"/>
      <c r="F154" s="276">
        <f>F155</f>
        <v>37200</v>
      </c>
      <c r="G154" s="178">
        <f>G155</f>
        <v>37200</v>
      </c>
      <c r="H154" s="178">
        <f>H155</f>
        <v>0</v>
      </c>
      <c r="I154" s="276">
        <f>I155</f>
        <v>37200</v>
      </c>
      <c r="J154" s="276">
        <f>J155</f>
        <v>37200</v>
      </c>
      <c r="K154" s="47"/>
      <c r="L154" s="47"/>
      <c r="M154" s="47"/>
      <c r="N154" s="122"/>
    </row>
    <row r="155" spans="1:14" ht="30.75" customHeight="1">
      <c r="A155" s="163">
        <v>93</v>
      </c>
      <c r="B155" s="192">
        <v>90002</v>
      </c>
      <c r="C155" s="245">
        <v>6060</v>
      </c>
      <c r="D155" s="35" t="s">
        <v>93</v>
      </c>
      <c r="E155" s="18">
        <v>2016</v>
      </c>
      <c r="F155" s="19">
        <v>37200</v>
      </c>
      <c r="G155" s="19">
        <f>F155</f>
        <v>37200</v>
      </c>
      <c r="H155" s="19"/>
      <c r="I155" s="301">
        <f>G155+H155</f>
        <v>37200</v>
      </c>
      <c r="J155" s="278">
        <f>G155</f>
        <v>37200</v>
      </c>
      <c r="K155" s="70"/>
      <c r="L155" s="14"/>
      <c r="M155" s="15"/>
      <c r="N155" s="111" t="s">
        <v>95</v>
      </c>
    </row>
    <row r="156" spans="1:14" ht="17.25" customHeight="1">
      <c r="A156" s="41"/>
      <c r="B156" s="58"/>
      <c r="C156" s="43"/>
      <c r="D156" s="59" t="s">
        <v>82</v>
      </c>
      <c r="E156" s="60"/>
      <c r="F156" s="61">
        <f>F157</f>
        <v>5000</v>
      </c>
      <c r="G156" s="178">
        <f>G157</f>
        <v>5000</v>
      </c>
      <c r="H156" s="178">
        <f>H157</f>
        <v>0</v>
      </c>
      <c r="I156" s="276">
        <f>I157</f>
        <v>5000</v>
      </c>
      <c r="J156" s="276">
        <f>J157</f>
        <v>5000</v>
      </c>
      <c r="K156" s="47"/>
      <c r="L156" s="47"/>
      <c r="M156" s="47">
        <f>M157</f>
        <v>5000</v>
      </c>
      <c r="N156" s="122"/>
    </row>
    <row r="157" spans="1:14" ht="29.25" customHeight="1">
      <c r="A157" s="140">
        <v>94</v>
      </c>
      <c r="B157" s="17">
        <v>90003</v>
      </c>
      <c r="C157" s="245">
        <v>6060</v>
      </c>
      <c r="D157" s="35" t="s">
        <v>99</v>
      </c>
      <c r="E157" s="18">
        <v>2016</v>
      </c>
      <c r="F157" s="19">
        <v>5000</v>
      </c>
      <c r="G157" s="174">
        <v>5000</v>
      </c>
      <c r="H157" s="19"/>
      <c r="I157" s="301">
        <f>G157+H157</f>
        <v>5000</v>
      </c>
      <c r="J157" s="278">
        <f>G157</f>
        <v>5000</v>
      </c>
      <c r="K157" s="70"/>
      <c r="L157" s="14"/>
      <c r="M157" s="15">
        <f>J157</f>
        <v>5000</v>
      </c>
      <c r="N157" s="111" t="s">
        <v>6</v>
      </c>
    </row>
    <row r="158" spans="1:14" ht="17.25" customHeight="1">
      <c r="A158" s="41"/>
      <c r="B158" s="58"/>
      <c r="C158" s="43"/>
      <c r="D158" s="59" t="s">
        <v>83</v>
      </c>
      <c r="E158" s="60"/>
      <c r="F158" s="61">
        <f>F159</f>
        <v>10000</v>
      </c>
      <c r="G158" s="178">
        <f>G159</f>
        <v>10000</v>
      </c>
      <c r="H158" s="178">
        <f>H159</f>
        <v>0</v>
      </c>
      <c r="I158" s="276">
        <f>I159</f>
        <v>10000</v>
      </c>
      <c r="J158" s="276">
        <f>J159</f>
        <v>10000</v>
      </c>
      <c r="K158" s="47"/>
      <c r="L158" s="47"/>
      <c r="M158" s="47">
        <f>M159</f>
        <v>10000</v>
      </c>
      <c r="N158" s="122"/>
    </row>
    <row r="159" spans="1:14" ht="33" customHeight="1">
      <c r="A159" s="154">
        <v>95</v>
      </c>
      <c r="B159" s="151">
        <v>90004</v>
      </c>
      <c r="C159" s="245">
        <v>6060</v>
      </c>
      <c r="D159" s="35" t="s">
        <v>100</v>
      </c>
      <c r="E159" s="18">
        <v>2016</v>
      </c>
      <c r="F159" s="19">
        <v>10000</v>
      </c>
      <c r="G159" s="174">
        <v>10000</v>
      </c>
      <c r="H159" s="19"/>
      <c r="I159" s="301">
        <f>G159+H159</f>
        <v>10000</v>
      </c>
      <c r="J159" s="278">
        <f>G159</f>
        <v>10000</v>
      </c>
      <c r="K159" s="70"/>
      <c r="L159" s="14"/>
      <c r="M159" s="15">
        <f>J159</f>
        <v>10000</v>
      </c>
      <c r="N159" s="111" t="s">
        <v>6</v>
      </c>
    </row>
    <row r="160" spans="1:14" ht="17.25" customHeight="1">
      <c r="A160" s="41"/>
      <c r="B160" s="58"/>
      <c r="C160" s="43"/>
      <c r="D160" s="59" t="s">
        <v>68</v>
      </c>
      <c r="E160" s="60"/>
      <c r="F160" s="276">
        <f aca="true" t="shared" si="9" ref="F160:M160">SUM(F161:F172)</f>
        <v>397324</v>
      </c>
      <c r="G160" s="178">
        <f t="shared" si="9"/>
        <v>397324</v>
      </c>
      <c r="H160" s="178">
        <f t="shared" si="9"/>
        <v>0</v>
      </c>
      <c r="I160" s="276">
        <f t="shared" si="9"/>
        <v>397324</v>
      </c>
      <c r="J160" s="276">
        <f t="shared" si="9"/>
        <v>397324</v>
      </c>
      <c r="K160" s="181">
        <f t="shared" si="9"/>
        <v>0</v>
      </c>
      <c r="L160" s="181">
        <f t="shared" si="9"/>
        <v>0</v>
      </c>
      <c r="M160" s="181">
        <f t="shared" si="9"/>
        <v>113000</v>
      </c>
      <c r="N160" s="122"/>
    </row>
    <row r="161" spans="1:14" ht="44.25" customHeight="1">
      <c r="A161" s="163">
        <v>96</v>
      </c>
      <c r="B161" s="269">
        <v>90015</v>
      </c>
      <c r="C161" s="280">
        <v>6050</v>
      </c>
      <c r="D161" s="272" t="s">
        <v>121</v>
      </c>
      <c r="E161" s="270">
        <v>2016</v>
      </c>
      <c r="F161" s="361">
        <v>21324</v>
      </c>
      <c r="G161" s="174">
        <v>21324</v>
      </c>
      <c r="H161" s="361"/>
      <c r="I161" s="362">
        <f aca="true" t="shared" si="10" ref="I161:I172">G161+H161</f>
        <v>21324</v>
      </c>
      <c r="J161" s="278">
        <f>I161</f>
        <v>21324</v>
      </c>
      <c r="K161" s="278"/>
      <c r="L161" s="266"/>
      <c r="M161" s="267">
        <v>10000</v>
      </c>
      <c r="N161" s="283" t="s">
        <v>6</v>
      </c>
    </row>
    <row r="162" spans="1:14" ht="47.25" customHeight="1">
      <c r="A162" s="163">
        <v>97</v>
      </c>
      <c r="B162" s="269">
        <v>90015</v>
      </c>
      <c r="C162" s="280">
        <v>6050</v>
      </c>
      <c r="D162" s="272" t="s">
        <v>191</v>
      </c>
      <c r="E162" s="270">
        <v>2016</v>
      </c>
      <c r="F162" s="403">
        <f>I162</f>
        <v>85000</v>
      </c>
      <c r="G162" s="174">
        <v>85000</v>
      </c>
      <c r="H162" s="403"/>
      <c r="I162" s="404">
        <f>G162+H162</f>
        <v>85000</v>
      </c>
      <c r="J162" s="278">
        <f>I162</f>
        <v>85000</v>
      </c>
      <c r="K162" s="278"/>
      <c r="L162" s="266"/>
      <c r="M162" s="267">
        <v>20000</v>
      </c>
      <c r="N162" s="283" t="s">
        <v>6</v>
      </c>
    </row>
    <row r="163" spans="1:14" ht="39" customHeight="1">
      <c r="A163" s="163">
        <v>98</v>
      </c>
      <c r="B163" s="269">
        <v>90015</v>
      </c>
      <c r="C163" s="280">
        <v>6050</v>
      </c>
      <c r="D163" s="272" t="s">
        <v>122</v>
      </c>
      <c r="E163" s="270">
        <v>2016</v>
      </c>
      <c r="F163" s="403">
        <v>45000</v>
      </c>
      <c r="G163" s="174">
        <v>45000</v>
      </c>
      <c r="H163" s="403"/>
      <c r="I163" s="404">
        <f t="shared" si="10"/>
        <v>45000</v>
      </c>
      <c r="J163" s="278">
        <f>G163</f>
        <v>45000</v>
      </c>
      <c r="K163" s="278"/>
      <c r="L163" s="266"/>
      <c r="M163" s="267">
        <f>J163</f>
        <v>45000</v>
      </c>
      <c r="N163" s="283" t="s">
        <v>6</v>
      </c>
    </row>
    <row r="164" spans="1:14" ht="39" customHeight="1">
      <c r="A164" s="163">
        <v>99</v>
      </c>
      <c r="B164" s="269">
        <v>90015</v>
      </c>
      <c r="C164" s="280">
        <v>6050</v>
      </c>
      <c r="D164" s="272" t="s">
        <v>188</v>
      </c>
      <c r="E164" s="270">
        <v>2016</v>
      </c>
      <c r="F164" s="367">
        <f>J164</f>
        <v>60000</v>
      </c>
      <c r="G164" s="174">
        <v>60000</v>
      </c>
      <c r="H164" s="367"/>
      <c r="I164" s="368">
        <f>G164+H164</f>
        <v>60000</v>
      </c>
      <c r="J164" s="278">
        <f>I164</f>
        <v>60000</v>
      </c>
      <c r="K164" s="278"/>
      <c r="L164" s="266"/>
      <c r="M164" s="267"/>
      <c r="N164" s="283" t="s">
        <v>6</v>
      </c>
    </row>
    <row r="165" spans="1:14" ht="31.5" customHeight="1">
      <c r="A165" s="163">
        <v>100</v>
      </c>
      <c r="B165" s="17">
        <v>90015</v>
      </c>
      <c r="C165" s="245">
        <v>6050</v>
      </c>
      <c r="D165" s="35" t="s">
        <v>101</v>
      </c>
      <c r="E165" s="18">
        <v>2016</v>
      </c>
      <c r="F165" s="19">
        <v>5000</v>
      </c>
      <c r="G165" s="174">
        <v>5000</v>
      </c>
      <c r="H165" s="19"/>
      <c r="I165" s="301">
        <f t="shared" si="10"/>
        <v>5000</v>
      </c>
      <c r="J165" s="278">
        <f>G165</f>
        <v>5000</v>
      </c>
      <c r="K165" s="70"/>
      <c r="L165" s="14"/>
      <c r="M165" s="15">
        <f>J165</f>
        <v>5000</v>
      </c>
      <c r="N165" s="111" t="s">
        <v>6</v>
      </c>
    </row>
    <row r="166" spans="1:14" ht="38.25" customHeight="1">
      <c r="A166" s="163">
        <v>101</v>
      </c>
      <c r="B166" s="143">
        <v>90015</v>
      </c>
      <c r="C166" s="245">
        <v>6050</v>
      </c>
      <c r="D166" s="35" t="s">
        <v>102</v>
      </c>
      <c r="E166" s="18">
        <v>2016</v>
      </c>
      <c r="F166" s="19">
        <v>10000</v>
      </c>
      <c r="G166" s="174">
        <v>10000</v>
      </c>
      <c r="H166" s="19"/>
      <c r="I166" s="301">
        <f t="shared" si="10"/>
        <v>10000</v>
      </c>
      <c r="J166" s="278">
        <f>G166</f>
        <v>10000</v>
      </c>
      <c r="K166" s="70"/>
      <c r="L166" s="14"/>
      <c r="M166" s="15">
        <f>J166</f>
        <v>10000</v>
      </c>
      <c r="N166" s="111" t="s">
        <v>6</v>
      </c>
    </row>
    <row r="167" spans="1:14" ht="42" customHeight="1">
      <c r="A167" s="163">
        <v>102</v>
      </c>
      <c r="B167" s="269">
        <v>90015</v>
      </c>
      <c r="C167" s="280">
        <v>6050</v>
      </c>
      <c r="D167" s="272" t="s">
        <v>210</v>
      </c>
      <c r="E167" s="270">
        <v>2016</v>
      </c>
      <c r="F167" s="367">
        <f>J167</f>
        <v>60000</v>
      </c>
      <c r="G167" s="174">
        <v>60000</v>
      </c>
      <c r="H167" s="367"/>
      <c r="I167" s="368">
        <f>G167+H167</f>
        <v>60000</v>
      </c>
      <c r="J167" s="278">
        <f>I167</f>
        <v>60000</v>
      </c>
      <c r="K167" s="278"/>
      <c r="L167" s="266"/>
      <c r="M167" s="267"/>
      <c r="N167" s="283" t="s">
        <v>6</v>
      </c>
    </row>
    <row r="168" spans="1:14" ht="42" customHeight="1">
      <c r="A168" s="163">
        <v>103</v>
      </c>
      <c r="B168" s="269">
        <v>90015</v>
      </c>
      <c r="C168" s="280">
        <v>6050</v>
      </c>
      <c r="D168" s="272" t="s">
        <v>189</v>
      </c>
      <c r="E168" s="270">
        <v>2016</v>
      </c>
      <c r="F168" s="367">
        <f>J168</f>
        <v>40000</v>
      </c>
      <c r="G168" s="174">
        <v>40000</v>
      </c>
      <c r="H168" s="367"/>
      <c r="I168" s="368">
        <f t="shared" si="10"/>
        <v>40000</v>
      </c>
      <c r="J168" s="278">
        <f>I168</f>
        <v>40000</v>
      </c>
      <c r="K168" s="278"/>
      <c r="L168" s="266"/>
      <c r="M168" s="267"/>
      <c r="N168" s="283" t="s">
        <v>6</v>
      </c>
    </row>
    <row r="169" spans="1:14" ht="42" customHeight="1">
      <c r="A169" s="163">
        <v>104</v>
      </c>
      <c r="B169" s="151">
        <v>90015</v>
      </c>
      <c r="C169" s="245">
        <v>6050</v>
      </c>
      <c r="D169" s="35" t="s">
        <v>103</v>
      </c>
      <c r="E169" s="18">
        <v>2016</v>
      </c>
      <c r="F169" s="19">
        <f>J169</f>
        <v>18000</v>
      </c>
      <c r="G169" s="174">
        <v>18000</v>
      </c>
      <c r="H169" s="19"/>
      <c r="I169" s="301">
        <f t="shared" si="10"/>
        <v>18000</v>
      </c>
      <c r="J169" s="278">
        <f>I169</f>
        <v>18000</v>
      </c>
      <c r="K169" s="70"/>
      <c r="L169" s="14"/>
      <c r="M169" s="15">
        <v>13000</v>
      </c>
      <c r="N169" s="111" t="s">
        <v>18</v>
      </c>
    </row>
    <row r="170" spans="1:14" ht="29.25" customHeight="1">
      <c r="A170" s="163">
        <v>105</v>
      </c>
      <c r="B170" s="269">
        <v>90015</v>
      </c>
      <c r="C170" s="280">
        <v>6050</v>
      </c>
      <c r="D170" s="272" t="s">
        <v>197</v>
      </c>
      <c r="E170" s="270">
        <v>2016</v>
      </c>
      <c r="F170" s="367">
        <f>J170</f>
        <v>15000</v>
      </c>
      <c r="G170" s="174">
        <v>15000</v>
      </c>
      <c r="H170" s="367"/>
      <c r="I170" s="368">
        <f>G170+H170</f>
        <v>15000</v>
      </c>
      <c r="J170" s="278">
        <f>I170</f>
        <v>15000</v>
      </c>
      <c r="K170" s="278"/>
      <c r="L170" s="266"/>
      <c r="M170" s="267"/>
      <c r="N170" s="283" t="s">
        <v>6</v>
      </c>
    </row>
    <row r="171" spans="1:14" ht="42" customHeight="1">
      <c r="A171" s="163">
        <v>106</v>
      </c>
      <c r="B171" s="269">
        <v>90015</v>
      </c>
      <c r="C171" s="280">
        <v>6050</v>
      </c>
      <c r="D171" s="272" t="s">
        <v>211</v>
      </c>
      <c r="E171" s="270">
        <v>2016</v>
      </c>
      <c r="F171" s="385">
        <f>J171</f>
        <v>28000</v>
      </c>
      <c r="G171" s="174">
        <v>28000</v>
      </c>
      <c r="H171" s="385"/>
      <c r="I171" s="386">
        <f>G171+H171</f>
        <v>28000</v>
      </c>
      <c r="J171" s="278">
        <f>I171</f>
        <v>28000</v>
      </c>
      <c r="K171" s="278"/>
      <c r="L171" s="266"/>
      <c r="M171" s="267"/>
      <c r="N171" s="283" t="s">
        <v>6</v>
      </c>
    </row>
    <row r="172" spans="1:14" ht="36.75" customHeight="1">
      <c r="A172" s="163">
        <v>107</v>
      </c>
      <c r="B172" s="151">
        <v>90015</v>
      </c>
      <c r="C172" s="245">
        <v>6050</v>
      </c>
      <c r="D172" s="35" t="s">
        <v>104</v>
      </c>
      <c r="E172" s="18">
        <v>2016</v>
      </c>
      <c r="F172" s="19">
        <v>10000</v>
      </c>
      <c r="G172" s="174">
        <v>10000</v>
      </c>
      <c r="H172" s="19"/>
      <c r="I172" s="301">
        <f t="shared" si="10"/>
        <v>10000</v>
      </c>
      <c r="J172" s="278">
        <f>G172</f>
        <v>10000</v>
      </c>
      <c r="K172" s="70"/>
      <c r="L172" s="14"/>
      <c r="M172" s="15">
        <f>J172</f>
        <v>10000</v>
      </c>
      <c r="N172" s="111" t="s">
        <v>6</v>
      </c>
    </row>
    <row r="173" spans="1:14" ht="3" customHeight="1">
      <c r="A173" s="369"/>
      <c r="B173" s="230"/>
      <c r="C173" s="230"/>
      <c r="D173" s="144"/>
      <c r="E173" s="145"/>
      <c r="F173" s="131"/>
      <c r="G173" s="126"/>
      <c r="H173" s="131"/>
      <c r="I173" s="126"/>
      <c r="J173" s="126"/>
      <c r="K173" s="126"/>
      <c r="L173" s="132"/>
      <c r="M173" s="133"/>
      <c r="N173" s="146"/>
    </row>
    <row r="174" spans="1:14" ht="18.75" customHeight="1">
      <c r="A174" s="25"/>
      <c r="B174" s="27" t="s">
        <v>1</v>
      </c>
      <c r="C174" s="254"/>
      <c r="D174" s="52" t="s">
        <v>84</v>
      </c>
      <c r="E174" s="27"/>
      <c r="F174" s="273">
        <f>F175</f>
        <v>43000</v>
      </c>
      <c r="G174" s="156">
        <f>G175</f>
        <v>43000</v>
      </c>
      <c r="H174" s="156">
        <f>H175</f>
        <v>0</v>
      </c>
      <c r="I174" s="273">
        <f>I175</f>
        <v>43000</v>
      </c>
      <c r="J174" s="273">
        <f>J175</f>
        <v>43000</v>
      </c>
      <c r="K174" s="273"/>
      <c r="L174" s="273"/>
      <c r="M174" s="273">
        <f>M175</f>
        <v>43000</v>
      </c>
      <c r="N174" s="112"/>
    </row>
    <row r="175" spans="1:14" ht="22.5" customHeight="1">
      <c r="A175" s="154"/>
      <c r="B175" s="87"/>
      <c r="C175" s="90"/>
      <c r="D175" s="91" t="s">
        <v>85</v>
      </c>
      <c r="E175" s="92"/>
      <c r="F175" s="93">
        <f>SUM(F176:F178)</f>
        <v>43000</v>
      </c>
      <c r="G175" s="158">
        <f>SUM(G176:G178)</f>
        <v>43000</v>
      </c>
      <c r="H175" s="233">
        <f>SUM(H176:H178)</f>
        <v>0</v>
      </c>
      <c r="I175" s="281">
        <f>SUM(I176:I178)</f>
        <v>43000</v>
      </c>
      <c r="J175" s="281">
        <f>SUM(J176:J178)</f>
        <v>43000</v>
      </c>
      <c r="K175" s="88"/>
      <c r="L175" s="88"/>
      <c r="M175" s="88">
        <f>M176+M177+M178</f>
        <v>43000</v>
      </c>
      <c r="N175" s="118"/>
    </row>
    <row r="176" spans="1:14" ht="42" customHeight="1">
      <c r="A176" s="280">
        <v>108</v>
      </c>
      <c r="B176" s="274">
        <v>92109</v>
      </c>
      <c r="C176" s="280">
        <v>6060</v>
      </c>
      <c r="D176" s="272" t="s">
        <v>105</v>
      </c>
      <c r="E176" s="270">
        <v>2016</v>
      </c>
      <c r="F176" s="289">
        <v>6000</v>
      </c>
      <c r="G176" s="174">
        <v>6000</v>
      </c>
      <c r="H176" s="289"/>
      <c r="I176" s="301">
        <f>G176+H176</f>
        <v>6000</v>
      </c>
      <c r="J176" s="278">
        <f>G176</f>
        <v>6000</v>
      </c>
      <c r="K176" s="278"/>
      <c r="L176" s="266"/>
      <c r="M176" s="267">
        <f>J176</f>
        <v>6000</v>
      </c>
      <c r="N176" s="283" t="s">
        <v>87</v>
      </c>
    </row>
    <row r="177" spans="1:14" ht="33.75" customHeight="1">
      <c r="A177" s="150">
        <v>109</v>
      </c>
      <c r="B177" s="40">
        <v>92109</v>
      </c>
      <c r="C177" s="249">
        <v>6060</v>
      </c>
      <c r="D177" s="152" t="s">
        <v>106</v>
      </c>
      <c r="E177" s="155">
        <v>2016</v>
      </c>
      <c r="F177" s="23">
        <v>17000</v>
      </c>
      <c r="G177" s="173">
        <v>17000</v>
      </c>
      <c r="H177" s="235"/>
      <c r="I177" s="242">
        <f>G177+H177</f>
        <v>17000</v>
      </c>
      <c r="J177" s="299">
        <f>G177</f>
        <v>17000</v>
      </c>
      <c r="K177" s="107"/>
      <c r="L177" s="30"/>
      <c r="M177" s="207">
        <f>J177</f>
        <v>17000</v>
      </c>
      <c r="N177" s="153" t="s">
        <v>87</v>
      </c>
    </row>
    <row r="178" spans="1:14" ht="28.5" customHeight="1">
      <c r="A178" s="280">
        <v>110</v>
      </c>
      <c r="B178" s="274">
        <v>92109</v>
      </c>
      <c r="C178" s="280">
        <v>6060</v>
      </c>
      <c r="D178" s="272" t="s">
        <v>107</v>
      </c>
      <c r="E178" s="270">
        <v>2016</v>
      </c>
      <c r="F178" s="326">
        <v>20000</v>
      </c>
      <c r="G178" s="174">
        <v>20000</v>
      </c>
      <c r="H178" s="326"/>
      <c r="I178" s="327">
        <f>G178+H178</f>
        <v>20000</v>
      </c>
      <c r="J178" s="278">
        <f>G178</f>
        <v>20000</v>
      </c>
      <c r="K178" s="278"/>
      <c r="L178" s="266"/>
      <c r="M178" s="267">
        <f>J178</f>
        <v>20000</v>
      </c>
      <c r="N178" s="283" t="s">
        <v>87</v>
      </c>
    </row>
    <row r="179" spans="1:14" ht="19.5" customHeight="1">
      <c r="A179" s="25"/>
      <c r="B179" s="27" t="s">
        <v>1</v>
      </c>
      <c r="C179" s="254"/>
      <c r="D179" s="52" t="s">
        <v>42</v>
      </c>
      <c r="E179" s="27"/>
      <c r="F179" s="273">
        <f>F180</f>
        <v>896000</v>
      </c>
      <c r="G179" s="156">
        <f>G180</f>
        <v>896000</v>
      </c>
      <c r="H179" s="156">
        <f>H180</f>
        <v>0</v>
      </c>
      <c r="I179" s="273">
        <f>I180</f>
        <v>896000</v>
      </c>
      <c r="J179" s="273">
        <f>J180</f>
        <v>896000</v>
      </c>
      <c r="K179" s="273"/>
      <c r="L179" s="273"/>
      <c r="M179" s="273">
        <f>M180</f>
        <v>228000</v>
      </c>
      <c r="N179" s="112"/>
    </row>
    <row r="180" spans="1:14" ht="19.5" customHeight="1">
      <c r="A180" s="89"/>
      <c r="B180" s="87"/>
      <c r="C180" s="90"/>
      <c r="D180" s="91" t="s">
        <v>58</v>
      </c>
      <c r="E180" s="92"/>
      <c r="F180" s="93">
        <f>F181+F190</f>
        <v>896000</v>
      </c>
      <c r="G180" s="93">
        <f>G181+G190</f>
        <v>896000</v>
      </c>
      <c r="H180" s="93">
        <f>H181+H190</f>
        <v>0</v>
      </c>
      <c r="I180" s="281">
        <f>I181+I190</f>
        <v>896000</v>
      </c>
      <c r="J180" s="281">
        <f>J181+J190</f>
        <v>896000</v>
      </c>
      <c r="K180" s="88"/>
      <c r="L180" s="88"/>
      <c r="M180" s="88">
        <f>M181+M190</f>
        <v>228000</v>
      </c>
      <c r="N180" s="118"/>
    </row>
    <row r="181" spans="1:14" ht="17.25" customHeight="1">
      <c r="A181" s="184"/>
      <c r="B181" s="185"/>
      <c r="C181" s="186"/>
      <c r="D181" s="188" t="s">
        <v>108</v>
      </c>
      <c r="E181" s="191"/>
      <c r="F181" s="189">
        <f aca="true" t="shared" si="11" ref="F181:M181">SUM(F182:F186)</f>
        <v>534000</v>
      </c>
      <c r="G181" s="189">
        <f t="shared" si="11"/>
        <v>534000</v>
      </c>
      <c r="H181" s="189">
        <f t="shared" si="11"/>
        <v>0</v>
      </c>
      <c r="I181" s="189">
        <f t="shared" si="11"/>
        <v>534000</v>
      </c>
      <c r="J181" s="189">
        <f t="shared" si="11"/>
        <v>534000</v>
      </c>
      <c r="K181" s="189">
        <f t="shared" si="11"/>
        <v>0</v>
      </c>
      <c r="L181" s="189">
        <f t="shared" si="11"/>
        <v>0</v>
      </c>
      <c r="M181" s="189">
        <f t="shared" si="11"/>
        <v>20000</v>
      </c>
      <c r="N181" s="190"/>
    </row>
    <row r="182" spans="1:14" ht="27" customHeight="1">
      <c r="A182" s="280">
        <v>111</v>
      </c>
      <c r="B182" s="274">
        <v>92605</v>
      </c>
      <c r="C182" s="280">
        <v>6050</v>
      </c>
      <c r="D182" s="272" t="s">
        <v>187</v>
      </c>
      <c r="E182" s="270">
        <v>2016</v>
      </c>
      <c r="F182" s="395">
        <f>J182</f>
        <v>154000</v>
      </c>
      <c r="G182" s="174">
        <v>154000</v>
      </c>
      <c r="H182" s="395"/>
      <c r="I182" s="396">
        <f>G182+H182</f>
        <v>154000</v>
      </c>
      <c r="J182" s="278">
        <f>I182</f>
        <v>154000</v>
      </c>
      <c r="K182" s="278"/>
      <c r="L182" s="266"/>
      <c r="M182" s="267"/>
      <c r="N182" s="283" t="s">
        <v>88</v>
      </c>
    </row>
    <row r="183" spans="1:19" ht="30" customHeight="1">
      <c r="A183" s="355">
        <v>112</v>
      </c>
      <c r="B183" s="354">
        <v>92605</v>
      </c>
      <c r="C183" s="355">
        <v>6050</v>
      </c>
      <c r="D183" s="161" t="s">
        <v>110</v>
      </c>
      <c r="E183" s="364">
        <v>2016</v>
      </c>
      <c r="F183" s="357">
        <v>16000</v>
      </c>
      <c r="G183" s="173">
        <v>16000</v>
      </c>
      <c r="H183" s="357"/>
      <c r="I183" s="242">
        <f>G183+H183</f>
        <v>16000</v>
      </c>
      <c r="J183" s="360">
        <f>G183</f>
        <v>16000</v>
      </c>
      <c r="K183" s="360"/>
      <c r="L183" s="30"/>
      <c r="M183" s="358">
        <f>J183</f>
        <v>16000</v>
      </c>
      <c r="N183" s="356" t="s">
        <v>88</v>
      </c>
      <c r="S183" s="187"/>
    </row>
    <row r="184" spans="1:14" ht="24" customHeight="1">
      <c r="A184" s="280">
        <v>113</v>
      </c>
      <c r="B184" s="274">
        <v>92605</v>
      </c>
      <c r="C184" s="280">
        <v>6050</v>
      </c>
      <c r="D184" s="272" t="s">
        <v>180</v>
      </c>
      <c r="E184" s="270">
        <v>2016</v>
      </c>
      <c r="F184" s="383">
        <f>J184</f>
        <v>210000</v>
      </c>
      <c r="G184" s="174">
        <v>210000</v>
      </c>
      <c r="H184" s="383"/>
      <c r="I184" s="384">
        <f>G184+H184</f>
        <v>210000</v>
      </c>
      <c r="J184" s="278">
        <f>I184</f>
        <v>210000</v>
      </c>
      <c r="K184" s="278"/>
      <c r="L184" s="266"/>
      <c r="M184" s="267"/>
      <c r="N184" s="283" t="s">
        <v>88</v>
      </c>
    </row>
    <row r="185" spans="1:14" ht="50.25" customHeight="1">
      <c r="A185" s="437">
        <v>114</v>
      </c>
      <c r="B185" s="274">
        <v>92605</v>
      </c>
      <c r="C185" s="280">
        <v>6050</v>
      </c>
      <c r="D185" s="272" t="s">
        <v>111</v>
      </c>
      <c r="E185" s="270">
        <v>2016</v>
      </c>
      <c r="F185" s="372">
        <v>4000</v>
      </c>
      <c r="G185" s="174">
        <v>4000</v>
      </c>
      <c r="H185" s="372"/>
      <c r="I185" s="242">
        <f>G185+H185</f>
        <v>4000</v>
      </c>
      <c r="J185" s="278">
        <f>G185</f>
        <v>4000</v>
      </c>
      <c r="K185" s="278"/>
      <c r="L185" s="266"/>
      <c r="M185" s="267">
        <f>J185</f>
        <v>4000</v>
      </c>
      <c r="N185" s="283" t="s">
        <v>88</v>
      </c>
    </row>
    <row r="186" spans="1:14" ht="18" customHeight="1">
      <c r="A186" s="280">
        <v>115</v>
      </c>
      <c r="B186" s="274">
        <v>92605</v>
      </c>
      <c r="C186" s="375">
        <v>6050</v>
      </c>
      <c r="D186" s="161" t="s">
        <v>192</v>
      </c>
      <c r="E186" s="377">
        <v>2016</v>
      </c>
      <c r="F186" s="376">
        <f>J186</f>
        <v>150000</v>
      </c>
      <c r="G186" s="173">
        <v>150000</v>
      </c>
      <c r="H186" s="376"/>
      <c r="I186" s="242">
        <f>G186+H186</f>
        <v>150000</v>
      </c>
      <c r="J186" s="373">
        <f>I186</f>
        <v>150000</v>
      </c>
      <c r="K186" s="373"/>
      <c r="L186" s="30"/>
      <c r="M186" s="371"/>
      <c r="N186" s="370" t="s">
        <v>88</v>
      </c>
    </row>
    <row r="187" spans="1:14" ht="18" customHeight="1">
      <c r="A187" s="318"/>
      <c r="B187" s="319"/>
      <c r="C187" s="230"/>
      <c r="D187" s="144"/>
      <c r="E187" s="145"/>
      <c r="F187" s="131"/>
      <c r="G187" s="126"/>
      <c r="H187" s="126"/>
      <c r="I187" s="126"/>
      <c r="J187" s="126"/>
      <c r="K187" s="126"/>
      <c r="L187" s="132"/>
      <c r="M187" s="133"/>
      <c r="N187" s="146"/>
    </row>
    <row r="188" spans="1:14" ht="34.5" customHeight="1">
      <c r="A188" s="318"/>
      <c r="B188" s="319"/>
      <c r="C188" s="318"/>
      <c r="D188" s="320"/>
      <c r="E188" s="147"/>
      <c r="F188" s="321"/>
      <c r="G188" s="294"/>
      <c r="H188" s="294"/>
      <c r="I188" s="294"/>
      <c r="J188" s="294"/>
      <c r="K188" s="294"/>
      <c r="L188" s="295"/>
      <c r="M188" s="317"/>
      <c r="N188" s="322"/>
    </row>
    <row r="189" spans="1:14" ht="18" customHeight="1">
      <c r="A189" s="318"/>
      <c r="B189" s="319"/>
      <c r="C189" s="318"/>
      <c r="D189" s="320"/>
      <c r="E189" s="147"/>
      <c r="F189" s="321"/>
      <c r="G189" s="294"/>
      <c r="H189" s="294"/>
      <c r="I189" s="294"/>
      <c r="J189" s="294"/>
      <c r="K189" s="294"/>
      <c r="L189" s="295"/>
      <c r="M189" s="317"/>
      <c r="N189" s="322"/>
    </row>
    <row r="190" spans="1:14" ht="18.75" customHeight="1">
      <c r="A190" s="280"/>
      <c r="B190" s="274"/>
      <c r="C190" s="280"/>
      <c r="D190" s="426" t="s">
        <v>109</v>
      </c>
      <c r="E190" s="427"/>
      <c r="F190" s="231">
        <f aca="true" t="shared" si="12" ref="F190:M190">SUM(F191:F203)</f>
        <v>362000</v>
      </c>
      <c r="G190" s="232">
        <f t="shared" si="12"/>
        <v>362000</v>
      </c>
      <c r="H190" s="232">
        <f t="shared" si="12"/>
        <v>0</v>
      </c>
      <c r="I190" s="231">
        <f t="shared" si="12"/>
        <v>362000</v>
      </c>
      <c r="J190" s="231">
        <f t="shared" si="12"/>
        <v>362000</v>
      </c>
      <c r="K190" s="231">
        <f t="shared" si="12"/>
        <v>0</v>
      </c>
      <c r="L190" s="231">
        <f t="shared" si="12"/>
        <v>0</v>
      </c>
      <c r="M190" s="231">
        <f t="shared" si="12"/>
        <v>208000</v>
      </c>
      <c r="N190" s="428"/>
    </row>
    <row r="191" spans="1:14" ht="26.25" customHeight="1">
      <c r="A191" s="280">
        <v>116</v>
      </c>
      <c r="B191" s="274">
        <v>92605</v>
      </c>
      <c r="C191" s="280">
        <v>6060</v>
      </c>
      <c r="D191" s="272" t="s">
        <v>112</v>
      </c>
      <c r="E191" s="270">
        <v>2016</v>
      </c>
      <c r="F191" s="403">
        <v>12000</v>
      </c>
      <c r="G191" s="174">
        <v>12000</v>
      </c>
      <c r="H191" s="403"/>
      <c r="I191" s="404">
        <f>G191+H191</f>
        <v>12000</v>
      </c>
      <c r="J191" s="278">
        <f>G191</f>
        <v>12000</v>
      </c>
      <c r="K191" s="278"/>
      <c r="L191" s="266"/>
      <c r="M191" s="267">
        <f>J191</f>
        <v>12000</v>
      </c>
      <c r="N191" s="283" t="s">
        <v>88</v>
      </c>
    </row>
    <row r="192" spans="1:14" ht="36.75" customHeight="1">
      <c r="A192" s="280">
        <v>117</v>
      </c>
      <c r="B192" s="274">
        <v>92605</v>
      </c>
      <c r="C192" s="280">
        <v>6060</v>
      </c>
      <c r="D192" s="272" t="s">
        <v>135</v>
      </c>
      <c r="E192" s="270">
        <v>2016</v>
      </c>
      <c r="F192" s="403">
        <v>25000</v>
      </c>
      <c r="G192" s="174">
        <v>25000</v>
      </c>
      <c r="H192" s="403"/>
      <c r="I192" s="404">
        <f aca="true" t="shared" si="13" ref="I192:I201">G192+H192</f>
        <v>25000</v>
      </c>
      <c r="J192" s="278">
        <f>G192</f>
        <v>25000</v>
      </c>
      <c r="K192" s="278"/>
      <c r="L192" s="266"/>
      <c r="M192" s="267">
        <f aca="true" t="shared" si="14" ref="M192:M201">J192</f>
        <v>25000</v>
      </c>
      <c r="N192" s="283" t="s">
        <v>88</v>
      </c>
    </row>
    <row r="193" spans="1:14" ht="24.75" customHeight="1">
      <c r="A193" s="280">
        <v>118</v>
      </c>
      <c r="B193" s="204">
        <v>92605</v>
      </c>
      <c r="C193" s="249">
        <v>6060</v>
      </c>
      <c r="D193" s="161" t="s">
        <v>113</v>
      </c>
      <c r="E193" s="205">
        <v>2016</v>
      </c>
      <c r="F193" s="206">
        <v>5000</v>
      </c>
      <c r="G193" s="173">
        <v>5000</v>
      </c>
      <c r="H193" s="235"/>
      <c r="I193" s="242">
        <f t="shared" si="13"/>
        <v>5000</v>
      </c>
      <c r="J193" s="299">
        <f aca="true" t="shared" si="15" ref="J193:J201">G193</f>
        <v>5000</v>
      </c>
      <c r="K193" s="201"/>
      <c r="L193" s="30"/>
      <c r="M193" s="203">
        <f t="shared" si="14"/>
        <v>5000</v>
      </c>
      <c r="N193" s="202" t="s">
        <v>88</v>
      </c>
    </row>
    <row r="194" spans="1:14" ht="30.75" customHeight="1">
      <c r="A194" s="280">
        <v>119</v>
      </c>
      <c r="B194" s="274">
        <v>92605</v>
      </c>
      <c r="C194" s="280">
        <v>6060</v>
      </c>
      <c r="D194" s="272" t="s">
        <v>136</v>
      </c>
      <c r="E194" s="270">
        <v>2016</v>
      </c>
      <c r="F194" s="372">
        <v>20000</v>
      </c>
      <c r="G194" s="174">
        <v>20000</v>
      </c>
      <c r="H194" s="372"/>
      <c r="I194" s="374">
        <f t="shared" si="13"/>
        <v>20000</v>
      </c>
      <c r="J194" s="278">
        <f t="shared" si="15"/>
        <v>20000</v>
      </c>
      <c r="K194" s="278"/>
      <c r="L194" s="266"/>
      <c r="M194" s="267">
        <f t="shared" si="14"/>
        <v>20000</v>
      </c>
      <c r="N194" s="283" t="s">
        <v>88</v>
      </c>
    </row>
    <row r="195" spans="1:14" ht="26.25" customHeight="1">
      <c r="A195" s="280">
        <v>120</v>
      </c>
      <c r="B195" s="274">
        <v>92605</v>
      </c>
      <c r="C195" s="280">
        <v>6060</v>
      </c>
      <c r="D195" s="272" t="s">
        <v>137</v>
      </c>
      <c r="E195" s="270">
        <v>2016</v>
      </c>
      <c r="F195" s="372">
        <v>25000</v>
      </c>
      <c r="G195" s="174">
        <v>25000</v>
      </c>
      <c r="H195" s="372"/>
      <c r="I195" s="374">
        <f t="shared" si="13"/>
        <v>25000</v>
      </c>
      <c r="J195" s="278">
        <f t="shared" si="15"/>
        <v>25000</v>
      </c>
      <c r="K195" s="278"/>
      <c r="L195" s="266"/>
      <c r="M195" s="267">
        <f t="shared" si="14"/>
        <v>25000</v>
      </c>
      <c r="N195" s="283" t="s">
        <v>88</v>
      </c>
    </row>
    <row r="196" spans="1:14" ht="30" customHeight="1">
      <c r="A196" s="280">
        <v>121</v>
      </c>
      <c r="B196" s="53">
        <v>92605</v>
      </c>
      <c r="C196" s="245">
        <v>6060</v>
      </c>
      <c r="D196" s="35" t="s">
        <v>138</v>
      </c>
      <c r="E196" s="18">
        <v>2016</v>
      </c>
      <c r="F196" s="19">
        <v>15000</v>
      </c>
      <c r="G196" s="174">
        <v>15000</v>
      </c>
      <c r="H196" s="19"/>
      <c r="I196" s="242">
        <f t="shared" si="13"/>
        <v>15000</v>
      </c>
      <c r="J196" s="278">
        <f t="shared" si="15"/>
        <v>15000</v>
      </c>
      <c r="K196" s="70"/>
      <c r="L196" s="14"/>
      <c r="M196" s="15">
        <f t="shared" si="14"/>
        <v>15000</v>
      </c>
      <c r="N196" s="111" t="s">
        <v>88</v>
      </c>
    </row>
    <row r="197" spans="1:14" ht="36.75" customHeight="1">
      <c r="A197" s="280">
        <v>122</v>
      </c>
      <c r="B197" s="274">
        <v>92605</v>
      </c>
      <c r="C197" s="280">
        <v>6060</v>
      </c>
      <c r="D197" s="272" t="s">
        <v>139</v>
      </c>
      <c r="E197" s="270">
        <v>2016</v>
      </c>
      <c r="F197" s="361">
        <v>7000</v>
      </c>
      <c r="G197" s="174">
        <v>7000</v>
      </c>
      <c r="H197" s="361"/>
      <c r="I197" s="242">
        <f t="shared" si="13"/>
        <v>7000</v>
      </c>
      <c r="J197" s="278">
        <f t="shared" si="15"/>
        <v>7000</v>
      </c>
      <c r="K197" s="278"/>
      <c r="L197" s="266"/>
      <c r="M197" s="267">
        <f t="shared" si="14"/>
        <v>7000</v>
      </c>
      <c r="N197" s="283" t="s">
        <v>88</v>
      </c>
    </row>
    <row r="198" spans="1:14" ht="35.25" customHeight="1">
      <c r="A198" s="280">
        <v>123</v>
      </c>
      <c r="B198" s="274">
        <v>92605</v>
      </c>
      <c r="C198" s="280">
        <v>6060</v>
      </c>
      <c r="D198" s="272" t="s">
        <v>114</v>
      </c>
      <c r="E198" s="270">
        <v>2016</v>
      </c>
      <c r="F198" s="361">
        <v>53000</v>
      </c>
      <c r="G198" s="174">
        <v>53000</v>
      </c>
      <c r="H198" s="361"/>
      <c r="I198" s="362">
        <f t="shared" si="13"/>
        <v>53000</v>
      </c>
      <c r="J198" s="278">
        <f t="shared" si="15"/>
        <v>53000</v>
      </c>
      <c r="K198" s="278"/>
      <c r="L198" s="266"/>
      <c r="M198" s="267">
        <f t="shared" si="14"/>
        <v>53000</v>
      </c>
      <c r="N198" s="283" t="s">
        <v>88</v>
      </c>
    </row>
    <row r="199" spans="1:14" ht="34.5" customHeight="1">
      <c r="A199" s="280">
        <v>124</v>
      </c>
      <c r="B199" s="274">
        <v>92605</v>
      </c>
      <c r="C199" s="280">
        <v>6060</v>
      </c>
      <c r="D199" s="272" t="s">
        <v>140</v>
      </c>
      <c r="E199" s="270">
        <v>2016</v>
      </c>
      <c r="F199" s="328">
        <v>15000</v>
      </c>
      <c r="G199" s="174">
        <v>15000</v>
      </c>
      <c r="H199" s="328"/>
      <c r="I199" s="329">
        <f t="shared" si="13"/>
        <v>15000</v>
      </c>
      <c r="J199" s="278">
        <f t="shared" si="15"/>
        <v>15000</v>
      </c>
      <c r="K199" s="278"/>
      <c r="L199" s="266"/>
      <c r="M199" s="267">
        <f t="shared" si="14"/>
        <v>15000</v>
      </c>
      <c r="N199" s="283" t="s">
        <v>88</v>
      </c>
    </row>
    <row r="200" spans="1:14" ht="28.5" customHeight="1">
      <c r="A200" s="280">
        <v>125</v>
      </c>
      <c r="B200" s="274">
        <v>92605</v>
      </c>
      <c r="C200" s="280">
        <v>6060</v>
      </c>
      <c r="D200" s="272" t="s">
        <v>141</v>
      </c>
      <c r="E200" s="270">
        <v>2016</v>
      </c>
      <c r="F200" s="383">
        <v>5000</v>
      </c>
      <c r="G200" s="174">
        <v>5000</v>
      </c>
      <c r="H200" s="383"/>
      <c r="I200" s="384">
        <f t="shared" si="13"/>
        <v>5000</v>
      </c>
      <c r="J200" s="278">
        <f t="shared" si="15"/>
        <v>5000</v>
      </c>
      <c r="K200" s="278"/>
      <c r="L200" s="266"/>
      <c r="M200" s="267">
        <f t="shared" si="14"/>
        <v>5000</v>
      </c>
      <c r="N200" s="283" t="s">
        <v>88</v>
      </c>
    </row>
    <row r="201" spans="1:14" ht="34.5" customHeight="1">
      <c r="A201" s="280">
        <v>126</v>
      </c>
      <c r="B201" s="40">
        <v>92605</v>
      </c>
      <c r="C201" s="249">
        <v>6060</v>
      </c>
      <c r="D201" s="152" t="s">
        <v>142</v>
      </c>
      <c r="E201" s="155">
        <v>2016</v>
      </c>
      <c r="F201" s="23">
        <v>5000</v>
      </c>
      <c r="G201" s="173">
        <v>5000</v>
      </c>
      <c r="H201" s="235"/>
      <c r="I201" s="242">
        <f t="shared" si="13"/>
        <v>5000</v>
      </c>
      <c r="J201" s="299">
        <f t="shared" si="15"/>
        <v>5000</v>
      </c>
      <c r="K201" s="107"/>
      <c r="L201" s="30"/>
      <c r="M201" s="194">
        <f t="shared" si="14"/>
        <v>5000</v>
      </c>
      <c r="N201" s="153" t="s">
        <v>88</v>
      </c>
    </row>
    <row r="202" spans="1:14" ht="27.75" customHeight="1">
      <c r="A202" s="280">
        <v>127</v>
      </c>
      <c r="B202" s="346">
        <v>92605</v>
      </c>
      <c r="C202" s="347">
        <v>6060</v>
      </c>
      <c r="D202" s="161" t="s">
        <v>115</v>
      </c>
      <c r="E202" s="348">
        <v>2016</v>
      </c>
      <c r="F202" s="349">
        <v>21000</v>
      </c>
      <c r="G202" s="173">
        <v>21000</v>
      </c>
      <c r="H202" s="344"/>
      <c r="I202" s="350">
        <f>G202+H202</f>
        <v>21000</v>
      </c>
      <c r="J202" s="278">
        <f>G202</f>
        <v>21000</v>
      </c>
      <c r="K202" s="345"/>
      <c r="L202" s="30"/>
      <c r="M202" s="343">
        <f>J202</f>
        <v>21000</v>
      </c>
      <c r="N202" s="342" t="s">
        <v>88</v>
      </c>
    </row>
    <row r="203" spans="1:14" ht="21.75" customHeight="1">
      <c r="A203" s="280">
        <v>128</v>
      </c>
      <c r="B203" s="274">
        <v>92605</v>
      </c>
      <c r="C203" s="280">
        <v>6060</v>
      </c>
      <c r="D203" s="272" t="s">
        <v>181</v>
      </c>
      <c r="E203" s="270">
        <v>2016</v>
      </c>
      <c r="F203" s="403">
        <f>J203</f>
        <v>154000</v>
      </c>
      <c r="G203" s="174">
        <v>154000</v>
      </c>
      <c r="H203" s="403"/>
      <c r="I203" s="404">
        <f>G203+H203</f>
        <v>154000</v>
      </c>
      <c r="J203" s="278">
        <f>I203</f>
        <v>154000</v>
      </c>
      <c r="K203" s="278"/>
      <c r="L203" s="266"/>
      <c r="M203" s="267"/>
      <c r="N203" s="283" t="s">
        <v>88</v>
      </c>
    </row>
    <row r="204" spans="1:14" ht="8.25" customHeight="1">
      <c r="A204" s="318"/>
      <c r="B204" s="429"/>
      <c r="C204" s="430"/>
      <c r="D204" s="431"/>
      <c r="E204" s="432"/>
      <c r="F204" s="294"/>
      <c r="G204" s="294"/>
      <c r="H204" s="294"/>
      <c r="I204" s="294"/>
      <c r="J204" s="294"/>
      <c r="K204" s="294"/>
      <c r="L204" s="294"/>
      <c r="M204" s="433"/>
      <c r="N204" s="434"/>
    </row>
    <row r="205" spans="1:14" ht="18" customHeight="1">
      <c r="A205" s="75" t="s">
        <v>13</v>
      </c>
      <c r="B205" s="76" t="s">
        <v>11</v>
      </c>
      <c r="C205" s="77"/>
      <c r="D205" s="78"/>
      <c r="E205" s="79"/>
      <c r="F205" s="74">
        <f>SUM(F206:F210)</f>
        <v>360145</v>
      </c>
      <c r="G205" s="74">
        <f>SUM(G206:G210)</f>
        <v>360145</v>
      </c>
      <c r="H205" s="74">
        <f>SUM(H206:H210)</f>
        <v>0</v>
      </c>
      <c r="I205" s="74">
        <f>SUM(I206:I210)</f>
        <v>360145</v>
      </c>
      <c r="J205" s="74">
        <f>SUM(J206:J210)</f>
        <v>360145</v>
      </c>
      <c r="K205" s="80"/>
      <c r="L205" s="80"/>
      <c r="M205" s="80"/>
      <c r="N205" s="123"/>
    </row>
    <row r="206" spans="1:14" ht="74.25" customHeight="1">
      <c r="A206" s="135">
        <v>129</v>
      </c>
      <c r="B206" s="269">
        <v>60013</v>
      </c>
      <c r="C206" s="280">
        <v>6300</v>
      </c>
      <c r="D206" s="379" t="s">
        <v>134</v>
      </c>
      <c r="E206" s="270">
        <v>2016</v>
      </c>
      <c r="F206" s="367">
        <v>60000</v>
      </c>
      <c r="G206" s="174">
        <f>F206</f>
        <v>60000</v>
      </c>
      <c r="H206" s="367"/>
      <c r="I206" s="271">
        <f>G206+H206</f>
        <v>60000</v>
      </c>
      <c r="J206" s="170">
        <f>G206</f>
        <v>60000</v>
      </c>
      <c r="K206" s="267"/>
      <c r="L206" s="24"/>
      <c r="M206" s="267"/>
      <c r="N206" s="283" t="s">
        <v>6</v>
      </c>
    </row>
    <row r="207" spans="1:14" ht="65.25" customHeight="1">
      <c r="A207" s="135">
        <v>130</v>
      </c>
      <c r="B207" s="17">
        <v>60014</v>
      </c>
      <c r="C207" s="245">
        <v>6300</v>
      </c>
      <c r="D207" s="379" t="s">
        <v>145</v>
      </c>
      <c r="E207" s="18">
        <v>2016</v>
      </c>
      <c r="F207" s="19">
        <v>166000</v>
      </c>
      <c r="G207" s="174">
        <f>F207</f>
        <v>166000</v>
      </c>
      <c r="H207" s="19"/>
      <c r="I207" s="239">
        <f>G207+H207</f>
        <v>166000</v>
      </c>
      <c r="J207" s="170">
        <f>G207</f>
        <v>166000</v>
      </c>
      <c r="K207" s="15"/>
      <c r="L207" s="24"/>
      <c r="M207" s="15"/>
      <c r="N207" s="111" t="s">
        <v>6</v>
      </c>
    </row>
    <row r="208" spans="1:14" ht="57" customHeight="1">
      <c r="A208" s="135">
        <v>131</v>
      </c>
      <c r="B208" s="269">
        <v>60014</v>
      </c>
      <c r="C208" s="269">
        <v>6300</v>
      </c>
      <c r="D208" s="378" t="s">
        <v>132</v>
      </c>
      <c r="E208" s="270">
        <v>2016</v>
      </c>
      <c r="F208" s="372">
        <v>36000</v>
      </c>
      <c r="G208" s="174">
        <v>36000</v>
      </c>
      <c r="H208" s="372"/>
      <c r="I208" s="271">
        <f>G208+H208</f>
        <v>36000</v>
      </c>
      <c r="J208" s="170">
        <f>F208</f>
        <v>36000</v>
      </c>
      <c r="K208" s="267"/>
      <c r="L208" s="24"/>
      <c r="M208" s="267"/>
      <c r="N208" s="283" t="s">
        <v>6</v>
      </c>
    </row>
    <row r="209" spans="1:14" ht="63.75" customHeight="1">
      <c r="A209" s="135">
        <v>132</v>
      </c>
      <c r="B209" s="269">
        <v>60014</v>
      </c>
      <c r="C209" s="280">
        <v>6300</v>
      </c>
      <c r="D209" s="378" t="s">
        <v>133</v>
      </c>
      <c r="E209" s="270">
        <v>2016</v>
      </c>
      <c r="F209" s="395">
        <f>J209</f>
        <v>75645</v>
      </c>
      <c r="G209" s="174">
        <v>75645</v>
      </c>
      <c r="H209" s="395"/>
      <c r="I209" s="271">
        <f>G209+H209</f>
        <v>75645</v>
      </c>
      <c r="J209" s="170">
        <f>I209</f>
        <v>75645</v>
      </c>
      <c r="K209" s="267"/>
      <c r="L209" s="24"/>
      <c r="M209" s="267"/>
      <c r="N209" s="283" t="s">
        <v>6</v>
      </c>
    </row>
    <row r="210" spans="1:14" ht="56.25" customHeight="1" thickBot="1">
      <c r="A210" s="135">
        <v>133</v>
      </c>
      <c r="B210" s="310">
        <v>75404</v>
      </c>
      <c r="C210" s="311">
        <v>6170</v>
      </c>
      <c r="D210" s="315" t="s">
        <v>198</v>
      </c>
      <c r="E210" s="316">
        <v>2016</v>
      </c>
      <c r="F210" s="313">
        <f>J210</f>
        <v>22500</v>
      </c>
      <c r="G210" s="173">
        <v>22500</v>
      </c>
      <c r="H210" s="313"/>
      <c r="I210" s="323">
        <f>G210+H210</f>
        <v>22500</v>
      </c>
      <c r="J210" s="183">
        <f>I210</f>
        <v>22500</v>
      </c>
      <c r="K210" s="314"/>
      <c r="L210" s="324"/>
      <c r="M210" s="314"/>
      <c r="N210" s="312" t="s">
        <v>6</v>
      </c>
    </row>
    <row r="211" spans="1:14" ht="18" customHeight="1" thickTop="1">
      <c r="A211" s="493" t="s">
        <v>59</v>
      </c>
      <c r="B211" s="494"/>
      <c r="C211" s="494"/>
      <c r="D211" s="495"/>
      <c r="E211" s="484"/>
      <c r="F211" s="486">
        <f>F205+F12</f>
        <v>61806508</v>
      </c>
      <c r="G211" s="486">
        <f aca="true" t="shared" si="16" ref="G211:M211">G205+G12</f>
        <v>38419384</v>
      </c>
      <c r="H211" s="486">
        <f t="shared" si="16"/>
        <v>0</v>
      </c>
      <c r="I211" s="486">
        <f t="shared" si="16"/>
        <v>38419384</v>
      </c>
      <c r="J211" s="487">
        <f t="shared" si="16"/>
        <v>30719384</v>
      </c>
      <c r="K211" s="211">
        <f t="shared" si="16"/>
        <v>0</v>
      </c>
      <c r="L211" s="212">
        <f t="shared" si="16"/>
        <v>7700000</v>
      </c>
      <c r="M211" s="486">
        <f t="shared" si="16"/>
        <v>663628</v>
      </c>
      <c r="N211" s="489">
        <f>N205+N4</f>
        <v>0</v>
      </c>
    </row>
    <row r="212" spans="1:15" ht="12.75" customHeight="1" thickBot="1">
      <c r="A212" s="496"/>
      <c r="B212" s="497"/>
      <c r="C212" s="497"/>
      <c r="D212" s="488"/>
      <c r="E212" s="485"/>
      <c r="F212" s="485"/>
      <c r="G212" s="485"/>
      <c r="H212" s="517"/>
      <c r="I212" s="517"/>
      <c r="J212" s="488"/>
      <c r="K212" s="325"/>
      <c r="L212" s="325"/>
      <c r="M212" s="485"/>
      <c r="N212" s="485"/>
      <c r="O212" s="66"/>
    </row>
    <row r="213" spans="1:14" ht="21" customHeight="1" thickTop="1">
      <c r="A213" s="464"/>
      <c r="B213" s="465"/>
      <c r="C213" s="465"/>
      <c r="D213" s="213" t="s">
        <v>57</v>
      </c>
      <c r="E213" s="96"/>
      <c r="F213" s="97">
        <f>F16+F39+F83+F112+F142+F175+F180+F105+F97+F205</f>
        <v>7322047</v>
      </c>
      <c r="G213" s="97">
        <f>G16+G39+G83+G112+G142+G175+G180+G105+G97+G205</f>
        <v>6883047</v>
      </c>
      <c r="H213" s="97">
        <f>H16+H39+H83+H112+H142+H175+H180+H105+H97+H205</f>
        <v>439000</v>
      </c>
      <c r="I213" s="97">
        <f>I16+I39+I83+I112+I142+I175+I180+I105+I97+I205</f>
        <v>7322047</v>
      </c>
      <c r="J213" s="97">
        <f>J16+J39+J83+J112+J142+J175+J180+J105+J97+J205</f>
        <v>7322047</v>
      </c>
      <c r="K213" s="97"/>
      <c r="L213" s="97"/>
      <c r="M213" s="97"/>
      <c r="N213" s="98"/>
    </row>
    <row r="214" spans="1:15" ht="17.25" customHeight="1">
      <c r="A214" s="466"/>
      <c r="B214" s="467"/>
      <c r="C214" s="467"/>
      <c r="D214" s="59" t="s">
        <v>56</v>
      </c>
      <c r="E214" s="99"/>
      <c r="F214" s="100">
        <f>F143+F113+F17+F40+F95+F84</f>
        <v>54484461</v>
      </c>
      <c r="G214" s="100">
        <f>G143+G113+G17+G40+G95+G91</f>
        <v>31536337</v>
      </c>
      <c r="H214" s="100">
        <f>H143+H113+H17+H40+H95+H84</f>
        <v>-439000</v>
      </c>
      <c r="I214" s="100">
        <f>I143+I113+I17+I40+I95+I84</f>
        <v>31097337</v>
      </c>
      <c r="J214" s="100">
        <f>J143+J113+J17+J40+J95+J84</f>
        <v>23397337</v>
      </c>
      <c r="K214" s="100">
        <f>K143+K113+K17+K40</f>
        <v>0</v>
      </c>
      <c r="L214" s="61">
        <f>L211</f>
        <v>7700000</v>
      </c>
      <c r="M214" s="100">
        <f>M211</f>
        <v>663628</v>
      </c>
      <c r="N214" s="101"/>
      <c r="O214" s="66"/>
    </row>
    <row r="215" spans="1:14" ht="17.25" customHeight="1">
      <c r="A215" s="102"/>
      <c r="B215" s="103"/>
      <c r="C215" s="103"/>
      <c r="D215" s="104"/>
      <c r="E215" s="102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1:14" ht="20.25" customHeight="1">
      <c r="A216" s="102"/>
      <c r="B216" s="103"/>
      <c r="C216" s="103"/>
      <c r="D216" s="104"/>
      <c r="E216" s="102"/>
      <c r="F216" s="105"/>
      <c r="G216" s="105"/>
      <c r="H216" s="105"/>
      <c r="I216" s="105"/>
      <c r="J216" s="105"/>
      <c r="K216" s="105"/>
      <c r="L216" s="105"/>
      <c r="M216" s="105"/>
      <c r="N216" s="105"/>
    </row>
  </sheetData>
  <sheetProtection/>
  <mergeCells count="97">
    <mergeCell ref="I211:I212"/>
    <mergeCell ref="H211:H212"/>
    <mergeCell ref="I12:I13"/>
    <mergeCell ref="H14:H15"/>
    <mergeCell ref="I14:I15"/>
    <mergeCell ref="H28:H29"/>
    <mergeCell ref="I28:I29"/>
    <mergeCell ref="J8:M8"/>
    <mergeCell ref="H8:H10"/>
    <mergeCell ref="I8:I10"/>
    <mergeCell ref="N12:N13"/>
    <mergeCell ref="A6:M6"/>
    <mergeCell ref="F8:F10"/>
    <mergeCell ref="A8:A10"/>
    <mergeCell ref="B12:B13"/>
    <mergeCell ref="C12:C13"/>
    <mergeCell ref="N30:N31"/>
    <mergeCell ref="A14:A15"/>
    <mergeCell ref="D14:D15"/>
    <mergeCell ref="E14:E15"/>
    <mergeCell ref="F14:F15"/>
    <mergeCell ref="G14:G15"/>
    <mergeCell ref="J14:J15"/>
    <mergeCell ref="M30:M31"/>
    <mergeCell ref="H30:H31"/>
    <mergeCell ref="J28:J29"/>
    <mergeCell ref="A211:D212"/>
    <mergeCell ref="N28:N29"/>
    <mergeCell ref="M28:M29"/>
    <mergeCell ref="C14:C15"/>
    <mergeCell ref="B14:B15"/>
    <mergeCell ref="M14:M15"/>
    <mergeCell ref="N14:N15"/>
    <mergeCell ref="B28:B29"/>
    <mergeCell ref="C28:C29"/>
    <mergeCell ref="D28:D29"/>
    <mergeCell ref="E211:E212"/>
    <mergeCell ref="F211:F212"/>
    <mergeCell ref="G211:G212"/>
    <mergeCell ref="J211:J212"/>
    <mergeCell ref="N211:N212"/>
    <mergeCell ref="E28:E29"/>
    <mergeCell ref="F28:F29"/>
    <mergeCell ref="G28:G29"/>
    <mergeCell ref="M211:M212"/>
    <mergeCell ref="G32:G33"/>
    <mergeCell ref="J32:J33"/>
    <mergeCell ref="M32:M33"/>
    <mergeCell ref="G30:G31"/>
    <mergeCell ref="J30:J31"/>
    <mergeCell ref="H32:H33"/>
    <mergeCell ref="I30:I31"/>
    <mergeCell ref="I32:I33"/>
    <mergeCell ref="A32:A33"/>
    <mergeCell ref="B32:B33"/>
    <mergeCell ref="C32:C33"/>
    <mergeCell ref="D32:D33"/>
    <mergeCell ref="E32:E33"/>
    <mergeCell ref="F32:F33"/>
    <mergeCell ref="N32:N33"/>
    <mergeCell ref="J9:J10"/>
    <mergeCell ref="E12:E13"/>
    <mergeCell ref="F12:F13"/>
    <mergeCell ref="G12:G13"/>
    <mergeCell ref="M12:M13"/>
    <mergeCell ref="E30:E31"/>
    <mergeCell ref="F30:F31"/>
    <mergeCell ref="M9:M10"/>
    <mergeCell ref="J12:J13"/>
    <mergeCell ref="D12:D13"/>
    <mergeCell ref="H12:H13"/>
    <mergeCell ref="A30:A31"/>
    <mergeCell ref="A28:A29"/>
    <mergeCell ref="B30:B31"/>
    <mergeCell ref="C30:C31"/>
    <mergeCell ref="A12:A13"/>
    <mergeCell ref="N8:N10"/>
    <mergeCell ref="C8:C10"/>
    <mergeCell ref="G8:G10"/>
    <mergeCell ref="D8:D10"/>
    <mergeCell ref="D30:D31"/>
    <mergeCell ref="A213:C213"/>
    <mergeCell ref="A214:C214"/>
    <mergeCell ref="B8:B10"/>
    <mergeCell ref="E8:E1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M35:M36"/>
    <mergeCell ref="N35:N3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2016-06-01T13:47:46Z</cp:lastPrinted>
  <dcterms:created xsi:type="dcterms:W3CDTF">2002-08-13T10:14:59Z</dcterms:created>
  <dcterms:modified xsi:type="dcterms:W3CDTF">2016-06-02T11:40:41Z</dcterms:modified>
  <cp:category/>
  <cp:version/>
  <cp:contentType/>
  <cp:contentStatus/>
</cp:coreProperties>
</file>