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9015" tabRatio="601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'szczegolowe'!$A$1:$O$102</definedName>
    <definedName name="_xlnm.Print_Titles" localSheetId="0">'szczegolowe'!$8:$11</definedName>
  </definedNames>
  <calcPr fullCalcOnLoad="1"/>
</workbook>
</file>

<file path=xl/sharedStrings.xml><?xml version="1.0" encoding="utf-8"?>
<sst xmlns="http://schemas.openxmlformats.org/spreadsheetml/2006/main" count="538" uniqueCount="280">
  <si>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</si>
  <si>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</si>
  <si>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</si>
  <si>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</si>
  <si>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</si>
  <si>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</si>
  <si>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</si>
  <si>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</si>
  <si>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</si>
  <si>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</si>
  <si>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</si>
  <si>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</si>
  <si>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</si>
  <si>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</si>
  <si>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</si>
  <si>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</si>
  <si>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</si>
  <si>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</si>
  <si>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</si>
  <si>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</si>
  <si>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</si>
  <si>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</si>
  <si>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</si>
  <si>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</si>
  <si>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</si>
  <si>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</si>
  <si>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</si>
  <si>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</si>
  <si>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</si>
  <si>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</si>
  <si>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</si>
  <si>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</si>
  <si>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</si>
  <si>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</si>
  <si>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</si>
  <si>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</si>
  <si>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</si>
  <si>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</si>
  <si>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</si>
  <si>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</si>
  <si>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</si>
  <si>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</si>
  <si>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</si>
  <si>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</si>
  <si>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</si>
  <si>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</si>
  <si>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</si>
  <si>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</si>
  <si>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</si>
  <si>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</si>
  <si>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</si>
  <si>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</si>
  <si>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</si>
  <si>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</si>
  <si>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</si>
  <si>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</si>
  <si>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</si>
  <si>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</si>
  <si>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</si>
  <si>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</si>
  <si>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</si>
  <si>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</si>
  <si>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</si>
  <si>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</si>
  <si>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</si>
  <si>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</si>
  <si>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</si>
  <si>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</si>
  <si>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</si>
  <si>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</si>
  <si>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</si>
  <si>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</si>
  <si>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</si>
  <si>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</si>
  <si>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</si>
  <si>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</si>
  <si>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</si>
  <si>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</si>
  <si>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</si>
  <si>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</si>
  <si>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</si>
  <si>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</si>
  <si>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</si>
  <si>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</si>
  <si>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</si>
  <si>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</si>
  <si>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</si>
  <si>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</si>
  <si>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</si>
  <si>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</si>
  <si>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</si>
  <si>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</si>
  <si>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</si>
  <si>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</si>
  <si>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</si>
  <si>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</si>
  <si>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</si>
  <si>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</si>
  <si>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</si>
  <si>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</si>
  <si>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</si>
  <si>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</si>
  <si>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</si>
  <si>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</si>
  <si>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</si>
  <si>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</si>
  <si>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</si>
  <si>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</si>
  <si>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</si>
  <si>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</si>
  <si>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</si>
  <si>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</si>
  <si>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</si>
  <si>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</si>
  <si>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</si>
  <si>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</si>
  <si>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</si>
  <si>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</si>
  <si>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</si>
  <si>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</si>
  <si>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</si>
  <si>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</si>
  <si>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</si>
  <si>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</si>
  <si>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</si>
  <si>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</si>
  <si>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</si>
  <si>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</si>
  <si>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</si>
  <si>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</si>
  <si>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</si>
  <si>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</si>
  <si>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</si>
  <si>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</si>
  <si>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</si>
  <si>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</si>
  <si>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</si>
  <si>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</si>
  <si>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</si>
  <si>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</si>
  <si>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</si>
  <si>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</si>
  <si>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</si>
  <si>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</si>
  <si>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</si>
  <si>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</si>
  <si>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</si>
  <si>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</si>
  <si>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</si>
  <si>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</si>
  <si>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</si>
  <si>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</si>
  <si>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</si>
  <si>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</si>
  <si>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</si>
  <si>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</si>
  <si>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</si>
  <si>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</si>
  <si>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</si>
  <si>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</si>
  <si>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</si>
  <si>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 xml:space="preserve">§ </t>
  </si>
  <si>
    <t>Razem dział 600</t>
  </si>
  <si>
    <t>Razem dział 801</t>
  </si>
  <si>
    <t>Razem dział 750</t>
  </si>
  <si>
    <t>Razem dział 700</t>
  </si>
  <si>
    <t>Realizacja -Jednostka - Referat</t>
  </si>
  <si>
    <t>UG -RDM</t>
  </si>
  <si>
    <t>UG -ZP</t>
  </si>
  <si>
    <t>UG- RDM</t>
  </si>
  <si>
    <t>UG-RDM</t>
  </si>
  <si>
    <t>I</t>
  </si>
  <si>
    <t>Lesznowola - Projekt  budynku socjalnego</t>
  </si>
  <si>
    <t>Dochody własne</t>
  </si>
  <si>
    <t>Przyspieszenie wzrostu konkurencyjności województwa mazowieckiego, przez budowanie społeczeństwa informacyjnego i gospodarki opartej na wiedzy poprzez stworzenie zintegrowanych baz wiedzy o Mazowszu</t>
  </si>
  <si>
    <t xml:space="preserve">Rozwój elektronicznej administracji w samorządach województwa mazowieckiego wspomagającej niwelowanie dwudzielności potencjału województwa </t>
  </si>
  <si>
    <t>z tego</t>
  </si>
  <si>
    <t xml:space="preserve"> Dotacje</t>
  </si>
  <si>
    <t>Lesznowola - Projekt sygnalizcji świetlnej ul. Szkolna</t>
  </si>
  <si>
    <t>Razem dział 900</t>
  </si>
  <si>
    <t>Razem dział 720</t>
  </si>
  <si>
    <t>UG-PRI</t>
  </si>
  <si>
    <t>Okres realizacji inwestycji</t>
  </si>
  <si>
    <t>Obligacje</t>
  </si>
  <si>
    <t>II</t>
  </si>
  <si>
    <t>OGÓŁEM    ( I - II )</t>
  </si>
  <si>
    <t>ZOPO</t>
  </si>
  <si>
    <t>Budowa sieci bezprzewodowej na terenie Gminy Lesznowola (Łączne nakłady inwestycyjne 2 093 429,-)</t>
  </si>
  <si>
    <t>Środki o których mowa w art.5 ust.1 pkt 2 i 3 uofp</t>
  </si>
  <si>
    <t>Rady Gminy Lesznowola</t>
  </si>
  <si>
    <t>Razem dział 926</t>
  </si>
  <si>
    <t>Łazy - Projekt budowy ul. Kwiatowej</t>
  </si>
  <si>
    <t xml:space="preserve">Łazy II - Projekt chodnika ul. Przyszłości </t>
  </si>
  <si>
    <t>Wola Mrokowska - Projekt przebudowy drogi powiatowej (Nr 2849 W ) ul. Ogrodowa</t>
  </si>
  <si>
    <t xml:space="preserve">Zamienie - Projekt budowy oświetlenia ul. Arakowej </t>
  </si>
  <si>
    <t xml:space="preserve">Lesznowola- teren Gminy - Budowa nowego przebiegu drogi wojewódzkiej Nr 721- koncepcja </t>
  </si>
  <si>
    <t>Kol. Lesznowola - Budowa oświetlenia ul. Fabryczna i Postępu (pkt świetlne)</t>
  </si>
  <si>
    <t>UE</t>
  </si>
  <si>
    <t>BP</t>
  </si>
  <si>
    <t>Gmina</t>
  </si>
  <si>
    <t>Stara Iwiczna - Projekt  budowy parkingu  ul. Słoneczna</t>
  </si>
  <si>
    <t>Marysin - Projekt budowy oświetlenia ul. Pogodnej, Krzywej i Złocistej</t>
  </si>
  <si>
    <t>Podolszyn - Projekt i budowa  ul.Zielonej wraz z wytyczeniem geodezyjnym przebiegu drogi</t>
  </si>
  <si>
    <t>Łazy -Budowa oświetlenia ul. Sasanki (pkt świetlne)</t>
  </si>
  <si>
    <t>Magdalenka - Budowa oświetlenia ul. Koniecznej  (pkt świetlne)</t>
  </si>
  <si>
    <t>Wola Mrokowska -Budowa oświetlenia ul. Malowniczej (pkt świetlne)</t>
  </si>
  <si>
    <t>PLAN WYDATKÓW  MAJĄTKOWYCH   W  2012 ROKU- po zmianach</t>
  </si>
  <si>
    <t>Zgorzała, Mysiadło - Projekt odwodnienia ul. Gogolińskiej</t>
  </si>
  <si>
    <t>Magdalenka  - Aktualizacja projektu budowy ul.Kaczeńców</t>
  </si>
  <si>
    <t>Zakup kserokopiarki i serwera dla ZOPO</t>
  </si>
  <si>
    <t>RAZEM WYDATKI INWESTYCYJNE</t>
  </si>
  <si>
    <t>RAZEM WYDATKI INWESTYCYJNE (DOTACJE)</t>
  </si>
  <si>
    <t>Nakłady w roku 2012 po zmianach</t>
  </si>
  <si>
    <t>Nowa Iwiczna - Budowa chodnika ul. Migdałowa</t>
  </si>
  <si>
    <t>Razem dział 010</t>
  </si>
  <si>
    <t>01010</t>
  </si>
  <si>
    <t>Łazy - Budowa wodociągu i kanalizacji ul. Lokalna  od Łączności</t>
  </si>
  <si>
    <t xml:space="preserve">Łoziska - Budowa wodociągu z przyłączami ul. Złotych Łanów </t>
  </si>
  <si>
    <t xml:space="preserve">Podolszyn - Modernizacja zbiornika retencyjnego </t>
  </si>
  <si>
    <t xml:space="preserve">Nowa Iwiczna- Projekt budowy oświetlenia ul. Al. Zgody </t>
  </si>
  <si>
    <t xml:space="preserve">Mroków - Projekt nadbudowy szkoły </t>
  </si>
  <si>
    <t>Nowa Iwiczna - Projekt budowy ulicy na działce Nr 38/32</t>
  </si>
  <si>
    <t>Mysiadło - Projekt budowy oświetlenia ul. Poprzecznej</t>
  </si>
  <si>
    <t>Razem dział 754</t>
  </si>
  <si>
    <t>Mroków - Projekt budowy strażnicy dla OSP</t>
  </si>
  <si>
    <t>Nowa Iwiczna- Budowa oświetlenia ul. Poziomki (pkt świetlne)</t>
  </si>
  <si>
    <t>Stara Iwiczna - Budowa oświetlenia ul. Rekreacyjna (pkt świetlne)  dz. Nr 160/18, 160/27</t>
  </si>
  <si>
    <t>Wola Mrokowska - Budowa  drogi powiatowej  (Nr 2846 W ) ul. Rejonowa</t>
  </si>
  <si>
    <t>Razem dział 852</t>
  </si>
  <si>
    <t>Zakup serwera z oprogramowaniem</t>
  </si>
  <si>
    <t>Zamienie - Projekt budowy strażnicy dla OSP</t>
  </si>
  <si>
    <t>Kosów - Budowa oświetlenia PAN Kosów ul. Łąkowa (pkt świetlne)</t>
  </si>
  <si>
    <t>Władysławów, PGR Lesznowola  -Budowa oświetlenia ul. Wojska Polskiego  (pkt świetlne)</t>
  </si>
  <si>
    <t>Nowa Iwiczna- Projekt budowy oświetlenia ul. Pięknej (połączenie ze Starą Iwiczną)</t>
  </si>
  <si>
    <t xml:space="preserve">Marysin- Projekt budowy ul. Ludowej i ul. Zdrowotnej </t>
  </si>
  <si>
    <t>UG -GOPS</t>
  </si>
  <si>
    <t>UG - UE</t>
  </si>
  <si>
    <t>Mysiadło - Aktualizacja projektu budowy ul. Miłej</t>
  </si>
  <si>
    <t>Zakup dwóch samochodów osobowych</t>
  </si>
  <si>
    <t xml:space="preserve">Stara Iwiczna - Projekt rozbudowy ul. Nowej wraz z  budową ścieżki pieszo-rowerowej - pomoc rzeczowa dla Samorządu Woj. Mazowieckiego  </t>
  </si>
  <si>
    <t>Mysiadło - Projekt budowy ulic Goździków, Poprzecznej, Wiejskiej i Zakręt wraz z odwodnieniem</t>
  </si>
  <si>
    <t>Nakłady w roku 2012 przed zmianami</t>
  </si>
  <si>
    <t>Kosów - Budowa oświetlenia ul. Podleśna i Żytnia  (pkt świetlne)</t>
  </si>
  <si>
    <t>Zakup kserokopiarki i maszyny sprzątającej do szkoły w Lesznowoli, zakup patelni do szkoły w Mrokowie, zakup bemara, rejestratora , macierzy dyskowej do pracowni informatycznej, urządzenia do wykonywanie kopii -dziennik elektryczny i drukarki do szkoły w Nowej Iwicznej, zakup bemara, taboreta gazowego, obieraczki do ziemniaków, urządzenia do dziennika elektronicznego do szkoły w Łazach i zakup kserokopiarki do szkoły w Mysiadle oraz zestawu sprawnościowego na plac zabaw w Mysiadle</t>
  </si>
  <si>
    <t>Zmiany Uchwałą Rady Gminy Lesznowola</t>
  </si>
  <si>
    <t>Tabela  Nr 2a</t>
  </si>
  <si>
    <t>Wilcza Góra - Projekt  budowy ul. Przyleśnej</t>
  </si>
  <si>
    <t xml:space="preserve">Kolonia Lesznowola, Nowa Wola - Projekt budowy skrzyżowania ulicy Słonecznej z ul. Postępu wraz z syganlizacją świetlną - pomoc  rzeczowa dla Samorządu Woj. Mazowieckiego  </t>
  </si>
  <si>
    <t>UG- RGG</t>
  </si>
  <si>
    <t>Stara Iwiczna - Budowa ścieżki pieszo-rowerowej na odcinku od ul. Krótkiej do torów PKP  - pomoc rzeczowa dla Samorządu Woj. Mazow.</t>
  </si>
  <si>
    <t>Wola Mrokowska - Rozbudowa gminnej sieci wodociągowej dz. nr ew. 26/7 i 26/43</t>
  </si>
  <si>
    <t>Wilcza Góra - Budowa sieci kanalizacji z przyłączami ul. Lokalna od Żwirowej dz. nr ew. 217/1, 155/12, 155/4, 155/13, 155/14, 155/15, 155/16, 155/17, 155/18, 155/19, 155/20 oraz działki Nr 52 (Kol. Lesznowola)</t>
  </si>
  <si>
    <t>Zakup maszyny sprzątającej do hali w Łazach i kosiarki</t>
  </si>
  <si>
    <t>Środki trwałe wybudowane przez gminę z zakresu gospodarki wodno-ściekowej i kanalizacji deszczowej przekazane zostaną docelowo do Lesznowolskiego Przedsiębiorstwa Komunalnego Sp. z.oo. w formie kapitału zakładowego. Spólka będzie  pobierać opłaty.</t>
  </si>
  <si>
    <t>Nowa Iwiczna- Budowa przyłącza kanalizacji deszczowej w ul. Owocowej</t>
  </si>
  <si>
    <t>Magdalenka- Zakup działki zabudowanej budynkiem</t>
  </si>
  <si>
    <t>Nowa Iwiczna- Budowa przyłącza kanalizacji deszczowej w ul. Granicznej (58,5 mb)</t>
  </si>
  <si>
    <t>Zgorzała - Budowa oświetlenia do działki Nr 300 - teren pod świetlicę  (pkt świetlne)</t>
  </si>
  <si>
    <t>Łazy II - Projekt i budowa oświetlenia na drodze gminnej dz. nr. 44/72 i 46 (przy ul. Przyszłości-pkt świetlne)</t>
  </si>
  <si>
    <t>Mysiadło - Projekt i budowa oświetlenia ulic: Aronii, Porzeczkowej i Agrestowej (pkt świetlne)</t>
  </si>
  <si>
    <t>Mysiadło - Projekt i budowa oświetlenia ulicy nr ewid. dz. 20/17, 31/6 i 22 (pkt świetlne)</t>
  </si>
  <si>
    <t>Łazy - Modernizacja placu zabaw</t>
  </si>
  <si>
    <t>Magdalenka - Budowa oświetlenia ul.Bukowa, Jesionowa, Kalinowa i Leszczynowa  (pkt świetlne)</t>
  </si>
  <si>
    <t>Magdalenka - Zakup gruntów  pod ulicę  Gąsek, Projektowaną i Prywatną</t>
  </si>
  <si>
    <t>Stefanowo - Zakup gruntów  pod ulicę  Graniczną, dz. nr 59/10 i 59/17</t>
  </si>
  <si>
    <t>Zakup systemu /programu  "gospodarka odpadami"</t>
  </si>
  <si>
    <t>UG-Infor</t>
  </si>
  <si>
    <t>Zakup komputerów -  "gospodarka odpadami"</t>
  </si>
  <si>
    <t>Zakup serwera - "gospodarka odpadami"</t>
  </si>
  <si>
    <t>Zakup komputerów, drukarek, kserokopiarek</t>
  </si>
  <si>
    <t>UG -Inf</t>
  </si>
  <si>
    <t>Jazgarzewszczyzna -Projekt budowy ul. Krzywej wraz z kanalizacją deszczową</t>
  </si>
  <si>
    <t>Lesznowola  - Zakup gruntów  pod ulicę  Okrężną od ul. Słonecznej do dz. Nr 267/10</t>
  </si>
  <si>
    <t>Zamienie- Budowa ul. Błędnej III etap</t>
  </si>
  <si>
    <t>Łazy - Zakup sprzętu na plac zabaw</t>
  </si>
  <si>
    <t>Jastrzębiec - Zakup kontenera</t>
  </si>
  <si>
    <t>Do Uchwały  Nr 209/XVII/2012</t>
  </si>
  <si>
    <t>z dnia 19 czerwca  2012r.</t>
  </si>
  <si>
    <t>Stara Iwiczna  - Budowa wodociągu i kanalizacji wraz z przyłączami ul. Wiśniowa (działki nr 142/2, 142/3, 142/4, 143/5, 143/4, 145/22)</t>
  </si>
  <si>
    <t>Warszawianka - Budowa kanalizacji sanitarnej i wodociągu  ul. Nutki i ul. Alpejska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</si>
</sst>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6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sz val="12"/>
      <name val="Cambria"/>
      <family val="1"/>
    </font>
    <font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dashed"/>
    </border>
    <border>
      <left/>
      <right style="thin"/>
      <top/>
      <bottom style="dashed"/>
    </border>
    <border>
      <left style="thin"/>
      <right style="thin"/>
      <top style="thin"/>
      <bottom style="dashed"/>
    </border>
    <border>
      <left/>
      <right/>
      <top style="thin"/>
      <bottom/>
    </border>
    <border>
      <left style="thin"/>
      <right style="thin"/>
      <top/>
      <bottom style="dashed"/>
    </border>
    <border>
      <left/>
      <right/>
      <top/>
      <bottom style="thin"/>
    </border>
    <border>
      <left/>
      <right/>
      <top style="thin"/>
      <bottom style="dashed"/>
    </border>
    <border>
      <left/>
      <right/>
      <top/>
      <bottom style="dashed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/>
      <top style="thin"/>
      <bottom/>
    </border>
    <border>
      <left style="medium"/>
      <right/>
      <top style="thin"/>
      <bottom style="dashed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thin"/>
      <top style="dashed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dashed"/>
    </border>
    <border>
      <left/>
      <right style="thin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thin"/>
      <bottom style="thin"/>
    </border>
    <border>
      <left/>
      <right style="medium"/>
      <top style="thin"/>
      <bottom style="double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dashed"/>
      <bottom style="thin"/>
    </border>
    <border>
      <left/>
      <right/>
      <top/>
      <bottom style="double"/>
    </border>
    <border>
      <left/>
      <right style="thin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1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3" fillId="0" borderId="12" xfId="0" applyNumberFormat="1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3" fillId="0" borderId="31" xfId="0" applyNumberFormat="1" applyFont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35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37" xfId="0" applyFont="1" applyFill="1" applyBorder="1" applyAlignment="1">
      <alignment vertical="center"/>
    </xf>
    <xf numFmtId="3" fontId="3" fillId="33" borderId="14" xfId="0" applyNumberFormat="1" applyFont="1" applyFill="1" applyBorder="1" applyAlignment="1">
      <alignment vertical="center"/>
    </xf>
    <xf numFmtId="3" fontId="3" fillId="33" borderId="15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vertical="center"/>
    </xf>
    <xf numFmtId="3" fontId="4" fillId="34" borderId="13" xfId="0" applyNumberFormat="1" applyFont="1" applyFill="1" applyBorder="1" applyAlignment="1">
      <alignment vertical="center"/>
    </xf>
    <xf numFmtId="3" fontId="4" fillId="34" borderId="38" xfId="0" applyNumberFormat="1" applyFont="1" applyFill="1" applyBorder="1" applyAlignment="1">
      <alignment vertical="center"/>
    </xf>
    <xf numFmtId="3" fontId="4" fillId="34" borderId="40" xfId="0" applyNumberFormat="1" applyFont="1" applyFill="1" applyBorder="1" applyAlignment="1">
      <alignment vertical="center"/>
    </xf>
    <xf numFmtId="3" fontId="4" fillId="34" borderId="41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37" xfId="0" applyFont="1" applyFill="1" applyBorder="1" applyAlignment="1">
      <alignment vertical="center"/>
    </xf>
    <xf numFmtId="0" fontId="3" fillId="34" borderId="32" xfId="0" applyFont="1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0" fontId="3" fillId="34" borderId="34" xfId="0" applyFont="1" applyFill="1" applyBorder="1" applyAlignment="1">
      <alignment vertical="center"/>
    </xf>
    <xf numFmtId="0" fontId="3" fillId="34" borderId="35" xfId="0" applyFont="1" applyFill="1" applyBorder="1" applyAlignment="1">
      <alignment vertical="center"/>
    </xf>
    <xf numFmtId="3" fontId="3" fillId="34" borderId="14" xfId="0" applyNumberFormat="1" applyFont="1" applyFill="1" applyBorder="1" applyAlignment="1">
      <alignment vertical="center"/>
    </xf>
    <xf numFmtId="3" fontId="4" fillId="34" borderId="39" xfId="0" applyNumberFormat="1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vertical="center"/>
    </xf>
    <xf numFmtId="3" fontId="3" fillId="33" borderId="33" xfId="0" applyNumberFormat="1" applyFont="1" applyFill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49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9" fillId="34" borderId="18" xfId="0" applyNumberFormat="1" applyFont="1" applyFill="1" applyBorder="1" applyAlignment="1">
      <alignment vertical="center"/>
    </xf>
    <xf numFmtId="0" fontId="8" fillId="34" borderId="33" xfId="0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3" fontId="3" fillId="34" borderId="5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3" fontId="3" fillId="0" borderId="32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vertical="center"/>
    </xf>
    <xf numFmtId="0" fontId="3" fillId="34" borderId="51" xfId="0" applyFont="1" applyFill="1" applyBorder="1" applyAlignment="1">
      <alignment vertical="center"/>
    </xf>
    <xf numFmtId="0" fontId="3" fillId="34" borderId="53" xfId="0" applyFont="1" applyFill="1" applyBorder="1" applyAlignment="1">
      <alignment vertical="center"/>
    </xf>
    <xf numFmtId="0" fontId="3" fillId="34" borderId="54" xfId="0" applyFont="1" applyFill="1" applyBorder="1" applyAlignment="1">
      <alignment vertical="center"/>
    </xf>
    <xf numFmtId="0" fontId="3" fillId="34" borderId="55" xfId="0" applyFont="1" applyFill="1" applyBorder="1" applyAlignment="1">
      <alignment vertical="center"/>
    </xf>
    <xf numFmtId="3" fontId="3" fillId="34" borderId="51" xfId="0" applyNumberFormat="1" applyFont="1" applyFill="1" applyBorder="1" applyAlignment="1">
      <alignment vertical="center"/>
    </xf>
    <xf numFmtId="3" fontId="3" fillId="0" borderId="56" xfId="0" applyNumberFormat="1" applyFont="1" applyBorder="1" applyAlignment="1">
      <alignment vertical="center"/>
    </xf>
    <xf numFmtId="3" fontId="4" fillId="34" borderId="57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vertical="center"/>
    </xf>
    <xf numFmtId="0" fontId="4" fillId="34" borderId="15" xfId="0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vertical="center"/>
    </xf>
    <xf numFmtId="3" fontId="4" fillId="34" borderId="15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3" fontId="31" fillId="0" borderId="0" xfId="0" applyNumberFormat="1" applyFont="1" applyAlignment="1">
      <alignment vertical="center"/>
    </xf>
    <xf numFmtId="0" fontId="34" fillId="0" borderId="0" xfId="0" applyFont="1" applyAlignment="1">
      <alignment horizontal="center" vertical="top"/>
    </xf>
    <xf numFmtId="0" fontId="34" fillId="0" borderId="0" xfId="0" applyFont="1" applyAlignment="1">
      <alignment horizontal="center" vertical="top" wrapText="1"/>
    </xf>
    <xf numFmtId="3" fontId="34" fillId="0" borderId="0" xfId="0" applyNumberFormat="1" applyFont="1" applyAlignment="1">
      <alignment horizontal="center" vertical="top"/>
    </xf>
    <xf numFmtId="0" fontId="35" fillId="0" borderId="13" xfId="0" applyFont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3" fontId="36" fillId="33" borderId="10" xfId="0" applyNumberFormat="1" applyFont="1" applyFill="1" applyBorder="1" applyAlignment="1">
      <alignment horizontal="right" vertical="center"/>
    </xf>
    <xf numFmtId="3" fontId="36" fillId="33" borderId="10" xfId="0" applyNumberFormat="1" applyFont="1" applyFill="1" applyBorder="1" applyAlignment="1">
      <alignment vertical="center"/>
    </xf>
    <xf numFmtId="0" fontId="37" fillId="35" borderId="58" xfId="0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left" vertical="center" wrapText="1"/>
    </xf>
    <xf numFmtId="0" fontId="37" fillId="0" borderId="13" xfId="0" applyFont="1" applyBorder="1" applyAlignment="1">
      <alignment horizontal="center" vertical="center" wrapText="1"/>
    </xf>
    <xf numFmtId="3" fontId="37" fillId="35" borderId="10" xfId="0" applyNumberFormat="1" applyFont="1" applyFill="1" applyBorder="1" applyAlignment="1">
      <alignment horizontal="right" vertical="center"/>
    </xf>
    <xf numFmtId="3" fontId="37" fillId="35" borderId="10" xfId="0" applyNumberFormat="1" applyFont="1" applyFill="1" applyBorder="1" applyAlignment="1">
      <alignment vertical="center"/>
    </xf>
    <xf numFmtId="3" fontId="36" fillId="35" borderId="10" xfId="0" applyNumberFormat="1" applyFont="1" applyFill="1" applyBorder="1" applyAlignment="1">
      <alignment vertical="center"/>
    </xf>
    <xf numFmtId="3" fontId="37" fillId="35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right" vertical="center"/>
    </xf>
    <xf numFmtId="3" fontId="37" fillId="0" borderId="10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 horizontal="center" vertical="center" wrapText="1"/>
    </xf>
    <xf numFmtId="0" fontId="31" fillId="33" borderId="58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vertical="center"/>
    </xf>
    <xf numFmtId="0" fontId="37" fillId="36" borderId="13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/>
    </xf>
    <xf numFmtId="3" fontId="36" fillId="0" borderId="10" xfId="0" applyNumberFormat="1" applyFont="1" applyFill="1" applyBorder="1" applyAlignment="1">
      <alignment vertical="center"/>
    </xf>
    <xf numFmtId="0" fontId="33" fillId="36" borderId="10" xfId="0" applyFont="1" applyFill="1" applyBorder="1" applyAlignment="1">
      <alignment vertical="center"/>
    </xf>
    <xf numFmtId="3" fontId="37" fillId="0" borderId="59" xfId="0" applyNumberFormat="1" applyFont="1" applyBorder="1" applyAlignment="1">
      <alignment horizontal="right" vertical="center" wrapText="1"/>
    </xf>
    <xf numFmtId="3" fontId="37" fillId="0" borderId="59" xfId="0" applyNumberFormat="1" applyFont="1" applyFill="1" applyBorder="1" applyAlignment="1">
      <alignment horizontal="right" vertical="center"/>
    </xf>
    <xf numFmtId="0" fontId="35" fillId="0" borderId="59" xfId="0" applyFont="1" applyBorder="1" applyAlignment="1">
      <alignment vertical="center"/>
    </xf>
    <xf numFmtId="3" fontId="36" fillId="0" borderId="59" xfId="0" applyNumberFormat="1" applyFont="1" applyFill="1" applyBorder="1" applyAlignment="1">
      <alignment vertical="center"/>
    </xf>
    <xf numFmtId="3" fontId="37" fillId="0" borderId="60" xfId="0" applyNumberFormat="1" applyFont="1" applyBorder="1" applyAlignment="1">
      <alignment horizontal="right" vertical="center" wrapText="1"/>
    </xf>
    <xf numFmtId="3" fontId="37" fillId="0" borderId="60" xfId="0" applyNumberFormat="1" applyFont="1" applyFill="1" applyBorder="1" applyAlignment="1">
      <alignment horizontal="right" vertical="center"/>
    </xf>
    <xf numFmtId="0" fontId="35" fillId="0" borderId="60" xfId="0" applyFont="1" applyBorder="1" applyAlignment="1">
      <alignment vertical="center"/>
    </xf>
    <xf numFmtId="3" fontId="36" fillId="0" borderId="60" xfId="0" applyNumberFormat="1" applyFont="1" applyFill="1" applyBorder="1" applyAlignment="1">
      <alignment vertical="center"/>
    </xf>
    <xf numFmtId="0" fontId="31" fillId="33" borderId="16" xfId="0" applyFont="1" applyFill="1" applyBorder="1" applyAlignment="1">
      <alignment horizontal="center" vertical="center"/>
    </xf>
    <xf numFmtId="0" fontId="34" fillId="33" borderId="13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vertical="center"/>
    </xf>
    <xf numFmtId="0" fontId="37" fillId="0" borderId="58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3" fontId="37" fillId="35" borderId="14" xfId="0" applyNumberFormat="1" applyFont="1" applyFill="1" applyBorder="1" applyAlignment="1">
      <alignment horizontal="right" vertical="center"/>
    </xf>
    <xf numFmtId="3" fontId="37" fillId="35" borderId="14" xfId="0" applyNumberFormat="1" applyFont="1" applyFill="1" applyBorder="1" applyAlignment="1">
      <alignment vertical="center"/>
    </xf>
    <xf numFmtId="3" fontId="37" fillId="0" borderId="14" xfId="0" applyNumberFormat="1" applyFont="1" applyFill="1" applyBorder="1" applyAlignment="1">
      <alignment vertical="center"/>
    </xf>
    <xf numFmtId="0" fontId="37" fillId="33" borderId="10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3" fontId="37" fillId="0" borderId="13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3" fontId="37" fillId="0" borderId="10" xfId="0" applyNumberFormat="1" applyFont="1" applyBorder="1" applyAlignment="1">
      <alignment vertical="center"/>
    </xf>
    <xf numFmtId="0" fontId="36" fillId="33" borderId="61" xfId="0" applyFont="1" applyFill="1" applyBorder="1" applyAlignment="1">
      <alignment horizontal="center" vertical="center" wrapText="1"/>
    </xf>
    <xf numFmtId="3" fontId="38" fillId="33" borderId="62" xfId="0" applyNumberFormat="1" applyFont="1" applyFill="1" applyBorder="1" applyAlignment="1">
      <alignment horizontal="right" vertical="center"/>
    </xf>
    <xf numFmtId="3" fontId="38" fillId="33" borderId="62" xfId="0" applyNumberFormat="1" applyFont="1" applyFill="1" applyBorder="1" applyAlignment="1">
      <alignment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/>
    </xf>
    <xf numFmtId="0" fontId="3" fillId="37" borderId="0" xfId="0" applyFont="1" applyFill="1" applyAlignment="1">
      <alignment vertical="center"/>
    </xf>
    <xf numFmtId="0" fontId="37" fillId="0" borderId="13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top"/>
    </xf>
    <xf numFmtId="0" fontId="37" fillId="0" borderId="63" xfId="0" applyFont="1" applyBorder="1" applyAlignment="1">
      <alignment horizontal="center" vertical="center"/>
    </xf>
    <xf numFmtId="0" fontId="37" fillId="0" borderId="64" xfId="0" applyFont="1" applyBorder="1" applyAlignment="1">
      <alignment horizontal="center" vertical="center"/>
    </xf>
    <xf numFmtId="0" fontId="37" fillId="0" borderId="65" xfId="0" applyFont="1" applyBorder="1" applyAlignment="1">
      <alignment horizontal="center" vertical="center"/>
    </xf>
    <xf numFmtId="0" fontId="37" fillId="0" borderId="66" xfId="0" applyFont="1" applyBorder="1" applyAlignment="1">
      <alignment horizontal="center" vertical="center"/>
    </xf>
    <xf numFmtId="0" fontId="37" fillId="35" borderId="58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4" fillId="6" borderId="58" xfId="0" applyFont="1" applyFill="1" applyBorder="1" applyAlignment="1">
      <alignment horizontal="center" vertical="center"/>
    </xf>
    <xf numFmtId="3" fontId="37" fillId="6" borderId="10" xfId="0" applyNumberFormat="1" applyFont="1" applyFill="1" applyBorder="1" applyAlignment="1">
      <alignment horizontal="right" vertical="center"/>
    </xf>
    <xf numFmtId="3" fontId="36" fillId="6" borderId="10" xfId="0" applyNumberFormat="1" applyFont="1" applyFill="1" applyBorder="1" applyAlignment="1">
      <alignment horizontal="right" vertical="center"/>
    </xf>
    <xf numFmtId="3" fontId="37" fillId="6" borderId="59" xfId="0" applyNumberFormat="1" applyFont="1" applyFill="1" applyBorder="1" applyAlignment="1">
      <alignment horizontal="right" vertical="center"/>
    </xf>
    <xf numFmtId="3" fontId="37" fillId="6" borderId="60" xfId="0" applyNumberFormat="1" applyFont="1" applyFill="1" applyBorder="1" applyAlignment="1">
      <alignment horizontal="right" vertical="center"/>
    </xf>
    <xf numFmtId="3" fontId="37" fillId="6" borderId="13" xfId="0" applyNumberFormat="1" applyFont="1" applyFill="1" applyBorder="1" applyAlignment="1">
      <alignment horizontal="right" vertical="center"/>
    </xf>
    <xf numFmtId="0" fontId="34" fillId="6" borderId="58" xfId="0" applyFont="1" applyFill="1" applyBorder="1" applyAlignment="1">
      <alignment vertical="center"/>
    </xf>
    <xf numFmtId="0" fontId="34" fillId="6" borderId="67" xfId="0" applyFont="1" applyFill="1" applyBorder="1" applyAlignment="1">
      <alignment vertical="center"/>
    </xf>
    <xf numFmtId="0" fontId="34" fillId="6" borderId="68" xfId="0" applyFont="1" applyFill="1" applyBorder="1" applyAlignment="1">
      <alignment vertical="center"/>
    </xf>
    <xf numFmtId="0" fontId="36" fillId="6" borderId="68" xfId="0" applyFont="1" applyFill="1" applyBorder="1" applyAlignment="1">
      <alignment horizontal="center" vertical="center"/>
    </xf>
    <xf numFmtId="3" fontId="36" fillId="6" borderId="10" xfId="0" applyNumberFormat="1" applyFont="1" applyFill="1" applyBorder="1" applyAlignment="1">
      <alignment vertical="center"/>
    </xf>
    <xf numFmtId="3" fontId="37" fillId="6" borderId="14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horizontal="center" vertical="top"/>
    </xf>
    <xf numFmtId="0" fontId="31" fillId="0" borderId="10" xfId="0" applyFont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left" vertical="center"/>
    </xf>
    <xf numFmtId="0" fontId="36" fillId="33" borderId="14" xfId="0" applyFont="1" applyFill="1" applyBorder="1" applyAlignment="1">
      <alignment horizontal="center" vertical="center"/>
    </xf>
    <xf numFmtId="3" fontId="36" fillId="33" borderId="14" xfId="0" applyNumberFormat="1" applyFont="1" applyFill="1" applyBorder="1" applyAlignment="1">
      <alignment horizontal="right" vertical="center"/>
    </xf>
    <xf numFmtId="3" fontId="36" fillId="33" borderId="14" xfId="0" applyNumberFormat="1" applyFont="1" applyFill="1" applyBorder="1" applyAlignment="1">
      <alignment vertical="center"/>
    </xf>
    <xf numFmtId="0" fontId="34" fillId="6" borderId="69" xfId="0" applyFont="1" applyFill="1" applyBorder="1" applyAlignment="1">
      <alignment horizontal="center" vertical="center"/>
    </xf>
    <xf numFmtId="0" fontId="35" fillId="6" borderId="70" xfId="0" applyFont="1" applyFill="1" applyBorder="1" applyAlignment="1">
      <alignment horizontal="center" vertical="center"/>
    </xf>
    <xf numFmtId="0" fontId="38" fillId="6" borderId="70" xfId="0" applyFont="1" applyFill="1" applyBorder="1" applyAlignment="1">
      <alignment horizontal="left" vertical="center"/>
    </xf>
    <xf numFmtId="0" fontId="36" fillId="6" borderId="70" xfId="0" applyFont="1" applyFill="1" applyBorder="1" applyAlignment="1">
      <alignment horizontal="center" vertical="center"/>
    </xf>
    <xf numFmtId="3" fontId="36" fillId="6" borderId="70" xfId="0" applyNumberFormat="1" applyFont="1" applyFill="1" applyBorder="1" applyAlignment="1">
      <alignment horizontal="center" vertical="center"/>
    </xf>
    <xf numFmtId="0" fontId="37" fillId="35" borderId="58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37" fillId="0" borderId="71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3" fontId="37" fillId="0" borderId="73" xfId="0" applyNumberFormat="1" applyFont="1" applyBorder="1" applyAlignment="1">
      <alignment horizontal="right" vertical="center" wrapText="1"/>
    </xf>
    <xf numFmtId="3" fontId="37" fillId="6" borderId="73" xfId="0" applyNumberFormat="1" applyFont="1" applyFill="1" applyBorder="1" applyAlignment="1">
      <alignment horizontal="right" vertical="center"/>
    </xf>
    <xf numFmtId="0" fontId="35" fillId="0" borderId="73" xfId="0" applyFont="1" applyBorder="1" applyAlignment="1">
      <alignment vertical="center"/>
    </xf>
    <xf numFmtId="3" fontId="36" fillId="0" borderId="73" xfId="0" applyNumberFormat="1" applyFont="1" applyFill="1" applyBorder="1" applyAlignment="1">
      <alignment vertical="center"/>
    </xf>
    <xf numFmtId="3" fontId="37" fillId="0" borderId="73" xfId="0" applyNumberFormat="1" applyFont="1" applyFill="1" applyBorder="1" applyAlignment="1">
      <alignment horizontal="right" vertical="center"/>
    </xf>
    <xf numFmtId="0" fontId="37" fillId="36" borderId="10" xfId="0" applyFont="1" applyFill="1" applyBorder="1" applyAlignment="1">
      <alignment horizontal="center" vertical="center" wrapText="1"/>
    </xf>
    <xf numFmtId="0" fontId="37" fillId="12" borderId="58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35" borderId="10" xfId="0" applyFont="1" applyFill="1" applyBorder="1" applyAlignment="1" quotePrefix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37" borderId="17" xfId="0" applyFont="1" applyFill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3" fontId="36" fillId="12" borderId="10" xfId="0" applyNumberFormat="1" applyFont="1" applyFill="1" applyBorder="1" applyAlignment="1">
      <alignment horizontal="right" vertical="center"/>
    </xf>
    <xf numFmtId="3" fontId="36" fillId="38" borderId="10" xfId="0" applyNumberFormat="1" applyFont="1" applyFill="1" applyBorder="1" applyAlignment="1">
      <alignment horizontal="right" vertical="center"/>
    </xf>
    <xf numFmtId="0" fontId="33" fillId="12" borderId="10" xfId="0" applyFont="1" applyFill="1" applyBorder="1" applyAlignment="1">
      <alignment vertical="center"/>
    </xf>
    <xf numFmtId="0" fontId="31" fillId="12" borderId="58" xfId="0" applyFont="1" applyFill="1" applyBorder="1" applyAlignment="1">
      <alignment horizontal="center" vertical="center"/>
    </xf>
    <xf numFmtId="0" fontId="34" fillId="12" borderId="10" xfId="0" applyFont="1" applyFill="1" applyBorder="1" applyAlignment="1">
      <alignment horizontal="center" vertical="center"/>
    </xf>
    <xf numFmtId="0" fontId="37" fillId="12" borderId="10" xfId="0" applyFont="1" applyFill="1" applyBorder="1" applyAlignment="1">
      <alignment horizontal="center" vertical="center" wrapText="1"/>
    </xf>
    <xf numFmtId="3" fontId="36" fillId="12" borderId="10" xfId="0" applyNumberFormat="1" applyFont="1" applyFill="1" applyBorder="1" applyAlignment="1">
      <alignment vertical="center"/>
    </xf>
    <xf numFmtId="0" fontId="33" fillId="12" borderId="10" xfId="0" applyFont="1" applyFill="1" applyBorder="1" applyAlignment="1">
      <alignment horizontal="center" vertical="center"/>
    </xf>
    <xf numFmtId="0" fontId="36" fillId="12" borderId="10" xfId="0" applyFont="1" applyFill="1" applyBorder="1" applyAlignment="1">
      <alignment horizontal="center" vertical="center"/>
    </xf>
    <xf numFmtId="0" fontId="31" fillId="6" borderId="58" xfId="0" applyFont="1" applyFill="1" applyBorder="1" applyAlignment="1">
      <alignment horizontal="center" vertical="center"/>
    </xf>
    <xf numFmtId="0" fontId="34" fillId="6" borderId="10" xfId="0" applyFont="1" applyFill="1" applyBorder="1" applyAlignment="1">
      <alignment horizontal="center" vertical="center"/>
    </xf>
    <xf numFmtId="0" fontId="33" fillId="6" borderId="10" xfId="0" applyFont="1" applyFill="1" applyBorder="1" applyAlignment="1">
      <alignment vertical="center"/>
    </xf>
    <xf numFmtId="0" fontId="37" fillId="6" borderId="10" xfId="0" applyFont="1" applyFill="1" applyBorder="1" applyAlignment="1">
      <alignment horizontal="center" vertical="center" wrapText="1"/>
    </xf>
    <xf numFmtId="0" fontId="33" fillId="6" borderId="10" xfId="0" applyFont="1" applyFill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3" fillId="37" borderId="74" xfId="0" applyFont="1" applyFill="1" applyBorder="1" applyAlignment="1">
      <alignment horizontal="center" vertical="center" wrapText="1"/>
    </xf>
    <xf numFmtId="0" fontId="36" fillId="37" borderId="74" xfId="0" applyFont="1" applyFill="1" applyBorder="1" applyAlignment="1">
      <alignment horizontal="center" vertical="center" wrapText="1"/>
    </xf>
    <xf numFmtId="3" fontId="38" fillId="37" borderId="74" xfId="0" applyNumberFormat="1" applyFont="1" applyFill="1" applyBorder="1" applyAlignment="1">
      <alignment horizontal="right" vertical="center"/>
    </xf>
    <xf numFmtId="3" fontId="38" fillId="37" borderId="74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vertical="center"/>
    </xf>
    <xf numFmtId="3" fontId="11" fillId="37" borderId="0" xfId="0" applyNumberFormat="1" applyFont="1" applyFill="1" applyBorder="1" applyAlignment="1">
      <alignment horizontal="right" vertical="center"/>
    </xf>
    <xf numFmtId="3" fontId="11" fillId="35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33" fillId="37" borderId="0" xfId="0" applyFont="1" applyFill="1" applyBorder="1" applyAlignment="1">
      <alignment horizontal="center" vertical="center" wrapText="1"/>
    </xf>
    <xf numFmtId="0" fontId="36" fillId="37" borderId="0" xfId="0" applyFont="1" applyFill="1" applyBorder="1" applyAlignment="1">
      <alignment horizontal="center" vertical="center" wrapText="1"/>
    </xf>
    <xf numFmtId="3" fontId="38" fillId="37" borderId="0" xfId="0" applyNumberFormat="1" applyFont="1" applyFill="1" applyBorder="1" applyAlignment="1">
      <alignment horizontal="right" vertical="center"/>
    </xf>
    <xf numFmtId="3" fontId="38" fillId="37" borderId="0" xfId="0" applyNumberFormat="1" applyFont="1" applyFill="1" applyBorder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3" fontId="37" fillId="2" borderId="10" xfId="0" applyNumberFormat="1" applyFont="1" applyFill="1" applyBorder="1" applyAlignment="1">
      <alignment horizontal="right" vertical="center"/>
    </xf>
    <xf numFmtId="2" fontId="31" fillId="0" borderId="75" xfId="0" applyNumberFormat="1" applyFont="1" applyFill="1" applyBorder="1" applyAlignment="1">
      <alignment horizontal="left" vertical="center" wrapText="1"/>
    </xf>
    <xf numFmtId="3" fontId="37" fillId="0" borderId="10" xfId="0" applyNumberFormat="1" applyFont="1" applyFill="1" applyBorder="1" applyAlignment="1">
      <alignment vertical="center"/>
    </xf>
    <xf numFmtId="0" fontId="37" fillId="35" borderId="58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7" fillId="35" borderId="58" xfId="0" applyFont="1" applyFill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35" borderId="58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7" fillId="35" borderId="58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37" fillId="0" borderId="68" xfId="0" applyFont="1" applyBorder="1" applyAlignment="1">
      <alignment horizontal="center" vertical="center"/>
    </xf>
    <xf numFmtId="0" fontId="37" fillId="35" borderId="58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0" fillId="6" borderId="58" xfId="0" applyFont="1" applyFill="1" applyBorder="1" applyAlignment="1">
      <alignment vertical="center"/>
    </xf>
    <xf numFmtId="0" fontId="40" fillId="6" borderId="68" xfId="0" applyFont="1" applyFill="1" applyBorder="1" applyAlignment="1">
      <alignment vertical="center"/>
    </xf>
    <xf numFmtId="0" fontId="31" fillId="33" borderId="17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37" fillId="35" borderId="68" xfId="0" applyFont="1" applyFill="1" applyBorder="1" applyAlignment="1">
      <alignment horizontal="center" vertical="center"/>
    </xf>
    <xf numFmtId="0" fontId="40" fillId="12" borderId="58" xfId="0" applyFont="1" applyFill="1" applyBorder="1" applyAlignment="1">
      <alignment vertical="center"/>
    </xf>
    <xf numFmtId="0" fontId="40" fillId="12" borderId="68" xfId="0" applyFont="1" applyFill="1" applyBorder="1" applyAlignment="1">
      <alignment vertical="center"/>
    </xf>
    <xf numFmtId="0" fontId="37" fillId="0" borderId="29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40" fillId="33" borderId="58" xfId="0" applyFont="1" applyFill="1" applyBorder="1" applyAlignment="1">
      <alignment vertical="center"/>
    </xf>
    <xf numFmtId="0" fontId="40" fillId="33" borderId="68" xfId="0" applyFont="1" applyFill="1" applyBorder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35" borderId="15" xfId="0" applyFont="1" applyFill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37" fillId="33" borderId="58" xfId="0" applyFont="1" applyFill="1" applyBorder="1" applyAlignment="1">
      <alignment horizontal="center" vertical="center"/>
    </xf>
    <xf numFmtId="0" fontId="37" fillId="33" borderId="6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33" fillId="33" borderId="77" xfId="0" applyFont="1" applyFill="1" applyBorder="1" applyAlignment="1">
      <alignment horizontal="center" vertical="center" wrapText="1"/>
    </xf>
    <xf numFmtId="0" fontId="33" fillId="33" borderId="78" xfId="0" applyFont="1" applyFill="1" applyBorder="1" applyAlignment="1">
      <alignment horizontal="center" vertical="center" wrapText="1"/>
    </xf>
    <xf numFmtId="0" fontId="33" fillId="33" borderId="61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4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/>
    </xf>
    <xf numFmtId="0" fontId="31" fillId="35" borderId="14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9" fillId="37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5" fillId="6" borderId="69" xfId="0" applyFont="1" applyFill="1" applyBorder="1" applyAlignment="1">
      <alignment horizontal="center" vertical="center"/>
    </xf>
    <xf numFmtId="0" fontId="35" fillId="6" borderId="79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80" xfId="0" applyFont="1" applyFill="1" applyBorder="1" applyAlignment="1">
      <alignment horizontal="center" vertical="center" wrapText="1"/>
    </xf>
    <xf numFmtId="0" fontId="3" fillId="34" borderId="81" xfId="0" applyFont="1" applyFill="1" applyBorder="1" applyAlignment="1">
      <alignment horizontal="center" vertical="center" wrapText="1"/>
    </xf>
    <xf numFmtId="0" fontId="3" fillId="34" borderId="82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34" borderId="41" xfId="0" applyNumberFormat="1" applyFont="1" applyFill="1" applyBorder="1" applyAlignment="1">
      <alignment vertical="center"/>
    </xf>
    <xf numFmtId="3" fontId="4" fillId="34" borderId="91" xfId="0" applyNumberFormat="1" applyFont="1" applyFill="1" applyBorder="1" applyAlignment="1">
      <alignment vertical="center"/>
    </xf>
    <xf numFmtId="3" fontId="4" fillId="34" borderId="27" xfId="0" applyNumberFormat="1" applyFont="1" applyFill="1" applyBorder="1" applyAlignment="1">
      <alignment vertical="center"/>
    </xf>
    <xf numFmtId="3" fontId="4" fillId="34" borderId="21" xfId="0" applyNumberFormat="1" applyFont="1" applyFill="1" applyBorder="1" applyAlignment="1">
      <alignment vertical="center"/>
    </xf>
    <xf numFmtId="3" fontId="4" fillId="34" borderId="92" xfId="0" applyNumberFormat="1" applyFont="1" applyFill="1" applyBorder="1" applyAlignment="1">
      <alignment vertical="center"/>
    </xf>
    <xf numFmtId="3" fontId="4" fillId="34" borderId="93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3" fontId="4" fillId="34" borderId="94" xfId="0" applyNumberFormat="1" applyFont="1" applyFill="1" applyBorder="1" applyAlignment="1">
      <alignment vertical="center"/>
    </xf>
    <xf numFmtId="3" fontId="4" fillId="34" borderId="95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3" fontId="3" fillId="34" borderId="25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3" fontId="3" fillId="34" borderId="96" xfId="0" applyNumberFormat="1" applyFont="1" applyFill="1" applyBorder="1" applyAlignment="1">
      <alignment vertical="center"/>
    </xf>
    <xf numFmtId="0" fontId="0" fillId="34" borderId="93" xfId="0" applyFill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3" fontId="4" fillId="34" borderId="20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34" borderId="18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0" fontId="0" fillId="34" borderId="52" xfId="0" applyFill="1" applyBorder="1" applyAlignment="1">
      <alignment vertical="center"/>
    </xf>
    <xf numFmtId="0" fontId="0" fillId="34" borderId="97" xfId="0" applyFill="1" applyBorder="1" applyAlignment="1">
      <alignment vertical="center"/>
    </xf>
    <xf numFmtId="0" fontId="0" fillId="34" borderId="98" xfId="0" applyFill="1" applyBorder="1" applyAlignment="1">
      <alignment vertical="center"/>
    </xf>
    <xf numFmtId="3" fontId="3" fillId="34" borderId="97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3" fontId="9" fillId="33" borderId="21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3" fontId="9" fillId="33" borderId="25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showZeros="0" tabSelected="1" zoomScaleSheetLayoutView="100" zoomScalePageLayoutView="0" workbookViewId="0" topLeftCell="A1">
      <selection activeCell="P66" sqref="P66"/>
    </sheetView>
  </sheetViews>
  <sheetFormatPr defaultColWidth="9.00390625" defaultRowHeight="12.75"/>
  <cols>
    <col min="1" max="1" width="2.625" style="1" customWidth="1"/>
    <col min="2" max="2" width="6.375" style="1" customWidth="1"/>
    <col min="3" max="3" width="4.25390625" style="1" customWidth="1"/>
    <col min="4" max="4" width="3.375" style="1" customWidth="1"/>
    <col min="5" max="5" width="41.75390625" style="1" customWidth="1"/>
    <col min="6" max="6" width="6.875" style="1" customWidth="1"/>
    <col min="7" max="7" width="9.75390625" style="1" customWidth="1"/>
    <col min="8" max="10" width="10.125" style="1" customWidth="1"/>
    <col min="11" max="11" width="9.75390625" style="1" customWidth="1"/>
    <col min="12" max="12" width="6.875" style="1" customWidth="1"/>
    <col min="13" max="13" width="8.75390625" style="1" customWidth="1"/>
    <col min="14" max="14" width="9.00390625" style="1" customWidth="1"/>
    <col min="15" max="15" width="6.125" style="1" customWidth="1"/>
    <col min="16" max="16" width="10.125" style="1" bestFit="1" customWidth="1"/>
    <col min="17" max="16384" width="9.125" style="1" customWidth="1"/>
  </cols>
  <sheetData>
    <row r="1" spans="1:15" ht="11.2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2"/>
      <c r="L1" s="162" t="s">
        <v>245</v>
      </c>
      <c r="M1" s="162"/>
      <c r="N1" s="162"/>
      <c r="O1" s="163"/>
    </row>
    <row r="2" spans="1:15" ht="3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4"/>
      <c r="O2" s="164"/>
    </row>
    <row r="3" spans="1:15" ht="10.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4"/>
      <c r="L3" s="164" t="s">
        <v>276</v>
      </c>
      <c r="M3" s="164"/>
      <c r="N3" s="164"/>
      <c r="O3" s="164"/>
    </row>
    <row r="4" spans="1:15" ht="11.25" customHeight="1">
      <c r="A4" s="161"/>
      <c r="B4" s="161"/>
      <c r="C4" s="161"/>
      <c r="D4" s="161"/>
      <c r="E4" s="165"/>
      <c r="F4" s="165"/>
      <c r="G4" s="161"/>
      <c r="H4" s="161"/>
      <c r="I4" s="161"/>
      <c r="J4" s="161"/>
      <c r="K4" s="164"/>
      <c r="L4" s="164" t="s">
        <v>189</v>
      </c>
      <c r="M4" s="164"/>
      <c r="N4" s="164"/>
      <c r="O4" s="164"/>
    </row>
    <row r="5" spans="1:15" ht="13.5" customHeight="1">
      <c r="A5" s="161"/>
      <c r="B5" s="161"/>
      <c r="C5" s="161"/>
      <c r="D5" s="161"/>
      <c r="E5" s="165"/>
      <c r="F5" s="165"/>
      <c r="G5" s="161"/>
      <c r="H5" s="161"/>
      <c r="I5" s="161"/>
      <c r="J5" s="161"/>
      <c r="K5" s="164"/>
      <c r="L5" s="164" t="s">
        <v>277</v>
      </c>
      <c r="M5" s="164"/>
      <c r="N5" s="164"/>
      <c r="O5" s="164"/>
    </row>
    <row r="6" spans="1:15" ht="18" customHeight="1">
      <c r="A6" s="396" t="s">
        <v>206</v>
      </c>
      <c r="B6" s="396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166"/>
    </row>
    <row r="7" spans="1:15" ht="6" customHeight="1">
      <c r="A7" s="167"/>
      <c r="B7" s="167"/>
      <c r="C7" s="166"/>
      <c r="D7" s="222"/>
      <c r="E7" s="168"/>
      <c r="F7" s="168"/>
      <c r="G7" s="166"/>
      <c r="H7" s="166"/>
      <c r="I7" s="243"/>
      <c r="J7" s="243"/>
      <c r="K7" s="166"/>
      <c r="L7" s="166"/>
      <c r="M7" s="166"/>
      <c r="N7" s="166"/>
      <c r="O7" s="166"/>
    </row>
    <row r="8" spans="1:16" s="2" customFormat="1" ht="11.25" customHeight="1">
      <c r="A8" s="399" t="s">
        <v>1</v>
      </c>
      <c r="B8" s="365" t="s">
        <v>158</v>
      </c>
      <c r="C8" s="388" t="s">
        <v>161</v>
      </c>
      <c r="D8" s="389"/>
      <c r="E8" s="365" t="s">
        <v>159</v>
      </c>
      <c r="F8" s="366" t="s">
        <v>182</v>
      </c>
      <c r="G8" s="365" t="s">
        <v>160</v>
      </c>
      <c r="H8" s="377" t="s">
        <v>241</v>
      </c>
      <c r="I8" s="402" t="s">
        <v>244</v>
      </c>
      <c r="J8" s="377" t="s">
        <v>212</v>
      </c>
      <c r="K8" s="370" t="s">
        <v>176</v>
      </c>
      <c r="L8" s="371"/>
      <c r="M8" s="371"/>
      <c r="N8" s="371"/>
      <c r="O8" s="366" t="s">
        <v>166</v>
      </c>
      <c r="P8" s="15" t="s">
        <v>94</v>
      </c>
    </row>
    <row r="9" spans="1:15" s="2" customFormat="1" ht="9.75" customHeight="1">
      <c r="A9" s="399"/>
      <c r="B9" s="365"/>
      <c r="C9" s="390"/>
      <c r="D9" s="391"/>
      <c r="E9" s="365"/>
      <c r="F9" s="367"/>
      <c r="G9" s="365"/>
      <c r="H9" s="378"/>
      <c r="I9" s="403"/>
      <c r="J9" s="378"/>
      <c r="K9" s="369" t="s">
        <v>173</v>
      </c>
      <c r="L9" s="369" t="s">
        <v>183</v>
      </c>
      <c r="M9" s="367" t="s">
        <v>188</v>
      </c>
      <c r="N9" s="367" t="s">
        <v>177</v>
      </c>
      <c r="O9" s="367"/>
    </row>
    <row r="10" spans="1:16" s="2" customFormat="1" ht="34.5" customHeight="1">
      <c r="A10" s="399"/>
      <c r="B10" s="365"/>
      <c r="C10" s="392"/>
      <c r="D10" s="393"/>
      <c r="E10" s="365"/>
      <c r="F10" s="368"/>
      <c r="G10" s="365"/>
      <c r="H10" s="379"/>
      <c r="I10" s="404"/>
      <c r="J10" s="379"/>
      <c r="K10" s="369"/>
      <c r="L10" s="398"/>
      <c r="M10" s="368"/>
      <c r="N10" s="367"/>
      <c r="O10" s="368"/>
      <c r="P10" s="153"/>
    </row>
    <row r="11" spans="1:16" s="2" customFormat="1" ht="8.25" customHeight="1" thickBot="1">
      <c r="A11" s="169">
        <v>1</v>
      </c>
      <c r="B11" s="169">
        <v>2</v>
      </c>
      <c r="C11" s="394">
        <v>3</v>
      </c>
      <c r="D11" s="395"/>
      <c r="E11" s="169">
        <v>4</v>
      </c>
      <c r="F11" s="169">
        <v>5</v>
      </c>
      <c r="G11" s="169">
        <v>6</v>
      </c>
      <c r="H11" s="169">
        <v>7</v>
      </c>
      <c r="I11" s="169">
        <v>8</v>
      </c>
      <c r="J11" s="169">
        <v>9</v>
      </c>
      <c r="K11" s="169">
        <v>10</v>
      </c>
      <c r="L11" s="169">
        <v>11</v>
      </c>
      <c r="M11" s="169">
        <v>12</v>
      </c>
      <c r="N11" s="169">
        <v>13</v>
      </c>
      <c r="O11" s="169">
        <v>12</v>
      </c>
      <c r="P11" s="153"/>
    </row>
    <row r="12" spans="1:18" s="2" customFormat="1" ht="18" customHeight="1" thickBot="1">
      <c r="A12" s="251" t="s">
        <v>171</v>
      </c>
      <c r="B12" s="252"/>
      <c r="C12" s="405"/>
      <c r="D12" s="406"/>
      <c r="E12" s="253" t="s">
        <v>210</v>
      </c>
      <c r="F12" s="254"/>
      <c r="G12" s="255">
        <f aca="true" t="shared" si="0" ref="G12:N12">G20+G39+G42+G46+G52+G61+G88+G13+G49+G59</f>
        <v>11895363</v>
      </c>
      <c r="H12" s="255">
        <f t="shared" si="0"/>
        <v>12173570</v>
      </c>
      <c r="I12" s="255">
        <f t="shared" si="0"/>
        <v>321793</v>
      </c>
      <c r="J12" s="255">
        <f t="shared" si="0"/>
        <v>12495363</v>
      </c>
      <c r="K12" s="255">
        <f t="shared" si="0"/>
        <v>10715948</v>
      </c>
      <c r="L12" s="255">
        <f t="shared" si="0"/>
        <v>0</v>
      </c>
      <c r="M12" s="255">
        <f t="shared" si="0"/>
        <v>0</v>
      </c>
      <c r="N12" s="255">
        <f t="shared" si="0"/>
        <v>1779415</v>
      </c>
      <c r="O12" s="254"/>
      <c r="P12" s="153">
        <f>N12+L12+K12</f>
        <v>12495363</v>
      </c>
      <c r="Q12" s="153">
        <f>N12+M12+L12+K12</f>
        <v>12495363</v>
      </c>
      <c r="R12" s="153" t="e">
        <f>#REF!+#REF!</f>
        <v>#REF!</v>
      </c>
    </row>
    <row r="13" spans="1:18" s="2" customFormat="1" ht="17.25" customHeight="1">
      <c r="A13" s="245"/>
      <c r="B13" s="246" t="s">
        <v>94</v>
      </c>
      <c r="C13" s="356"/>
      <c r="D13" s="357"/>
      <c r="E13" s="247" t="s">
        <v>214</v>
      </c>
      <c r="F13" s="248">
        <v>2012</v>
      </c>
      <c r="G13" s="249">
        <f>SUM(G14:G19)</f>
        <v>1080000</v>
      </c>
      <c r="H13" s="249">
        <f>SUM(H14:H19)</f>
        <v>590000</v>
      </c>
      <c r="I13" s="249">
        <f>SUM(I14:I19)</f>
        <v>490000</v>
      </c>
      <c r="J13" s="249">
        <f>SUM(J14:J19)</f>
        <v>1080000</v>
      </c>
      <c r="K13" s="249">
        <f>SUM(K14:K19)</f>
        <v>1080000</v>
      </c>
      <c r="L13" s="249">
        <f>SUM(L14:L27)</f>
        <v>0</v>
      </c>
      <c r="M13" s="249">
        <f>SUM(M14:M27)</f>
        <v>0</v>
      </c>
      <c r="N13" s="249">
        <f>SUM(N14:N27)</f>
        <v>0</v>
      </c>
      <c r="O13" s="250"/>
      <c r="P13" s="153"/>
      <c r="Q13" s="153"/>
      <c r="R13" s="153"/>
    </row>
    <row r="14" spans="1:18" s="2" customFormat="1" ht="15" customHeight="1">
      <c r="A14" s="256">
        <v>1</v>
      </c>
      <c r="B14" s="270" t="s">
        <v>215</v>
      </c>
      <c r="C14" s="352">
        <v>6050</v>
      </c>
      <c r="D14" s="358"/>
      <c r="E14" s="176" t="s">
        <v>216</v>
      </c>
      <c r="F14" s="257">
        <v>2012</v>
      </c>
      <c r="G14" s="178">
        <v>130000</v>
      </c>
      <c r="H14" s="232">
        <v>130000</v>
      </c>
      <c r="I14" s="232"/>
      <c r="J14" s="232">
        <f aca="true" t="shared" si="1" ref="J14:J19">H14+I14</f>
        <v>130000</v>
      </c>
      <c r="K14" s="178">
        <v>130000</v>
      </c>
      <c r="L14" s="179"/>
      <c r="M14" s="180"/>
      <c r="N14" s="180"/>
      <c r="O14" s="181" t="s">
        <v>181</v>
      </c>
      <c r="P14" s="153"/>
      <c r="Q14" s="153"/>
      <c r="R14" s="153"/>
    </row>
    <row r="15" spans="1:18" s="2" customFormat="1" ht="15" customHeight="1">
      <c r="A15" s="256">
        <v>2</v>
      </c>
      <c r="B15" s="270" t="s">
        <v>215</v>
      </c>
      <c r="C15" s="352">
        <v>6050</v>
      </c>
      <c r="D15" s="353"/>
      <c r="E15" s="176" t="s">
        <v>217</v>
      </c>
      <c r="F15" s="257">
        <v>2012</v>
      </c>
      <c r="G15" s="178">
        <v>90000</v>
      </c>
      <c r="H15" s="232">
        <v>90000</v>
      </c>
      <c r="I15" s="232"/>
      <c r="J15" s="232">
        <f t="shared" si="1"/>
        <v>90000</v>
      </c>
      <c r="K15" s="178">
        <v>90000</v>
      </c>
      <c r="L15" s="179"/>
      <c r="M15" s="180"/>
      <c r="N15" s="180"/>
      <c r="O15" s="181" t="s">
        <v>181</v>
      </c>
      <c r="P15" s="153"/>
      <c r="Q15" s="153"/>
      <c r="R15" s="153"/>
    </row>
    <row r="16" spans="1:18" s="2" customFormat="1" ht="22.5" customHeight="1">
      <c r="A16" s="333">
        <v>3</v>
      </c>
      <c r="B16" s="270" t="s">
        <v>215</v>
      </c>
      <c r="C16" s="352">
        <v>6050</v>
      </c>
      <c r="D16" s="353"/>
      <c r="E16" s="176" t="s">
        <v>278</v>
      </c>
      <c r="F16" s="334">
        <v>2012</v>
      </c>
      <c r="G16" s="178">
        <v>90000</v>
      </c>
      <c r="H16" s="232"/>
      <c r="I16" s="232">
        <v>90000</v>
      </c>
      <c r="J16" s="232">
        <f t="shared" si="1"/>
        <v>90000</v>
      </c>
      <c r="K16" s="178">
        <v>90000</v>
      </c>
      <c r="L16" s="179"/>
      <c r="M16" s="180"/>
      <c r="N16" s="180"/>
      <c r="O16" s="181" t="s">
        <v>181</v>
      </c>
      <c r="P16" s="153"/>
      <c r="Q16" s="153"/>
      <c r="R16" s="153"/>
    </row>
    <row r="17" spans="1:18" s="2" customFormat="1" ht="21.75" customHeight="1">
      <c r="A17" s="333">
        <v>4</v>
      </c>
      <c r="B17" s="270" t="s">
        <v>215</v>
      </c>
      <c r="C17" s="352">
        <v>6050</v>
      </c>
      <c r="D17" s="353"/>
      <c r="E17" s="176" t="s">
        <v>279</v>
      </c>
      <c r="F17" s="328">
        <v>2012</v>
      </c>
      <c r="G17" s="178">
        <v>400000</v>
      </c>
      <c r="H17" s="232"/>
      <c r="I17" s="232">
        <v>400000</v>
      </c>
      <c r="J17" s="232">
        <f t="shared" si="1"/>
        <v>400000</v>
      </c>
      <c r="K17" s="178">
        <v>400000</v>
      </c>
      <c r="L17" s="179"/>
      <c r="M17" s="180"/>
      <c r="N17" s="180"/>
      <c r="O17" s="181" t="s">
        <v>181</v>
      </c>
      <c r="P17" s="153"/>
      <c r="Q17" s="153"/>
      <c r="R17" s="153"/>
    </row>
    <row r="18" spans="1:18" s="2" customFormat="1" ht="21.75" customHeight="1">
      <c r="A18" s="333">
        <v>5</v>
      </c>
      <c r="B18" s="270" t="s">
        <v>215</v>
      </c>
      <c r="C18" s="349">
        <v>6050</v>
      </c>
      <c r="D18" s="351"/>
      <c r="E18" s="183" t="s">
        <v>250</v>
      </c>
      <c r="F18" s="184">
        <v>2012</v>
      </c>
      <c r="G18" s="185">
        <v>100000</v>
      </c>
      <c r="H18" s="232">
        <v>100000</v>
      </c>
      <c r="I18" s="232"/>
      <c r="J18" s="232">
        <f t="shared" si="1"/>
        <v>100000</v>
      </c>
      <c r="K18" s="186">
        <v>100000</v>
      </c>
      <c r="L18" s="179"/>
      <c r="M18" s="180"/>
      <c r="N18" s="180"/>
      <c r="O18" s="181" t="s">
        <v>181</v>
      </c>
      <c r="P18" s="153"/>
      <c r="Q18" s="153"/>
      <c r="R18" s="153"/>
    </row>
    <row r="19" spans="1:18" s="2" customFormat="1" ht="36.75" customHeight="1">
      <c r="A19" s="333">
        <v>6</v>
      </c>
      <c r="B19" s="270" t="s">
        <v>215</v>
      </c>
      <c r="C19" s="349">
        <v>6050</v>
      </c>
      <c r="D19" s="351"/>
      <c r="E19" s="183" t="s">
        <v>251</v>
      </c>
      <c r="F19" s="184">
        <v>2012</v>
      </c>
      <c r="G19" s="185">
        <v>270000</v>
      </c>
      <c r="H19" s="232">
        <v>270000</v>
      </c>
      <c r="I19" s="232"/>
      <c r="J19" s="232">
        <f t="shared" si="1"/>
        <v>270000</v>
      </c>
      <c r="K19" s="186">
        <v>270000</v>
      </c>
      <c r="L19" s="179"/>
      <c r="M19" s="180"/>
      <c r="N19" s="180"/>
      <c r="O19" s="181" t="s">
        <v>181</v>
      </c>
      <c r="P19" s="153"/>
      <c r="Q19" s="153"/>
      <c r="R19" s="153"/>
    </row>
    <row r="20" spans="1:17" s="3" customFormat="1" ht="17.25" customHeight="1">
      <c r="A20" s="245"/>
      <c r="B20" s="246" t="s">
        <v>94</v>
      </c>
      <c r="C20" s="356"/>
      <c r="D20" s="357"/>
      <c r="E20" s="247" t="s">
        <v>162</v>
      </c>
      <c r="F20" s="248">
        <v>2012</v>
      </c>
      <c r="G20" s="249">
        <f>SUM(G21:G38)</f>
        <v>2516000</v>
      </c>
      <c r="H20" s="249">
        <f>SUM(H21:H38)</f>
        <v>2755150</v>
      </c>
      <c r="I20" s="249">
        <f>SUM(I21:I38)</f>
        <v>360850</v>
      </c>
      <c r="J20" s="249">
        <f>SUM(J21:J38)</f>
        <v>3116000</v>
      </c>
      <c r="K20" s="249">
        <f>SUM(K21:K38)</f>
        <v>3116000</v>
      </c>
      <c r="L20" s="249">
        <f>SUM(L21:L33)</f>
        <v>0</v>
      </c>
      <c r="M20" s="249">
        <f>SUM(M21:M33)</f>
        <v>0</v>
      </c>
      <c r="N20" s="249">
        <f>SUM(N21:N33)</f>
        <v>0</v>
      </c>
      <c r="O20" s="250"/>
      <c r="P20" s="151">
        <f>N20+K20+L20</f>
        <v>3116000</v>
      </c>
      <c r="Q20" s="150"/>
    </row>
    <row r="21" spans="1:17" s="3" customFormat="1" ht="25.5" customHeight="1">
      <c r="A21" s="174">
        <v>7</v>
      </c>
      <c r="B21" s="175">
        <v>60013</v>
      </c>
      <c r="C21" s="352">
        <v>6050</v>
      </c>
      <c r="D21" s="358"/>
      <c r="E21" s="176" t="s">
        <v>249</v>
      </c>
      <c r="F21" s="177">
        <v>2012</v>
      </c>
      <c r="G21" s="178">
        <v>450000</v>
      </c>
      <c r="H21" s="232">
        <f>SUM(K21:N21)</f>
        <v>450000</v>
      </c>
      <c r="I21" s="232"/>
      <c r="J21" s="232">
        <f>H21+I21</f>
        <v>450000</v>
      </c>
      <c r="K21" s="178">
        <v>450000</v>
      </c>
      <c r="L21" s="179"/>
      <c r="M21" s="180"/>
      <c r="N21" s="180"/>
      <c r="O21" s="181" t="s">
        <v>170</v>
      </c>
      <c r="P21" s="151"/>
      <c r="Q21" s="150"/>
    </row>
    <row r="22" spans="1:17" s="3" customFormat="1" ht="25.5" customHeight="1">
      <c r="A22" s="227">
        <v>8</v>
      </c>
      <c r="B22" s="175">
        <v>60013</v>
      </c>
      <c r="C22" s="352">
        <v>6050</v>
      </c>
      <c r="D22" s="353"/>
      <c r="E22" s="176" t="s">
        <v>239</v>
      </c>
      <c r="F22" s="228">
        <v>2012</v>
      </c>
      <c r="G22" s="178">
        <v>69000</v>
      </c>
      <c r="H22" s="232">
        <v>69000</v>
      </c>
      <c r="I22" s="232"/>
      <c r="J22" s="232">
        <f aca="true" t="shared" si="2" ref="J22:J33">H22+I22</f>
        <v>69000</v>
      </c>
      <c r="K22" s="178">
        <v>69000</v>
      </c>
      <c r="L22" s="179"/>
      <c r="M22" s="180"/>
      <c r="N22" s="180"/>
      <c r="O22" s="181" t="s">
        <v>170</v>
      </c>
      <c r="P22" s="151"/>
      <c r="Q22" s="150"/>
    </row>
    <row r="23" spans="1:17" s="3" customFormat="1" ht="30.75" customHeight="1">
      <c r="A23" s="333">
        <v>9</v>
      </c>
      <c r="B23" s="175">
        <v>60013</v>
      </c>
      <c r="C23" s="352">
        <v>6050</v>
      </c>
      <c r="D23" s="353"/>
      <c r="E23" s="176" t="s">
        <v>247</v>
      </c>
      <c r="F23" s="274">
        <v>2012</v>
      </c>
      <c r="G23" s="178">
        <v>68000</v>
      </c>
      <c r="H23" s="232">
        <v>68000</v>
      </c>
      <c r="I23" s="232"/>
      <c r="J23" s="232">
        <f>H23+I23</f>
        <v>68000</v>
      </c>
      <c r="K23" s="178">
        <v>68000</v>
      </c>
      <c r="L23" s="179"/>
      <c r="M23" s="180"/>
      <c r="N23" s="180"/>
      <c r="O23" s="181" t="s">
        <v>170</v>
      </c>
      <c r="P23" s="151"/>
      <c r="Q23" s="150"/>
    </row>
    <row r="24" spans="1:17" s="3" customFormat="1" ht="23.25" customHeight="1">
      <c r="A24" s="333">
        <v>10</v>
      </c>
      <c r="B24" s="182">
        <v>60016</v>
      </c>
      <c r="C24" s="349">
        <v>6050</v>
      </c>
      <c r="D24" s="351"/>
      <c r="E24" s="183" t="s">
        <v>271</v>
      </c>
      <c r="F24" s="184"/>
      <c r="G24" s="185"/>
      <c r="H24" s="232">
        <v>80000</v>
      </c>
      <c r="I24" s="232">
        <v>-80000</v>
      </c>
      <c r="J24" s="232">
        <f>H24+I24</f>
        <v>0</v>
      </c>
      <c r="K24" s="186"/>
      <c r="L24" s="179"/>
      <c r="M24" s="180"/>
      <c r="N24" s="180"/>
      <c r="O24" s="244" t="s">
        <v>169</v>
      </c>
      <c r="P24" s="151"/>
      <c r="Q24" s="150"/>
    </row>
    <row r="25" spans="1:17" s="3" customFormat="1" ht="15" customHeight="1">
      <c r="A25" s="333">
        <v>11</v>
      </c>
      <c r="B25" s="182">
        <v>60016</v>
      </c>
      <c r="C25" s="349">
        <v>6050</v>
      </c>
      <c r="D25" s="351"/>
      <c r="E25" s="183" t="s">
        <v>191</v>
      </c>
      <c r="F25" s="184"/>
      <c r="G25" s="185"/>
      <c r="H25" s="232">
        <v>70000</v>
      </c>
      <c r="I25" s="232">
        <v>-70000</v>
      </c>
      <c r="J25" s="232">
        <f t="shared" si="2"/>
        <v>0</v>
      </c>
      <c r="K25" s="186"/>
      <c r="L25" s="179"/>
      <c r="M25" s="180"/>
      <c r="N25" s="180"/>
      <c r="O25" s="187" t="s">
        <v>169</v>
      </c>
      <c r="P25" s="151"/>
      <c r="Q25" s="150"/>
    </row>
    <row r="26" spans="1:17" s="3" customFormat="1" ht="15" customHeight="1">
      <c r="A26" s="333">
        <v>12</v>
      </c>
      <c r="B26" s="182">
        <v>60016</v>
      </c>
      <c r="C26" s="349">
        <v>6050</v>
      </c>
      <c r="D26" s="351"/>
      <c r="E26" s="183" t="s">
        <v>208</v>
      </c>
      <c r="F26" s="184">
        <v>2012</v>
      </c>
      <c r="G26" s="185">
        <v>10000</v>
      </c>
      <c r="H26" s="232">
        <v>10000</v>
      </c>
      <c r="I26" s="232"/>
      <c r="J26" s="232">
        <f t="shared" si="2"/>
        <v>10000</v>
      </c>
      <c r="K26" s="186">
        <v>10000</v>
      </c>
      <c r="L26" s="179"/>
      <c r="M26" s="180"/>
      <c r="N26" s="180"/>
      <c r="O26" s="244" t="s">
        <v>169</v>
      </c>
      <c r="P26" s="151"/>
      <c r="Q26" s="150"/>
    </row>
    <row r="27" spans="1:17" s="3" customFormat="1" ht="15" customHeight="1">
      <c r="A27" s="333">
        <v>13</v>
      </c>
      <c r="B27" s="182">
        <v>60016</v>
      </c>
      <c r="C27" s="349">
        <v>6050</v>
      </c>
      <c r="D27" s="351"/>
      <c r="E27" s="183" t="s">
        <v>234</v>
      </c>
      <c r="F27" s="184"/>
      <c r="G27" s="185"/>
      <c r="H27" s="232">
        <v>80000</v>
      </c>
      <c r="I27" s="232">
        <v>-80000</v>
      </c>
      <c r="J27" s="232">
        <f t="shared" si="2"/>
        <v>0</v>
      </c>
      <c r="K27" s="186"/>
      <c r="L27" s="179"/>
      <c r="M27" s="180"/>
      <c r="N27" s="180"/>
      <c r="O27" s="187" t="s">
        <v>169</v>
      </c>
      <c r="P27" s="151"/>
      <c r="Q27" s="150"/>
    </row>
    <row r="28" spans="1:17" s="3" customFormat="1" ht="25.5" customHeight="1">
      <c r="A28" s="333">
        <v>14</v>
      </c>
      <c r="B28" s="182">
        <v>60016</v>
      </c>
      <c r="C28" s="349">
        <v>6050</v>
      </c>
      <c r="D28" s="351"/>
      <c r="E28" s="183" t="s">
        <v>240</v>
      </c>
      <c r="F28" s="184"/>
      <c r="G28" s="185"/>
      <c r="H28" s="232">
        <v>76150</v>
      </c>
      <c r="I28" s="232">
        <v>-76150</v>
      </c>
      <c r="J28" s="232">
        <f>H28+I28</f>
        <v>0</v>
      </c>
      <c r="K28" s="186"/>
      <c r="L28" s="179"/>
      <c r="M28" s="180"/>
      <c r="N28" s="180"/>
      <c r="O28" s="244" t="s">
        <v>169</v>
      </c>
      <c r="P28" s="151"/>
      <c r="Q28" s="150"/>
    </row>
    <row r="29" spans="1:17" s="3" customFormat="1" ht="14.25" customHeight="1">
      <c r="A29" s="333">
        <v>15</v>
      </c>
      <c r="B29" s="182">
        <v>60016</v>
      </c>
      <c r="C29" s="349">
        <v>6050</v>
      </c>
      <c r="D29" s="351"/>
      <c r="E29" s="183" t="s">
        <v>237</v>
      </c>
      <c r="F29" s="184">
        <v>2012</v>
      </c>
      <c r="G29" s="185">
        <v>15000</v>
      </c>
      <c r="H29" s="232">
        <v>15000</v>
      </c>
      <c r="I29" s="232"/>
      <c r="J29" s="232">
        <f>H29+I29</f>
        <v>15000</v>
      </c>
      <c r="K29" s="186">
        <v>15000</v>
      </c>
      <c r="L29" s="179"/>
      <c r="M29" s="180"/>
      <c r="N29" s="180"/>
      <c r="O29" s="244" t="s">
        <v>169</v>
      </c>
      <c r="P29" s="151"/>
      <c r="Q29" s="150"/>
    </row>
    <row r="30" spans="1:17" s="3" customFormat="1" ht="15" customHeight="1">
      <c r="A30" s="340">
        <v>16</v>
      </c>
      <c r="B30" s="182">
        <v>60016</v>
      </c>
      <c r="C30" s="349">
        <v>6050</v>
      </c>
      <c r="D30" s="351"/>
      <c r="E30" s="183" t="s">
        <v>213</v>
      </c>
      <c r="F30" s="184">
        <v>2012</v>
      </c>
      <c r="G30" s="185">
        <f>K30</f>
        <v>69000</v>
      </c>
      <c r="H30" s="232">
        <v>50000</v>
      </c>
      <c r="I30" s="232">
        <v>19000</v>
      </c>
      <c r="J30" s="232">
        <f>H30+I30</f>
        <v>69000</v>
      </c>
      <c r="K30" s="186">
        <v>69000</v>
      </c>
      <c r="L30" s="179"/>
      <c r="M30" s="180"/>
      <c r="N30" s="180"/>
      <c r="O30" s="342" t="s">
        <v>169</v>
      </c>
      <c r="P30" s="151"/>
      <c r="Q30" s="150"/>
    </row>
    <row r="31" spans="1:17" s="3" customFormat="1" ht="15" customHeight="1">
      <c r="A31" s="333">
        <v>17</v>
      </c>
      <c r="B31" s="182">
        <v>60016</v>
      </c>
      <c r="C31" s="349">
        <v>6050</v>
      </c>
      <c r="D31" s="351"/>
      <c r="E31" s="183" t="s">
        <v>221</v>
      </c>
      <c r="F31" s="184">
        <v>2012</v>
      </c>
      <c r="G31" s="185">
        <v>30000</v>
      </c>
      <c r="H31" s="232">
        <v>30000</v>
      </c>
      <c r="I31" s="232"/>
      <c r="J31" s="232">
        <f>H31+I31</f>
        <v>30000</v>
      </c>
      <c r="K31" s="186">
        <v>30000</v>
      </c>
      <c r="L31" s="179"/>
      <c r="M31" s="180"/>
      <c r="N31" s="180"/>
      <c r="O31" s="259" t="s">
        <v>169</v>
      </c>
      <c r="P31" s="151"/>
      <c r="Q31" s="150"/>
    </row>
    <row r="32" spans="1:17" s="3" customFormat="1" ht="25.5" customHeight="1">
      <c r="A32" s="333">
        <v>18</v>
      </c>
      <c r="B32" s="182">
        <v>60016</v>
      </c>
      <c r="C32" s="349">
        <v>6050</v>
      </c>
      <c r="D32" s="351"/>
      <c r="E32" s="230" t="s">
        <v>202</v>
      </c>
      <c r="F32" s="184">
        <v>2012</v>
      </c>
      <c r="G32" s="185">
        <v>1307000</v>
      </c>
      <c r="H32" s="232">
        <f>SUM(K32:N32)</f>
        <v>1307000</v>
      </c>
      <c r="I32" s="232"/>
      <c r="J32" s="232">
        <f t="shared" si="2"/>
        <v>1307000</v>
      </c>
      <c r="K32" s="186">
        <v>1307000</v>
      </c>
      <c r="L32" s="179"/>
      <c r="M32" s="180"/>
      <c r="N32" s="180"/>
      <c r="O32" s="259" t="s">
        <v>169</v>
      </c>
      <c r="P32" s="151"/>
      <c r="Q32" s="150"/>
    </row>
    <row r="33" spans="1:17" s="3" customFormat="1" ht="15" customHeight="1">
      <c r="A33" s="333">
        <v>19</v>
      </c>
      <c r="B33" s="182">
        <v>60016</v>
      </c>
      <c r="C33" s="349">
        <v>6050</v>
      </c>
      <c r="D33" s="351"/>
      <c r="E33" s="183" t="s">
        <v>200</v>
      </c>
      <c r="F33" s="184"/>
      <c r="G33" s="185"/>
      <c r="H33" s="232">
        <v>10000</v>
      </c>
      <c r="I33" s="232">
        <v>-10000</v>
      </c>
      <c r="J33" s="232">
        <f t="shared" si="2"/>
        <v>0</v>
      </c>
      <c r="K33" s="186"/>
      <c r="L33" s="179"/>
      <c r="M33" s="180"/>
      <c r="N33" s="180"/>
      <c r="O33" s="187" t="s">
        <v>169</v>
      </c>
      <c r="P33" s="151"/>
      <c r="Q33" s="150"/>
    </row>
    <row r="34" spans="1:17" s="3" customFormat="1" ht="13.5" customHeight="1">
      <c r="A34" s="333">
        <v>20</v>
      </c>
      <c r="B34" s="182">
        <v>60016</v>
      </c>
      <c r="C34" s="349">
        <v>6050</v>
      </c>
      <c r="D34" s="351"/>
      <c r="E34" s="183" t="s">
        <v>246</v>
      </c>
      <c r="F34" s="184"/>
      <c r="G34" s="185"/>
      <c r="H34" s="232">
        <v>40000</v>
      </c>
      <c r="I34" s="232">
        <v>-40000</v>
      </c>
      <c r="J34" s="232">
        <f>H34+I34</f>
        <v>0</v>
      </c>
      <c r="K34" s="186"/>
      <c r="L34" s="179"/>
      <c r="M34" s="180"/>
      <c r="N34" s="180"/>
      <c r="O34" s="302" t="s">
        <v>169</v>
      </c>
      <c r="P34" s="151"/>
      <c r="Q34" s="150"/>
    </row>
    <row r="35" spans="1:17" s="3" customFormat="1" ht="13.5" customHeight="1">
      <c r="A35" s="343">
        <v>21</v>
      </c>
      <c r="B35" s="182">
        <v>60016</v>
      </c>
      <c r="C35" s="349">
        <v>6050</v>
      </c>
      <c r="D35" s="351"/>
      <c r="E35" s="183" t="s">
        <v>273</v>
      </c>
      <c r="F35" s="184">
        <v>2012</v>
      </c>
      <c r="G35" s="185">
        <f>K36</f>
        <v>49000</v>
      </c>
      <c r="H35" s="232"/>
      <c r="I35" s="232">
        <v>649000</v>
      </c>
      <c r="J35" s="232">
        <f>I35</f>
        <v>649000</v>
      </c>
      <c r="K35" s="186">
        <f>J35</f>
        <v>649000</v>
      </c>
      <c r="L35" s="179"/>
      <c r="M35" s="180"/>
      <c r="N35" s="180"/>
      <c r="O35" s="344" t="s">
        <v>169</v>
      </c>
      <c r="P35" s="151"/>
      <c r="Q35" s="150"/>
    </row>
    <row r="36" spans="1:17" s="3" customFormat="1" ht="20.25" customHeight="1">
      <c r="A36" s="343">
        <v>22</v>
      </c>
      <c r="B36" s="182">
        <v>60016</v>
      </c>
      <c r="C36" s="349">
        <v>6060</v>
      </c>
      <c r="D36" s="353"/>
      <c r="E36" s="183" t="s">
        <v>272</v>
      </c>
      <c r="F36" s="184">
        <v>2012</v>
      </c>
      <c r="G36" s="185">
        <v>49000</v>
      </c>
      <c r="H36" s="232"/>
      <c r="I36" s="232">
        <v>49000</v>
      </c>
      <c r="J36" s="232">
        <f>H36+I36</f>
        <v>49000</v>
      </c>
      <c r="K36" s="186">
        <v>49000</v>
      </c>
      <c r="L36" s="179"/>
      <c r="M36" s="180"/>
      <c r="N36" s="180"/>
      <c r="O36" s="342" t="s">
        <v>248</v>
      </c>
      <c r="P36" s="151"/>
      <c r="Q36" s="150"/>
    </row>
    <row r="37" spans="1:17" s="3" customFormat="1" ht="14.25" customHeight="1">
      <c r="A37" s="343">
        <v>23</v>
      </c>
      <c r="B37" s="182">
        <v>60016</v>
      </c>
      <c r="C37" s="349">
        <v>6060</v>
      </c>
      <c r="D37" s="353"/>
      <c r="E37" s="183" t="s">
        <v>263</v>
      </c>
      <c r="F37" s="184">
        <v>2012</v>
      </c>
      <c r="G37" s="185">
        <v>310000</v>
      </c>
      <c r="H37" s="232">
        <f>SUM(K37:N37)</f>
        <v>310000</v>
      </c>
      <c r="I37" s="232"/>
      <c r="J37" s="232">
        <f>H37+I37</f>
        <v>310000</v>
      </c>
      <c r="K37" s="186">
        <v>310000</v>
      </c>
      <c r="L37" s="179"/>
      <c r="M37" s="180"/>
      <c r="N37" s="180"/>
      <c r="O37" s="305" t="s">
        <v>248</v>
      </c>
      <c r="P37" s="151"/>
      <c r="Q37" s="150"/>
    </row>
    <row r="38" spans="1:17" s="3" customFormat="1" ht="14.25" customHeight="1">
      <c r="A38" s="343">
        <v>24</v>
      </c>
      <c r="B38" s="182">
        <v>60016</v>
      </c>
      <c r="C38" s="349">
        <v>6060</v>
      </c>
      <c r="D38" s="353"/>
      <c r="E38" s="183" t="s">
        <v>264</v>
      </c>
      <c r="F38" s="184">
        <v>2012</v>
      </c>
      <c r="G38" s="185">
        <v>90000</v>
      </c>
      <c r="H38" s="232">
        <v>90000</v>
      </c>
      <c r="I38" s="232"/>
      <c r="J38" s="232">
        <f>H38+I38</f>
        <v>90000</v>
      </c>
      <c r="K38" s="186">
        <v>90000</v>
      </c>
      <c r="L38" s="179"/>
      <c r="M38" s="180"/>
      <c r="N38" s="180"/>
      <c r="O38" s="305" t="s">
        <v>248</v>
      </c>
      <c r="P38" s="151"/>
      <c r="Q38" s="150"/>
    </row>
    <row r="39" spans="1:16" ht="15" customHeight="1">
      <c r="A39" s="188"/>
      <c r="B39" s="170"/>
      <c r="C39" s="363"/>
      <c r="D39" s="364"/>
      <c r="E39" s="189" t="s">
        <v>165</v>
      </c>
      <c r="F39" s="267">
        <v>2012</v>
      </c>
      <c r="G39" s="172">
        <f>SUM(G40:G41)</f>
        <v>4000000</v>
      </c>
      <c r="H39" s="172">
        <f>SUM(H40:H41)</f>
        <v>4910000</v>
      </c>
      <c r="I39" s="172">
        <f>SUM(I40:I41)</f>
        <v>-910000</v>
      </c>
      <c r="J39" s="172">
        <f>SUM(J40:J41)</f>
        <v>4000000</v>
      </c>
      <c r="K39" s="172">
        <f>SUM(K40:K41)</f>
        <v>4000000</v>
      </c>
      <c r="L39" s="173">
        <f>SUM(L40:L40)</f>
        <v>0</v>
      </c>
      <c r="M39" s="173">
        <f>SUM(M40:M40)</f>
        <v>0</v>
      </c>
      <c r="N39" s="173">
        <f>SUM(N40:N40)</f>
        <v>0</v>
      </c>
      <c r="O39" s="191"/>
      <c r="P39" s="149">
        <f>K39+L39</f>
        <v>4000000</v>
      </c>
    </row>
    <row r="40" spans="1:15" ht="13.5" customHeight="1">
      <c r="A40" s="182">
        <v>25</v>
      </c>
      <c r="B40" s="182">
        <v>70005</v>
      </c>
      <c r="C40" s="349">
        <v>6050</v>
      </c>
      <c r="D40" s="351"/>
      <c r="E40" s="183" t="s">
        <v>172</v>
      </c>
      <c r="F40" s="184">
        <v>2012</v>
      </c>
      <c r="G40" s="185">
        <v>50000</v>
      </c>
      <c r="H40" s="232">
        <v>50000</v>
      </c>
      <c r="I40" s="232"/>
      <c r="J40" s="232">
        <f>H40+I40</f>
        <v>50000</v>
      </c>
      <c r="K40" s="178">
        <v>50000</v>
      </c>
      <c r="L40" s="179"/>
      <c r="M40" s="192"/>
      <c r="N40" s="186"/>
      <c r="O40" s="305" t="s">
        <v>169</v>
      </c>
    </row>
    <row r="41" spans="1:15" ht="15" customHeight="1">
      <c r="A41" s="182">
        <v>26</v>
      </c>
      <c r="B41" s="182">
        <v>70005</v>
      </c>
      <c r="C41" s="349">
        <v>6060</v>
      </c>
      <c r="D41" s="351"/>
      <c r="E41" s="183" t="s">
        <v>255</v>
      </c>
      <c r="F41" s="184">
        <v>2012</v>
      </c>
      <c r="G41" s="185">
        <f>K41</f>
        <v>3950000</v>
      </c>
      <c r="H41" s="232">
        <v>4860000</v>
      </c>
      <c r="I41" s="232">
        <v>-910000</v>
      </c>
      <c r="J41" s="232">
        <f>H41+I41</f>
        <v>3950000</v>
      </c>
      <c r="K41" s="178">
        <v>3950000</v>
      </c>
      <c r="L41" s="179"/>
      <c r="M41" s="192"/>
      <c r="N41" s="186"/>
      <c r="O41" s="321" t="s">
        <v>169</v>
      </c>
    </row>
    <row r="42" spans="1:16" ht="15.75" customHeight="1">
      <c r="A42" s="188"/>
      <c r="B42" s="170"/>
      <c r="C42" s="363"/>
      <c r="D42" s="364"/>
      <c r="E42" s="193" t="s">
        <v>180</v>
      </c>
      <c r="F42" s="190">
        <v>2012</v>
      </c>
      <c r="G42" s="172">
        <f aca="true" t="shared" si="3" ref="G42:M42">SUM(G43:G45)</f>
        <v>2093429</v>
      </c>
      <c r="H42" s="279">
        <f t="shared" si="3"/>
        <v>2093429</v>
      </c>
      <c r="I42" s="279">
        <f t="shared" si="3"/>
        <v>0</v>
      </c>
      <c r="J42" s="279">
        <f t="shared" si="3"/>
        <v>2093429</v>
      </c>
      <c r="K42" s="172">
        <f t="shared" si="3"/>
        <v>314014</v>
      </c>
      <c r="L42" s="172">
        <f t="shared" si="3"/>
        <v>0</v>
      </c>
      <c r="M42" s="172">
        <f t="shared" si="3"/>
        <v>0</v>
      </c>
      <c r="N42" s="173">
        <f>N43+N44</f>
        <v>1779415</v>
      </c>
      <c r="O42" s="191"/>
      <c r="P42" s="149">
        <f>K42+N42</f>
        <v>2093429</v>
      </c>
    </row>
    <row r="43" spans="1:15" ht="14.25" customHeight="1">
      <c r="A43" s="386">
        <v>27</v>
      </c>
      <c r="B43" s="386">
        <v>72095</v>
      </c>
      <c r="C43" s="223">
        <v>6057</v>
      </c>
      <c r="D43" s="225" t="s">
        <v>197</v>
      </c>
      <c r="E43" s="380" t="s">
        <v>187</v>
      </c>
      <c r="F43" s="372">
        <v>2012</v>
      </c>
      <c r="G43" s="194">
        <v>1512503</v>
      </c>
      <c r="H43" s="234">
        <f>K43+N43</f>
        <v>1512503</v>
      </c>
      <c r="I43" s="234"/>
      <c r="J43" s="234">
        <f>H43+I43</f>
        <v>1512503</v>
      </c>
      <c r="K43" s="194"/>
      <c r="L43" s="196"/>
      <c r="M43" s="197"/>
      <c r="N43" s="195">
        <v>1512503</v>
      </c>
      <c r="O43" s="366" t="s">
        <v>170</v>
      </c>
    </row>
    <row r="44" spans="1:15" ht="14.25" customHeight="1">
      <c r="A44" s="387"/>
      <c r="B44" s="387"/>
      <c r="C44" s="224">
        <v>6059</v>
      </c>
      <c r="D44" s="226" t="s">
        <v>198</v>
      </c>
      <c r="E44" s="381"/>
      <c r="F44" s="373"/>
      <c r="G44" s="198">
        <v>266912</v>
      </c>
      <c r="H44" s="235">
        <f>N44</f>
        <v>266912</v>
      </c>
      <c r="I44" s="235"/>
      <c r="J44" s="235">
        <f>H44+I44</f>
        <v>266912</v>
      </c>
      <c r="K44" s="198"/>
      <c r="L44" s="200"/>
      <c r="M44" s="201"/>
      <c r="N44" s="199">
        <v>266912</v>
      </c>
      <c r="O44" s="367"/>
    </row>
    <row r="45" spans="1:15" ht="14.25" customHeight="1">
      <c r="A45" s="387"/>
      <c r="B45" s="387"/>
      <c r="C45" s="260">
        <v>6059</v>
      </c>
      <c r="D45" s="261" t="s">
        <v>199</v>
      </c>
      <c r="E45" s="382"/>
      <c r="F45" s="373"/>
      <c r="G45" s="262">
        <v>314014</v>
      </c>
      <c r="H45" s="263">
        <f>K45</f>
        <v>314014</v>
      </c>
      <c r="I45" s="263"/>
      <c r="J45" s="263">
        <f>H45+I45</f>
        <v>314014</v>
      </c>
      <c r="K45" s="262">
        <v>314014</v>
      </c>
      <c r="L45" s="264"/>
      <c r="M45" s="265"/>
      <c r="N45" s="266"/>
      <c r="O45" s="367"/>
    </row>
    <row r="46" spans="1:16" ht="15" customHeight="1">
      <c r="A46" s="287"/>
      <c r="B46" s="288"/>
      <c r="C46" s="354"/>
      <c r="D46" s="355"/>
      <c r="E46" s="289" t="s">
        <v>164</v>
      </c>
      <c r="F46" s="290">
        <v>2012</v>
      </c>
      <c r="G46" s="233">
        <f>SUM(G47:G48)</f>
        <v>210000</v>
      </c>
      <c r="H46" s="233">
        <f>SUM(H47:H48)</f>
        <v>186000</v>
      </c>
      <c r="I46" s="233">
        <f>SUM(I47:I48)</f>
        <v>24000</v>
      </c>
      <c r="J46" s="233">
        <f>SUM(J47:J48)</f>
        <v>210000</v>
      </c>
      <c r="K46" s="233">
        <f>SUM(K47:K48)</f>
        <v>210000</v>
      </c>
      <c r="L46" s="241">
        <f>SUM(L47:L47)</f>
        <v>0</v>
      </c>
      <c r="M46" s="241"/>
      <c r="N46" s="241"/>
      <c r="O46" s="291"/>
      <c r="P46" s="149"/>
    </row>
    <row r="47" spans="1:15" ht="13.5" customHeight="1">
      <c r="A47" s="205">
        <v>28</v>
      </c>
      <c r="B47" s="206">
        <v>75023</v>
      </c>
      <c r="C47" s="349">
        <v>6060</v>
      </c>
      <c r="D47" s="350"/>
      <c r="E47" s="338" t="s">
        <v>269</v>
      </c>
      <c r="F47" s="177">
        <v>2012</v>
      </c>
      <c r="G47" s="185">
        <v>50000</v>
      </c>
      <c r="H47" s="232">
        <v>26000</v>
      </c>
      <c r="I47" s="242">
        <v>24000</v>
      </c>
      <c r="J47" s="242">
        <f>H47+I47</f>
        <v>50000</v>
      </c>
      <c r="K47" s="207">
        <v>50000</v>
      </c>
      <c r="L47" s="208"/>
      <c r="M47" s="209"/>
      <c r="N47" s="209"/>
      <c r="O47" s="336" t="s">
        <v>270</v>
      </c>
    </row>
    <row r="48" spans="1:15" ht="12.75" customHeight="1">
      <c r="A48" s="297">
        <v>29</v>
      </c>
      <c r="B48" s="301">
        <v>75023</v>
      </c>
      <c r="C48" s="349">
        <v>6060</v>
      </c>
      <c r="D48" s="350"/>
      <c r="E48" s="300" t="s">
        <v>238</v>
      </c>
      <c r="F48" s="299">
        <v>2012</v>
      </c>
      <c r="G48" s="185">
        <v>160000</v>
      </c>
      <c r="H48" s="232">
        <v>160000</v>
      </c>
      <c r="I48" s="242"/>
      <c r="J48" s="242">
        <f>H48+I48</f>
        <v>160000</v>
      </c>
      <c r="K48" s="207">
        <v>160000</v>
      </c>
      <c r="L48" s="208"/>
      <c r="M48" s="209"/>
      <c r="N48" s="209"/>
      <c r="O48" s="298" t="s">
        <v>168</v>
      </c>
    </row>
    <row r="49" spans="1:15" ht="15" customHeight="1">
      <c r="A49" s="188"/>
      <c r="B49" s="170"/>
      <c r="C49" s="363"/>
      <c r="D49" s="364"/>
      <c r="E49" s="189" t="s">
        <v>223</v>
      </c>
      <c r="F49" s="267">
        <v>2012</v>
      </c>
      <c r="G49" s="172">
        <f>SUM(G50:G51)</f>
        <v>168000</v>
      </c>
      <c r="H49" s="172">
        <f>SUM(H50:H51)</f>
        <v>168000</v>
      </c>
      <c r="I49" s="172">
        <f>SUM(I50:I51)</f>
        <v>0</v>
      </c>
      <c r="J49" s="172">
        <f>SUM(J50:J51)</f>
        <v>168000</v>
      </c>
      <c r="K49" s="172">
        <f>SUM(K50:K51)</f>
        <v>168000</v>
      </c>
      <c r="L49" s="173">
        <f>SUM(L50:L50)</f>
        <v>0</v>
      </c>
      <c r="M49" s="173"/>
      <c r="N49" s="173"/>
      <c r="O49" s="191"/>
    </row>
    <row r="50" spans="1:15" ht="12" customHeight="1">
      <c r="A50" s="273">
        <v>30</v>
      </c>
      <c r="B50" s="276">
        <v>75412</v>
      </c>
      <c r="C50" s="349">
        <v>6050</v>
      </c>
      <c r="D50" s="350"/>
      <c r="E50" s="275" t="s">
        <v>224</v>
      </c>
      <c r="F50" s="274">
        <v>2012</v>
      </c>
      <c r="G50" s="185">
        <v>100000</v>
      </c>
      <c r="H50" s="242">
        <v>100000</v>
      </c>
      <c r="I50" s="242"/>
      <c r="J50" s="242">
        <f>H50+I50</f>
        <v>100000</v>
      </c>
      <c r="K50" s="207">
        <v>100000</v>
      </c>
      <c r="L50" s="208"/>
      <c r="M50" s="209"/>
      <c r="N50" s="209"/>
      <c r="O50" s="181" t="s">
        <v>181</v>
      </c>
    </row>
    <row r="51" spans="1:15" ht="12" customHeight="1">
      <c r="A51" s="292">
        <v>31</v>
      </c>
      <c r="B51" s="295">
        <v>75412</v>
      </c>
      <c r="C51" s="349">
        <v>6050</v>
      </c>
      <c r="D51" s="350"/>
      <c r="E51" s="294" t="s">
        <v>230</v>
      </c>
      <c r="F51" s="293">
        <v>2012</v>
      </c>
      <c r="G51" s="185">
        <v>68000</v>
      </c>
      <c r="H51" s="242">
        <v>68000</v>
      </c>
      <c r="I51" s="242"/>
      <c r="J51" s="242">
        <f>H51+I51</f>
        <v>68000</v>
      </c>
      <c r="K51" s="207">
        <v>68000</v>
      </c>
      <c r="L51" s="208"/>
      <c r="M51" s="209"/>
      <c r="N51" s="209"/>
      <c r="O51" s="181" t="s">
        <v>181</v>
      </c>
    </row>
    <row r="52" spans="1:16" ht="15" customHeight="1">
      <c r="A52" s="210"/>
      <c r="B52" s="210"/>
      <c r="C52" s="374"/>
      <c r="D52" s="375"/>
      <c r="E52" s="189" t="s">
        <v>163</v>
      </c>
      <c r="F52" s="171">
        <v>2012</v>
      </c>
      <c r="G52" s="172">
        <f>SUM(G53:G58)</f>
        <v>352412</v>
      </c>
      <c r="H52" s="172">
        <f>SUM(H53:H58)</f>
        <v>263700</v>
      </c>
      <c r="I52" s="172">
        <f>SUM(I53:I58)</f>
        <v>88712</v>
      </c>
      <c r="J52" s="172">
        <f>SUM(J53:J58)</f>
        <v>352412</v>
      </c>
      <c r="K52" s="172">
        <f>SUM(K53:K58)</f>
        <v>352412</v>
      </c>
      <c r="L52" s="173"/>
      <c r="M52" s="173"/>
      <c r="N52" s="173"/>
      <c r="O52" s="171"/>
      <c r="P52" s="149">
        <f>K52+L52+N52</f>
        <v>352412</v>
      </c>
    </row>
    <row r="53" spans="1:16" ht="12.75" customHeight="1">
      <c r="A53" s="272">
        <v>32</v>
      </c>
      <c r="B53" s="182">
        <v>80101</v>
      </c>
      <c r="C53" s="349">
        <v>6050</v>
      </c>
      <c r="D53" s="351"/>
      <c r="E53" s="183" t="s">
        <v>220</v>
      </c>
      <c r="F53" s="184">
        <v>2012</v>
      </c>
      <c r="G53" s="185">
        <v>80000</v>
      </c>
      <c r="H53" s="232">
        <v>80000</v>
      </c>
      <c r="I53" s="232"/>
      <c r="J53" s="232">
        <f aca="true" t="shared" si="4" ref="J53:J58">H53+I53</f>
        <v>80000</v>
      </c>
      <c r="K53" s="186">
        <v>80000</v>
      </c>
      <c r="L53" s="208"/>
      <c r="M53" s="208"/>
      <c r="N53" s="207"/>
      <c r="O53" s="181" t="s">
        <v>181</v>
      </c>
      <c r="P53" s="149"/>
    </row>
    <row r="54" spans="1:16" ht="12.75" customHeight="1">
      <c r="A54" s="272">
        <v>33</v>
      </c>
      <c r="B54" s="182">
        <v>80101</v>
      </c>
      <c r="C54" s="349">
        <v>6050</v>
      </c>
      <c r="D54" s="351"/>
      <c r="E54" s="183" t="s">
        <v>261</v>
      </c>
      <c r="F54" s="184">
        <v>2012</v>
      </c>
      <c r="G54" s="185">
        <f>K54</f>
        <v>61500</v>
      </c>
      <c r="H54" s="232"/>
      <c r="I54" s="232">
        <v>61500</v>
      </c>
      <c r="J54" s="232">
        <f t="shared" si="4"/>
        <v>61500</v>
      </c>
      <c r="K54" s="186">
        <v>61500</v>
      </c>
      <c r="L54" s="208"/>
      <c r="M54" s="208"/>
      <c r="N54" s="207"/>
      <c r="O54" s="181" t="s">
        <v>186</v>
      </c>
      <c r="P54" s="149"/>
    </row>
    <row r="55" spans="1:16" ht="12" customHeight="1">
      <c r="A55" s="272">
        <v>34</v>
      </c>
      <c r="B55" s="182">
        <v>80101</v>
      </c>
      <c r="C55" s="349">
        <v>6060</v>
      </c>
      <c r="D55" s="351"/>
      <c r="E55" s="183" t="s">
        <v>274</v>
      </c>
      <c r="F55" s="184">
        <v>2012</v>
      </c>
      <c r="G55" s="185">
        <f>K55</f>
        <v>22212</v>
      </c>
      <c r="H55" s="232"/>
      <c r="I55" s="232">
        <v>22212</v>
      </c>
      <c r="J55" s="232">
        <f t="shared" si="4"/>
        <v>22212</v>
      </c>
      <c r="K55" s="186">
        <v>22212</v>
      </c>
      <c r="L55" s="208"/>
      <c r="M55" s="208"/>
      <c r="N55" s="207"/>
      <c r="O55" s="181" t="s">
        <v>186</v>
      </c>
      <c r="P55" s="149"/>
    </row>
    <row r="56" spans="1:16" ht="78" customHeight="1">
      <c r="A56" s="272">
        <v>35</v>
      </c>
      <c r="B56" s="182">
        <v>80101</v>
      </c>
      <c r="C56" s="349">
        <v>6060</v>
      </c>
      <c r="D56" s="351"/>
      <c r="E56" s="183" t="s">
        <v>243</v>
      </c>
      <c r="F56" s="184">
        <v>2012</v>
      </c>
      <c r="G56" s="185">
        <f>K56</f>
        <v>156500</v>
      </c>
      <c r="H56" s="232">
        <v>156500</v>
      </c>
      <c r="I56" s="232"/>
      <c r="J56" s="232">
        <f t="shared" si="4"/>
        <v>156500</v>
      </c>
      <c r="K56" s="186">
        <v>156500</v>
      </c>
      <c r="L56" s="208"/>
      <c r="M56" s="208"/>
      <c r="N56" s="207"/>
      <c r="O56" s="181" t="s">
        <v>186</v>
      </c>
      <c r="P56" s="152"/>
    </row>
    <row r="57" spans="1:16" ht="13.5" customHeight="1">
      <c r="A57" s="272">
        <v>36</v>
      </c>
      <c r="B57" s="182">
        <v>80104</v>
      </c>
      <c r="C57" s="349">
        <v>6060</v>
      </c>
      <c r="D57" s="351"/>
      <c r="E57" s="183" t="s">
        <v>275</v>
      </c>
      <c r="F57" s="184">
        <v>2012</v>
      </c>
      <c r="G57" s="185">
        <v>5000</v>
      </c>
      <c r="H57" s="232"/>
      <c r="I57" s="232">
        <v>5000</v>
      </c>
      <c r="J57" s="232">
        <f t="shared" si="4"/>
        <v>5000</v>
      </c>
      <c r="K57" s="186">
        <v>5000</v>
      </c>
      <c r="L57" s="208"/>
      <c r="M57" s="208"/>
      <c r="N57" s="207"/>
      <c r="O57" s="181" t="s">
        <v>186</v>
      </c>
      <c r="P57" s="152"/>
    </row>
    <row r="58" spans="1:16" ht="13.5" customHeight="1">
      <c r="A58" s="272">
        <v>37</v>
      </c>
      <c r="B58" s="182">
        <v>80114</v>
      </c>
      <c r="C58" s="349">
        <v>6060</v>
      </c>
      <c r="D58" s="351"/>
      <c r="E58" s="183" t="s">
        <v>209</v>
      </c>
      <c r="F58" s="184">
        <v>2012</v>
      </c>
      <c r="G58" s="185">
        <v>27200</v>
      </c>
      <c r="H58" s="232">
        <v>27200</v>
      </c>
      <c r="I58" s="232"/>
      <c r="J58" s="232">
        <f t="shared" si="4"/>
        <v>27200</v>
      </c>
      <c r="K58" s="186">
        <v>27200</v>
      </c>
      <c r="L58" s="208"/>
      <c r="M58" s="208"/>
      <c r="N58" s="207"/>
      <c r="O58" s="181" t="s">
        <v>186</v>
      </c>
      <c r="P58" s="152"/>
    </row>
    <row r="59" spans="1:16" ht="15" customHeight="1">
      <c r="A59" s="281"/>
      <c r="B59" s="282"/>
      <c r="C59" s="359"/>
      <c r="D59" s="360"/>
      <c r="E59" s="280" t="s">
        <v>228</v>
      </c>
      <c r="F59" s="283">
        <v>2012</v>
      </c>
      <c r="G59" s="278">
        <f>SUM(G60:G60)</f>
        <v>15000</v>
      </c>
      <c r="H59" s="278">
        <f>H60</f>
        <v>15000</v>
      </c>
      <c r="I59" s="278">
        <f>I60</f>
        <v>0</v>
      </c>
      <c r="J59" s="278">
        <f>J60</f>
        <v>15000</v>
      </c>
      <c r="K59" s="278">
        <f>SUM(K60:K60)</f>
        <v>15000</v>
      </c>
      <c r="L59" s="284">
        <f>SUM(L60:L60)</f>
        <v>0</v>
      </c>
      <c r="M59" s="284"/>
      <c r="N59" s="284"/>
      <c r="O59" s="285"/>
      <c r="P59" s="152"/>
    </row>
    <row r="60" spans="1:16" ht="12" customHeight="1">
      <c r="A60" s="341">
        <v>38</v>
      </c>
      <c r="B60" s="182">
        <v>85219</v>
      </c>
      <c r="C60" s="349">
        <v>6060</v>
      </c>
      <c r="D60" s="351"/>
      <c r="E60" s="183" t="s">
        <v>229</v>
      </c>
      <c r="F60" s="184">
        <v>2012</v>
      </c>
      <c r="G60" s="185">
        <v>15000</v>
      </c>
      <c r="H60" s="232">
        <v>15000</v>
      </c>
      <c r="I60" s="232"/>
      <c r="J60" s="232">
        <f>H60+I60</f>
        <v>15000</v>
      </c>
      <c r="K60" s="178">
        <v>15000</v>
      </c>
      <c r="L60" s="179"/>
      <c r="M60" s="332"/>
      <c r="N60" s="332"/>
      <c r="O60" s="342" t="s">
        <v>235</v>
      </c>
      <c r="P60" s="152"/>
    </row>
    <row r="61" spans="1:16" ht="15.75" customHeight="1">
      <c r="A61" s="268"/>
      <c r="B61" s="282"/>
      <c r="C61" s="359"/>
      <c r="D61" s="360"/>
      <c r="E61" s="280" t="s">
        <v>179</v>
      </c>
      <c r="F61" s="286">
        <v>2012</v>
      </c>
      <c r="G61" s="278">
        <f>SUM(G62:G87)</f>
        <v>1430522</v>
      </c>
      <c r="H61" s="278">
        <f>SUM(H62:H87)</f>
        <v>1162291</v>
      </c>
      <c r="I61" s="278">
        <f>SUM(I62:I87)</f>
        <v>268231</v>
      </c>
      <c r="J61" s="278">
        <f>SUM(J62:J87)</f>
        <v>1430522</v>
      </c>
      <c r="K61" s="278">
        <f>SUM(K62:K87)</f>
        <v>1430522</v>
      </c>
      <c r="L61" s="284"/>
      <c r="M61" s="284"/>
      <c r="N61" s="284"/>
      <c r="O61" s="285"/>
      <c r="P61" s="152"/>
    </row>
    <row r="62" spans="1:16" ht="23.25" customHeight="1">
      <c r="A62" s="211">
        <v>39</v>
      </c>
      <c r="B62" s="182">
        <v>90001</v>
      </c>
      <c r="C62" s="349">
        <v>6050</v>
      </c>
      <c r="D62" s="350"/>
      <c r="E62" s="325" t="s">
        <v>256</v>
      </c>
      <c r="F62" s="177">
        <v>2012</v>
      </c>
      <c r="G62" s="212">
        <v>68000</v>
      </c>
      <c r="H62" s="236">
        <v>68000</v>
      </c>
      <c r="I62" s="236"/>
      <c r="J62" s="236">
        <f aca="true" t="shared" si="5" ref="J62:J69">H62+I62</f>
        <v>68000</v>
      </c>
      <c r="K62" s="178">
        <v>68000</v>
      </c>
      <c r="L62" s="179"/>
      <c r="M62" s="192"/>
      <c r="N62" s="186"/>
      <c r="O62" s="347" t="s">
        <v>167</v>
      </c>
      <c r="P62" s="152"/>
    </row>
    <row r="63" spans="1:16" ht="12.75" customHeight="1">
      <c r="A63" s="219">
        <v>40</v>
      </c>
      <c r="B63" s="182">
        <v>90001</v>
      </c>
      <c r="C63" s="349">
        <v>6050</v>
      </c>
      <c r="D63" s="350"/>
      <c r="E63" s="323" t="s">
        <v>254</v>
      </c>
      <c r="F63" s="184">
        <v>2012</v>
      </c>
      <c r="G63" s="185">
        <v>69000</v>
      </c>
      <c r="H63" s="232">
        <v>69000</v>
      </c>
      <c r="I63" s="232"/>
      <c r="J63" s="236">
        <f t="shared" si="5"/>
        <v>69000</v>
      </c>
      <c r="K63" s="178">
        <v>69000</v>
      </c>
      <c r="L63" s="179"/>
      <c r="M63" s="192"/>
      <c r="N63" s="186"/>
      <c r="O63" s="347" t="s">
        <v>167</v>
      </c>
      <c r="P63" s="152"/>
    </row>
    <row r="64" spans="1:16" ht="12.75" customHeight="1">
      <c r="A64" s="219">
        <v>41</v>
      </c>
      <c r="B64" s="182">
        <v>90001</v>
      </c>
      <c r="C64" s="349">
        <v>6050</v>
      </c>
      <c r="D64" s="350"/>
      <c r="E64" s="323" t="s">
        <v>218</v>
      </c>
      <c r="F64" s="324">
        <v>2012</v>
      </c>
      <c r="G64" s="212">
        <v>70000</v>
      </c>
      <c r="H64" s="236">
        <v>70000</v>
      </c>
      <c r="I64" s="236"/>
      <c r="J64" s="236">
        <f t="shared" si="5"/>
        <v>70000</v>
      </c>
      <c r="K64" s="178">
        <v>70000</v>
      </c>
      <c r="L64" s="179"/>
      <c r="M64" s="192"/>
      <c r="N64" s="186"/>
      <c r="O64" s="322" t="s">
        <v>181</v>
      </c>
      <c r="P64" s="152"/>
    </row>
    <row r="65" spans="1:16" ht="14.25" customHeight="1">
      <c r="A65" s="219">
        <v>42</v>
      </c>
      <c r="B65" s="182">
        <v>90001</v>
      </c>
      <c r="C65" s="349">
        <v>6050</v>
      </c>
      <c r="D65" s="350"/>
      <c r="E65" s="230" t="s">
        <v>207</v>
      </c>
      <c r="F65" s="184">
        <v>2012</v>
      </c>
      <c r="G65" s="185">
        <v>20000</v>
      </c>
      <c r="H65" s="232">
        <v>20000</v>
      </c>
      <c r="I65" s="232"/>
      <c r="J65" s="236">
        <f t="shared" si="5"/>
        <v>20000</v>
      </c>
      <c r="K65" s="178">
        <v>20000</v>
      </c>
      <c r="L65" s="179"/>
      <c r="M65" s="192"/>
      <c r="N65" s="186"/>
      <c r="O65" s="322" t="s">
        <v>181</v>
      </c>
      <c r="P65" s="152"/>
    </row>
    <row r="66" spans="1:16" ht="14.25" customHeight="1">
      <c r="A66" s="219">
        <v>43</v>
      </c>
      <c r="B66" s="182">
        <v>90003</v>
      </c>
      <c r="C66" s="349">
        <v>6060</v>
      </c>
      <c r="D66" s="350"/>
      <c r="E66" s="339" t="s">
        <v>265</v>
      </c>
      <c r="F66" s="337">
        <v>2012</v>
      </c>
      <c r="G66" s="212">
        <v>42000</v>
      </c>
      <c r="H66" s="236"/>
      <c r="I66" s="236">
        <v>42000</v>
      </c>
      <c r="J66" s="236">
        <f t="shared" si="5"/>
        <v>42000</v>
      </c>
      <c r="K66" s="178">
        <v>42000</v>
      </c>
      <c r="L66" s="179"/>
      <c r="M66" s="192"/>
      <c r="N66" s="186"/>
      <c r="O66" s="335" t="s">
        <v>266</v>
      </c>
      <c r="P66" s="152"/>
    </row>
    <row r="67" spans="1:16" ht="12" customHeight="1">
      <c r="A67" s="219">
        <v>44</v>
      </c>
      <c r="B67" s="182">
        <v>90003</v>
      </c>
      <c r="C67" s="349">
        <v>6060</v>
      </c>
      <c r="D67" s="350"/>
      <c r="E67" s="339" t="s">
        <v>268</v>
      </c>
      <c r="F67" s="337">
        <v>2012</v>
      </c>
      <c r="G67" s="212">
        <v>24000</v>
      </c>
      <c r="H67" s="236"/>
      <c r="I67" s="236">
        <v>24000</v>
      </c>
      <c r="J67" s="236">
        <f t="shared" si="5"/>
        <v>24000</v>
      </c>
      <c r="K67" s="178">
        <v>24000</v>
      </c>
      <c r="L67" s="179"/>
      <c r="M67" s="192"/>
      <c r="N67" s="186"/>
      <c r="O67" s="348" t="s">
        <v>266</v>
      </c>
      <c r="P67" s="152"/>
    </row>
    <row r="68" spans="1:16" ht="14.25" customHeight="1">
      <c r="A68" s="219">
        <v>45</v>
      </c>
      <c r="B68" s="182">
        <v>90003</v>
      </c>
      <c r="C68" s="349">
        <v>6060</v>
      </c>
      <c r="D68" s="350"/>
      <c r="E68" s="339" t="s">
        <v>267</v>
      </c>
      <c r="F68" s="337">
        <v>2012</v>
      </c>
      <c r="G68" s="212">
        <v>8000</v>
      </c>
      <c r="H68" s="236"/>
      <c r="I68" s="236">
        <v>8000</v>
      </c>
      <c r="J68" s="236">
        <f t="shared" si="5"/>
        <v>8000</v>
      </c>
      <c r="K68" s="178">
        <v>8000</v>
      </c>
      <c r="L68" s="179"/>
      <c r="M68" s="192"/>
      <c r="N68" s="186"/>
      <c r="O68" s="348" t="s">
        <v>266</v>
      </c>
      <c r="P68" s="152"/>
    </row>
    <row r="69" spans="1:16" ht="17.25" customHeight="1">
      <c r="A69" s="219">
        <v>46</v>
      </c>
      <c r="B69" s="182">
        <v>90015</v>
      </c>
      <c r="C69" s="349">
        <v>6050</v>
      </c>
      <c r="D69" s="350"/>
      <c r="E69" s="258" t="s">
        <v>196</v>
      </c>
      <c r="F69" s="257">
        <v>2012</v>
      </c>
      <c r="G69" s="212">
        <v>78192</v>
      </c>
      <c r="H69" s="236">
        <v>78192</v>
      </c>
      <c r="I69" s="236"/>
      <c r="J69" s="236">
        <f t="shared" si="5"/>
        <v>78192</v>
      </c>
      <c r="K69" s="178">
        <v>78192</v>
      </c>
      <c r="L69" s="179"/>
      <c r="M69" s="192"/>
      <c r="N69" s="186"/>
      <c r="O69" s="259" t="s">
        <v>167</v>
      </c>
      <c r="P69" s="152"/>
    </row>
    <row r="70" spans="1:16" ht="14.25" customHeight="1">
      <c r="A70" s="219">
        <v>47</v>
      </c>
      <c r="B70" s="182">
        <v>90015</v>
      </c>
      <c r="C70" s="349">
        <v>6050</v>
      </c>
      <c r="D70" s="350"/>
      <c r="E70" s="325" t="s">
        <v>231</v>
      </c>
      <c r="F70" s="221">
        <v>2012</v>
      </c>
      <c r="G70" s="212">
        <v>94470</v>
      </c>
      <c r="H70" s="236">
        <v>94470</v>
      </c>
      <c r="I70" s="236"/>
      <c r="J70" s="236">
        <f aca="true" t="shared" si="6" ref="J70:J86">H70+I70</f>
        <v>94470</v>
      </c>
      <c r="K70" s="178">
        <v>94470</v>
      </c>
      <c r="L70" s="179"/>
      <c r="M70" s="192"/>
      <c r="N70" s="186"/>
      <c r="O70" s="229" t="s">
        <v>167</v>
      </c>
      <c r="P70" s="152"/>
    </row>
    <row r="71" spans="1:16" ht="15" customHeight="1">
      <c r="A71" s="219">
        <v>48</v>
      </c>
      <c r="B71" s="182">
        <v>90015</v>
      </c>
      <c r="C71" s="349">
        <v>6050</v>
      </c>
      <c r="D71" s="350"/>
      <c r="E71" s="325" t="s">
        <v>242</v>
      </c>
      <c r="F71" s="303">
        <v>2012</v>
      </c>
      <c r="G71" s="212">
        <v>127976</v>
      </c>
      <c r="H71" s="236">
        <v>278000</v>
      </c>
      <c r="I71" s="236">
        <v>-150024</v>
      </c>
      <c r="J71" s="236">
        <f>H71+I71</f>
        <v>127976</v>
      </c>
      <c r="K71" s="178">
        <v>127976</v>
      </c>
      <c r="L71" s="179"/>
      <c r="M71" s="192"/>
      <c r="N71" s="186"/>
      <c r="O71" s="302" t="s">
        <v>167</v>
      </c>
      <c r="P71" s="152"/>
    </row>
    <row r="72" spans="1:16" ht="15" customHeight="1">
      <c r="A72" s="219">
        <v>49</v>
      </c>
      <c r="B72" s="182">
        <v>90015</v>
      </c>
      <c r="C72" s="349">
        <v>6050</v>
      </c>
      <c r="D72" s="350"/>
      <c r="E72" s="183" t="s">
        <v>203</v>
      </c>
      <c r="F72" s="184">
        <v>2012</v>
      </c>
      <c r="G72" s="185">
        <v>32538</v>
      </c>
      <c r="H72" s="232">
        <f>SUM(K72:N72)</f>
        <v>32538</v>
      </c>
      <c r="I72" s="232"/>
      <c r="J72" s="232">
        <f t="shared" si="6"/>
        <v>32538</v>
      </c>
      <c r="K72" s="178">
        <v>32538</v>
      </c>
      <c r="L72" s="179"/>
      <c r="M72" s="192"/>
      <c r="N72" s="186"/>
      <c r="O72" s="321" t="s">
        <v>167</v>
      </c>
      <c r="P72" s="152"/>
    </row>
    <row r="73" spans="1:16" ht="24" customHeight="1">
      <c r="A73" s="219">
        <v>50</v>
      </c>
      <c r="B73" s="182">
        <v>90015</v>
      </c>
      <c r="C73" s="349">
        <v>6050</v>
      </c>
      <c r="D73" s="350"/>
      <c r="E73" s="329" t="s">
        <v>258</v>
      </c>
      <c r="F73" s="184">
        <v>2012</v>
      </c>
      <c r="G73" s="185">
        <v>65379</v>
      </c>
      <c r="H73" s="232"/>
      <c r="I73" s="232">
        <v>65379</v>
      </c>
      <c r="J73" s="232">
        <f>H73+I73</f>
        <v>65379</v>
      </c>
      <c r="K73" s="178">
        <v>65379</v>
      </c>
      <c r="L73" s="179"/>
      <c r="M73" s="192"/>
      <c r="N73" s="186"/>
      <c r="O73" s="327" t="s">
        <v>167</v>
      </c>
      <c r="P73" s="152"/>
    </row>
    <row r="74" spans="1:16" ht="15" customHeight="1">
      <c r="A74" s="219">
        <v>51</v>
      </c>
      <c r="B74" s="182">
        <v>90015</v>
      </c>
      <c r="C74" s="349">
        <v>6050</v>
      </c>
      <c r="D74" s="350"/>
      <c r="E74" s="183" t="s">
        <v>204</v>
      </c>
      <c r="F74" s="184">
        <v>2012</v>
      </c>
      <c r="G74" s="185">
        <v>30606</v>
      </c>
      <c r="H74" s="232">
        <f>SUM(K74:N74)</f>
        <v>30606</v>
      </c>
      <c r="I74" s="232"/>
      <c r="J74" s="232">
        <f t="shared" si="6"/>
        <v>30606</v>
      </c>
      <c r="K74" s="178">
        <v>30606</v>
      </c>
      <c r="L74" s="179"/>
      <c r="M74" s="192"/>
      <c r="N74" s="186"/>
      <c r="O74" s="277" t="s">
        <v>167</v>
      </c>
      <c r="P74" s="152"/>
    </row>
    <row r="75" spans="1:16" ht="24" customHeight="1">
      <c r="A75" s="219">
        <v>52</v>
      </c>
      <c r="B75" s="182">
        <v>90015</v>
      </c>
      <c r="C75" s="349">
        <v>6050</v>
      </c>
      <c r="D75" s="350"/>
      <c r="E75" s="183" t="s">
        <v>262</v>
      </c>
      <c r="F75" s="184">
        <v>2012</v>
      </c>
      <c r="G75" s="185">
        <v>192000</v>
      </c>
      <c r="H75" s="232"/>
      <c r="I75" s="232">
        <v>192000</v>
      </c>
      <c r="J75" s="232">
        <f>H75+I75</f>
        <v>192000</v>
      </c>
      <c r="K75" s="178">
        <v>192000</v>
      </c>
      <c r="L75" s="179"/>
      <c r="M75" s="192"/>
      <c r="N75" s="186"/>
      <c r="O75" s="327" t="s">
        <v>167</v>
      </c>
      <c r="P75" s="152"/>
    </row>
    <row r="76" spans="1:16" ht="15" customHeight="1">
      <c r="A76" s="219">
        <v>53</v>
      </c>
      <c r="B76" s="182">
        <v>90015</v>
      </c>
      <c r="C76" s="349">
        <v>6050</v>
      </c>
      <c r="D76" s="350"/>
      <c r="E76" s="183" t="s">
        <v>201</v>
      </c>
      <c r="F76" s="184">
        <v>2012</v>
      </c>
      <c r="G76" s="185">
        <v>10000</v>
      </c>
      <c r="H76" s="232">
        <f>SUM(K76:N76)</f>
        <v>10000</v>
      </c>
      <c r="I76" s="232"/>
      <c r="J76" s="232">
        <f t="shared" si="6"/>
        <v>10000</v>
      </c>
      <c r="K76" s="178">
        <v>10000</v>
      </c>
      <c r="L76" s="179"/>
      <c r="M76" s="192"/>
      <c r="N76" s="186"/>
      <c r="O76" s="271" t="s">
        <v>167</v>
      </c>
      <c r="P76" s="152"/>
    </row>
    <row r="77" spans="1:16" ht="15" customHeight="1">
      <c r="A77" s="219">
        <v>54</v>
      </c>
      <c r="B77" s="182">
        <v>90015</v>
      </c>
      <c r="C77" s="349">
        <v>6050</v>
      </c>
      <c r="D77" s="350"/>
      <c r="E77" s="183" t="s">
        <v>222</v>
      </c>
      <c r="F77" s="184">
        <v>2012</v>
      </c>
      <c r="G77" s="185">
        <v>10000</v>
      </c>
      <c r="H77" s="232">
        <v>10000</v>
      </c>
      <c r="I77" s="232"/>
      <c r="J77" s="232">
        <f>H77+I77</f>
        <v>10000</v>
      </c>
      <c r="K77" s="178">
        <v>10000</v>
      </c>
      <c r="L77" s="179"/>
      <c r="M77" s="192"/>
      <c r="N77" s="186"/>
      <c r="O77" s="271" t="s">
        <v>167</v>
      </c>
      <c r="P77" s="152"/>
    </row>
    <row r="78" spans="1:16" ht="24" customHeight="1">
      <c r="A78" s="219">
        <v>55</v>
      </c>
      <c r="B78" s="182">
        <v>90015</v>
      </c>
      <c r="C78" s="349">
        <v>6050</v>
      </c>
      <c r="D78" s="350"/>
      <c r="E78" s="331" t="s">
        <v>259</v>
      </c>
      <c r="F78" s="184">
        <v>2012</v>
      </c>
      <c r="G78" s="185">
        <v>108958</v>
      </c>
      <c r="H78" s="232"/>
      <c r="I78" s="330">
        <v>108958</v>
      </c>
      <c r="J78" s="232">
        <f>H78+I78</f>
        <v>108958</v>
      </c>
      <c r="K78" s="178">
        <v>108958</v>
      </c>
      <c r="L78" s="179"/>
      <c r="M78" s="192"/>
      <c r="N78" s="186"/>
      <c r="O78" s="327" t="s">
        <v>167</v>
      </c>
      <c r="P78" s="152"/>
    </row>
    <row r="79" spans="1:16" ht="24.75" customHeight="1">
      <c r="A79" s="219">
        <v>56</v>
      </c>
      <c r="B79" s="182">
        <v>90015</v>
      </c>
      <c r="C79" s="349">
        <v>6050</v>
      </c>
      <c r="D79" s="350"/>
      <c r="E79" s="183" t="s">
        <v>260</v>
      </c>
      <c r="F79" s="184">
        <v>2012</v>
      </c>
      <c r="G79" s="185">
        <v>37014</v>
      </c>
      <c r="H79" s="232"/>
      <c r="I79" s="330">
        <v>37014</v>
      </c>
      <c r="J79" s="232">
        <f>H79+I79</f>
        <v>37014</v>
      </c>
      <c r="K79" s="178">
        <v>37014</v>
      </c>
      <c r="L79" s="179"/>
      <c r="M79" s="192"/>
      <c r="N79" s="186"/>
      <c r="O79" s="327" t="s">
        <v>167</v>
      </c>
      <c r="P79" s="152"/>
    </row>
    <row r="80" spans="1:16" ht="15" customHeight="1">
      <c r="A80" s="219">
        <v>57</v>
      </c>
      <c r="B80" s="182">
        <v>90015</v>
      </c>
      <c r="C80" s="349">
        <v>6050</v>
      </c>
      <c r="D80" s="350"/>
      <c r="E80" s="183" t="s">
        <v>225</v>
      </c>
      <c r="F80" s="184">
        <v>2012</v>
      </c>
      <c r="G80" s="185">
        <v>45756</v>
      </c>
      <c r="H80" s="232">
        <v>45756</v>
      </c>
      <c r="I80" s="232"/>
      <c r="J80" s="232">
        <f t="shared" si="6"/>
        <v>45756</v>
      </c>
      <c r="K80" s="178">
        <v>45756</v>
      </c>
      <c r="L80" s="179"/>
      <c r="M80" s="192"/>
      <c r="N80" s="186"/>
      <c r="O80" s="304" t="s">
        <v>167</v>
      </c>
      <c r="P80" s="152"/>
    </row>
    <row r="81" spans="1:16" ht="21.75" customHeight="1">
      <c r="A81" s="219">
        <v>58</v>
      </c>
      <c r="B81" s="182">
        <v>90015</v>
      </c>
      <c r="C81" s="349">
        <v>6050</v>
      </c>
      <c r="D81" s="350"/>
      <c r="E81" s="183" t="s">
        <v>233</v>
      </c>
      <c r="F81" s="184">
        <v>2012</v>
      </c>
      <c r="G81" s="185">
        <v>10000</v>
      </c>
      <c r="H81" s="232">
        <f>SUM(K81:N81)</f>
        <v>10000</v>
      </c>
      <c r="I81" s="232"/>
      <c r="J81" s="232">
        <f t="shared" si="6"/>
        <v>10000</v>
      </c>
      <c r="K81" s="178">
        <v>10000</v>
      </c>
      <c r="L81" s="179"/>
      <c r="M81" s="192"/>
      <c r="N81" s="186"/>
      <c r="O81" s="304" t="s">
        <v>167</v>
      </c>
      <c r="P81" s="152"/>
    </row>
    <row r="82" spans="1:16" ht="15" customHeight="1">
      <c r="A82" s="219">
        <v>59</v>
      </c>
      <c r="B82" s="182">
        <v>90015</v>
      </c>
      <c r="C82" s="349">
        <v>6050</v>
      </c>
      <c r="D82" s="350"/>
      <c r="E82" s="183" t="s">
        <v>219</v>
      </c>
      <c r="F82" s="184">
        <v>2012</v>
      </c>
      <c r="G82" s="185">
        <v>7600</v>
      </c>
      <c r="H82" s="232">
        <v>7600</v>
      </c>
      <c r="I82" s="232"/>
      <c r="J82" s="232">
        <f>H82+I82</f>
        <v>7600</v>
      </c>
      <c r="K82" s="178">
        <v>7600</v>
      </c>
      <c r="L82" s="179"/>
      <c r="M82" s="192"/>
      <c r="N82" s="186"/>
      <c r="O82" s="269" t="s">
        <v>167</v>
      </c>
      <c r="P82" s="152"/>
    </row>
    <row r="83" spans="1:16" ht="24" customHeight="1">
      <c r="A83" s="219">
        <v>60</v>
      </c>
      <c r="B83" s="182">
        <v>90015</v>
      </c>
      <c r="C83" s="349">
        <v>6050</v>
      </c>
      <c r="D83" s="350"/>
      <c r="E83" s="183" t="s">
        <v>226</v>
      </c>
      <c r="F83" s="184">
        <v>2012</v>
      </c>
      <c r="G83" s="185">
        <v>42304</v>
      </c>
      <c r="H83" s="232">
        <v>101400</v>
      </c>
      <c r="I83" s="232">
        <v>-59096</v>
      </c>
      <c r="J83" s="232">
        <f t="shared" si="6"/>
        <v>42304</v>
      </c>
      <c r="K83" s="178">
        <v>42304</v>
      </c>
      <c r="L83" s="179"/>
      <c r="M83" s="192"/>
      <c r="N83" s="186"/>
      <c r="O83" s="259" t="s">
        <v>167</v>
      </c>
      <c r="P83" s="152"/>
    </row>
    <row r="84" spans="1:16" ht="24" customHeight="1">
      <c r="A84" s="219">
        <v>61</v>
      </c>
      <c r="B84" s="182">
        <v>90015</v>
      </c>
      <c r="C84" s="349">
        <v>6050</v>
      </c>
      <c r="D84" s="350"/>
      <c r="E84" s="325" t="s">
        <v>232</v>
      </c>
      <c r="F84" s="177">
        <v>2012</v>
      </c>
      <c r="G84" s="212">
        <v>106230</v>
      </c>
      <c r="H84" s="236">
        <v>106230</v>
      </c>
      <c r="I84" s="236"/>
      <c r="J84" s="236">
        <f t="shared" si="6"/>
        <v>106230</v>
      </c>
      <c r="K84" s="178">
        <v>106230</v>
      </c>
      <c r="L84" s="179"/>
      <c r="M84" s="192"/>
      <c r="N84" s="186"/>
      <c r="O84" s="229" t="s">
        <v>167</v>
      </c>
      <c r="P84" s="152"/>
    </row>
    <row r="85" spans="1:16" ht="12.75" customHeight="1">
      <c r="A85" s="219">
        <v>62</v>
      </c>
      <c r="B85" s="182">
        <v>90015</v>
      </c>
      <c r="C85" s="349">
        <v>6050</v>
      </c>
      <c r="D85" s="350"/>
      <c r="E85" s="183" t="s">
        <v>205</v>
      </c>
      <c r="F85" s="184">
        <v>2012</v>
      </c>
      <c r="G85" s="185">
        <v>59722</v>
      </c>
      <c r="H85" s="232">
        <f>SUM(K85:N85)</f>
        <v>59722</v>
      </c>
      <c r="I85" s="232"/>
      <c r="J85" s="232">
        <f t="shared" si="6"/>
        <v>59722</v>
      </c>
      <c r="K85" s="178">
        <v>59722</v>
      </c>
      <c r="L85" s="179"/>
      <c r="M85" s="192"/>
      <c r="N85" s="186"/>
      <c r="O85" s="345" t="s">
        <v>167</v>
      </c>
      <c r="P85" s="152"/>
    </row>
    <row r="86" spans="1:16" ht="15" customHeight="1">
      <c r="A86" s="219">
        <v>63</v>
      </c>
      <c r="B86" s="182">
        <v>90015</v>
      </c>
      <c r="C86" s="349">
        <v>6050</v>
      </c>
      <c r="D86" s="351"/>
      <c r="E86" s="183" t="s">
        <v>194</v>
      </c>
      <c r="F86" s="184">
        <v>2012</v>
      </c>
      <c r="G86" s="185">
        <v>10000</v>
      </c>
      <c r="H86" s="232">
        <f>SUM(K86:N86)</f>
        <v>10000</v>
      </c>
      <c r="I86" s="232"/>
      <c r="J86" s="236">
        <f t="shared" si="6"/>
        <v>10000</v>
      </c>
      <c r="K86" s="178">
        <v>10000</v>
      </c>
      <c r="L86" s="179"/>
      <c r="M86" s="192"/>
      <c r="N86" s="186"/>
      <c r="O86" s="229" t="s">
        <v>167</v>
      </c>
      <c r="P86" s="152"/>
    </row>
    <row r="87" spans="1:16" ht="21" customHeight="1">
      <c r="A87" s="219">
        <v>64</v>
      </c>
      <c r="B87" s="182">
        <v>90015</v>
      </c>
      <c r="C87" s="349">
        <v>6050</v>
      </c>
      <c r="D87" s="351"/>
      <c r="E87" s="183" t="s">
        <v>257</v>
      </c>
      <c r="F87" s="184">
        <v>2012</v>
      </c>
      <c r="G87" s="185">
        <v>60777</v>
      </c>
      <c r="H87" s="232">
        <f>SUM(K87:N87)</f>
        <v>60777</v>
      </c>
      <c r="I87" s="232"/>
      <c r="J87" s="232">
        <f>H87+I87</f>
        <v>60777</v>
      </c>
      <c r="K87" s="178">
        <v>60777</v>
      </c>
      <c r="L87" s="179"/>
      <c r="M87" s="192"/>
      <c r="N87" s="186"/>
      <c r="O87" s="342" t="s">
        <v>167</v>
      </c>
      <c r="P87" s="152"/>
    </row>
    <row r="88" spans="1:16" ht="17.25" customHeight="1">
      <c r="A88" s="202"/>
      <c r="B88" s="203"/>
      <c r="C88" s="363"/>
      <c r="D88" s="364"/>
      <c r="E88" s="204" t="s">
        <v>190</v>
      </c>
      <c r="F88" s="213">
        <f>F89</f>
        <v>2012</v>
      </c>
      <c r="G88" s="172">
        <f>SUM(G89:G89)</f>
        <v>30000</v>
      </c>
      <c r="H88" s="233">
        <f>H89</f>
        <v>30000</v>
      </c>
      <c r="I88" s="233">
        <f>I89</f>
        <v>0</v>
      </c>
      <c r="J88" s="233">
        <f>J89</f>
        <v>30000</v>
      </c>
      <c r="K88" s="172">
        <f>SUM(K89:K89)</f>
        <v>30000</v>
      </c>
      <c r="L88" s="173">
        <f>SUM(L89:L89)</f>
        <v>0</v>
      </c>
      <c r="M88" s="173"/>
      <c r="N88" s="173"/>
      <c r="O88" s="191"/>
      <c r="P88" s="152"/>
    </row>
    <row r="89" spans="1:16" ht="14.25" customHeight="1">
      <c r="A89" s="326">
        <v>65</v>
      </c>
      <c r="B89" s="182">
        <v>92605</v>
      </c>
      <c r="C89" s="349">
        <v>6060</v>
      </c>
      <c r="D89" s="350"/>
      <c r="E89" s="183" t="s">
        <v>252</v>
      </c>
      <c r="F89" s="184">
        <v>2012</v>
      </c>
      <c r="G89" s="185">
        <v>30000</v>
      </c>
      <c r="H89" s="232">
        <v>30000</v>
      </c>
      <c r="I89" s="232"/>
      <c r="J89" s="232">
        <f>H89+I89</f>
        <v>30000</v>
      </c>
      <c r="K89" s="178">
        <v>30000</v>
      </c>
      <c r="L89" s="179"/>
      <c r="M89" s="332"/>
      <c r="N89" s="332"/>
      <c r="O89" s="327" t="s">
        <v>186</v>
      </c>
      <c r="P89" s="152"/>
    </row>
    <row r="90" spans="1:16" ht="18" customHeight="1">
      <c r="A90" s="231" t="s">
        <v>184</v>
      </c>
      <c r="B90" s="237" t="s">
        <v>211</v>
      </c>
      <c r="C90" s="238"/>
      <c r="D90" s="238"/>
      <c r="E90" s="239"/>
      <c r="F90" s="240">
        <v>2012</v>
      </c>
      <c r="G90" s="233">
        <f>SUM(G91:G97)</f>
        <v>2965924</v>
      </c>
      <c r="H90" s="233">
        <f>SUM(H91:H97)</f>
        <v>2965924</v>
      </c>
      <c r="I90" s="233">
        <f>SUM(I91:I97)</f>
        <v>0</v>
      </c>
      <c r="J90" s="233">
        <f>SUM(J91:J97)</f>
        <v>2965924</v>
      </c>
      <c r="K90" s="233">
        <f>SUM(K91:K97)</f>
        <v>2965924</v>
      </c>
      <c r="L90" s="241"/>
      <c r="M90" s="241"/>
      <c r="N90" s="241"/>
      <c r="O90" s="241"/>
      <c r="P90" s="152"/>
    </row>
    <row r="91" spans="1:16" ht="32.25" customHeight="1">
      <c r="A91" s="175">
        <v>66</v>
      </c>
      <c r="B91" s="182">
        <v>15011</v>
      </c>
      <c r="C91" s="349">
        <v>6639</v>
      </c>
      <c r="D91" s="351"/>
      <c r="E91" s="183" t="s">
        <v>174</v>
      </c>
      <c r="F91" s="177">
        <v>2012</v>
      </c>
      <c r="G91" s="185">
        <v>18061</v>
      </c>
      <c r="H91" s="242">
        <f>K91</f>
        <v>18061</v>
      </c>
      <c r="I91" s="242"/>
      <c r="J91" s="242">
        <f>H91+I91</f>
        <v>18061</v>
      </c>
      <c r="K91" s="178">
        <v>18061</v>
      </c>
      <c r="L91" s="179"/>
      <c r="M91" s="214"/>
      <c r="N91" s="179"/>
      <c r="O91" s="296" t="s">
        <v>236</v>
      </c>
      <c r="P91" s="152"/>
    </row>
    <row r="92" spans="1:16" ht="22.5" customHeight="1">
      <c r="A92" s="174">
        <v>67</v>
      </c>
      <c r="B92" s="182">
        <v>60013</v>
      </c>
      <c r="C92" s="349">
        <v>6300</v>
      </c>
      <c r="D92" s="351"/>
      <c r="E92" s="183" t="s">
        <v>195</v>
      </c>
      <c r="F92" s="177">
        <v>2012</v>
      </c>
      <c r="G92" s="185">
        <v>699304</v>
      </c>
      <c r="H92" s="242">
        <f>K92</f>
        <v>699304</v>
      </c>
      <c r="I92" s="242"/>
      <c r="J92" s="242">
        <f aca="true" t="shared" si="7" ref="J92:J97">H92+I92</f>
        <v>699304</v>
      </c>
      <c r="K92" s="178">
        <v>699304</v>
      </c>
      <c r="L92" s="179"/>
      <c r="M92" s="214"/>
      <c r="N92" s="179"/>
      <c r="O92" s="296" t="s">
        <v>167</v>
      </c>
      <c r="P92" s="152"/>
    </row>
    <row r="93" spans="1:16" ht="15" customHeight="1">
      <c r="A93" s="175">
        <v>68</v>
      </c>
      <c r="B93" s="182">
        <v>60013</v>
      </c>
      <c r="C93" s="349">
        <v>6300</v>
      </c>
      <c r="D93" s="351"/>
      <c r="E93" s="183" t="s">
        <v>178</v>
      </c>
      <c r="F93" s="177">
        <v>2012</v>
      </c>
      <c r="G93" s="185">
        <v>93940</v>
      </c>
      <c r="H93" s="242">
        <f>K93</f>
        <v>93940</v>
      </c>
      <c r="I93" s="242"/>
      <c r="J93" s="242">
        <f t="shared" si="7"/>
        <v>93940</v>
      </c>
      <c r="K93" s="178">
        <v>93940</v>
      </c>
      <c r="L93" s="179"/>
      <c r="M93" s="214"/>
      <c r="N93" s="179"/>
      <c r="O93" s="296" t="s">
        <v>167</v>
      </c>
      <c r="P93" s="152"/>
    </row>
    <row r="94" spans="1:16" ht="15" customHeight="1">
      <c r="A94" s="346">
        <v>69</v>
      </c>
      <c r="B94" s="175">
        <v>60014</v>
      </c>
      <c r="C94" s="352">
        <v>6300</v>
      </c>
      <c r="D94" s="358"/>
      <c r="E94" s="176" t="s">
        <v>192</v>
      </c>
      <c r="F94" s="218">
        <v>2012</v>
      </c>
      <c r="G94" s="178">
        <v>50000</v>
      </c>
      <c r="H94" s="232">
        <f>SUM(K94:N94)</f>
        <v>50000</v>
      </c>
      <c r="I94" s="232"/>
      <c r="J94" s="242">
        <f t="shared" si="7"/>
        <v>50000</v>
      </c>
      <c r="K94" s="178">
        <v>50000</v>
      </c>
      <c r="L94" s="179"/>
      <c r="M94" s="180"/>
      <c r="N94" s="180"/>
      <c r="O94" s="296" t="s">
        <v>167</v>
      </c>
      <c r="P94" s="152"/>
    </row>
    <row r="95" spans="1:16" ht="27" customHeight="1">
      <c r="A95" s="175">
        <v>70</v>
      </c>
      <c r="B95" s="175">
        <v>60014</v>
      </c>
      <c r="C95" s="352">
        <v>6300</v>
      </c>
      <c r="D95" s="358"/>
      <c r="E95" s="176" t="s">
        <v>193</v>
      </c>
      <c r="F95" s="218">
        <v>2012</v>
      </c>
      <c r="G95" s="178">
        <v>100000</v>
      </c>
      <c r="H95" s="232">
        <f>SUM(K95:N95)</f>
        <v>100000</v>
      </c>
      <c r="I95" s="232"/>
      <c r="J95" s="242">
        <f t="shared" si="7"/>
        <v>100000</v>
      </c>
      <c r="K95" s="178">
        <v>100000</v>
      </c>
      <c r="L95" s="179"/>
      <c r="M95" s="180"/>
      <c r="N95" s="180"/>
      <c r="O95" s="296" t="s">
        <v>167</v>
      </c>
      <c r="P95" s="152"/>
    </row>
    <row r="96" spans="1:16" ht="15" customHeight="1">
      <c r="A96" s="346">
        <v>71</v>
      </c>
      <c r="B96" s="175">
        <v>60014</v>
      </c>
      <c r="C96" s="352">
        <v>6300</v>
      </c>
      <c r="D96" s="358"/>
      <c r="E96" s="176" t="s">
        <v>227</v>
      </c>
      <c r="F96" s="218">
        <v>2012</v>
      </c>
      <c r="G96" s="178">
        <v>2000000</v>
      </c>
      <c r="H96" s="232">
        <f>SUM(K96:N96)</f>
        <v>2000000</v>
      </c>
      <c r="I96" s="232"/>
      <c r="J96" s="242">
        <f t="shared" si="7"/>
        <v>2000000</v>
      </c>
      <c r="K96" s="178">
        <v>2000000</v>
      </c>
      <c r="L96" s="179"/>
      <c r="M96" s="180"/>
      <c r="N96" s="180"/>
      <c r="O96" s="296" t="s">
        <v>167</v>
      </c>
      <c r="P96" s="152"/>
    </row>
    <row r="97" spans="1:16" ht="33.75" customHeight="1" thickBot="1">
      <c r="A97" s="175">
        <v>72</v>
      </c>
      <c r="B97" s="182">
        <v>75095</v>
      </c>
      <c r="C97" s="361">
        <v>6639</v>
      </c>
      <c r="D97" s="362"/>
      <c r="E97" s="183" t="s">
        <v>175</v>
      </c>
      <c r="F97" s="177">
        <v>2012</v>
      </c>
      <c r="G97" s="185">
        <v>4619</v>
      </c>
      <c r="H97" s="242">
        <f>K97</f>
        <v>4619</v>
      </c>
      <c r="I97" s="242"/>
      <c r="J97" s="242">
        <f t="shared" si="7"/>
        <v>4619</v>
      </c>
      <c r="K97" s="178">
        <v>4619</v>
      </c>
      <c r="L97" s="179"/>
      <c r="M97" s="214"/>
      <c r="N97" s="179"/>
      <c r="O97" s="296" t="s">
        <v>236</v>
      </c>
      <c r="P97" s="152"/>
    </row>
    <row r="98" spans="1:16" ht="19.5" customHeight="1" thickBot="1" thickTop="1">
      <c r="A98" s="383" t="s">
        <v>185</v>
      </c>
      <c r="B98" s="384"/>
      <c r="C98" s="384"/>
      <c r="D98" s="384"/>
      <c r="E98" s="385"/>
      <c r="F98" s="215"/>
      <c r="G98" s="216">
        <f aca="true" t="shared" si="8" ref="G98:N98">G90+G12</f>
        <v>14861287</v>
      </c>
      <c r="H98" s="216">
        <f t="shared" si="8"/>
        <v>15139494</v>
      </c>
      <c r="I98" s="216">
        <f t="shared" si="8"/>
        <v>321793</v>
      </c>
      <c r="J98" s="216">
        <f t="shared" si="8"/>
        <v>15461287</v>
      </c>
      <c r="K98" s="216">
        <f t="shared" si="8"/>
        <v>13681872</v>
      </c>
      <c r="L98" s="216">
        <f t="shared" si="8"/>
        <v>0</v>
      </c>
      <c r="M98" s="216">
        <f t="shared" si="8"/>
        <v>0</v>
      </c>
      <c r="N98" s="216">
        <f t="shared" si="8"/>
        <v>1779415</v>
      </c>
      <c r="O98" s="217">
        <f>O90+O4</f>
        <v>0</v>
      </c>
      <c r="P98" s="160">
        <f>N98+K98</f>
        <v>15461287</v>
      </c>
    </row>
    <row r="99" spans="1:16" ht="9" customHeight="1" thickTop="1">
      <c r="A99" s="306"/>
      <c r="B99" s="306"/>
      <c r="C99" s="306"/>
      <c r="D99" s="306"/>
      <c r="E99" s="306"/>
      <c r="F99" s="307"/>
      <c r="G99" s="308"/>
      <c r="H99" s="308"/>
      <c r="I99" s="308"/>
      <c r="J99" s="308"/>
      <c r="K99" s="308"/>
      <c r="L99" s="308"/>
      <c r="M99" s="308"/>
      <c r="N99" s="308"/>
      <c r="O99" s="309"/>
      <c r="P99" s="160"/>
    </row>
    <row r="100" spans="1:16" ht="30.75" customHeight="1">
      <c r="A100" s="400" t="s">
        <v>253</v>
      </c>
      <c r="B100" s="401"/>
      <c r="C100" s="401"/>
      <c r="D100" s="401"/>
      <c r="E100" s="401"/>
      <c r="F100" s="401"/>
      <c r="G100" s="401"/>
      <c r="H100" s="401"/>
      <c r="I100" s="401"/>
      <c r="J100" s="401"/>
      <c r="K100" s="401"/>
      <c r="L100" s="401"/>
      <c r="M100" s="401"/>
      <c r="N100" s="401"/>
      <c r="O100" s="401"/>
      <c r="P100" s="160"/>
    </row>
    <row r="101" spans="1:16" ht="18" customHeight="1">
      <c r="A101" s="317"/>
      <c r="B101" s="317"/>
      <c r="C101" s="317"/>
      <c r="D101" s="317"/>
      <c r="E101" s="317"/>
      <c r="F101" s="318"/>
      <c r="G101" s="319"/>
      <c r="H101" s="319"/>
      <c r="I101" s="319"/>
      <c r="J101" s="319"/>
      <c r="K101" s="319"/>
      <c r="L101" s="319"/>
      <c r="M101" s="319"/>
      <c r="N101" s="319"/>
      <c r="O101" s="320"/>
      <c r="P101" s="160"/>
    </row>
    <row r="102" spans="1:16" ht="22.5" customHeight="1">
      <c r="A102" s="310"/>
      <c r="B102" s="310"/>
      <c r="C102" s="310"/>
      <c r="D102" s="310"/>
      <c r="E102" s="311"/>
      <c r="F102" s="312"/>
      <c r="G102" s="313"/>
      <c r="H102" s="314"/>
      <c r="I102" s="314"/>
      <c r="J102" s="314"/>
      <c r="K102" s="314"/>
      <c r="L102" s="315"/>
      <c r="M102" s="316"/>
      <c r="N102" s="316"/>
      <c r="O102" s="152"/>
      <c r="P102" s="160">
        <f>H98+I98</f>
        <v>15461287</v>
      </c>
    </row>
    <row r="103" spans="8:10" ht="4.5" customHeight="1">
      <c r="H103" s="220"/>
      <c r="I103" s="220"/>
      <c r="J103" s="220"/>
    </row>
    <row r="104" spans="1:16" ht="25.5" customHeight="1">
      <c r="A104" s="376"/>
      <c r="B104" s="376"/>
      <c r="C104" s="376"/>
      <c r="D104" s="376"/>
      <c r="E104" s="376"/>
      <c r="F104" s="376"/>
      <c r="G104" s="376"/>
      <c r="H104" s="159"/>
      <c r="I104" s="159"/>
      <c r="J104" s="159"/>
      <c r="K104" s="154"/>
      <c r="L104" s="156"/>
      <c r="M104" s="156"/>
      <c r="N104" s="156"/>
      <c r="O104" s="156"/>
      <c r="P104" s="149"/>
    </row>
    <row r="105" spans="1:16" ht="13.5" customHeight="1">
      <c r="A105" s="155"/>
      <c r="B105" s="157"/>
      <c r="C105" s="157"/>
      <c r="D105" s="157"/>
      <c r="E105" s="158"/>
      <c r="F105" s="158"/>
      <c r="G105" s="158"/>
      <c r="H105" s="158"/>
      <c r="I105" s="158"/>
      <c r="J105" s="158"/>
      <c r="K105" s="154"/>
      <c r="L105" s="156"/>
      <c r="M105" s="156"/>
      <c r="N105" s="156"/>
      <c r="O105" s="156"/>
      <c r="P105" s="149"/>
    </row>
    <row r="106" spans="1:16" ht="13.5" customHeight="1">
      <c r="A106" s="155"/>
      <c r="B106" s="157"/>
      <c r="C106" s="157"/>
      <c r="D106" s="157"/>
      <c r="E106" s="158"/>
      <c r="F106" s="158"/>
      <c r="G106" s="158"/>
      <c r="H106" s="158"/>
      <c r="I106" s="158"/>
      <c r="J106" s="158"/>
      <c r="K106" s="154"/>
      <c r="L106" s="156"/>
      <c r="M106" s="156"/>
      <c r="N106" s="156"/>
      <c r="O106" s="156"/>
      <c r="P106" s="149"/>
    </row>
    <row r="107" spans="1:15" ht="13.5" customHeight="1">
      <c r="A107" s="155"/>
      <c r="B107" s="157"/>
      <c r="C107" s="157"/>
      <c r="D107" s="157"/>
      <c r="E107" s="157"/>
      <c r="F107" s="157"/>
      <c r="G107" s="157"/>
      <c r="H107" s="157"/>
      <c r="I107" s="157"/>
      <c r="J107" s="157"/>
      <c r="K107" s="154"/>
      <c r="L107" s="154"/>
      <c r="M107" s="154"/>
      <c r="N107" s="154"/>
      <c r="O107" s="154"/>
    </row>
  </sheetData>
  <sheetProtection/>
  <mergeCells count="107">
    <mergeCell ref="C16:D16"/>
    <mergeCell ref="C55:D55"/>
    <mergeCell ref="A100:O100"/>
    <mergeCell ref="I8:I10"/>
    <mergeCell ref="C87:D87"/>
    <mergeCell ref="C71:D71"/>
    <mergeCell ref="C69:D69"/>
    <mergeCell ref="C12:D12"/>
    <mergeCell ref="C23:D23"/>
    <mergeCell ref="C77:D77"/>
    <mergeCell ref="C80:D80"/>
    <mergeCell ref="A6:N6"/>
    <mergeCell ref="G8:G10"/>
    <mergeCell ref="M9:M10"/>
    <mergeCell ref="L9:L10"/>
    <mergeCell ref="A8:A10"/>
    <mergeCell ref="B8:B10"/>
    <mergeCell ref="J8:J10"/>
    <mergeCell ref="C36:D36"/>
    <mergeCell ref="C21:D21"/>
    <mergeCell ref="A104:G104"/>
    <mergeCell ref="F8:F10"/>
    <mergeCell ref="H8:H10"/>
    <mergeCell ref="E43:E45"/>
    <mergeCell ref="A98:E98"/>
    <mergeCell ref="A43:A45"/>
    <mergeCell ref="B43:B45"/>
    <mergeCell ref="C8:D10"/>
    <mergeCell ref="C11:D11"/>
    <mergeCell ref="C81:D81"/>
    <mergeCell ref="C65:D65"/>
    <mergeCell ref="C59:D59"/>
    <mergeCell ref="C63:D63"/>
    <mergeCell ref="C51:D51"/>
    <mergeCell ref="C48:D48"/>
    <mergeCell ref="C49:D49"/>
    <mergeCell ref="C52:D52"/>
    <mergeCell ref="C60:D60"/>
    <mergeCell ref="C64:D64"/>
    <mergeCell ref="C57:D57"/>
    <mergeCell ref="C35:D35"/>
    <mergeCell ref="C50:D50"/>
    <mergeCell ref="O8:O10"/>
    <mergeCell ref="N9:N10"/>
    <mergeCell ref="K9:K10"/>
    <mergeCell ref="K8:N8"/>
    <mergeCell ref="C20:D20"/>
    <mergeCell ref="F43:F45"/>
    <mergeCell ref="C28:D28"/>
    <mergeCell ref="C29:D29"/>
    <mergeCell ref="E8:E10"/>
    <mergeCell ref="O43:O45"/>
    <mergeCell ref="C72:D72"/>
    <mergeCell ref="C25:D25"/>
    <mergeCell ref="C26:D26"/>
    <mergeCell ref="C27:D27"/>
    <mergeCell ref="C33:D33"/>
    <mergeCell ref="C39:D39"/>
    <mergeCell ref="C40:D40"/>
    <mergeCell ref="C34:D34"/>
    <mergeCell ref="C84:D84"/>
    <mergeCell ref="C88:D88"/>
    <mergeCell ref="C30:D30"/>
    <mergeCell ref="C31:D31"/>
    <mergeCell ref="C53:D53"/>
    <mergeCell ref="C58:D58"/>
    <mergeCell ref="C56:D56"/>
    <mergeCell ref="C42:D42"/>
    <mergeCell ref="C41:D41"/>
    <mergeCell ref="C82:D82"/>
    <mergeCell ref="C89:D89"/>
    <mergeCell ref="C97:D97"/>
    <mergeCell ref="C91:D91"/>
    <mergeCell ref="C92:D92"/>
    <mergeCell ref="C93:D93"/>
    <mergeCell ref="C94:D94"/>
    <mergeCell ref="C96:D96"/>
    <mergeCell ref="C85:D85"/>
    <mergeCell ref="C95:D95"/>
    <mergeCell ref="C61:D61"/>
    <mergeCell ref="C62:D62"/>
    <mergeCell ref="C70:D70"/>
    <mergeCell ref="C76:D76"/>
    <mergeCell ref="C86:D86"/>
    <mergeCell ref="C78:D78"/>
    <mergeCell ref="C79:D79"/>
    <mergeCell ref="C83:D83"/>
    <mergeCell ref="C74:D74"/>
    <mergeCell ref="C13:D13"/>
    <mergeCell ref="C14:D14"/>
    <mergeCell ref="C15:D15"/>
    <mergeCell ref="C18:D18"/>
    <mergeCell ref="C19:D19"/>
    <mergeCell ref="C32:D32"/>
    <mergeCell ref="C22:D22"/>
    <mergeCell ref="C66:D66"/>
    <mergeCell ref="C24:D24"/>
    <mergeCell ref="C67:D67"/>
    <mergeCell ref="C68:D68"/>
    <mergeCell ref="C54:D54"/>
    <mergeCell ref="C75:D75"/>
    <mergeCell ref="C17:D17"/>
    <mergeCell ref="C38:D38"/>
    <mergeCell ref="C37:D37"/>
    <mergeCell ref="C47:D47"/>
    <mergeCell ref="C46:D46"/>
    <mergeCell ref="C73:D73"/>
  </mergeCells>
  <printOptions horizontalCentered="1"/>
  <pageMargins left="0.15748031496062992" right="0.15748031496062992" top="0.5511811023622047" bottom="0.5511811023622047" header="0.31496062992125984" footer="0.2362204724409449"/>
  <pageSetup horizontalDpi="1200" verticalDpi="1200" orientation="landscape" paperSize="9" scale="98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zoomScalePageLayoutView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434" t="s">
        <v>93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436" t="s">
        <v>1</v>
      </c>
      <c r="B10" s="437" t="s">
        <v>0</v>
      </c>
      <c r="C10" s="437" t="s">
        <v>7</v>
      </c>
      <c r="D10" s="437" t="s">
        <v>8</v>
      </c>
      <c r="E10" s="438" t="s">
        <v>9</v>
      </c>
      <c r="F10" s="402" t="s">
        <v>96</v>
      </c>
      <c r="G10" s="409" t="s">
        <v>98</v>
      </c>
      <c r="H10" s="377" t="s">
        <v>86</v>
      </c>
      <c r="I10" s="409"/>
      <c r="J10" s="409"/>
      <c r="K10" s="409"/>
      <c r="L10" s="409"/>
      <c r="M10" s="409"/>
      <c r="N10" s="409"/>
      <c r="O10" s="409"/>
      <c r="P10" s="412"/>
    </row>
    <row r="11" spans="1:16" s="2" customFormat="1" ht="12.75" customHeight="1" thickBot="1">
      <c r="A11" s="436"/>
      <c r="B11" s="437"/>
      <c r="C11" s="437"/>
      <c r="D11" s="437"/>
      <c r="E11" s="438"/>
      <c r="F11" s="407"/>
      <c r="G11" s="410"/>
      <c r="H11" s="413">
        <v>2003</v>
      </c>
      <c r="I11" s="414"/>
      <c r="J11" s="414"/>
      <c r="K11" s="414"/>
      <c r="L11" s="414"/>
      <c r="M11" s="415"/>
      <c r="N11" s="416">
        <v>2004</v>
      </c>
      <c r="O11" s="417"/>
      <c r="P11" s="5">
        <v>2005</v>
      </c>
    </row>
    <row r="12" spans="1:16" s="2" customFormat="1" ht="9.75" customHeight="1" thickTop="1">
      <c r="A12" s="436"/>
      <c r="B12" s="437"/>
      <c r="C12" s="437"/>
      <c r="D12" s="437"/>
      <c r="E12" s="438"/>
      <c r="F12" s="407"/>
      <c r="G12" s="410"/>
      <c r="H12" s="418" t="s">
        <v>95</v>
      </c>
      <c r="I12" s="379" t="s">
        <v>13</v>
      </c>
      <c r="J12" s="411"/>
      <c r="K12" s="411"/>
      <c r="L12" s="411"/>
      <c r="M12" s="420"/>
      <c r="N12" s="409" t="s">
        <v>16</v>
      </c>
      <c r="O12" s="421"/>
      <c r="P12" s="437" t="s">
        <v>16</v>
      </c>
    </row>
    <row r="13" spans="1:16" s="2" customFormat="1" ht="9.75" customHeight="1">
      <c r="A13" s="436"/>
      <c r="B13" s="437"/>
      <c r="C13" s="437"/>
      <c r="D13" s="437"/>
      <c r="E13" s="438"/>
      <c r="F13" s="407"/>
      <c r="G13" s="410"/>
      <c r="H13" s="419"/>
      <c r="I13" s="439" t="s">
        <v>14</v>
      </c>
      <c r="J13" s="438" t="s">
        <v>12</v>
      </c>
      <c r="K13" s="441"/>
      <c r="L13" s="441"/>
      <c r="M13" s="442"/>
      <c r="N13" s="410"/>
      <c r="O13" s="422"/>
      <c r="P13" s="437"/>
    </row>
    <row r="14" spans="1:16" s="2" customFormat="1" ht="29.25">
      <c r="A14" s="436"/>
      <c r="B14" s="437"/>
      <c r="C14" s="437"/>
      <c r="D14" s="437"/>
      <c r="E14" s="438"/>
      <c r="F14" s="408"/>
      <c r="G14" s="411"/>
      <c r="H14" s="419"/>
      <c r="I14" s="440"/>
      <c r="J14" s="34" t="s">
        <v>10</v>
      </c>
      <c r="K14" s="34" t="s">
        <v>11</v>
      </c>
      <c r="L14" s="438" t="s">
        <v>15</v>
      </c>
      <c r="M14" s="442"/>
      <c r="N14" s="411"/>
      <c r="O14" s="423"/>
      <c r="P14" s="437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428">
        <v>12</v>
      </c>
      <c r="M15" s="429"/>
      <c r="N15" s="430">
        <v>13</v>
      </c>
      <c r="O15" s="431"/>
      <c r="P15" s="48">
        <v>14</v>
      </c>
    </row>
    <row r="16" spans="1:16" ht="10.5" hidden="1" thickTop="1">
      <c r="A16" s="432">
        <v>1</v>
      </c>
      <c r="B16" s="432" t="s">
        <v>26</v>
      </c>
      <c r="C16" s="433" t="s">
        <v>27</v>
      </c>
      <c r="D16" s="432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427"/>
      <c r="B17" s="427"/>
      <c r="C17" s="425"/>
      <c r="D17" s="427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426">
        <v>2</v>
      </c>
      <c r="B18" s="426" t="s">
        <v>6</v>
      </c>
      <c r="C18" s="424" t="s">
        <v>105</v>
      </c>
      <c r="D18" s="426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427"/>
      <c r="B19" s="427"/>
      <c r="C19" s="425"/>
      <c r="D19" s="427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426">
        <v>3</v>
      </c>
      <c r="B20" s="426" t="s">
        <v>81</v>
      </c>
      <c r="C20" s="424" t="s">
        <v>107</v>
      </c>
      <c r="D20" s="426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427"/>
      <c r="B21" s="427"/>
      <c r="C21" s="425"/>
      <c r="D21" s="427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426">
        <v>4</v>
      </c>
      <c r="B22" s="426" t="s">
        <v>26</v>
      </c>
      <c r="C22" s="424" t="s">
        <v>28</v>
      </c>
      <c r="D22" s="426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427"/>
      <c r="B23" s="427"/>
      <c r="C23" s="425"/>
      <c r="D23" s="427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426">
        <v>5</v>
      </c>
      <c r="B24" s="432" t="s">
        <v>26</v>
      </c>
      <c r="C24" s="433" t="s">
        <v>104</v>
      </c>
      <c r="D24" s="432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427"/>
      <c r="B25" s="427"/>
      <c r="C25" s="425"/>
      <c r="D25" s="427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426">
        <v>6</v>
      </c>
      <c r="B26" s="432" t="s">
        <v>26</v>
      </c>
      <c r="C26" s="433" t="s">
        <v>29</v>
      </c>
      <c r="D26" s="432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427"/>
      <c r="B27" s="427"/>
      <c r="C27" s="425"/>
      <c r="D27" s="427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426">
        <v>7</v>
      </c>
      <c r="B28" s="432" t="s">
        <v>6</v>
      </c>
      <c r="C28" s="433" t="s">
        <v>130</v>
      </c>
      <c r="D28" s="432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427"/>
      <c r="B29" s="427"/>
      <c r="C29" s="425"/>
      <c r="D29" s="427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426">
        <v>8</v>
      </c>
      <c r="B30" s="432" t="s">
        <v>26</v>
      </c>
      <c r="C30" s="433" t="s">
        <v>31</v>
      </c>
      <c r="D30" s="432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432"/>
      <c r="B31" s="432"/>
      <c r="C31" s="433"/>
      <c r="D31" s="432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427"/>
      <c r="B32" s="427"/>
      <c r="C32" s="425"/>
      <c r="D32" s="427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426">
        <v>9</v>
      </c>
      <c r="B33" s="426" t="s">
        <v>6</v>
      </c>
      <c r="C33" s="424" t="s">
        <v>30</v>
      </c>
      <c r="D33" s="426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427"/>
      <c r="B34" s="443"/>
      <c r="C34" s="443"/>
      <c r="D34" s="443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426">
        <v>10</v>
      </c>
      <c r="B35" s="432" t="s">
        <v>26</v>
      </c>
      <c r="C35" s="433" t="s">
        <v>33</v>
      </c>
      <c r="D35" s="432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427"/>
      <c r="B36" s="427"/>
      <c r="C36" s="425"/>
      <c r="D36" s="427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426">
        <v>11</v>
      </c>
      <c r="B37" s="432" t="s">
        <v>26</v>
      </c>
      <c r="C37" s="433" t="s">
        <v>88</v>
      </c>
      <c r="D37" s="432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427"/>
      <c r="B38" s="427"/>
      <c r="C38" s="425"/>
      <c r="D38" s="427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426">
        <v>12</v>
      </c>
      <c r="B39" s="432" t="s">
        <v>26</v>
      </c>
      <c r="C39" s="433" t="s">
        <v>3</v>
      </c>
      <c r="D39" s="432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427"/>
      <c r="B40" s="427"/>
      <c r="C40" s="425"/>
      <c r="D40" s="427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426">
        <v>13</v>
      </c>
      <c r="B41" s="432" t="s">
        <v>26</v>
      </c>
      <c r="C41" s="433" t="s">
        <v>34</v>
      </c>
      <c r="D41" s="432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427"/>
      <c r="B42" s="427"/>
      <c r="C42" s="425"/>
      <c r="D42" s="427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426">
        <v>14</v>
      </c>
      <c r="B43" s="432" t="s">
        <v>26</v>
      </c>
      <c r="C43" s="433" t="s">
        <v>62</v>
      </c>
      <c r="D43" s="432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427"/>
      <c r="B44" s="427"/>
      <c r="C44" s="425"/>
      <c r="D44" s="427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426">
        <v>15</v>
      </c>
      <c r="B45" s="432" t="s">
        <v>26</v>
      </c>
      <c r="C45" s="433" t="s">
        <v>35</v>
      </c>
      <c r="D45" s="432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427"/>
      <c r="B46" s="427"/>
      <c r="C46" s="425"/>
      <c r="D46" s="427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426">
        <v>16</v>
      </c>
      <c r="B47" s="432" t="s">
        <v>26</v>
      </c>
      <c r="C47" s="433" t="s">
        <v>4</v>
      </c>
      <c r="D47" s="432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432"/>
      <c r="B48" s="432"/>
      <c r="C48" s="433"/>
      <c r="D48" s="432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432" t="s">
        <v>1</v>
      </c>
      <c r="B52" s="407" t="s">
        <v>0</v>
      </c>
      <c r="C52" s="407" t="s">
        <v>7</v>
      </c>
      <c r="D52" s="407" t="s">
        <v>8</v>
      </c>
      <c r="E52" s="378" t="s">
        <v>9</v>
      </c>
      <c r="F52" s="407" t="s">
        <v>96</v>
      </c>
      <c r="G52" s="410" t="s">
        <v>98</v>
      </c>
      <c r="H52" s="378" t="s">
        <v>86</v>
      </c>
      <c r="I52" s="410"/>
      <c r="J52" s="410"/>
      <c r="K52" s="410"/>
      <c r="L52" s="410"/>
      <c r="M52" s="410"/>
      <c r="N52" s="410"/>
      <c r="O52" s="410"/>
      <c r="P52" s="444"/>
    </row>
    <row r="53" spans="1:16" s="2" customFormat="1" ht="12.75" customHeight="1" hidden="1" thickBot="1">
      <c r="A53" s="432"/>
      <c r="B53" s="407"/>
      <c r="C53" s="407"/>
      <c r="D53" s="407"/>
      <c r="E53" s="378"/>
      <c r="F53" s="407"/>
      <c r="G53" s="410"/>
      <c r="H53" s="413">
        <v>2003</v>
      </c>
      <c r="I53" s="414"/>
      <c r="J53" s="414"/>
      <c r="K53" s="414"/>
      <c r="L53" s="414"/>
      <c r="M53" s="415"/>
      <c r="N53" s="445">
        <v>2004</v>
      </c>
      <c r="O53" s="417"/>
      <c r="P53" s="5">
        <v>2005</v>
      </c>
    </row>
    <row r="54" spans="1:16" s="2" customFormat="1" ht="9.75" customHeight="1" hidden="1" thickTop="1">
      <c r="A54" s="432"/>
      <c r="B54" s="407"/>
      <c r="C54" s="407"/>
      <c r="D54" s="407"/>
      <c r="E54" s="378"/>
      <c r="F54" s="407"/>
      <c r="G54" s="410"/>
      <c r="H54" s="418" t="s">
        <v>95</v>
      </c>
      <c r="I54" s="446" t="s">
        <v>13</v>
      </c>
      <c r="J54" s="447"/>
      <c r="K54" s="447"/>
      <c r="L54" s="447"/>
      <c r="M54" s="448"/>
      <c r="N54" s="449" t="s">
        <v>16</v>
      </c>
      <c r="O54" s="412"/>
      <c r="P54" s="402" t="s">
        <v>16</v>
      </c>
    </row>
    <row r="55" spans="1:16" s="2" customFormat="1" ht="9.75" customHeight="1" hidden="1">
      <c r="A55" s="432"/>
      <c r="B55" s="407"/>
      <c r="C55" s="407"/>
      <c r="D55" s="407"/>
      <c r="E55" s="378"/>
      <c r="F55" s="407"/>
      <c r="G55" s="410"/>
      <c r="H55" s="419"/>
      <c r="I55" s="439" t="s">
        <v>14</v>
      </c>
      <c r="J55" s="438" t="s">
        <v>12</v>
      </c>
      <c r="K55" s="441"/>
      <c r="L55" s="441"/>
      <c r="M55" s="442"/>
      <c r="N55" s="450"/>
      <c r="O55" s="444"/>
      <c r="P55" s="407"/>
    </row>
    <row r="56" spans="1:16" s="2" customFormat="1" ht="29.25" hidden="1">
      <c r="A56" s="427"/>
      <c r="B56" s="408"/>
      <c r="C56" s="408"/>
      <c r="D56" s="408"/>
      <c r="E56" s="379"/>
      <c r="F56" s="408"/>
      <c r="G56" s="411"/>
      <c r="H56" s="419"/>
      <c r="I56" s="440"/>
      <c r="J56" s="34" t="s">
        <v>10</v>
      </c>
      <c r="K56" s="34" t="s">
        <v>11</v>
      </c>
      <c r="L56" s="438" t="s">
        <v>15</v>
      </c>
      <c r="M56" s="442"/>
      <c r="N56" s="451"/>
      <c r="O56" s="452"/>
      <c r="P56" s="408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428">
        <v>12</v>
      </c>
      <c r="M57" s="429"/>
      <c r="N57" s="430">
        <v>13</v>
      </c>
      <c r="O57" s="431"/>
      <c r="P57" s="48">
        <v>14</v>
      </c>
    </row>
    <row r="58" spans="1:16" ht="10.5" hidden="1" thickTop="1">
      <c r="A58" s="432">
        <v>17</v>
      </c>
      <c r="B58" s="432" t="s">
        <v>26</v>
      </c>
      <c r="C58" s="433" t="s">
        <v>5</v>
      </c>
      <c r="D58" s="432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427"/>
      <c r="B59" s="427"/>
      <c r="C59" s="425"/>
      <c r="D59" s="427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426">
        <v>18</v>
      </c>
      <c r="B60" s="426" t="s">
        <v>6</v>
      </c>
      <c r="C60" s="424" t="s">
        <v>36</v>
      </c>
      <c r="D60" s="426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427"/>
      <c r="B61" s="427"/>
      <c r="C61" s="425"/>
      <c r="D61" s="427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432">
        <v>19</v>
      </c>
      <c r="B62" s="432" t="s">
        <v>6</v>
      </c>
      <c r="C62" s="433" t="s">
        <v>91</v>
      </c>
      <c r="D62" s="432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432"/>
      <c r="B63" s="432"/>
      <c r="C63" s="433"/>
      <c r="D63" s="432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489" t="s">
        <v>131</v>
      </c>
      <c r="B64" s="490"/>
      <c r="C64" s="459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491"/>
      <c r="B65" s="492"/>
      <c r="C65" s="461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493" t="s">
        <v>133</v>
      </c>
      <c r="B66" s="494"/>
      <c r="C66" s="497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453">
        <f t="shared" si="0"/>
        <v>1699278</v>
      </c>
      <c r="M66" s="454"/>
      <c r="N66" s="455">
        <f>SUM(N16,N18,N20,N22,N24,N26,N28,N30,N33,N35,N37,N39,N41,N43,N45,N47,N58,N60,N62)</f>
        <v>4004000</v>
      </c>
      <c r="O66" s="456"/>
      <c r="P66" s="148">
        <f>SUM(P16,P18,P20,P22,P24,P26,P28,P30,P33,P35,P37,P39,P41,P43,P45,P47,P58,P60,P62)</f>
        <v>300000</v>
      </c>
    </row>
    <row r="67" spans="1:16" ht="9.75" customHeight="1" thickBot="1">
      <c r="A67" s="495"/>
      <c r="B67" s="496"/>
      <c r="C67" s="481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457">
        <f>SUM(N17,N19,N21,N23,N25,N27,N29,N31,N32,N34,N36,N38,N40,N42,N44,N46,N48,N59,N61,N63)</f>
        <v>10620000</v>
      </c>
      <c r="O67" s="458"/>
      <c r="P67" s="87">
        <f>SUM(P17,P19,P21,P23,P25,P27,P29,P31,P32,P34,P36,P38,P40,P42,P44,P46,P48,P59,P61,P63)</f>
        <v>1400000</v>
      </c>
    </row>
    <row r="68" spans="1:16" ht="9.75" hidden="1">
      <c r="A68" s="426">
        <v>20</v>
      </c>
      <c r="B68" s="426" t="s">
        <v>2</v>
      </c>
      <c r="C68" s="424" t="s">
        <v>37</v>
      </c>
      <c r="D68" s="426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427"/>
      <c r="B69" s="427"/>
      <c r="C69" s="425"/>
      <c r="D69" s="427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426">
        <v>21</v>
      </c>
      <c r="B70" s="426" t="s">
        <v>2</v>
      </c>
      <c r="C70" s="424" t="s">
        <v>38</v>
      </c>
      <c r="D70" s="426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427"/>
      <c r="B71" s="427"/>
      <c r="C71" s="425"/>
      <c r="D71" s="427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426">
        <v>22</v>
      </c>
      <c r="B72" s="432" t="s">
        <v>2</v>
      </c>
      <c r="C72" s="424" t="s">
        <v>39</v>
      </c>
      <c r="D72" s="426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427"/>
      <c r="B73" s="427"/>
      <c r="C73" s="425"/>
      <c r="D73" s="427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426">
        <v>23</v>
      </c>
      <c r="B74" s="432" t="s">
        <v>2</v>
      </c>
      <c r="C74" s="424" t="s">
        <v>19</v>
      </c>
      <c r="D74" s="426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427"/>
      <c r="B75" s="427"/>
      <c r="C75" s="425"/>
      <c r="D75" s="427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426">
        <v>24</v>
      </c>
      <c r="B76" s="432" t="s">
        <v>2</v>
      </c>
      <c r="C76" s="424" t="s">
        <v>40</v>
      </c>
      <c r="D76" s="426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427"/>
      <c r="B77" s="427"/>
      <c r="C77" s="425"/>
      <c r="D77" s="427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426">
        <v>25</v>
      </c>
      <c r="B78" s="432" t="s">
        <v>2</v>
      </c>
      <c r="C78" s="424" t="s">
        <v>63</v>
      </c>
      <c r="D78" s="426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427"/>
      <c r="B79" s="427"/>
      <c r="C79" s="425"/>
      <c r="D79" s="427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426">
        <v>26</v>
      </c>
      <c r="B80" s="432" t="s">
        <v>6</v>
      </c>
      <c r="C80" s="433" t="s">
        <v>41</v>
      </c>
      <c r="D80" s="432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427"/>
      <c r="B81" s="427"/>
      <c r="C81" s="425"/>
      <c r="D81" s="427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426">
        <v>27</v>
      </c>
      <c r="B82" s="432" t="s">
        <v>6</v>
      </c>
      <c r="C82" s="433" t="s">
        <v>42</v>
      </c>
      <c r="D82" s="432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427"/>
      <c r="B83" s="427"/>
      <c r="C83" s="425"/>
      <c r="D83" s="427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426">
        <v>28</v>
      </c>
      <c r="B84" s="432" t="s">
        <v>6</v>
      </c>
      <c r="C84" s="433" t="s">
        <v>43</v>
      </c>
      <c r="D84" s="432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427"/>
      <c r="B85" s="427"/>
      <c r="C85" s="425"/>
      <c r="D85" s="427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426">
        <v>29</v>
      </c>
      <c r="B86" s="432" t="s">
        <v>6</v>
      </c>
      <c r="C86" s="433" t="s">
        <v>109</v>
      </c>
      <c r="D86" s="432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427"/>
      <c r="B87" s="427"/>
      <c r="C87" s="425"/>
      <c r="D87" s="427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426">
        <v>30</v>
      </c>
      <c r="B88" s="426" t="s">
        <v>6</v>
      </c>
      <c r="C88" s="424" t="s">
        <v>44</v>
      </c>
      <c r="D88" s="426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427"/>
      <c r="B89" s="427"/>
      <c r="C89" s="425"/>
      <c r="D89" s="427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426">
        <v>31</v>
      </c>
      <c r="B90" s="426" t="s">
        <v>6</v>
      </c>
      <c r="C90" s="424" t="s">
        <v>46</v>
      </c>
      <c r="D90" s="426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427"/>
      <c r="B91" s="427"/>
      <c r="C91" s="425"/>
      <c r="D91" s="427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426">
        <v>32</v>
      </c>
      <c r="B92" s="426" t="s">
        <v>6</v>
      </c>
      <c r="C92" s="424" t="s">
        <v>64</v>
      </c>
      <c r="D92" s="426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427"/>
      <c r="B93" s="427"/>
      <c r="C93" s="425"/>
      <c r="D93" s="427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426">
        <v>33</v>
      </c>
      <c r="B94" s="426" t="s">
        <v>6</v>
      </c>
      <c r="C94" s="424" t="s">
        <v>65</v>
      </c>
      <c r="D94" s="426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427"/>
      <c r="B95" s="427"/>
      <c r="C95" s="425"/>
      <c r="D95" s="427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426">
        <v>34</v>
      </c>
      <c r="B96" s="432" t="s">
        <v>6</v>
      </c>
      <c r="C96" s="424" t="s">
        <v>49</v>
      </c>
      <c r="D96" s="426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427"/>
      <c r="B97" s="427"/>
      <c r="C97" s="443"/>
      <c r="D97" s="443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426">
        <v>35</v>
      </c>
      <c r="B98" s="432" t="s">
        <v>6</v>
      </c>
      <c r="C98" s="424" t="s">
        <v>51</v>
      </c>
      <c r="D98" s="426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427"/>
      <c r="B99" s="427"/>
      <c r="C99" s="443"/>
      <c r="D99" s="443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426">
        <v>36</v>
      </c>
      <c r="B100" s="426" t="s">
        <v>6</v>
      </c>
      <c r="C100" s="424" t="s">
        <v>66</v>
      </c>
      <c r="D100" s="426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432"/>
      <c r="B101" s="432"/>
      <c r="C101" s="433"/>
      <c r="D101" s="432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432" t="s">
        <v>1</v>
      </c>
      <c r="B105" s="407" t="s">
        <v>0</v>
      </c>
      <c r="C105" s="407" t="s">
        <v>7</v>
      </c>
      <c r="D105" s="407" t="s">
        <v>8</v>
      </c>
      <c r="E105" s="378" t="s">
        <v>9</v>
      </c>
      <c r="F105" s="407" t="s">
        <v>96</v>
      </c>
      <c r="G105" s="410" t="s">
        <v>98</v>
      </c>
      <c r="H105" s="378" t="s">
        <v>86</v>
      </c>
      <c r="I105" s="410"/>
      <c r="J105" s="410"/>
      <c r="K105" s="410"/>
      <c r="L105" s="410"/>
      <c r="M105" s="410"/>
      <c r="N105" s="410"/>
      <c r="O105" s="410"/>
      <c r="P105" s="444"/>
    </row>
    <row r="106" spans="1:16" s="2" customFormat="1" ht="12.75" customHeight="1" hidden="1" thickBot="1">
      <c r="A106" s="432"/>
      <c r="B106" s="407"/>
      <c r="C106" s="407"/>
      <c r="D106" s="407"/>
      <c r="E106" s="378"/>
      <c r="F106" s="407"/>
      <c r="G106" s="410"/>
      <c r="H106" s="413">
        <v>2003</v>
      </c>
      <c r="I106" s="414"/>
      <c r="J106" s="414"/>
      <c r="K106" s="414"/>
      <c r="L106" s="414"/>
      <c r="M106" s="415"/>
      <c r="N106" s="445">
        <v>2004</v>
      </c>
      <c r="O106" s="417"/>
      <c r="P106" s="5">
        <v>2005</v>
      </c>
    </row>
    <row r="107" spans="1:16" s="2" customFormat="1" ht="9.75" customHeight="1" hidden="1" thickTop="1">
      <c r="A107" s="432"/>
      <c r="B107" s="407"/>
      <c r="C107" s="407"/>
      <c r="D107" s="407"/>
      <c r="E107" s="378"/>
      <c r="F107" s="407"/>
      <c r="G107" s="410"/>
      <c r="H107" s="418" t="s">
        <v>95</v>
      </c>
      <c r="I107" s="446" t="s">
        <v>13</v>
      </c>
      <c r="J107" s="447"/>
      <c r="K107" s="447"/>
      <c r="L107" s="447"/>
      <c r="M107" s="448"/>
      <c r="N107" s="449" t="s">
        <v>16</v>
      </c>
      <c r="O107" s="412"/>
      <c r="P107" s="402" t="s">
        <v>16</v>
      </c>
    </row>
    <row r="108" spans="1:16" s="2" customFormat="1" ht="9.75" customHeight="1" hidden="1">
      <c r="A108" s="432"/>
      <c r="B108" s="407"/>
      <c r="C108" s="407"/>
      <c r="D108" s="407"/>
      <c r="E108" s="378"/>
      <c r="F108" s="407"/>
      <c r="G108" s="410"/>
      <c r="H108" s="419"/>
      <c r="I108" s="439" t="s">
        <v>14</v>
      </c>
      <c r="J108" s="438" t="s">
        <v>12</v>
      </c>
      <c r="K108" s="441"/>
      <c r="L108" s="441"/>
      <c r="M108" s="442"/>
      <c r="N108" s="450"/>
      <c r="O108" s="444"/>
      <c r="P108" s="407"/>
    </row>
    <row r="109" spans="1:16" s="2" customFormat="1" ht="29.25" hidden="1">
      <c r="A109" s="427"/>
      <c r="B109" s="408"/>
      <c r="C109" s="408"/>
      <c r="D109" s="408"/>
      <c r="E109" s="379"/>
      <c r="F109" s="408"/>
      <c r="G109" s="411"/>
      <c r="H109" s="419"/>
      <c r="I109" s="440"/>
      <c r="J109" s="34" t="s">
        <v>10</v>
      </c>
      <c r="K109" s="34" t="s">
        <v>11</v>
      </c>
      <c r="L109" s="438" t="s">
        <v>15</v>
      </c>
      <c r="M109" s="442"/>
      <c r="N109" s="451"/>
      <c r="O109" s="452"/>
      <c r="P109" s="408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428">
        <v>12</v>
      </c>
      <c r="M110" s="429"/>
      <c r="N110" s="430">
        <v>13</v>
      </c>
      <c r="O110" s="431"/>
      <c r="P110" s="48">
        <v>14</v>
      </c>
    </row>
    <row r="111" spans="1:16" ht="9.75" customHeight="1" hidden="1" thickTop="1">
      <c r="A111" s="432">
        <v>37</v>
      </c>
      <c r="B111" s="432" t="s">
        <v>6</v>
      </c>
      <c r="C111" s="433" t="s">
        <v>47</v>
      </c>
      <c r="D111" s="432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427"/>
      <c r="B112" s="427"/>
      <c r="C112" s="425"/>
      <c r="D112" s="427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426">
        <v>38</v>
      </c>
      <c r="B113" s="426" t="s">
        <v>6</v>
      </c>
      <c r="C113" s="424" t="s">
        <v>48</v>
      </c>
      <c r="D113" s="426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427"/>
      <c r="B114" s="427"/>
      <c r="C114" s="425"/>
      <c r="D114" s="427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426">
        <v>39</v>
      </c>
      <c r="B115" s="432" t="s">
        <v>6</v>
      </c>
      <c r="C115" s="424" t="s">
        <v>50</v>
      </c>
      <c r="D115" s="426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427"/>
      <c r="B116" s="427"/>
      <c r="C116" s="443"/>
      <c r="D116" s="443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426">
        <v>40</v>
      </c>
      <c r="B117" s="432" t="s">
        <v>6</v>
      </c>
      <c r="C117" s="433" t="s">
        <v>68</v>
      </c>
      <c r="D117" s="432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427"/>
      <c r="B118" s="432"/>
      <c r="C118" s="433"/>
      <c r="D118" s="432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426">
        <v>41</v>
      </c>
      <c r="B119" s="426" t="s">
        <v>81</v>
      </c>
      <c r="C119" s="424" t="s">
        <v>82</v>
      </c>
      <c r="D119" s="426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427"/>
      <c r="B120" s="427"/>
      <c r="C120" s="425"/>
      <c r="D120" s="427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426">
        <v>42</v>
      </c>
      <c r="B121" s="432" t="s">
        <v>6</v>
      </c>
      <c r="C121" s="433" t="s">
        <v>67</v>
      </c>
      <c r="D121" s="432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427"/>
      <c r="B122" s="427"/>
      <c r="C122" s="425"/>
      <c r="D122" s="432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459" t="s">
        <v>135</v>
      </c>
      <c r="B123" s="460"/>
      <c r="C123" s="463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461"/>
      <c r="B124" s="462"/>
      <c r="C124" s="464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467" t="s">
        <v>136</v>
      </c>
      <c r="B125" s="468"/>
      <c r="C125" s="465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453">
        <f t="shared" si="1"/>
        <v>0</v>
      </c>
      <c r="M125" s="454"/>
      <c r="N125" s="456">
        <f>SUM(N68,N70,N72,N74,N76,N78,N80,N82,N84,N86,N88,N90,N92,N94,N96,N98,N100,N111,N113,N115,N117,N119,N121)</f>
        <v>4399000</v>
      </c>
      <c r="O125" s="473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469"/>
      <c r="B126" s="470"/>
      <c r="C126" s="466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76">
        <f>SUM(N69,N71,N73,N75,N77,N79,N81,N83,N85,N87,N89,N91,N93,N95,N97,N99,N101,N112,N114,N116,N118,N120,N122)</f>
        <v>0</v>
      </c>
      <c r="O126" s="477"/>
      <c r="P126" s="119">
        <f>SUM(P69,P71,P73,P75,P77,P79,P81,P83,P85,P87,P89,P91,P93,P95,P97,P99,P101,P112,P114,P116,P118,P120,P122)</f>
        <v>0</v>
      </c>
    </row>
    <row r="127" spans="1:16" ht="9.75" hidden="1">
      <c r="A127" s="432">
        <v>43</v>
      </c>
      <c r="B127" s="432" t="s">
        <v>2</v>
      </c>
      <c r="C127" s="433" t="s">
        <v>89</v>
      </c>
      <c r="D127" s="432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427"/>
      <c r="B128" s="427"/>
      <c r="C128" s="425"/>
      <c r="D128" s="427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432">
        <v>44</v>
      </c>
      <c r="B129" s="432" t="s">
        <v>6</v>
      </c>
      <c r="C129" s="433" t="s">
        <v>75</v>
      </c>
      <c r="D129" s="432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427"/>
      <c r="B130" s="427"/>
      <c r="C130" s="425"/>
      <c r="D130" s="432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459" t="s">
        <v>139</v>
      </c>
      <c r="B131" s="460"/>
      <c r="C131" s="478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461"/>
      <c r="B132" s="462"/>
      <c r="C132" s="479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467" t="s">
        <v>141</v>
      </c>
      <c r="B133" s="468"/>
      <c r="C133" s="480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71">
        <f t="shared" si="2"/>
        <v>0</v>
      </c>
      <c r="M133" s="472"/>
      <c r="N133" s="456">
        <f>SUM(N127,N129)</f>
        <v>429000</v>
      </c>
      <c r="O133" s="473"/>
      <c r="P133" s="148">
        <f>SUM(P127,P129)</f>
        <v>5700000</v>
      </c>
    </row>
    <row r="134" spans="1:16" ht="9.75" customHeight="1" thickBot="1">
      <c r="A134" s="469"/>
      <c r="B134" s="470"/>
      <c r="C134" s="481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474">
        <f>SUM(N128,N130)</f>
        <v>0</v>
      </c>
      <c r="O134" s="475"/>
      <c r="P134" s="87">
        <f>SUM(P128,P130)</f>
        <v>0</v>
      </c>
    </row>
    <row r="135" spans="1:16" ht="9.75" hidden="1">
      <c r="A135" s="432">
        <v>45</v>
      </c>
      <c r="B135" s="432" t="s">
        <v>6</v>
      </c>
      <c r="C135" s="433" t="s">
        <v>99</v>
      </c>
      <c r="D135" s="432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427"/>
      <c r="B136" s="427"/>
      <c r="C136" s="425"/>
      <c r="D136" s="427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432">
        <v>46</v>
      </c>
      <c r="B137" s="432" t="s">
        <v>6</v>
      </c>
      <c r="C137" s="433" t="s">
        <v>77</v>
      </c>
      <c r="D137" s="432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427"/>
      <c r="B138" s="427"/>
      <c r="C138" s="425"/>
      <c r="D138" s="427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459" t="s">
        <v>143</v>
      </c>
      <c r="B139" s="460"/>
      <c r="C139" s="478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461"/>
      <c r="B140" s="462"/>
      <c r="C140" s="479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467" t="s">
        <v>145</v>
      </c>
      <c r="B141" s="468"/>
      <c r="C141" s="480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453">
        <f t="shared" si="3"/>
        <v>0</v>
      </c>
      <c r="M141" s="454"/>
      <c r="N141" s="482">
        <f>SUM(N135,N137)</f>
        <v>100000</v>
      </c>
      <c r="O141" s="483"/>
      <c r="P141" s="78">
        <f>SUM(P135,P137)</f>
        <v>0</v>
      </c>
    </row>
    <row r="142" spans="1:16" ht="9.75" customHeight="1" thickBot="1">
      <c r="A142" s="469"/>
      <c r="B142" s="470"/>
      <c r="C142" s="481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474">
        <f>SUM(N136,N138)</f>
        <v>0</v>
      </c>
      <c r="O142" s="475"/>
      <c r="P142" s="87">
        <f>SUM(P136,P138)</f>
        <v>0</v>
      </c>
    </row>
    <row r="143" spans="1:16" ht="9.75" hidden="1">
      <c r="A143" s="432">
        <v>47</v>
      </c>
      <c r="B143" s="432" t="s">
        <v>6</v>
      </c>
      <c r="C143" s="433" t="s">
        <v>92</v>
      </c>
      <c r="D143" s="432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427"/>
      <c r="B144" s="427"/>
      <c r="C144" s="425"/>
      <c r="D144" s="427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432">
        <v>48</v>
      </c>
      <c r="B145" s="432" t="s">
        <v>6</v>
      </c>
      <c r="C145" s="433" t="s">
        <v>100</v>
      </c>
      <c r="D145" s="432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427"/>
      <c r="B146" s="427"/>
      <c r="C146" s="425"/>
      <c r="D146" s="427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459" t="s">
        <v>147</v>
      </c>
      <c r="B147" s="460"/>
      <c r="C147" s="478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461"/>
      <c r="B148" s="462"/>
      <c r="C148" s="479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467" t="s">
        <v>148</v>
      </c>
      <c r="B149" s="468"/>
      <c r="C149" s="480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453">
        <f t="shared" si="4"/>
        <v>0</v>
      </c>
      <c r="M149" s="454"/>
      <c r="N149" s="482">
        <f>SUM(N143,N145)</f>
        <v>0</v>
      </c>
      <c r="O149" s="483"/>
      <c r="P149" s="78">
        <f>SUM(P143,P145)</f>
        <v>0</v>
      </c>
    </row>
    <row r="150" spans="1:16" ht="9.75" customHeight="1" thickBot="1">
      <c r="A150" s="469"/>
      <c r="B150" s="470"/>
      <c r="C150" s="481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474">
        <f>SUM(N144,N146)</f>
        <v>0</v>
      </c>
      <c r="O150" s="475"/>
      <c r="P150" s="87">
        <f>SUM(P144,P146)</f>
        <v>0</v>
      </c>
    </row>
    <row r="151" spans="1:16" ht="9.75" hidden="1">
      <c r="A151" s="426">
        <v>49</v>
      </c>
      <c r="B151" s="426" t="s">
        <v>6</v>
      </c>
      <c r="C151" s="424" t="s">
        <v>69</v>
      </c>
      <c r="D151" s="426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427"/>
      <c r="B152" s="427"/>
      <c r="C152" s="425"/>
      <c r="D152" s="427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426">
        <v>50</v>
      </c>
      <c r="B153" s="426" t="s">
        <v>2</v>
      </c>
      <c r="C153" s="424" t="s">
        <v>20</v>
      </c>
      <c r="D153" s="426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427"/>
      <c r="B154" s="427"/>
      <c r="C154" s="425"/>
      <c r="D154" s="427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426">
        <v>51</v>
      </c>
      <c r="B155" s="432" t="s">
        <v>2</v>
      </c>
      <c r="C155" s="433" t="s">
        <v>53</v>
      </c>
      <c r="D155" s="432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427"/>
      <c r="B156" s="427"/>
      <c r="C156" s="425"/>
      <c r="D156" s="427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426">
        <v>52</v>
      </c>
      <c r="B157" s="432" t="s">
        <v>2</v>
      </c>
      <c r="C157" s="433" t="s">
        <v>21</v>
      </c>
      <c r="D157" s="432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427"/>
      <c r="B158" s="427"/>
      <c r="C158" s="425"/>
      <c r="D158" s="427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426">
        <v>53</v>
      </c>
      <c r="B159" s="426" t="s">
        <v>2</v>
      </c>
      <c r="C159" s="424" t="s">
        <v>70</v>
      </c>
      <c r="D159" s="426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427"/>
      <c r="B160" s="427"/>
      <c r="C160" s="425"/>
      <c r="D160" s="427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432" t="s">
        <v>1</v>
      </c>
      <c r="B164" s="407" t="s">
        <v>0</v>
      </c>
      <c r="C164" s="407" t="s">
        <v>7</v>
      </c>
      <c r="D164" s="407" t="s">
        <v>8</v>
      </c>
      <c r="E164" s="378" t="s">
        <v>9</v>
      </c>
      <c r="F164" s="407" t="s">
        <v>96</v>
      </c>
      <c r="G164" s="410" t="s">
        <v>98</v>
      </c>
      <c r="H164" s="378" t="s">
        <v>86</v>
      </c>
      <c r="I164" s="410"/>
      <c r="J164" s="410"/>
      <c r="K164" s="410"/>
      <c r="L164" s="410"/>
      <c r="M164" s="410"/>
      <c r="N164" s="410"/>
      <c r="O164" s="410"/>
      <c r="P164" s="444"/>
    </row>
    <row r="165" spans="1:16" s="2" customFormat="1" ht="12.75" customHeight="1" hidden="1" thickBot="1">
      <c r="A165" s="432"/>
      <c r="B165" s="407"/>
      <c r="C165" s="407"/>
      <c r="D165" s="407"/>
      <c r="E165" s="378"/>
      <c r="F165" s="407"/>
      <c r="G165" s="410"/>
      <c r="H165" s="413">
        <v>2003</v>
      </c>
      <c r="I165" s="414"/>
      <c r="J165" s="414"/>
      <c r="K165" s="414"/>
      <c r="L165" s="414"/>
      <c r="M165" s="415"/>
      <c r="N165" s="445">
        <v>2004</v>
      </c>
      <c r="O165" s="417"/>
      <c r="P165" s="5">
        <v>2005</v>
      </c>
    </row>
    <row r="166" spans="1:16" s="2" customFormat="1" ht="9.75" customHeight="1" hidden="1" thickTop="1">
      <c r="A166" s="432"/>
      <c r="B166" s="407"/>
      <c r="C166" s="407"/>
      <c r="D166" s="407"/>
      <c r="E166" s="378"/>
      <c r="F166" s="407"/>
      <c r="G166" s="410"/>
      <c r="H166" s="418" t="s">
        <v>95</v>
      </c>
      <c r="I166" s="446" t="s">
        <v>13</v>
      </c>
      <c r="J166" s="447"/>
      <c r="K166" s="447"/>
      <c r="L166" s="447"/>
      <c r="M166" s="448"/>
      <c r="N166" s="449" t="s">
        <v>16</v>
      </c>
      <c r="O166" s="412"/>
      <c r="P166" s="402" t="s">
        <v>16</v>
      </c>
    </row>
    <row r="167" spans="1:16" s="2" customFormat="1" ht="9.75" customHeight="1" hidden="1">
      <c r="A167" s="432"/>
      <c r="B167" s="407"/>
      <c r="C167" s="407"/>
      <c r="D167" s="407"/>
      <c r="E167" s="378"/>
      <c r="F167" s="407"/>
      <c r="G167" s="410"/>
      <c r="H167" s="419"/>
      <c r="I167" s="439" t="s">
        <v>14</v>
      </c>
      <c r="J167" s="438" t="s">
        <v>12</v>
      </c>
      <c r="K167" s="441"/>
      <c r="L167" s="441"/>
      <c r="M167" s="442"/>
      <c r="N167" s="450"/>
      <c r="O167" s="444"/>
      <c r="P167" s="407"/>
    </row>
    <row r="168" spans="1:16" s="2" customFormat="1" ht="29.25" hidden="1">
      <c r="A168" s="427"/>
      <c r="B168" s="408"/>
      <c r="C168" s="408"/>
      <c r="D168" s="408"/>
      <c r="E168" s="379"/>
      <c r="F168" s="408"/>
      <c r="G168" s="411"/>
      <c r="H168" s="419"/>
      <c r="I168" s="440"/>
      <c r="J168" s="34" t="s">
        <v>10</v>
      </c>
      <c r="K168" s="34" t="s">
        <v>11</v>
      </c>
      <c r="L168" s="438" t="s">
        <v>15</v>
      </c>
      <c r="M168" s="442"/>
      <c r="N168" s="451"/>
      <c r="O168" s="452"/>
      <c r="P168" s="408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428">
        <v>12</v>
      </c>
      <c r="M169" s="429"/>
      <c r="N169" s="430">
        <v>13</v>
      </c>
      <c r="O169" s="431"/>
      <c r="P169" s="48">
        <v>14</v>
      </c>
    </row>
    <row r="170" spans="1:16" ht="10.5" hidden="1" thickTop="1">
      <c r="A170" s="432">
        <v>54</v>
      </c>
      <c r="B170" s="432" t="s">
        <v>2</v>
      </c>
      <c r="C170" s="433" t="s">
        <v>83</v>
      </c>
      <c r="D170" s="432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427"/>
      <c r="B171" s="427"/>
      <c r="C171" s="425"/>
      <c r="D171" s="427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459" t="s">
        <v>150</v>
      </c>
      <c r="B172" s="460"/>
      <c r="C172" s="478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461"/>
      <c r="B173" s="462"/>
      <c r="C173" s="479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467" t="s">
        <v>152</v>
      </c>
      <c r="B174" s="468"/>
      <c r="C174" s="480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453">
        <f t="shared" si="5"/>
        <v>200000</v>
      </c>
      <c r="M174" s="454"/>
      <c r="N174" s="482">
        <f>SUM(N151,N153,N155,N157,N159,N170)</f>
        <v>7000000</v>
      </c>
      <c r="O174" s="483"/>
      <c r="P174" s="78">
        <f>SUM(P151,P153,P155,P157,P159,P170)</f>
        <v>1200000</v>
      </c>
    </row>
    <row r="175" spans="1:16" ht="9.75" customHeight="1" thickBot="1">
      <c r="A175" s="469"/>
      <c r="B175" s="470"/>
      <c r="C175" s="481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474">
        <f>SUM(N152,N154,N156,N158,N160,N171)</f>
        <v>0</v>
      </c>
      <c r="O175" s="475"/>
      <c r="P175" s="87">
        <f>SUM(P152,P154,P156,P158,P160,P171)</f>
        <v>0</v>
      </c>
    </row>
    <row r="176" spans="1:16" ht="9.75" hidden="1">
      <c r="A176" s="426">
        <v>55</v>
      </c>
      <c r="B176" s="432" t="s">
        <v>6</v>
      </c>
      <c r="C176" s="433" t="s">
        <v>102</v>
      </c>
      <c r="D176" s="432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427"/>
      <c r="B177" s="427"/>
      <c r="C177" s="425"/>
      <c r="D177" s="427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467" t="s">
        <v>154</v>
      </c>
      <c r="B178" s="468"/>
      <c r="C178" s="480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453">
        <f t="shared" si="6"/>
        <v>0</v>
      </c>
      <c r="M178" s="454"/>
      <c r="N178" s="482">
        <f>SUM(N176)</f>
        <v>0</v>
      </c>
      <c r="O178" s="483"/>
      <c r="P178" s="78">
        <f>SUM(P176)</f>
        <v>0</v>
      </c>
    </row>
    <row r="179" spans="1:16" ht="9.75" customHeight="1" thickBot="1">
      <c r="A179" s="469"/>
      <c r="B179" s="470"/>
      <c r="C179" s="481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474">
        <f>SUM(N177)</f>
        <v>0</v>
      </c>
      <c r="O179" s="475"/>
      <c r="P179" s="87">
        <f>SUM(P177)</f>
        <v>0</v>
      </c>
    </row>
    <row r="180" spans="1:16" ht="9.75">
      <c r="A180" s="432">
        <v>56</v>
      </c>
      <c r="B180" s="432" t="s">
        <v>2</v>
      </c>
      <c r="C180" s="433" t="s">
        <v>101</v>
      </c>
      <c r="D180" s="432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427"/>
      <c r="B181" s="427"/>
      <c r="C181" s="425"/>
      <c r="D181" s="427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459" t="s">
        <v>156</v>
      </c>
      <c r="B182" s="460"/>
      <c r="C182" s="463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461"/>
      <c r="B183" s="462"/>
      <c r="C183" s="464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453">
        <f t="shared" si="7"/>
        <v>0</v>
      </c>
      <c r="M184" s="454"/>
      <c r="N184" s="482">
        <f>SUM(N180)</f>
        <v>0</v>
      </c>
      <c r="O184" s="483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474">
        <f>SUM(N181)</f>
        <v>0</v>
      </c>
      <c r="O185" s="475"/>
      <c r="P185" s="87">
        <f>SUM(P181)</f>
        <v>0</v>
      </c>
    </row>
    <row r="186" spans="1:16" ht="9.75">
      <c r="A186" s="432">
        <v>57</v>
      </c>
      <c r="B186" s="432" t="s">
        <v>6</v>
      </c>
      <c r="C186" s="433" t="s">
        <v>110</v>
      </c>
      <c r="D186" s="432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427"/>
      <c r="B187" s="427"/>
      <c r="C187" s="425"/>
      <c r="D187" s="427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459" t="s">
        <v>150</v>
      </c>
      <c r="B188" s="460"/>
      <c r="C188" s="478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461"/>
      <c r="B189" s="462"/>
      <c r="C189" s="479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484" t="s">
        <v>111</v>
      </c>
      <c r="B190" s="485"/>
      <c r="C190" s="486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453">
        <f t="shared" si="8"/>
        <v>0</v>
      </c>
      <c r="M190" s="454"/>
      <c r="N190" s="482">
        <f>SUM(N186)</f>
        <v>0</v>
      </c>
      <c r="O190" s="483"/>
      <c r="P190" s="78">
        <f>SUM(P186)</f>
        <v>0</v>
      </c>
    </row>
    <row r="191" spans="1:16" ht="9.75" customHeight="1" thickBot="1">
      <c r="A191" s="487"/>
      <c r="B191" s="488"/>
      <c r="C191" s="475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474">
        <f>SUM(N187)</f>
        <v>0</v>
      </c>
      <c r="O191" s="475"/>
      <c r="P191" s="87">
        <f>SUM(P187)</f>
        <v>0</v>
      </c>
    </row>
    <row r="192" spans="1:16" ht="9.75">
      <c r="A192" s="432">
        <v>58</v>
      </c>
      <c r="B192" s="432" t="s">
        <v>2</v>
      </c>
      <c r="C192" s="433" t="s">
        <v>90</v>
      </c>
      <c r="D192" s="432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427"/>
      <c r="B193" s="427"/>
      <c r="C193" s="425"/>
      <c r="D193" s="427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459" t="s">
        <v>150</v>
      </c>
      <c r="B194" s="460"/>
      <c r="C194" s="478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461"/>
      <c r="B195" s="462"/>
      <c r="C195" s="479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484" t="s">
        <v>22</v>
      </c>
      <c r="B196" s="485"/>
      <c r="C196" s="486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453">
        <v>0</v>
      </c>
      <c r="M196" s="454"/>
      <c r="N196" s="482">
        <f>N192</f>
        <v>3000000</v>
      </c>
      <c r="O196" s="483"/>
      <c r="P196" s="78">
        <f>SUM(P192)</f>
        <v>0</v>
      </c>
    </row>
    <row r="197" spans="1:16" ht="9.75" customHeight="1" thickBot="1">
      <c r="A197" s="487"/>
      <c r="B197" s="488"/>
      <c r="C197" s="475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76">
        <f>N193</f>
        <v>0</v>
      </c>
      <c r="O197" s="477"/>
      <c r="P197" s="119">
        <f>SUM(P193)</f>
        <v>0</v>
      </c>
    </row>
    <row r="198" spans="1:16" ht="9.75">
      <c r="A198" s="432">
        <v>59</v>
      </c>
      <c r="B198" s="432" t="s">
        <v>6</v>
      </c>
      <c r="C198" s="433" t="s">
        <v>71</v>
      </c>
      <c r="D198" s="432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427"/>
      <c r="B199" s="427"/>
      <c r="C199" s="425"/>
      <c r="D199" s="427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426">
        <v>60</v>
      </c>
      <c r="B200" s="432" t="s">
        <v>6</v>
      </c>
      <c r="C200" s="433" t="s">
        <v>57</v>
      </c>
      <c r="D200" s="432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427"/>
      <c r="B201" s="427"/>
      <c r="C201" s="425"/>
      <c r="D201" s="427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432">
        <v>61</v>
      </c>
      <c r="B202" s="432" t="s">
        <v>6</v>
      </c>
      <c r="C202" s="433" t="s">
        <v>72</v>
      </c>
      <c r="D202" s="432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427"/>
      <c r="B203" s="427"/>
      <c r="C203" s="425"/>
      <c r="D203" s="427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426">
        <v>62</v>
      </c>
      <c r="B204" s="432" t="s">
        <v>6</v>
      </c>
      <c r="C204" s="433" t="s">
        <v>58</v>
      </c>
      <c r="D204" s="432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427"/>
      <c r="B205" s="427"/>
      <c r="C205" s="425"/>
      <c r="D205" s="427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432">
        <v>63</v>
      </c>
      <c r="B206" s="432" t="s">
        <v>6</v>
      </c>
      <c r="C206" s="433" t="s">
        <v>59</v>
      </c>
      <c r="D206" s="432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427"/>
      <c r="B207" s="427"/>
      <c r="C207" s="425"/>
      <c r="D207" s="427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426">
        <v>64</v>
      </c>
      <c r="B208" s="426" t="s">
        <v>6</v>
      </c>
      <c r="C208" s="424" t="s">
        <v>87</v>
      </c>
      <c r="D208" s="426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427"/>
      <c r="B209" s="427"/>
      <c r="C209" s="425"/>
      <c r="D209" s="427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432">
        <v>65</v>
      </c>
      <c r="B210" s="432" t="s">
        <v>6</v>
      </c>
      <c r="C210" s="433" t="s">
        <v>73</v>
      </c>
      <c r="D210" s="432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427"/>
      <c r="B211" s="427"/>
      <c r="C211" s="425"/>
      <c r="D211" s="427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426">
        <v>66</v>
      </c>
      <c r="B212" s="432" t="s">
        <v>6</v>
      </c>
      <c r="C212" s="433" t="s">
        <v>74</v>
      </c>
      <c r="D212" s="432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427"/>
      <c r="B213" s="427"/>
      <c r="C213" s="425"/>
      <c r="D213" s="427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432">
        <v>67</v>
      </c>
      <c r="B214" s="432" t="s">
        <v>6</v>
      </c>
      <c r="C214" s="433" t="s">
        <v>60</v>
      </c>
      <c r="D214" s="432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427"/>
      <c r="B215" s="427"/>
      <c r="C215" s="425"/>
      <c r="D215" s="427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426">
        <v>68</v>
      </c>
      <c r="B216" s="432" t="s">
        <v>6</v>
      </c>
      <c r="C216" s="433" t="s">
        <v>61</v>
      </c>
      <c r="D216" s="432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427"/>
      <c r="B217" s="427"/>
      <c r="C217" s="425"/>
      <c r="D217" s="427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432">
        <v>69</v>
      </c>
      <c r="B218" s="432" t="s">
        <v>6</v>
      </c>
      <c r="C218" s="433" t="s">
        <v>55</v>
      </c>
      <c r="D218" s="432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432"/>
      <c r="B219" s="432"/>
      <c r="C219" s="433"/>
      <c r="D219" s="432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432" t="s">
        <v>1</v>
      </c>
      <c r="B223" s="407" t="s">
        <v>0</v>
      </c>
      <c r="C223" s="407" t="s">
        <v>7</v>
      </c>
      <c r="D223" s="407" t="s">
        <v>8</v>
      </c>
      <c r="E223" s="378" t="s">
        <v>9</v>
      </c>
      <c r="F223" s="407" t="s">
        <v>96</v>
      </c>
      <c r="G223" s="410" t="s">
        <v>98</v>
      </c>
      <c r="H223" s="378" t="s">
        <v>86</v>
      </c>
      <c r="I223" s="410"/>
      <c r="J223" s="410"/>
      <c r="K223" s="410"/>
      <c r="L223" s="410"/>
      <c r="M223" s="410"/>
      <c r="N223" s="410"/>
      <c r="O223" s="410"/>
      <c r="P223" s="444"/>
    </row>
    <row r="224" spans="1:16" s="2" customFormat="1" ht="12.75" customHeight="1" thickBot="1">
      <c r="A224" s="432"/>
      <c r="B224" s="407"/>
      <c r="C224" s="407"/>
      <c r="D224" s="407"/>
      <c r="E224" s="378"/>
      <c r="F224" s="407"/>
      <c r="G224" s="410"/>
      <c r="H224" s="413">
        <v>2003</v>
      </c>
      <c r="I224" s="414"/>
      <c r="J224" s="414"/>
      <c r="K224" s="414"/>
      <c r="L224" s="414"/>
      <c r="M224" s="415"/>
      <c r="N224" s="445">
        <v>2004</v>
      </c>
      <c r="O224" s="417"/>
      <c r="P224" s="5">
        <v>2005</v>
      </c>
    </row>
    <row r="225" spans="1:16" s="2" customFormat="1" ht="9.75" customHeight="1" thickTop="1">
      <c r="A225" s="432"/>
      <c r="B225" s="407"/>
      <c r="C225" s="407"/>
      <c r="D225" s="407"/>
      <c r="E225" s="378"/>
      <c r="F225" s="407"/>
      <c r="G225" s="410"/>
      <c r="H225" s="418" t="s">
        <v>95</v>
      </c>
      <c r="I225" s="446" t="s">
        <v>13</v>
      </c>
      <c r="J225" s="447"/>
      <c r="K225" s="447"/>
      <c r="L225" s="447"/>
      <c r="M225" s="448"/>
      <c r="N225" s="449" t="s">
        <v>16</v>
      </c>
      <c r="O225" s="412"/>
      <c r="P225" s="402" t="s">
        <v>16</v>
      </c>
    </row>
    <row r="226" spans="1:16" s="2" customFormat="1" ht="9.75" customHeight="1">
      <c r="A226" s="432"/>
      <c r="B226" s="407"/>
      <c r="C226" s="407"/>
      <c r="D226" s="407"/>
      <c r="E226" s="378"/>
      <c r="F226" s="407"/>
      <c r="G226" s="410"/>
      <c r="H226" s="419"/>
      <c r="I226" s="439" t="s">
        <v>14</v>
      </c>
      <c r="J226" s="438" t="s">
        <v>12</v>
      </c>
      <c r="K226" s="441"/>
      <c r="L226" s="441"/>
      <c r="M226" s="442"/>
      <c r="N226" s="450"/>
      <c r="O226" s="444"/>
      <c r="P226" s="407"/>
    </row>
    <row r="227" spans="1:16" s="2" customFormat="1" ht="29.25">
      <c r="A227" s="427"/>
      <c r="B227" s="408"/>
      <c r="C227" s="408"/>
      <c r="D227" s="408"/>
      <c r="E227" s="379"/>
      <c r="F227" s="408"/>
      <c r="G227" s="411"/>
      <c r="H227" s="419"/>
      <c r="I227" s="440"/>
      <c r="J227" s="34" t="s">
        <v>10</v>
      </c>
      <c r="K227" s="34" t="s">
        <v>11</v>
      </c>
      <c r="L227" s="438" t="s">
        <v>15</v>
      </c>
      <c r="M227" s="442"/>
      <c r="N227" s="451"/>
      <c r="O227" s="452"/>
      <c r="P227" s="408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428">
        <v>12</v>
      </c>
      <c r="M228" s="429"/>
      <c r="N228" s="430">
        <v>13</v>
      </c>
      <c r="O228" s="431"/>
      <c r="P228" s="48">
        <v>14</v>
      </c>
    </row>
    <row r="229" spans="1:16" ht="10.5" thickTop="1">
      <c r="A229" s="432">
        <v>70</v>
      </c>
      <c r="B229" s="432" t="s">
        <v>6</v>
      </c>
      <c r="C229" s="433" t="s">
        <v>56</v>
      </c>
      <c r="D229" s="432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427"/>
      <c r="B230" s="427"/>
      <c r="C230" s="425"/>
      <c r="D230" s="427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432">
        <v>71</v>
      </c>
      <c r="B231" s="432" t="s">
        <v>6</v>
      </c>
      <c r="C231" s="433" t="s">
        <v>103</v>
      </c>
      <c r="D231" s="432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427"/>
      <c r="B232" s="427"/>
      <c r="C232" s="425"/>
      <c r="D232" s="427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484" t="s">
        <v>23</v>
      </c>
      <c r="B233" s="485"/>
      <c r="C233" s="486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453">
        <f t="shared" si="10"/>
        <v>40000</v>
      </c>
      <c r="M233" s="454"/>
      <c r="N233" s="482">
        <f>SUM(N198,N200,N202,N204,N206,N208,N210,N212,N214,N216,N218,N229,N231)</f>
        <v>583000</v>
      </c>
      <c r="O233" s="483"/>
      <c r="P233" s="78">
        <f>SUM(P198,P200,P202,P204,P206,P208,P210,P212,P214,P216,P218,P229,P231)</f>
        <v>0</v>
      </c>
    </row>
    <row r="234" spans="1:16" ht="9.75" customHeight="1" thickBot="1">
      <c r="A234" s="487"/>
      <c r="B234" s="488"/>
      <c r="C234" s="475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474">
        <f>SUM(N199,N201,N203,N205,N207,N209,N211,N213,N215,N217,N219,N230,N232)</f>
        <v>0</v>
      </c>
      <c r="O234" s="475"/>
      <c r="P234" s="87">
        <f>SUM(P199,P201,P203,P205,P207,P209,P211,P213,P215,P217,P219,P230,P232)</f>
        <v>0</v>
      </c>
    </row>
    <row r="235" spans="1:16" ht="9.75">
      <c r="A235" s="426">
        <v>72</v>
      </c>
      <c r="B235" s="432" t="s">
        <v>6</v>
      </c>
      <c r="C235" s="433" t="s">
        <v>84</v>
      </c>
      <c r="D235" s="432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427"/>
      <c r="B236" s="427"/>
      <c r="C236" s="425"/>
      <c r="D236" s="427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432">
        <v>73</v>
      </c>
      <c r="B237" s="432" t="s">
        <v>6</v>
      </c>
      <c r="C237" s="433" t="s">
        <v>106</v>
      </c>
      <c r="D237" s="432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427"/>
      <c r="B238" s="427"/>
      <c r="C238" s="425"/>
      <c r="D238" s="427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484" t="s">
        <v>85</v>
      </c>
      <c r="B239" s="485"/>
      <c r="C239" s="486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453">
        <f t="shared" si="11"/>
        <v>0</v>
      </c>
      <c r="M239" s="454"/>
      <c r="N239" s="482">
        <f>SUM(N235,N237)</f>
        <v>40000</v>
      </c>
      <c r="O239" s="483"/>
      <c r="P239" s="78">
        <f>SUM(P235,P237)</f>
        <v>0</v>
      </c>
    </row>
    <row r="240" spans="1:16" ht="9.75" customHeight="1" thickBot="1">
      <c r="A240" s="498"/>
      <c r="B240" s="499"/>
      <c r="C240" s="500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501">
        <f>SUM(N236,N238)</f>
        <v>0</v>
      </c>
      <c r="O240" s="500"/>
      <c r="P240" s="133">
        <f>SUM(P236,P238)</f>
        <v>0</v>
      </c>
    </row>
    <row r="241" spans="1:16" ht="13.5" customHeight="1" thickTop="1">
      <c r="A241" s="502" t="s">
        <v>25</v>
      </c>
      <c r="B241" s="503"/>
      <c r="C241" s="504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508">
        <f>SUM(L190,L66,L125,L133,L141,L149,L174,L178,L184,L196,L233,L239)</f>
        <v>1939278</v>
      </c>
      <c r="M241" s="509"/>
      <c r="N241" s="510">
        <f>SUM(N190,N66,N125,N133,N141,N149,N174,N178,N184,N196,N233,N239)</f>
        <v>19555000</v>
      </c>
      <c r="O241" s="511"/>
      <c r="P241" s="56">
        <f>SUM(P66,P125,P190,P133,P141,P149,P174,P178,P184,P196,P233,P239)</f>
        <v>8200000</v>
      </c>
    </row>
    <row r="242" spans="1:16" ht="13.5" customHeight="1" thickBot="1">
      <c r="A242" s="505"/>
      <c r="B242" s="506"/>
      <c r="C242" s="507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512">
        <f>SUM(N67,N126,N134,N142,N191,N150,N175,N179,N185,N197,N234,N240)</f>
        <v>10620000</v>
      </c>
      <c r="O242" s="513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sheetProtection/>
  <mergeCells count="464">
    <mergeCell ref="A239:C240"/>
    <mergeCell ref="L239:M239"/>
    <mergeCell ref="N239:O239"/>
    <mergeCell ref="N240:O240"/>
    <mergeCell ref="A241:C242"/>
    <mergeCell ref="L241:M241"/>
    <mergeCell ref="N241:O241"/>
    <mergeCell ref="N242:O242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C139:C140"/>
    <mergeCell ref="A141:B142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237:A238"/>
    <mergeCell ref="B237:B238"/>
    <mergeCell ref="C237:C238"/>
    <mergeCell ref="D237:D238"/>
    <mergeCell ref="L228:M228"/>
    <mergeCell ref="N228:O228"/>
    <mergeCell ref="A229:A230"/>
    <mergeCell ref="B229:B230"/>
    <mergeCell ref="C229:C230"/>
    <mergeCell ref="D229:D230"/>
    <mergeCell ref="E223:E227"/>
    <mergeCell ref="F223:F227"/>
    <mergeCell ref="A231:A232"/>
    <mergeCell ref="B231:B232"/>
    <mergeCell ref="C231:C232"/>
    <mergeCell ref="D231:D232"/>
    <mergeCell ref="B223:B227"/>
    <mergeCell ref="C223:C227"/>
    <mergeCell ref="D223:D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L227:M227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A214:A215"/>
    <mergeCell ref="B214:B215"/>
    <mergeCell ref="C214:C215"/>
    <mergeCell ref="D214:D215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208:A209"/>
    <mergeCell ref="B208:B209"/>
    <mergeCell ref="C208:C209"/>
    <mergeCell ref="D208:D209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A202:A203"/>
    <mergeCell ref="B202:B203"/>
    <mergeCell ref="C202:C203"/>
    <mergeCell ref="D202:D203"/>
    <mergeCell ref="L190:M190"/>
    <mergeCell ref="N190:O190"/>
    <mergeCell ref="N191:O191"/>
    <mergeCell ref="A196:C197"/>
    <mergeCell ref="L196:M196"/>
    <mergeCell ref="N196:O196"/>
    <mergeCell ref="N197:O197"/>
    <mergeCell ref="A194:B195"/>
    <mergeCell ref="C194:C195"/>
    <mergeCell ref="A192:A193"/>
    <mergeCell ref="A186:A187"/>
    <mergeCell ref="B186:B187"/>
    <mergeCell ref="C186:C187"/>
    <mergeCell ref="D186:D187"/>
    <mergeCell ref="D192:D193"/>
    <mergeCell ref="A190:C191"/>
    <mergeCell ref="A188:B189"/>
    <mergeCell ref="C188:C189"/>
    <mergeCell ref="B192:B193"/>
    <mergeCell ref="C192:C193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69:M169"/>
    <mergeCell ref="N169:O169"/>
    <mergeCell ref="A170:A171"/>
    <mergeCell ref="B170:B171"/>
    <mergeCell ref="C170:C171"/>
    <mergeCell ref="D170:D171"/>
    <mergeCell ref="A172:B173"/>
    <mergeCell ref="C172:C173"/>
    <mergeCell ref="E164:E168"/>
    <mergeCell ref="F164:F168"/>
    <mergeCell ref="L174:M174"/>
    <mergeCell ref="N174:O174"/>
    <mergeCell ref="C164:C168"/>
    <mergeCell ref="D164:D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I167:I168"/>
    <mergeCell ref="J167:M167"/>
    <mergeCell ref="L168:M168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4:A168"/>
    <mergeCell ref="B164:B168"/>
    <mergeCell ref="A145:A146"/>
    <mergeCell ref="B145:B146"/>
    <mergeCell ref="C145:C146"/>
    <mergeCell ref="D145:D146"/>
    <mergeCell ref="L149:M149"/>
    <mergeCell ref="A143:A144"/>
    <mergeCell ref="B143:B144"/>
    <mergeCell ref="C143:C144"/>
    <mergeCell ref="D143:D144"/>
    <mergeCell ref="N149:O149"/>
    <mergeCell ref="A147:B148"/>
    <mergeCell ref="C147:C148"/>
    <mergeCell ref="A149:B150"/>
    <mergeCell ref="C149:C150"/>
    <mergeCell ref="N150:O150"/>
    <mergeCell ref="B129:B130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D135:D136"/>
    <mergeCell ref="N133:O133"/>
    <mergeCell ref="N134:O134"/>
    <mergeCell ref="A129:A130"/>
    <mergeCell ref="L125:M125"/>
    <mergeCell ref="N125:O125"/>
    <mergeCell ref="N126:O126"/>
    <mergeCell ref="A131:B132"/>
    <mergeCell ref="C131:C132"/>
    <mergeCell ref="C133:C134"/>
    <mergeCell ref="A127:A128"/>
    <mergeCell ref="L133:M133"/>
    <mergeCell ref="A117:A118"/>
    <mergeCell ref="B117:B118"/>
    <mergeCell ref="C117:C118"/>
    <mergeCell ref="D117:D118"/>
    <mergeCell ref="D121:D122"/>
    <mergeCell ref="A119:A120"/>
    <mergeCell ref="C129:C130"/>
    <mergeCell ref="A133:B134"/>
    <mergeCell ref="D129:D130"/>
    <mergeCell ref="A121:A122"/>
    <mergeCell ref="B121:B122"/>
    <mergeCell ref="C121:C122"/>
    <mergeCell ref="C125:C126"/>
    <mergeCell ref="A125:B126"/>
    <mergeCell ref="D127:D128"/>
    <mergeCell ref="B127:B128"/>
    <mergeCell ref="C127:C128"/>
    <mergeCell ref="L110:M110"/>
    <mergeCell ref="N110:O110"/>
    <mergeCell ref="A111:A112"/>
    <mergeCell ref="B119:B120"/>
    <mergeCell ref="C119:C120"/>
    <mergeCell ref="D119:D120"/>
    <mergeCell ref="A115:A116"/>
    <mergeCell ref="B115:B116"/>
    <mergeCell ref="C115:C116"/>
    <mergeCell ref="D115:D116"/>
    <mergeCell ref="B111:B112"/>
    <mergeCell ref="C111:C112"/>
    <mergeCell ref="D111:D112"/>
    <mergeCell ref="A113:A114"/>
    <mergeCell ref="B113:B114"/>
    <mergeCell ref="C113:C114"/>
    <mergeCell ref="D113:D114"/>
    <mergeCell ref="N106:O106"/>
    <mergeCell ref="H107:H109"/>
    <mergeCell ref="I107:M107"/>
    <mergeCell ref="N107:O109"/>
    <mergeCell ref="G105:G109"/>
    <mergeCell ref="H105:P105"/>
    <mergeCell ref="H106:M106"/>
    <mergeCell ref="P107:P109"/>
    <mergeCell ref="I108:I109"/>
    <mergeCell ref="J108:M108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L109:M109"/>
    <mergeCell ref="A105:A109"/>
    <mergeCell ref="B105:B109"/>
    <mergeCell ref="C105:C109"/>
    <mergeCell ref="D105:D109"/>
    <mergeCell ref="E105:E109"/>
    <mergeCell ref="F105:F109"/>
    <mergeCell ref="A92:A93"/>
    <mergeCell ref="B92:B93"/>
    <mergeCell ref="C92:C93"/>
    <mergeCell ref="D92:D93"/>
    <mergeCell ref="A94:A95"/>
    <mergeCell ref="B94:B95"/>
    <mergeCell ref="C94:C95"/>
    <mergeCell ref="D94:D95"/>
    <mergeCell ref="A96:A97"/>
    <mergeCell ref="B96:B97"/>
    <mergeCell ref="C96:C97"/>
    <mergeCell ref="D96:D97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62:A63"/>
    <mergeCell ref="B62:B63"/>
    <mergeCell ref="C62:C63"/>
    <mergeCell ref="D62:D63"/>
    <mergeCell ref="B70:B71"/>
    <mergeCell ref="C70:C71"/>
    <mergeCell ref="D70:D71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A72:A73"/>
    <mergeCell ref="B72:B73"/>
    <mergeCell ref="C72:C73"/>
    <mergeCell ref="D72:D73"/>
    <mergeCell ref="A74:A75"/>
    <mergeCell ref="B74:B75"/>
    <mergeCell ref="C74:C75"/>
    <mergeCell ref="L57:M57"/>
    <mergeCell ref="N57:O57"/>
    <mergeCell ref="A58:A59"/>
    <mergeCell ref="B58:B59"/>
    <mergeCell ref="C58:C59"/>
    <mergeCell ref="D58:D59"/>
    <mergeCell ref="E52:E56"/>
    <mergeCell ref="F52:F56"/>
    <mergeCell ref="A60:A61"/>
    <mergeCell ref="B60:B61"/>
    <mergeCell ref="C60:C61"/>
    <mergeCell ref="D60:D61"/>
    <mergeCell ref="B52:B56"/>
    <mergeCell ref="C52:C56"/>
    <mergeCell ref="D52:D56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L56:M56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26:A27"/>
    <mergeCell ref="B26:B27"/>
    <mergeCell ref="C26:C27"/>
    <mergeCell ref="D26:D27"/>
    <mergeCell ref="A28:A29"/>
    <mergeCell ref="B28:B29"/>
    <mergeCell ref="C28:C29"/>
    <mergeCell ref="D28:D29"/>
    <mergeCell ref="A30:A32"/>
    <mergeCell ref="B30:B32"/>
    <mergeCell ref="C30:C32"/>
    <mergeCell ref="D30:D32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7:P7"/>
    <mergeCell ref="A10:A14"/>
    <mergeCell ref="B10:B14"/>
    <mergeCell ref="C10:C14"/>
    <mergeCell ref="D10:D14"/>
    <mergeCell ref="E10:E14"/>
    <mergeCell ref="P12:P14"/>
    <mergeCell ref="I13:I14"/>
    <mergeCell ref="J13:M13"/>
    <mergeCell ref="L14:M14"/>
    <mergeCell ref="C18:C19"/>
    <mergeCell ref="D18:D19"/>
    <mergeCell ref="L15:M15"/>
    <mergeCell ref="N15:O15"/>
    <mergeCell ref="A16:A17"/>
    <mergeCell ref="B16:B17"/>
    <mergeCell ref="C16:C17"/>
    <mergeCell ref="D16:D17"/>
    <mergeCell ref="A18:A19"/>
    <mergeCell ref="B18:B19"/>
    <mergeCell ref="F10:F14"/>
    <mergeCell ref="G10:G14"/>
    <mergeCell ref="H10:P10"/>
    <mergeCell ref="H11:M11"/>
    <mergeCell ref="N11:O11"/>
    <mergeCell ref="H12:H14"/>
    <mergeCell ref="I12:M12"/>
    <mergeCell ref="N12:O1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2012-06-21T09:23:34Z</cp:lastPrinted>
  <dcterms:created xsi:type="dcterms:W3CDTF">2002-08-13T10:14:59Z</dcterms:created>
  <dcterms:modified xsi:type="dcterms:W3CDTF">2012-06-21T09:30:43Z</dcterms:modified>
  <cp:category/>
  <cp:version/>
  <cp:contentType/>
  <cp:contentStatus/>
</cp:coreProperties>
</file>