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'szczegolowe'!$A$1:$P$77</definedName>
  </definedNames>
  <calcPr fullCalcOnLoad="1"/>
</workbook>
</file>

<file path=xl/sharedStrings.xml><?xml version="1.0" encoding="utf-8"?>
<sst xmlns="http://schemas.openxmlformats.org/spreadsheetml/2006/main" count="492" uniqueCount="238">
  <si>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</si>
  <si>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</si>
  <si>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</si>
  <si>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</si>
  <si>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</si>
  <si>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</si>
  <si>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</si>
  <si>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</si>
  <si>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</si>
  <si>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</si>
  <si>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</si>
  <si>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</si>
  <si>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</si>
  <si>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</si>
  <si>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</si>
  <si>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</si>
  <si>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</si>
  <si>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</si>
  <si>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</si>
  <si>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</si>
  <si>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</si>
  <si>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</si>
  <si>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</si>
  <si>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</si>
  <si>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</si>
  <si>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</si>
  <si>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</si>
  <si>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</si>
  <si>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</si>
  <si>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</si>
  <si>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</si>
  <si>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</si>
  <si>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</si>
  <si>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</si>
  <si>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</si>
  <si>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</si>
  <si>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</si>
  <si>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</si>
  <si>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</si>
  <si>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</si>
  <si>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</si>
  <si>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</si>
  <si>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</si>
  <si>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</si>
  <si>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</si>
  <si>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</si>
  <si>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</si>
  <si>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</si>
  <si>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</si>
  <si>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</si>
  <si>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</si>
  <si>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</si>
  <si>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</si>
  <si>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</si>
  <si>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</si>
  <si>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</si>
  <si>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</si>
  <si>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</si>
  <si>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</si>
  <si>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</si>
  <si>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</si>
  <si>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</si>
  <si>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</si>
  <si>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</si>
  <si>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</si>
  <si>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</si>
  <si>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</si>
  <si>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</si>
  <si>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</si>
  <si>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</si>
  <si>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</si>
  <si>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</si>
  <si>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</si>
  <si>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</si>
  <si>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</si>
  <si>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</si>
  <si>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</si>
  <si>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</si>
  <si>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</si>
  <si>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</si>
  <si>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</si>
  <si>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</si>
  <si>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</si>
  <si>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</si>
  <si>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</si>
  <si>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</si>
  <si>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</si>
  <si>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</si>
  <si>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</si>
  <si>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</si>
  <si>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</si>
  <si>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</si>
  <si>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</si>
  <si>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</si>
  <si>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</si>
  <si>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</si>
  <si>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</si>
  <si>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</si>
  <si>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</si>
  <si>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</si>
  <si>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</si>
  <si>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</si>
  <si>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</si>
  <si>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</si>
  <si>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</si>
  <si>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</si>
  <si>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</si>
  <si>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</si>
  <si>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</si>
  <si>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</si>
  <si>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</si>
  <si>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</si>
  <si>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</si>
  <si>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</si>
  <si>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</si>
  <si>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</si>
  <si>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</si>
  <si>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</si>
  <si>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</si>
  <si>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</si>
  <si>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</si>
  <si>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</si>
  <si>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</si>
  <si>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</si>
  <si>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</si>
  <si>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</si>
  <si>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</si>
  <si>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</si>
  <si>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</si>
  <si>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</si>
  <si>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</si>
  <si>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</si>
  <si>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</si>
  <si>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</si>
  <si>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</si>
  <si>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</si>
  <si>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</si>
  <si>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</si>
  <si>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</si>
  <si>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</si>
  <si>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</si>
  <si>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</si>
  <si>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</si>
  <si>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</si>
  <si>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</si>
  <si>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</si>
  <si>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</si>
  <si>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</si>
  <si>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</si>
  <si>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</si>
  <si>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</si>
  <si>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</si>
  <si>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</si>
  <si>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</si>
  <si>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</si>
  <si>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</si>
  <si>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</si>
  <si>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</si>
  <si>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</si>
  <si>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</si>
  <si>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</si>
  <si>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</si>
  <si>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</si>
  <si>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</si>
  <si>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</si>
  <si>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</si>
  <si>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</si>
  <si>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</si>
  <si>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</si>
  <si>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</si>
  <si>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</si>
  <si>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</si>
  <si>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</si>
  <si>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</si>
  <si>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Magdaleka -Projekt ciągu pieszo-rowerowego - III etap</t>
  </si>
  <si>
    <t>Lesznowola - Projekt  budynku socjalnego</t>
  </si>
  <si>
    <t>Lesznowola- teren Gminy - Budowa nowego przebiegu drogi wojewódzkiej Nr 721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</si>
  <si>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</si>
  <si>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</si>
  <si>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</si>
  <si>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</si>
  <si>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</si>
  <si>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>Środki o których mowa w art..5 ust.1 pkt 2 i 3 uofp</t>
  </si>
  <si>
    <t xml:space="preserve"> Dotacje</t>
  </si>
  <si>
    <t>Razem wydatki inwestycyjne  (dotacje)</t>
  </si>
  <si>
    <t>OGÓŁEM    ( I - III )</t>
  </si>
  <si>
    <t>Lesznowola - Projekt sygnalizcji świetlnej ul. Szkolna</t>
  </si>
  <si>
    <t>Razem dział 754</t>
  </si>
  <si>
    <t>Jazgarzewszczyzna - Projekt budowy kanalizacji ul Krzywa</t>
  </si>
  <si>
    <t>Zakup komputerów, drukarek i kserokopiarki</t>
  </si>
  <si>
    <t>Nowa Iwiczna - Zakup gruntów pod  ul. Willową</t>
  </si>
  <si>
    <t>Rady Gminy Lesznowola</t>
  </si>
  <si>
    <t>Tabela  Nr 2a</t>
  </si>
  <si>
    <t xml:space="preserve">Do Uchwały </t>
  </si>
  <si>
    <t xml:space="preserve">z dnia  </t>
  </si>
  <si>
    <t>Nakłady w roku 2011</t>
  </si>
  <si>
    <t xml:space="preserve">PLAN WYDATKÓW  MAJĄTKOWYCH   NA  2011 ROK </t>
  </si>
  <si>
    <t>Lesznowola - Projekt  przebudowy  ul. GRN  wraz z aktualizacją geodezyjną</t>
  </si>
  <si>
    <t>Lesznowola - Projekt i  budowa  ul. Sportowej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</si>
  <si>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</si>
  <si>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przebudowa ul. Polnej wraz z odwodnieniem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</si>
  <si>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</si>
  <si>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</si>
  <si>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</si>
  <si>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</si>
  <si>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Stachowo, Wólka Kosowska, PAN Kosów  - Projekt ul. Karasia z odwodnieniem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</si>
  <si>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</si>
  <si>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</si>
  <si>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Budowa sieci bezprzewodowej na terenie Gminy Lesznowola</t>
  </si>
  <si>
    <t>Zgorzała - Budowa oświet do działki Nr 300 - teren pod świetlicę  (pkt świetlne)</t>
  </si>
  <si>
    <t>Razem dział 900</t>
  </si>
  <si>
    <t>Razem dział 010</t>
  </si>
  <si>
    <t xml:space="preserve">Łazy - Budowa wodociagu ul. Miła </t>
  </si>
  <si>
    <t>Łazy - Budowa kamalizacji Al. Krakowska</t>
  </si>
  <si>
    <t>Łazy - Budowa kolektora kanalizacyjnego w ul. Rolnej</t>
  </si>
  <si>
    <t>Razem dział 720</t>
  </si>
  <si>
    <t>Mysiadło - Zakup gruntów pod  poszerzenie ul. Poprzecznej</t>
  </si>
  <si>
    <t>UG- GG</t>
  </si>
  <si>
    <t>Razem dział 852</t>
  </si>
  <si>
    <t>Mysiadło- Projekt i adaptacja budynku przy ul. Osiedlowej -filia GOPS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</si>
  <si>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</si>
  <si>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</si>
  <si>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</si>
  <si>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</si>
  <si>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 xml:space="preserve">Zakup pomy dla OSP Mroków </t>
  </si>
  <si>
    <t>Wilcza Góra - Wymiana wodociągu odcinka od "Synapsis" do ul. Gajowej</t>
  </si>
  <si>
    <t>Obligacje, pożyczki i kredyty</t>
  </si>
  <si>
    <t>Okres realizacji inwestycji</t>
  </si>
  <si>
    <t>2010-2011</t>
  </si>
  <si>
    <t>2009-2011</t>
  </si>
  <si>
    <t>2007-2011</t>
  </si>
  <si>
    <t>2008-2011</t>
  </si>
  <si>
    <t>Lesznowola - Projekt oświetlenia ul. Dworkowej  i Słonecznej (pkt świetlne)</t>
  </si>
  <si>
    <t>Nowa Iwiczna - Projekt oswietlenia ul. Świerkowej (pkt świetlne)</t>
  </si>
  <si>
    <t>Zgorzała - Projekt i budowa świetlicy                                                                        (Razem - 1.408.690,-zł)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</si>
  <si>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</si>
  <si>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</si>
  <si>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 xml:space="preserve">Stara Iwiczna - Projekt budowy ścieżki pieszo-rowerowej wzdłuż ul. Nowej  - pomoc rzeczowa dla Samorządu Woj. Mazowieckiego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</si>
</sst>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dashDot"/>
    </border>
    <border>
      <left>
        <color indexed="63"/>
      </left>
      <right style="thin"/>
      <top style="double"/>
      <bottom style="double"/>
    </border>
    <border>
      <left style="thin"/>
      <right style="thin"/>
      <top style="dashDot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1" fillId="3" borderId="49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8" fillId="2" borderId="50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vertical="center"/>
    </xf>
    <xf numFmtId="0" fontId="6" fillId="3" borderId="51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0" fillId="4" borderId="5" xfId="0" applyNumberFormat="1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3" fontId="10" fillId="0" borderId="53" xfId="0" applyNumberFormat="1" applyFont="1" applyBorder="1" applyAlignment="1">
      <alignment horizontal="right" vertical="center"/>
    </xf>
    <xf numFmtId="3" fontId="10" fillId="2" borderId="53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0" fillId="4" borderId="5" xfId="0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3" fontId="8" fillId="2" borderId="50" xfId="0" applyNumberFormat="1" applyFont="1" applyFill="1" applyBorder="1" applyAlignment="1">
      <alignment horizontal="right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3" fontId="10" fillId="0" borderId="55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3" fontId="10" fillId="4" borderId="1" xfId="0" applyNumberFormat="1" applyFont="1" applyFill="1" applyBorder="1" applyAlignment="1">
      <alignment vertical="center"/>
    </xf>
    <xf numFmtId="3" fontId="10" fillId="0" borderId="54" xfId="0" applyNumberFormat="1" applyFont="1" applyBorder="1" applyAlignment="1">
      <alignment horizontal="right" vertical="center" wrapText="1"/>
    </xf>
    <xf numFmtId="3" fontId="10" fillId="0" borderId="54" xfId="0" applyNumberFormat="1" applyFont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54" xfId="0" applyNumberFormat="1" applyFont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horizontal="right" vertical="center"/>
    </xf>
    <xf numFmtId="3" fontId="10" fillId="0" borderId="55" xfId="0" applyNumberFormat="1" applyFont="1" applyBorder="1" applyAlignment="1">
      <alignment horizontal="right" vertical="center" wrapText="1"/>
    </xf>
    <xf numFmtId="0" fontId="10" fillId="0" borderId="55" xfId="0" applyFont="1" applyFill="1" applyBorder="1" applyAlignment="1">
      <alignment horizontal="center" vertical="center"/>
    </xf>
    <xf numFmtId="3" fontId="10" fillId="0" borderId="55" xfId="0" applyNumberFormat="1" applyFont="1" applyBorder="1" applyAlignment="1">
      <alignment vertical="center"/>
    </xf>
    <xf numFmtId="3" fontId="11" fillId="0" borderId="55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3" fontId="10" fillId="4" borderId="54" xfId="0" applyNumberFormat="1" applyFont="1" applyFill="1" applyBorder="1" applyAlignment="1">
      <alignment vertical="center"/>
    </xf>
    <xf numFmtId="3" fontId="10" fillId="4" borderId="54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right" vertical="center" wrapText="1"/>
    </xf>
    <xf numFmtId="3" fontId="10" fillId="4" borderId="55" xfId="0" applyNumberFormat="1" applyFont="1" applyFill="1" applyBorder="1" applyAlignment="1">
      <alignment vertical="center"/>
    </xf>
    <xf numFmtId="3" fontId="10" fillId="4" borderId="55" xfId="0" applyNumberFormat="1" applyFont="1" applyFill="1" applyBorder="1" applyAlignment="1">
      <alignment horizontal="right" vertical="center"/>
    </xf>
    <xf numFmtId="3" fontId="10" fillId="0" borderId="54" xfId="0" applyNumberFormat="1" applyFont="1" applyBorder="1" applyAlignment="1">
      <alignment horizontal="right" vertical="center"/>
    </xf>
    <xf numFmtId="3" fontId="10" fillId="0" borderId="55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3" fontId="10" fillId="0" borderId="58" xfId="0" applyNumberFormat="1" applyFont="1" applyBorder="1" applyAlignment="1">
      <alignment horizontal="right" vertical="center" wrapText="1"/>
    </xf>
    <xf numFmtId="3" fontId="10" fillId="0" borderId="58" xfId="0" applyNumberFormat="1" applyFont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3" fontId="10" fillId="0" borderId="58" xfId="0" applyNumberFormat="1" applyFont="1" applyBorder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4" borderId="16" xfId="0" applyNumberFormat="1" applyFont="1" applyFill="1" applyBorder="1" applyAlignment="1">
      <alignment horizontal="right" vertical="center"/>
    </xf>
    <xf numFmtId="3" fontId="11" fillId="4" borderId="16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0" fontId="0" fillId="3" borderId="62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63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76" xfId="0" applyNumberFormat="1" applyFont="1" applyFill="1" applyBorder="1" applyAlignment="1">
      <alignment vertical="center"/>
    </xf>
    <xf numFmtId="0" fontId="0" fillId="3" borderId="77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78" xfId="0" applyNumberFormat="1" applyFont="1" applyFill="1" applyBorder="1" applyAlignment="1">
      <alignment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0" xfId="0" applyNumberFormat="1" applyFont="1" applyFill="1" applyBorder="1" applyAlignment="1">
      <alignment vertical="center"/>
    </xf>
    <xf numFmtId="3" fontId="3" fillId="3" borderId="77" xfId="0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Zeros="0" tabSelected="1" zoomScaleSheetLayoutView="100" workbookViewId="0" topLeftCell="A3">
      <selection activeCell="F18" sqref="F18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5.25390625" style="1" customWidth="1"/>
    <col min="4" max="4" width="38.75390625" style="1" customWidth="1"/>
    <col min="5" max="5" width="11.375" style="1" customWidth="1"/>
    <col min="6" max="6" width="11.125" style="1" customWidth="1"/>
    <col min="7" max="8" width="9.75390625" style="1" customWidth="1"/>
    <col min="9" max="9" width="9.25390625" style="1" customWidth="1"/>
    <col min="10" max="10" width="10.375" style="1" customWidth="1"/>
    <col min="11" max="11" width="10.75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8:12" ht="12.75" customHeight="1">
      <c r="H1" s="202"/>
      <c r="I1" s="202"/>
      <c r="J1" s="202" t="s">
        <v>192</v>
      </c>
      <c r="K1" s="202"/>
      <c r="L1" s="154"/>
    </row>
    <row r="2" spans="11:12" ht="3" customHeight="1">
      <c r="K2" s="142"/>
      <c r="L2" s="142"/>
    </row>
    <row r="3" spans="8:12" ht="10.5" customHeight="1">
      <c r="H3" s="142"/>
      <c r="I3" s="142"/>
      <c r="J3" s="142" t="s">
        <v>193</v>
      </c>
      <c r="K3" s="142"/>
      <c r="L3" s="142"/>
    </row>
    <row r="4" spans="4:12" ht="11.25" customHeight="1">
      <c r="D4" s="149"/>
      <c r="E4" s="149"/>
      <c r="G4" s="149"/>
      <c r="H4" s="142"/>
      <c r="I4" s="142"/>
      <c r="J4" s="142" t="s">
        <v>191</v>
      </c>
      <c r="K4" s="142"/>
      <c r="L4" s="142"/>
    </row>
    <row r="5" spans="4:12" ht="11.25" customHeight="1">
      <c r="D5" s="149"/>
      <c r="E5" s="149"/>
      <c r="H5" s="142"/>
      <c r="I5" s="142"/>
      <c r="J5" s="142" t="s">
        <v>194</v>
      </c>
      <c r="K5" s="142"/>
      <c r="L5" s="142"/>
    </row>
    <row r="6" spans="1:12" ht="11.25" customHeight="1">
      <c r="A6" s="298" t="s">
        <v>196</v>
      </c>
      <c r="B6" s="298"/>
      <c r="C6" s="299"/>
      <c r="D6" s="299"/>
      <c r="E6" s="299"/>
      <c r="F6" s="299"/>
      <c r="G6" s="299"/>
      <c r="H6" s="299"/>
      <c r="I6" s="299"/>
      <c r="J6" s="299"/>
      <c r="K6" s="299"/>
      <c r="L6" s="121"/>
    </row>
    <row r="7" spans="1:12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</row>
    <row r="8" spans="1:13" s="2" customFormat="1" ht="7.5" customHeight="1">
      <c r="A8" s="301" t="s">
        <v>1</v>
      </c>
      <c r="B8" s="300" t="s">
        <v>158</v>
      </c>
      <c r="C8" s="302" t="s">
        <v>162</v>
      </c>
      <c r="D8" s="300" t="s">
        <v>159</v>
      </c>
      <c r="E8" s="306" t="s">
        <v>227</v>
      </c>
      <c r="F8" s="300" t="s">
        <v>160</v>
      </c>
      <c r="G8" s="284" t="s">
        <v>195</v>
      </c>
      <c r="H8" s="317" t="s">
        <v>181</v>
      </c>
      <c r="I8" s="297"/>
      <c r="J8" s="297"/>
      <c r="K8" s="297"/>
      <c r="L8" s="306" t="s">
        <v>167</v>
      </c>
      <c r="M8" s="15" t="s">
        <v>94</v>
      </c>
    </row>
    <row r="9" spans="1:12" s="2" customFormat="1" ht="9.75" customHeight="1">
      <c r="A9" s="301"/>
      <c r="B9" s="300"/>
      <c r="C9" s="303"/>
      <c r="D9" s="300"/>
      <c r="E9" s="307"/>
      <c r="F9" s="300"/>
      <c r="G9" s="318"/>
      <c r="H9" s="315" t="s">
        <v>177</v>
      </c>
      <c r="I9" s="315" t="s">
        <v>226</v>
      </c>
      <c r="J9" s="307" t="s">
        <v>182</v>
      </c>
      <c r="K9" s="307" t="s">
        <v>183</v>
      </c>
      <c r="L9" s="307"/>
    </row>
    <row r="10" spans="1:13" s="2" customFormat="1" ht="27" customHeight="1">
      <c r="A10" s="301"/>
      <c r="B10" s="300"/>
      <c r="C10" s="303"/>
      <c r="D10" s="300"/>
      <c r="E10" s="308"/>
      <c r="F10" s="300"/>
      <c r="G10" s="319"/>
      <c r="H10" s="315"/>
      <c r="I10" s="316"/>
      <c r="J10" s="308"/>
      <c r="K10" s="307"/>
      <c r="L10" s="308"/>
      <c r="M10" s="170"/>
    </row>
    <row r="11" spans="1:13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70"/>
    </row>
    <row r="12" spans="1:15" s="2" customFormat="1" ht="12.75" customHeight="1">
      <c r="A12" s="181" t="s">
        <v>172</v>
      </c>
      <c r="B12" s="180"/>
      <c r="C12" s="180"/>
      <c r="D12" s="184" t="s">
        <v>173</v>
      </c>
      <c r="E12" s="183"/>
      <c r="F12" s="182">
        <f aca="true" t="shared" si="0" ref="F12:K12">F18+F41+F46+F48+F50+F13+F43+F53+F56+F60</f>
        <v>16838516</v>
      </c>
      <c r="G12" s="182">
        <f t="shared" si="0"/>
        <v>14668850</v>
      </c>
      <c r="H12" s="182">
        <f t="shared" si="0"/>
        <v>4167411</v>
      </c>
      <c r="I12" s="182">
        <f t="shared" si="0"/>
        <v>7000000</v>
      </c>
      <c r="J12" s="182">
        <f t="shared" si="0"/>
        <v>0</v>
      </c>
      <c r="K12" s="182">
        <f t="shared" si="0"/>
        <v>2172597</v>
      </c>
      <c r="L12" s="183"/>
      <c r="M12" s="170" t="e">
        <f>I12+J12+K12+#REF!+H12</f>
        <v>#REF!</v>
      </c>
      <c r="N12" s="170">
        <f>K12+J12+I12+H12</f>
        <v>13340008</v>
      </c>
      <c r="O12" s="170" t="e">
        <f>#REF!+#REF!</f>
        <v>#REF!</v>
      </c>
    </row>
    <row r="13" spans="1:15" s="2" customFormat="1" ht="11.25" customHeight="1">
      <c r="A13" s="195"/>
      <c r="B13" s="194" t="s">
        <v>94</v>
      </c>
      <c r="C13" s="196"/>
      <c r="D13" s="197" t="s">
        <v>211</v>
      </c>
      <c r="E13" s="263" t="s">
        <v>228</v>
      </c>
      <c r="F13" s="219">
        <f>SUM(F14:F17)</f>
        <v>264844</v>
      </c>
      <c r="G13" s="219">
        <f>SUM(G14:G17)</f>
        <v>248700</v>
      </c>
      <c r="H13" s="219">
        <f>SUM(H14:H17)</f>
        <v>248700</v>
      </c>
      <c r="I13" s="173"/>
      <c r="J13" s="173">
        <f>SUM(J14:J15,J33:J35)</f>
        <v>0</v>
      </c>
      <c r="K13" s="173">
        <f>SUM(K14:K15,K33:K35)</f>
        <v>0</v>
      </c>
      <c r="L13" s="173"/>
      <c r="M13" s="170" t="e">
        <f>M12-G12</f>
        <v>#REF!</v>
      </c>
      <c r="N13" s="170"/>
      <c r="O13" s="170"/>
    </row>
    <row r="14" spans="1:15" s="2" customFormat="1" ht="12" customHeight="1">
      <c r="A14" s="205">
        <v>1</v>
      </c>
      <c r="B14" s="165" t="s">
        <v>161</v>
      </c>
      <c r="C14" s="160">
        <v>6050</v>
      </c>
      <c r="D14" s="157" t="s">
        <v>212</v>
      </c>
      <c r="E14" s="260">
        <v>2011</v>
      </c>
      <c r="F14" s="222">
        <v>30500</v>
      </c>
      <c r="G14" s="218">
        <f>H14</f>
        <v>30500</v>
      </c>
      <c r="H14" s="217">
        <v>30500</v>
      </c>
      <c r="I14" s="207"/>
      <c r="J14" s="207"/>
      <c r="K14" s="207"/>
      <c r="L14" s="210" t="s">
        <v>222</v>
      </c>
      <c r="M14" s="170"/>
      <c r="N14" s="170"/>
      <c r="O14" s="170"/>
    </row>
    <row r="15" spans="1:15" s="2" customFormat="1" ht="12" customHeight="1">
      <c r="A15" s="205">
        <v>2</v>
      </c>
      <c r="B15" s="165" t="s">
        <v>161</v>
      </c>
      <c r="C15" s="160">
        <v>6050</v>
      </c>
      <c r="D15" s="157" t="s">
        <v>213</v>
      </c>
      <c r="E15" s="260" t="s">
        <v>228</v>
      </c>
      <c r="F15" s="222">
        <v>71344</v>
      </c>
      <c r="G15" s="218">
        <f>H15</f>
        <v>65000</v>
      </c>
      <c r="H15" s="217">
        <v>65000</v>
      </c>
      <c r="I15" s="207"/>
      <c r="J15" s="207"/>
      <c r="K15" s="207"/>
      <c r="L15" s="210" t="s">
        <v>222</v>
      </c>
      <c r="M15" s="170"/>
      <c r="N15" s="170"/>
      <c r="O15" s="170"/>
    </row>
    <row r="16" spans="1:15" s="2" customFormat="1" ht="12" customHeight="1">
      <c r="A16" s="205">
        <v>3</v>
      </c>
      <c r="B16" s="165" t="s">
        <v>161</v>
      </c>
      <c r="C16" s="160">
        <v>6050</v>
      </c>
      <c r="D16" s="157" t="s">
        <v>214</v>
      </c>
      <c r="E16" s="260" t="s">
        <v>228</v>
      </c>
      <c r="F16" s="222">
        <v>98000</v>
      </c>
      <c r="G16" s="218">
        <f>H16</f>
        <v>88200</v>
      </c>
      <c r="H16" s="217">
        <v>88200</v>
      </c>
      <c r="I16" s="207"/>
      <c r="J16" s="207"/>
      <c r="K16" s="207"/>
      <c r="L16" s="210" t="s">
        <v>222</v>
      </c>
      <c r="M16" s="170"/>
      <c r="N16" s="170"/>
      <c r="O16" s="170"/>
    </row>
    <row r="17" spans="1:15" s="2" customFormat="1" ht="17.25" customHeight="1">
      <c r="A17" s="205">
        <v>4</v>
      </c>
      <c r="B17" s="165" t="s">
        <v>161</v>
      </c>
      <c r="C17" s="160">
        <v>6050</v>
      </c>
      <c r="D17" s="157" t="s">
        <v>225</v>
      </c>
      <c r="E17" s="260">
        <v>2011</v>
      </c>
      <c r="F17" s="222">
        <v>65000</v>
      </c>
      <c r="G17" s="218">
        <f>H17</f>
        <v>65000</v>
      </c>
      <c r="H17" s="217">
        <v>65000</v>
      </c>
      <c r="I17" s="207"/>
      <c r="J17" s="207"/>
      <c r="K17" s="207"/>
      <c r="L17" s="210" t="s">
        <v>222</v>
      </c>
      <c r="M17" s="170"/>
      <c r="N17" s="170"/>
      <c r="O17" s="170"/>
    </row>
    <row r="18" spans="1:14" s="3" customFormat="1" ht="15" customHeight="1">
      <c r="A18" s="195"/>
      <c r="B18" s="194" t="s">
        <v>94</v>
      </c>
      <c r="C18" s="196"/>
      <c r="D18" s="197" t="s">
        <v>163</v>
      </c>
      <c r="E18" s="263" t="s">
        <v>229</v>
      </c>
      <c r="F18" s="219">
        <f aca="true" t="shared" si="1" ref="F18:K18">SUM(F19:F35)</f>
        <v>11344336</v>
      </c>
      <c r="G18" s="219">
        <f>SUM(G19:G35)</f>
        <v>9560072</v>
      </c>
      <c r="H18" s="219">
        <f t="shared" si="1"/>
        <v>2560072</v>
      </c>
      <c r="I18" s="219">
        <f t="shared" si="1"/>
        <v>7000000</v>
      </c>
      <c r="J18" s="219">
        <f t="shared" si="1"/>
        <v>0</v>
      </c>
      <c r="K18" s="219">
        <f t="shared" si="1"/>
        <v>0</v>
      </c>
      <c r="L18" s="173"/>
      <c r="M18" s="153">
        <f>K18+H18+I18</f>
        <v>9560072</v>
      </c>
      <c r="N18" s="150"/>
    </row>
    <row r="19" spans="1:14" s="3" customFormat="1" ht="27.75" customHeight="1">
      <c r="A19" s="205">
        <v>5</v>
      </c>
      <c r="B19" s="201">
        <v>60013</v>
      </c>
      <c r="C19" s="206">
        <v>6050</v>
      </c>
      <c r="D19" s="209" t="s">
        <v>235</v>
      </c>
      <c r="E19" s="260">
        <v>2011</v>
      </c>
      <c r="F19" s="223">
        <v>66000</v>
      </c>
      <c r="G19" s="220">
        <f>H19</f>
        <v>66000</v>
      </c>
      <c r="H19" s="223">
        <v>66000</v>
      </c>
      <c r="I19" s="207"/>
      <c r="J19" s="207"/>
      <c r="K19" s="207"/>
      <c r="L19" s="210" t="s">
        <v>179</v>
      </c>
      <c r="M19" s="153" t="e">
        <f>#REF!+#REF!</f>
        <v>#REF!</v>
      </c>
      <c r="N19" s="150"/>
    </row>
    <row r="20" spans="1:14" s="3" customFormat="1" ht="27" customHeight="1">
      <c r="A20" s="205">
        <v>6</v>
      </c>
      <c r="B20" s="201">
        <v>60013</v>
      </c>
      <c r="C20" s="206">
        <v>6050</v>
      </c>
      <c r="D20" s="209" t="s">
        <v>237</v>
      </c>
      <c r="E20" s="260">
        <v>2011</v>
      </c>
      <c r="F20" s="223">
        <v>40260</v>
      </c>
      <c r="G20" s="220">
        <f>H20</f>
        <v>40260</v>
      </c>
      <c r="H20" s="223">
        <v>40260</v>
      </c>
      <c r="I20" s="238"/>
      <c r="J20" s="207"/>
      <c r="K20" s="207"/>
      <c r="L20" s="210" t="s">
        <v>179</v>
      </c>
      <c r="M20" s="153"/>
      <c r="N20" s="150"/>
    </row>
    <row r="21" spans="1:14" s="3" customFormat="1" ht="27.75" customHeight="1">
      <c r="A21" s="205">
        <v>7</v>
      </c>
      <c r="B21" s="201">
        <v>60013</v>
      </c>
      <c r="C21" s="206">
        <v>6050</v>
      </c>
      <c r="D21" s="209" t="s">
        <v>236</v>
      </c>
      <c r="E21" s="260">
        <v>2011</v>
      </c>
      <c r="F21" s="223">
        <v>65563</v>
      </c>
      <c r="G21" s="220">
        <f>H21</f>
        <v>65563</v>
      </c>
      <c r="H21" s="223">
        <v>65563</v>
      </c>
      <c r="I21" s="238"/>
      <c r="J21" s="207"/>
      <c r="K21" s="207"/>
      <c r="L21" s="210" t="s">
        <v>179</v>
      </c>
      <c r="M21" s="153"/>
      <c r="N21" s="150"/>
    </row>
    <row r="22" spans="1:14" s="3" customFormat="1" ht="19.5" customHeight="1">
      <c r="A22" s="205">
        <v>8</v>
      </c>
      <c r="B22" s="161">
        <v>60016</v>
      </c>
      <c r="C22" s="161">
        <v>6050</v>
      </c>
      <c r="D22" s="214" t="s">
        <v>197</v>
      </c>
      <c r="E22" s="260" t="s">
        <v>229</v>
      </c>
      <c r="F22" s="224">
        <v>150269</v>
      </c>
      <c r="G22" s="221">
        <f>H22+I22</f>
        <v>96990</v>
      </c>
      <c r="H22" s="166">
        <v>96990</v>
      </c>
      <c r="I22" s="238"/>
      <c r="J22" s="207"/>
      <c r="K22" s="207"/>
      <c r="L22" s="156" t="s">
        <v>170</v>
      </c>
      <c r="M22" s="153"/>
      <c r="N22" s="150"/>
    </row>
    <row r="23" spans="1:14" s="3" customFormat="1" ht="21" customHeight="1">
      <c r="A23" s="205">
        <v>9</v>
      </c>
      <c r="B23" s="161">
        <v>60016</v>
      </c>
      <c r="C23" s="161">
        <v>6050</v>
      </c>
      <c r="D23" s="157" t="s">
        <v>198</v>
      </c>
      <c r="E23" s="260" t="s">
        <v>229</v>
      </c>
      <c r="F23" s="224">
        <v>398315</v>
      </c>
      <c r="G23" s="221">
        <f aca="true" t="shared" si="2" ref="G23:G33">H23+I23</f>
        <v>375501</v>
      </c>
      <c r="H23" s="166">
        <v>375501</v>
      </c>
      <c r="I23" s="238"/>
      <c r="J23" s="207"/>
      <c r="K23" s="207"/>
      <c r="L23" s="156" t="s">
        <v>170</v>
      </c>
      <c r="M23" s="153"/>
      <c r="N23" s="150"/>
    </row>
    <row r="24" spans="1:14" s="3" customFormat="1" ht="11.25" customHeight="1">
      <c r="A24" s="205">
        <v>10</v>
      </c>
      <c r="B24" s="161">
        <v>60016</v>
      </c>
      <c r="C24" s="161">
        <v>6050</v>
      </c>
      <c r="D24" s="157" t="s">
        <v>174</v>
      </c>
      <c r="E24" s="260">
        <v>2011</v>
      </c>
      <c r="F24" s="224">
        <v>59000</v>
      </c>
      <c r="G24" s="221">
        <v>59000</v>
      </c>
      <c r="H24" s="225">
        <v>59000</v>
      </c>
      <c r="I24" s="238"/>
      <c r="J24" s="207"/>
      <c r="K24" s="207"/>
      <c r="L24" s="156" t="s">
        <v>170</v>
      </c>
      <c r="M24" s="153"/>
      <c r="N24" s="150"/>
    </row>
    <row r="25" spans="1:14" s="3" customFormat="1" ht="29.25" customHeight="1">
      <c r="A25" s="205">
        <v>11</v>
      </c>
      <c r="B25" s="161">
        <v>60016</v>
      </c>
      <c r="C25" s="161">
        <v>6050</v>
      </c>
      <c r="D25" s="157" t="s">
        <v>199</v>
      </c>
      <c r="E25" s="260" t="s">
        <v>229</v>
      </c>
      <c r="F25" s="224">
        <v>130580</v>
      </c>
      <c r="G25" s="221">
        <f t="shared" si="2"/>
        <v>73200</v>
      </c>
      <c r="H25" s="166">
        <v>73200</v>
      </c>
      <c r="I25" s="238"/>
      <c r="J25" s="207"/>
      <c r="K25" s="207"/>
      <c r="L25" s="156" t="s">
        <v>170</v>
      </c>
      <c r="M25" s="153"/>
      <c r="N25" s="150"/>
    </row>
    <row r="26" spans="1:14" s="3" customFormat="1" ht="11.25" customHeight="1">
      <c r="A26" s="205">
        <v>12</v>
      </c>
      <c r="B26" s="161">
        <v>60016</v>
      </c>
      <c r="C26" s="161">
        <v>6050</v>
      </c>
      <c r="D26" s="157" t="s">
        <v>200</v>
      </c>
      <c r="E26" s="260">
        <v>2011</v>
      </c>
      <c r="F26" s="224">
        <v>2267000</v>
      </c>
      <c r="G26" s="221">
        <f t="shared" si="2"/>
        <v>2267000</v>
      </c>
      <c r="H26" s="166">
        <v>267000</v>
      </c>
      <c r="I26" s="238">
        <v>2000000</v>
      </c>
      <c r="J26" s="207"/>
      <c r="K26" s="207"/>
      <c r="L26" s="156" t="s">
        <v>170</v>
      </c>
      <c r="M26" s="153"/>
      <c r="N26" s="150"/>
    </row>
    <row r="27" spans="1:14" s="3" customFormat="1" ht="11.25" customHeight="1">
      <c r="A27" s="205">
        <v>13</v>
      </c>
      <c r="B27" s="161">
        <v>60016</v>
      </c>
      <c r="C27" s="161">
        <v>6050</v>
      </c>
      <c r="D27" s="169" t="s">
        <v>201</v>
      </c>
      <c r="E27" s="260">
        <v>2011</v>
      </c>
      <c r="F27" s="224">
        <v>2800000</v>
      </c>
      <c r="G27" s="221">
        <f t="shared" si="2"/>
        <v>2800000</v>
      </c>
      <c r="H27" s="166">
        <v>800000</v>
      </c>
      <c r="I27" s="238">
        <v>2000000</v>
      </c>
      <c r="J27" s="207"/>
      <c r="K27" s="207"/>
      <c r="L27" s="156" t="s">
        <v>170</v>
      </c>
      <c r="M27" s="153"/>
      <c r="N27" s="150"/>
    </row>
    <row r="28" spans="1:14" s="3" customFormat="1" ht="21" customHeight="1">
      <c r="A28" s="205">
        <v>14</v>
      </c>
      <c r="B28" s="161">
        <v>60016</v>
      </c>
      <c r="C28" s="161">
        <v>6050</v>
      </c>
      <c r="D28" s="169" t="s">
        <v>202</v>
      </c>
      <c r="E28" s="260">
        <v>2011</v>
      </c>
      <c r="F28" s="224">
        <v>48800</v>
      </c>
      <c r="G28" s="221">
        <f t="shared" si="2"/>
        <v>48800</v>
      </c>
      <c r="H28" s="166">
        <v>48800</v>
      </c>
      <c r="I28" s="238"/>
      <c r="J28" s="207"/>
      <c r="K28" s="207"/>
      <c r="L28" s="156" t="s">
        <v>170</v>
      </c>
      <c r="M28" s="153"/>
      <c r="N28" s="150"/>
    </row>
    <row r="29" spans="1:14" s="3" customFormat="1" ht="19.5" customHeight="1">
      <c r="A29" s="205">
        <v>15</v>
      </c>
      <c r="B29" s="161">
        <v>60016</v>
      </c>
      <c r="C29" s="161">
        <v>6050</v>
      </c>
      <c r="D29" s="157" t="s">
        <v>203</v>
      </c>
      <c r="E29" s="260">
        <v>2011</v>
      </c>
      <c r="F29" s="224">
        <v>79300</v>
      </c>
      <c r="G29" s="221">
        <f t="shared" si="2"/>
        <v>79300</v>
      </c>
      <c r="H29" s="166">
        <v>79300</v>
      </c>
      <c r="I29" s="238"/>
      <c r="J29" s="207"/>
      <c r="K29" s="207"/>
      <c r="L29" s="156" t="s">
        <v>170</v>
      </c>
      <c r="M29" s="153"/>
      <c r="N29" s="150"/>
    </row>
    <row r="30" spans="1:14" s="3" customFormat="1" ht="21" customHeight="1">
      <c r="A30" s="205">
        <v>16</v>
      </c>
      <c r="B30" s="161">
        <v>60016</v>
      </c>
      <c r="C30" s="161">
        <v>6050</v>
      </c>
      <c r="D30" s="157" t="s">
        <v>204</v>
      </c>
      <c r="E30" s="260" t="s">
        <v>229</v>
      </c>
      <c r="F30" s="224">
        <v>1328787</v>
      </c>
      <c r="G30" s="221">
        <f t="shared" si="2"/>
        <v>1300000</v>
      </c>
      <c r="H30" s="166">
        <v>300000</v>
      </c>
      <c r="I30" s="238">
        <v>1000000</v>
      </c>
      <c r="J30" s="207"/>
      <c r="K30" s="207"/>
      <c r="L30" s="156" t="s">
        <v>170</v>
      </c>
      <c r="M30" s="153"/>
      <c r="N30" s="150"/>
    </row>
    <row r="31" spans="1:14" s="3" customFormat="1" ht="17.25" customHeight="1">
      <c r="A31" s="205">
        <v>17</v>
      </c>
      <c r="B31" s="161">
        <v>60016</v>
      </c>
      <c r="C31" s="161">
        <v>6050</v>
      </c>
      <c r="D31" s="157" t="s">
        <v>205</v>
      </c>
      <c r="E31" s="260">
        <v>2011</v>
      </c>
      <c r="F31" s="224">
        <v>52000</v>
      </c>
      <c r="G31" s="221">
        <f t="shared" si="2"/>
        <v>52000</v>
      </c>
      <c r="H31" s="166">
        <v>52000</v>
      </c>
      <c r="I31" s="238"/>
      <c r="J31" s="207"/>
      <c r="K31" s="207"/>
      <c r="L31" s="156" t="s">
        <v>170</v>
      </c>
      <c r="M31" s="153"/>
      <c r="N31" s="150"/>
    </row>
    <row r="32" spans="1:14" s="3" customFormat="1" ht="19.5" customHeight="1">
      <c r="A32" s="205">
        <v>18</v>
      </c>
      <c r="B32" s="161">
        <v>60016</v>
      </c>
      <c r="C32" s="161">
        <v>6050</v>
      </c>
      <c r="D32" s="169" t="s">
        <v>206</v>
      </c>
      <c r="E32" s="260" t="s">
        <v>228</v>
      </c>
      <c r="F32" s="224">
        <v>3637004</v>
      </c>
      <c r="G32" s="221">
        <f t="shared" si="2"/>
        <v>2015000</v>
      </c>
      <c r="H32" s="166">
        <v>15000</v>
      </c>
      <c r="I32" s="238">
        <v>2000000</v>
      </c>
      <c r="J32" s="207"/>
      <c r="K32" s="207"/>
      <c r="L32" s="156" t="s">
        <v>170</v>
      </c>
      <c r="M32" s="153"/>
      <c r="N32" s="150"/>
    </row>
    <row r="33" spans="1:14" s="3" customFormat="1" ht="18.75" customHeight="1">
      <c r="A33" s="205">
        <v>19</v>
      </c>
      <c r="B33" s="161">
        <v>60016</v>
      </c>
      <c r="C33" s="161">
        <v>6050</v>
      </c>
      <c r="D33" s="157" t="s">
        <v>207</v>
      </c>
      <c r="E33" s="260">
        <v>2011</v>
      </c>
      <c r="F33" s="224">
        <v>125538</v>
      </c>
      <c r="G33" s="221">
        <f t="shared" si="2"/>
        <v>125538</v>
      </c>
      <c r="H33" s="166">
        <v>125538</v>
      </c>
      <c r="I33" s="238"/>
      <c r="J33" s="207"/>
      <c r="K33" s="207"/>
      <c r="L33" s="156" t="s">
        <v>170</v>
      </c>
      <c r="M33" s="153"/>
      <c r="N33" s="150"/>
    </row>
    <row r="34" spans="1:14" s="3" customFormat="1" ht="11.25" customHeight="1">
      <c r="A34" s="205">
        <v>20</v>
      </c>
      <c r="B34" s="161">
        <v>60016</v>
      </c>
      <c r="C34" s="161">
        <v>6060</v>
      </c>
      <c r="D34" s="157" t="s">
        <v>216</v>
      </c>
      <c r="E34" s="260">
        <v>2011</v>
      </c>
      <c r="F34" s="224">
        <v>12920</v>
      </c>
      <c r="G34" s="221">
        <f>H34</f>
        <v>12920</v>
      </c>
      <c r="H34" s="225">
        <v>12920</v>
      </c>
      <c r="I34" s="238"/>
      <c r="J34" s="207"/>
      <c r="K34" s="207"/>
      <c r="L34" s="156" t="s">
        <v>217</v>
      </c>
      <c r="M34" s="153"/>
      <c r="N34" s="150"/>
    </row>
    <row r="35" spans="1:14" s="3" customFormat="1" ht="11.25" customHeight="1">
      <c r="A35" s="205">
        <v>21</v>
      </c>
      <c r="B35" s="161">
        <v>60016</v>
      </c>
      <c r="C35" s="161">
        <v>6060</v>
      </c>
      <c r="D35" s="157" t="s">
        <v>190</v>
      </c>
      <c r="E35" s="264">
        <v>2011</v>
      </c>
      <c r="F35" s="224">
        <v>83000</v>
      </c>
      <c r="G35" s="221">
        <v>83000</v>
      </c>
      <c r="H35" s="225">
        <v>83000</v>
      </c>
      <c r="I35" s="238"/>
      <c r="J35" s="207"/>
      <c r="K35" s="207"/>
      <c r="L35" s="156" t="s">
        <v>217</v>
      </c>
      <c r="M35" s="153"/>
      <c r="N35" s="150"/>
    </row>
    <row r="36" spans="1:14" s="3" customFormat="1" ht="4.5" customHeight="1">
      <c r="A36" s="275"/>
      <c r="B36" s="276"/>
      <c r="C36" s="276"/>
      <c r="D36" s="273"/>
      <c r="E36" s="277"/>
      <c r="F36" s="278"/>
      <c r="G36" s="279"/>
      <c r="H36" s="280"/>
      <c r="I36" s="281"/>
      <c r="J36" s="281"/>
      <c r="K36" s="281"/>
      <c r="L36" s="274"/>
      <c r="M36" s="153"/>
      <c r="N36" s="150"/>
    </row>
    <row r="37" spans="1:14" s="3" customFormat="1" ht="9" customHeight="1">
      <c r="A37" s="301" t="s">
        <v>1</v>
      </c>
      <c r="B37" s="300" t="s">
        <v>158</v>
      </c>
      <c r="C37" s="302" t="s">
        <v>162</v>
      </c>
      <c r="D37" s="300" t="s">
        <v>159</v>
      </c>
      <c r="E37" s="309" t="s">
        <v>227</v>
      </c>
      <c r="F37" s="300" t="s">
        <v>160</v>
      </c>
      <c r="G37" s="284" t="s">
        <v>195</v>
      </c>
      <c r="H37" s="317" t="s">
        <v>181</v>
      </c>
      <c r="I37" s="297"/>
      <c r="J37" s="297"/>
      <c r="K37" s="297"/>
      <c r="L37" s="306" t="s">
        <v>167</v>
      </c>
      <c r="M37" s="153"/>
      <c r="N37" s="150"/>
    </row>
    <row r="38" spans="1:14" s="3" customFormat="1" ht="12" customHeight="1">
      <c r="A38" s="301"/>
      <c r="B38" s="300"/>
      <c r="C38" s="303"/>
      <c r="D38" s="300"/>
      <c r="E38" s="310"/>
      <c r="F38" s="300"/>
      <c r="G38" s="318"/>
      <c r="H38" s="315" t="s">
        <v>177</v>
      </c>
      <c r="I38" s="315" t="s">
        <v>226</v>
      </c>
      <c r="J38" s="307" t="s">
        <v>182</v>
      </c>
      <c r="K38" s="307" t="s">
        <v>183</v>
      </c>
      <c r="L38" s="307"/>
      <c r="M38" s="153"/>
      <c r="N38" s="150"/>
    </row>
    <row r="39" spans="1:14" s="3" customFormat="1" ht="27.75" customHeight="1">
      <c r="A39" s="301"/>
      <c r="B39" s="300"/>
      <c r="C39" s="303"/>
      <c r="D39" s="300"/>
      <c r="E39" s="311"/>
      <c r="F39" s="300"/>
      <c r="G39" s="319"/>
      <c r="H39" s="315"/>
      <c r="I39" s="316"/>
      <c r="J39" s="308"/>
      <c r="K39" s="307"/>
      <c r="L39" s="308"/>
      <c r="M39" s="153"/>
      <c r="N39" s="150"/>
    </row>
    <row r="40" spans="1:14" s="3" customFormat="1" ht="9" customHeight="1">
      <c r="A40" s="152">
        <v>1</v>
      </c>
      <c r="B40" s="152">
        <v>2</v>
      </c>
      <c r="C40" s="152">
        <v>3</v>
      </c>
      <c r="D40" s="152">
        <v>4</v>
      </c>
      <c r="E40" s="261">
        <v>5</v>
      </c>
      <c r="F40" s="152">
        <v>6</v>
      </c>
      <c r="G40" s="152">
        <v>7</v>
      </c>
      <c r="H40" s="152">
        <v>8</v>
      </c>
      <c r="I40" s="152">
        <v>9</v>
      </c>
      <c r="J40" s="152">
        <v>10</v>
      </c>
      <c r="K40" s="152">
        <v>11</v>
      </c>
      <c r="L40" s="152">
        <v>12</v>
      </c>
      <c r="M40" s="153"/>
      <c r="N40" s="150"/>
    </row>
    <row r="41" spans="1:13" ht="12" customHeight="1">
      <c r="A41" s="193"/>
      <c r="B41" s="194"/>
      <c r="C41" s="179"/>
      <c r="D41" s="186" t="s">
        <v>166</v>
      </c>
      <c r="E41" s="263">
        <v>2011</v>
      </c>
      <c r="F41" s="219">
        <f>SUM(F42:F42)</f>
        <v>50000</v>
      </c>
      <c r="G41" s="219">
        <f aca="true" t="shared" si="3" ref="G41:G48">H41</f>
        <v>50000</v>
      </c>
      <c r="H41" s="219">
        <f>SUM(H42:H42)</f>
        <v>50000</v>
      </c>
      <c r="I41" s="173">
        <f>SUM(I42:I42)</f>
        <v>0</v>
      </c>
      <c r="J41" s="173">
        <f>SUM(J42:J42)</f>
        <v>0</v>
      </c>
      <c r="K41" s="173">
        <f>SUM(K42:K42)</f>
        <v>0</v>
      </c>
      <c r="L41" s="187"/>
      <c r="M41" s="149">
        <f>H41+I41</f>
        <v>50000</v>
      </c>
    </row>
    <row r="42" spans="1:12" ht="12" customHeight="1">
      <c r="A42" s="161">
        <v>22</v>
      </c>
      <c r="B42" s="161">
        <v>70005</v>
      </c>
      <c r="C42" s="161">
        <v>6050</v>
      </c>
      <c r="D42" s="157" t="s">
        <v>175</v>
      </c>
      <c r="E42" s="260">
        <v>2011</v>
      </c>
      <c r="F42" s="224">
        <v>50000</v>
      </c>
      <c r="G42" s="221">
        <f t="shared" si="3"/>
        <v>50000</v>
      </c>
      <c r="H42" s="225">
        <v>50000</v>
      </c>
      <c r="I42" s="163"/>
      <c r="J42" s="167"/>
      <c r="K42" s="166"/>
      <c r="L42" s="156" t="s">
        <v>168</v>
      </c>
    </row>
    <row r="43" spans="1:13" ht="12" customHeight="1">
      <c r="A43" s="193"/>
      <c r="B43" s="194"/>
      <c r="C43" s="179"/>
      <c r="D43" s="186" t="s">
        <v>215</v>
      </c>
      <c r="E43" s="263" t="s">
        <v>228</v>
      </c>
      <c r="F43" s="219">
        <f>SUM(F44:F44)</f>
        <v>2261359</v>
      </c>
      <c r="G43" s="219">
        <f>G44+G45</f>
        <v>2261359</v>
      </c>
      <c r="H43" s="219">
        <f>H45</f>
        <v>480000</v>
      </c>
      <c r="I43" s="173">
        <f>SUM(I44:I44)</f>
        <v>0</v>
      </c>
      <c r="J43" s="173">
        <f>SUM(J44:J44)</f>
        <v>0</v>
      </c>
      <c r="K43" s="173">
        <f>SUM(K44:K44)</f>
        <v>1447597</v>
      </c>
      <c r="L43" s="187"/>
      <c r="M43" s="149">
        <f>H43+K43</f>
        <v>1927597</v>
      </c>
    </row>
    <row r="44" spans="1:12" ht="12" customHeight="1">
      <c r="A44" s="296">
        <v>23</v>
      </c>
      <c r="B44" s="296">
        <v>72095</v>
      </c>
      <c r="C44" s="232">
        <v>6058</v>
      </c>
      <c r="D44" s="292" t="s">
        <v>208</v>
      </c>
      <c r="E44" s="309">
        <v>2011</v>
      </c>
      <c r="F44" s="282">
        <v>2261359</v>
      </c>
      <c r="G44" s="256">
        <v>1922155</v>
      </c>
      <c r="H44" s="244"/>
      <c r="I44" s="242"/>
      <c r="J44" s="243"/>
      <c r="K44" s="244">
        <v>1447597</v>
      </c>
      <c r="L44" s="306" t="s">
        <v>168</v>
      </c>
    </row>
    <row r="45" spans="1:12" ht="12" customHeight="1">
      <c r="A45" s="286"/>
      <c r="B45" s="286"/>
      <c r="C45" s="233">
        <v>6059</v>
      </c>
      <c r="D45" s="293"/>
      <c r="E45" s="311"/>
      <c r="F45" s="283"/>
      <c r="G45" s="257">
        <v>339204</v>
      </c>
      <c r="H45" s="249">
        <v>480000</v>
      </c>
      <c r="I45" s="258"/>
      <c r="J45" s="248"/>
      <c r="K45" s="249"/>
      <c r="L45" s="308"/>
    </row>
    <row r="46" spans="1:13" ht="15" customHeight="1">
      <c r="A46" s="189"/>
      <c r="B46" s="190"/>
      <c r="C46" s="191"/>
      <c r="D46" s="192" t="s">
        <v>165</v>
      </c>
      <c r="E46" s="265">
        <v>2011</v>
      </c>
      <c r="F46" s="219">
        <f>SUM(F47:F47)</f>
        <v>58639</v>
      </c>
      <c r="G46" s="227">
        <f t="shared" si="3"/>
        <v>58639</v>
      </c>
      <c r="H46" s="219">
        <f>SUM(H47:H47)</f>
        <v>58639</v>
      </c>
      <c r="I46" s="173">
        <f>SUM(I47:I47)</f>
        <v>0</v>
      </c>
      <c r="J46" s="173"/>
      <c r="K46" s="173"/>
      <c r="L46" s="187"/>
      <c r="M46" s="149" t="e">
        <f>#REF!+#REF!</f>
        <v>#REF!</v>
      </c>
    </row>
    <row r="47" spans="1:12" ht="15" customHeight="1">
      <c r="A47" s="164">
        <v>24</v>
      </c>
      <c r="B47" s="160">
        <v>75023</v>
      </c>
      <c r="C47" s="160">
        <v>6060</v>
      </c>
      <c r="D47" s="169" t="s">
        <v>189</v>
      </c>
      <c r="E47" s="260">
        <v>2011</v>
      </c>
      <c r="F47" s="224">
        <v>58639</v>
      </c>
      <c r="G47" s="221">
        <f t="shared" si="3"/>
        <v>58639</v>
      </c>
      <c r="H47" s="228">
        <v>58639</v>
      </c>
      <c r="I47" s="159"/>
      <c r="J47" s="158"/>
      <c r="K47" s="158"/>
      <c r="L47" s="34" t="s">
        <v>169</v>
      </c>
    </row>
    <row r="48" spans="1:12" ht="13.5" customHeight="1">
      <c r="A48" s="189"/>
      <c r="B48" s="190"/>
      <c r="C48" s="191"/>
      <c r="D48" s="192" t="s">
        <v>187</v>
      </c>
      <c r="E48" s="265">
        <v>2011</v>
      </c>
      <c r="F48" s="219">
        <f>SUM(F49:F49)</f>
        <v>17500</v>
      </c>
      <c r="G48" s="227">
        <f t="shared" si="3"/>
        <v>17500</v>
      </c>
      <c r="H48" s="219">
        <f>SUM(H49:H49)</f>
        <v>17500</v>
      </c>
      <c r="I48" s="173">
        <f>SUM(I49:I49)</f>
        <v>0</v>
      </c>
      <c r="J48" s="173"/>
      <c r="K48" s="173"/>
      <c r="L48" s="187"/>
    </row>
    <row r="49" spans="1:12" ht="14.25" customHeight="1">
      <c r="A49" s="164">
        <v>25</v>
      </c>
      <c r="B49" s="160">
        <v>75412</v>
      </c>
      <c r="C49" s="160">
        <v>6060</v>
      </c>
      <c r="D49" s="169" t="s">
        <v>224</v>
      </c>
      <c r="E49" s="260">
        <v>2011</v>
      </c>
      <c r="F49" s="222">
        <v>17500</v>
      </c>
      <c r="G49" s="216">
        <f>H49</f>
        <v>17500</v>
      </c>
      <c r="H49" s="228">
        <v>17500</v>
      </c>
      <c r="I49" s="159"/>
      <c r="J49" s="158"/>
      <c r="K49" s="158"/>
      <c r="L49" s="34" t="s">
        <v>169</v>
      </c>
    </row>
    <row r="50" spans="1:13" ht="14.25" customHeight="1">
      <c r="A50" s="185"/>
      <c r="B50" s="185"/>
      <c r="C50" s="185"/>
      <c r="D50" s="186" t="s">
        <v>164</v>
      </c>
      <c r="E50" s="263" t="s">
        <v>230</v>
      </c>
      <c r="F50" s="219">
        <f>SUM(F51:F52)</f>
        <v>673268</v>
      </c>
      <c r="G50" s="219">
        <f>SUM(G51:G52)</f>
        <v>569000</v>
      </c>
      <c r="H50" s="219">
        <f>SUM(H51:H52)</f>
        <v>569000</v>
      </c>
      <c r="I50" s="173"/>
      <c r="J50" s="173"/>
      <c r="K50" s="173"/>
      <c r="L50" s="188"/>
      <c r="M50" s="149">
        <f>H50+I50+K50</f>
        <v>569000</v>
      </c>
    </row>
    <row r="51" spans="1:13" ht="12.75" customHeight="1">
      <c r="A51" s="215">
        <v>26</v>
      </c>
      <c r="B51" s="160">
        <v>80101</v>
      </c>
      <c r="C51" s="160">
        <v>6050</v>
      </c>
      <c r="D51" s="169" t="s">
        <v>221</v>
      </c>
      <c r="E51" s="260" t="s">
        <v>230</v>
      </c>
      <c r="F51" s="222">
        <v>609268</v>
      </c>
      <c r="G51" s="216">
        <f>H51</f>
        <v>505000</v>
      </c>
      <c r="H51" s="226">
        <v>505000</v>
      </c>
      <c r="I51" s="159"/>
      <c r="J51" s="159"/>
      <c r="K51" s="203"/>
      <c r="L51" s="210" t="s">
        <v>222</v>
      </c>
      <c r="M51" s="155"/>
    </row>
    <row r="52" spans="1:13" ht="10.5" customHeight="1">
      <c r="A52" s="215">
        <v>27</v>
      </c>
      <c r="B52" s="161">
        <v>80101</v>
      </c>
      <c r="C52" s="161">
        <v>6050</v>
      </c>
      <c r="D52" s="157" t="s">
        <v>220</v>
      </c>
      <c r="E52" s="264" t="s">
        <v>228</v>
      </c>
      <c r="F52" s="224">
        <v>64000</v>
      </c>
      <c r="G52" s="221">
        <f>H52</f>
        <v>64000</v>
      </c>
      <c r="H52" s="166">
        <v>64000</v>
      </c>
      <c r="I52" s="159"/>
      <c r="J52" s="159"/>
      <c r="K52" s="203"/>
      <c r="L52" s="210" t="s">
        <v>222</v>
      </c>
      <c r="M52" s="155"/>
    </row>
    <row r="53" spans="1:13" ht="13.5" customHeight="1">
      <c r="A53" s="185"/>
      <c r="B53" s="185"/>
      <c r="C53" s="185"/>
      <c r="D53" s="186" t="s">
        <v>218</v>
      </c>
      <c r="E53" s="263" t="s">
        <v>228</v>
      </c>
      <c r="F53" s="219">
        <f>SUM(F54:F56)</f>
        <v>627380</v>
      </c>
      <c r="G53" s="219">
        <f>G54+G55</f>
        <v>490000</v>
      </c>
      <c r="H53" s="219">
        <f>H55</f>
        <v>65000</v>
      </c>
      <c r="I53" s="173"/>
      <c r="J53" s="173"/>
      <c r="K53" s="173">
        <f>K54</f>
        <v>425000</v>
      </c>
      <c r="L53" s="188"/>
      <c r="M53" s="155"/>
    </row>
    <row r="54" spans="1:13" ht="10.5" customHeight="1">
      <c r="A54" s="296">
        <v>28</v>
      </c>
      <c r="B54" s="296">
        <v>85219</v>
      </c>
      <c r="C54" s="232">
        <v>6058</v>
      </c>
      <c r="D54" s="292" t="s">
        <v>219</v>
      </c>
      <c r="E54" s="309" t="s">
        <v>228</v>
      </c>
      <c r="F54" s="239">
        <v>425000</v>
      </c>
      <c r="G54" s="240">
        <v>425000</v>
      </c>
      <c r="H54" s="250"/>
      <c r="I54" s="242"/>
      <c r="J54" s="251"/>
      <c r="K54" s="252">
        <v>425000</v>
      </c>
      <c r="L54" s="306" t="s">
        <v>168</v>
      </c>
      <c r="M54" s="155"/>
    </row>
    <row r="55" spans="1:13" ht="10.5" customHeight="1">
      <c r="A55" s="286"/>
      <c r="B55" s="286"/>
      <c r="C55" s="233">
        <v>6059</v>
      </c>
      <c r="D55" s="293"/>
      <c r="E55" s="311"/>
      <c r="F55" s="253">
        <v>69880</v>
      </c>
      <c r="G55" s="234">
        <v>65000</v>
      </c>
      <c r="H55" s="235">
        <v>65000</v>
      </c>
      <c r="I55" s="236"/>
      <c r="J55" s="254"/>
      <c r="K55" s="255"/>
      <c r="L55" s="308"/>
      <c r="M55" s="155"/>
    </row>
    <row r="56" spans="1:13" ht="13.5" customHeight="1">
      <c r="A56" s="215"/>
      <c r="B56" s="194"/>
      <c r="C56" s="179"/>
      <c r="D56" s="186" t="s">
        <v>210</v>
      </c>
      <c r="E56" s="263" t="s">
        <v>228</v>
      </c>
      <c r="F56" s="219">
        <f>SUM(F57:F59)</f>
        <v>132500</v>
      </c>
      <c r="G56" s="219">
        <f>SUM(G57:G59)</f>
        <v>112500</v>
      </c>
      <c r="H56" s="219">
        <f>SUM(H57:H59)</f>
        <v>112500</v>
      </c>
      <c r="I56" s="173">
        <f>SUM(I57:I57)</f>
        <v>0</v>
      </c>
      <c r="J56" s="173">
        <f>SUM(J57:J57)</f>
        <v>0</v>
      </c>
      <c r="K56" s="173">
        <f>SUM(K57:K57)</f>
        <v>0</v>
      </c>
      <c r="L56" s="187"/>
      <c r="M56" s="155"/>
    </row>
    <row r="57" spans="1:13" ht="18" customHeight="1">
      <c r="A57" s="215">
        <v>29</v>
      </c>
      <c r="B57" s="161">
        <v>90015</v>
      </c>
      <c r="C57" s="161">
        <v>6050</v>
      </c>
      <c r="D57" s="169" t="s">
        <v>232</v>
      </c>
      <c r="E57" s="260">
        <v>2011</v>
      </c>
      <c r="F57" s="222">
        <v>8500</v>
      </c>
      <c r="G57" s="216">
        <f>H57</f>
        <v>8500</v>
      </c>
      <c r="H57" s="225">
        <v>8500</v>
      </c>
      <c r="I57" s="163"/>
      <c r="J57" s="167"/>
      <c r="K57" s="166"/>
      <c r="L57" s="156" t="s">
        <v>168</v>
      </c>
      <c r="M57" s="155"/>
    </row>
    <row r="58" spans="1:13" ht="15.75" customHeight="1">
      <c r="A58" s="215">
        <v>30</v>
      </c>
      <c r="B58" s="161">
        <v>90015</v>
      </c>
      <c r="C58" s="161">
        <v>6050</v>
      </c>
      <c r="D58" s="169" t="s">
        <v>233</v>
      </c>
      <c r="E58" s="260">
        <v>2011</v>
      </c>
      <c r="F58" s="222">
        <v>5000</v>
      </c>
      <c r="G58" s="216">
        <v>5000</v>
      </c>
      <c r="H58" s="225">
        <f>G58</f>
        <v>5000</v>
      </c>
      <c r="I58" s="163"/>
      <c r="J58" s="167"/>
      <c r="K58" s="166"/>
      <c r="L58" s="156" t="s">
        <v>168</v>
      </c>
      <c r="M58" s="155"/>
    </row>
    <row r="59" spans="1:13" ht="21" customHeight="1">
      <c r="A59" s="215">
        <v>31</v>
      </c>
      <c r="B59" s="161">
        <v>90015</v>
      </c>
      <c r="C59" s="161">
        <v>6050</v>
      </c>
      <c r="D59" s="169" t="s">
        <v>209</v>
      </c>
      <c r="E59" s="260" t="s">
        <v>228</v>
      </c>
      <c r="F59" s="222">
        <v>119000</v>
      </c>
      <c r="G59" s="216">
        <v>99000</v>
      </c>
      <c r="H59" s="225">
        <f>G59</f>
        <v>99000</v>
      </c>
      <c r="I59" s="163"/>
      <c r="J59" s="167"/>
      <c r="K59" s="166"/>
      <c r="L59" s="156" t="s">
        <v>168</v>
      </c>
      <c r="M59" s="155"/>
    </row>
    <row r="60" spans="1:13" ht="13.5" customHeight="1">
      <c r="A60" s="215"/>
      <c r="B60" s="185"/>
      <c r="C60" s="185"/>
      <c r="D60" s="186" t="s">
        <v>223</v>
      </c>
      <c r="E60" s="263" t="s">
        <v>231</v>
      </c>
      <c r="F60" s="219">
        <f>SUM(F61:F63)</f>
        <v>1408690</v>
      </c>
      <c r="G60" s="219">
        <f>SUM(G61:G63)</f>
        <v>1301080</v>
      </c>
      <c r="H60" s="219">
        <f>SUM(H61:H63)</f>
        <v>6000</v>
      </c>
      <c r="I60" s="173"/>
      <c r="J60" s="173"/>
      <c r="K60" s="173">
        <f>K62</f>
        <v>300000</v>
      </c>
      <c r="L60" s="188"/>
      <c r="M60" s="155"/>
    </row>
    <row r="61" spans="1:13" ht="15.75" customHeight="1">
      <c r="A61" s="296">
        <v>32</v>
      </c>
      <c r="B61" s="305">
        <v>92109</v>
      </c>
      <c r="C61" s="232">
        <v>6050</v>
      </c>
      <c r="D61" s="312" t="s">
        <v>234</v>
      </c>
      <c r="E61" s="309" t="s">
        <v>231</v>
      </c>
      <c r="F61" s="239">
        <v>113610</v>
      </c>
      <c r="G61" s="240">
        <f>H61</f>
        <v>6000</v>
      </c>
      <c r="H61" s="241">
        <v>6000</v>
      </c>
      <c r="I61" s="242"/>
      <c r="J61" s="243"/>
      <c r="K61" s="244"/>
      <c r="L61" s="306" t="s">
        <v>171</v>
      </c>
      <c r="M61" s="155"/>
    </row>
    <row r="62" spans="1:13" ht="14.25" customHeight="1">
      <c r="A62" s="285"/>
      <c r="B62" s="294"/>
      <c r="C62" s="237">
        <v>6058</v>
      </c>
      <c r="D62" s="313"/>
      <c r="E62" s="310"/>
      <c r="F62" s="267">
        <v>300000</v>
      </c>
      <c r="G62" s="268">
        <v>300000</v>
      </c>
      <c r="H62" s="269"/>
      <c r="I62" s="270"/>
      <c r="J62" s="271"/>
      <c r="K62" s="272">
        <v>300000</v>
      </c>
      <c r="L62" s="307"/>
      <c r="M62" s="155"/>
    </row>
    <row r="63" spans="1:13" ht="14.25" customHeight="1">
      <c r="A63" s="286"/>
      <c r="B63" s="295"/>
      <c r="C63" s="259">
        <v>6059</v>
      </c>
      <c r="D63" s="314"/>
      <c r="E63" s="311"/>
      <c r="F63" s="245">
        <f>G63</f>
        <v>995080</v>
      </c>
      <c r="G63" s="234">
        <v>995080</v>
      </c>
      <c r="H63" s="246"/>
      <c r="I63" s="247"/>
      <c r="J63" s="248"/>
      <c r="K63" s="249"/>
      <c r="L63" s="308"/>
      <c r="M63" s="155"/>
    </row>
    <row r="64" spans="1:13" ht="13.5" customHeight="1">
      <c r="A64" s="204"/>
      <c r="B64" s="176" t="s">
        <v>184</v>
      </c>
      <c r="C64" s="177"/>
      <c r="D64" s="178"/>
      <c r="E64" s="266">
        <v>2011</v>
      </c>
      <c r="F64" s="230">
        <f>SUM(F65:F69)</f>
        <v>898449</v>
      </c>
      <c r="G64" s="230">
        <f>SUM(G65:G69)</f>
        <v>898449</v>
      </c>
      <c r="H64" s="230">
        <f>SUM(H65:H69)</f>
        <v>898449</v>
      </c>
      <c r="I64" s="151"/>
      <c r="J64" s="151"/>
      <c r="K64" s="151"/>
      <c r="L64" s="171"/>
      <c r="M64" s="175" t="e">
        <f>#REF!+#REF!</f>
        <v>#REF!</v>
      </c>
    </row>
    <row r="65" spans="1:13" ht="12" customHeight="1">
      <c r="A65" s="211">
        <v>33</v>
      </c>
      <c r="B65" s="165" t="s">
        <v>161</v>
      </c>
      <c r="C65" s="161">
        <v>6610</v>
      </c>
      <c r="D65" s="157" t="s">
        <v>188</v>
      </c>
      <c r="E65" s="260">
        <v>2011</v>
      </c>
      <c r="F65" s="224">
        <v>10000</v>
      </c>
      <c r="G65" s="229">
        <f>H65</f>
        <v>10000</v>
      </c>
      <c r="H65" s="225">
        <v>10000</v>
      </c>
      <c r="I65" s="163"/>
      <c r="J65" s="162"/>
      <c r="K65" s="163"/>
      <c r="L65" s="156" t="s">
        <v>171</v>
      </c>
      <c r="M65" s="175"/>
    </row>
    <row r="66" spans="1:13" ht="40.5" customHeight="1">
      <c r="A66" s="201">
        <v>34</v>
      </c>
      <c r="B66" s="161">
        <v>15011</v>
      </c>
      <c r="C66" s="161">
        <v>6639</v>
      </c>
      <c r="D66" s="157" t="s">
        <v>178</v>
      </c>
      <c r="E66" s="260">
        <v>2011</v>
      </c>
      <c r="F66" s="224">
        <f>G66</f>
        <v>20858</v>
      </c>
      <c r="G66" s="229">
        <f>H66</f>
        <v>20858</v>
      </c>
      <c r="H66" s="225">
        <v>20858</v>
      </c>
      <c r="I66" s="163"/>
      <c r="J66" s="162"/>
      <c r="K66" s="163"/>
      <c r="L66" s="156" t="s">
        <v>179</v>
      </c>
      <c r="M66" s="175"/>
    </row>
    <row r="67" spans="1:13" ht="19.5" customHeight="1">
      <c r="A67" s="211">
        <v>35</v>
      </c>
      <c r="B67" s="161">
        <v>60013</v>
      </c>
      <c r="C67" s="161">
        <v>6300</v>
      </c>
      <c r="D67" s="157" t="s">
        <v>176</v>
      </c>
      <c r="E67" s="260">
        <v>2011</v>
      </c>
      <c r="F67" s="224">
        <v>765563</v>
      </c>
      <c r="G67" s="229">
        <f>H67</f>
        <v>765563</v>
      </c>
      <c r="H67" s="225">
        <v>765563</v>
      </c>
      <c r="I67" s="163"/>
      <c r="J67" s="162"/>
      <c r="K67" s="163"/>
      <c r="L67" s="156" t="s">
        <v>171</v>
      </c>
      <c r="M67" s="175"/>
    </row>
    <row r="68" spans="1:13" ht="12.75" customHeight="1">
      <c r="A68" s="201">
        <v>36</v>
      </c>
      <c r="B68" s="161">
        <v>60013</v>
      </c>
      <c r="C68" s="161">
        <v>6300</v>
      </c>
      <c r="D68" s="157" t="s">
        <v>186</v>
      </c>
      <c r="E68" s="260">
        <v>2011</v>
      </c>
      <c r="F68" s="224">
        <v>93940</v>
      </c>
      <c r="G68" s="229">
        <f>H68</f>
        <v>93940</v>
      </c>
      <c r="H68" s="225">
        <v>93940</v>
      </c>
      <c r="I68" s="163"/>
      <c r="J68" s="162"/>
      <c r="K68" s="163"/>
      <c r="L68" s="156" t="s">
        <v>171</v>
      </c>
      <c r="M68" s="175"/>
    </row>
    <row r="69" spans="1:13" ht="30" customHeight="1" thickBot="1">
      <c r="A69" s="201">
        <v>38</v>
      </c>
      <c r="B69" s="161">
        <v>75095</v>
      </c>
      <c r="C69" s="161">
        <v>6639</v>
      </c>
      <c r="D69" s="157" t="s">
        <v>180</v>
      </c>
      <c r="E69" s="260">
        <v>2011</v>
      </c>
      <c r="F69" s="224">
        <v>8088</v>
      </c>
      <c r="G69" s="229">
        <f>H69</f>
        <v>8088</v>
      </c>
      <c r="H69" s="225">
        <v>8088</v>
      </c>
      <c r="I69" s="163"/>
      <c r="J69" s="162"/>
      <c r="K69" s="163"/>
      <c r="L69" s="156" t="s">
        <v>179</v>
      </c>
      <c r="M69" s="175"/>
    </row>
    <row r="70" spans="1:15" ht="24" customHeight="1" thickBot="1" thickTop="1">
      <c r="A70" s="287" t="s">
        <v>185</v>
      </c>
      <c r="B70" s="288"/>
      <c r="C70" s="288"/>
      <c r="D70" s="289"/>
      <c r="E70" s="262"/>
      <c r="F70" s="231">
        <f aca="true" t="shared" si="4" ref="F70:L70">F64+F12</f>
        <v>17736965</v>
      </c>
      <c r="G70" s="231">
        <f t="shared" si="4"/>
        <v>15567299</v>
      </c>
      <c r="H70" s="231">
        <f t="shared" si="4"/>
        <v>5065860</v>
      </c>
      <c r="I70" s="174">
        <f t="shared" si="4"/>
        <v>7000000</v>
      </c>
      <c r="J70" s="174">
        <f t="shared" si="4"/>
        <v>0</v>
      </c>
      <c r="K70" s="174">
        <f t="shared" si="4"/>
        <v>2172597</v>
      </c>
      <c r="L70" s="174">
        <f t="shared" si="4"/>
        <v>0</v>
      </c>
      <c r="M70" s="172" t="e">
        <f>K70+J70+I70+H70+#REF!</f>
        <v>#REF!</v>
      </c>
      <c r="N70" s="149" t="e">
        <f>M70-G70</f>
        <v>#REF!</v>
      </c>
      <c r="O70" s="149" t="e">
        <f>M70-N70</f>
        <v>#REF!</v>
      </c>
    </row>
    <row r="71" ht="4.5" customHeight="1" thickTop="1"/>
    <row r="72" spans="1:13" ht="13.5" customHeight="1">
      <c r="A72" s="200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149">
        <f>K70+J70+I70+H70</f>
        <v>14238457</v>
      </c>
    </row>
    <row r="73" spans="1:13" ht="13.5" customHeight="1">
      <c r="A73" s="199"/>
      <c r="B73" s="290"/>
      <c r="C73" s="291"/>
      <c r="D73" s="291"/>
      <c r="E73" s="291"/>
      <c r="F73" s="291"/>
      <c r="G73" s="291"/>
      <c r="H73" s="291"/>
      <c r="I73" s="208"/>
      <c r="J73" s="208"/>
      <c r="K73" s="208"/>
      <c r="L73" s="208"/>
      <c r="M73" s="149"/>
    </row>
    <row r="74" spans="1:13" ht="25.5" customHeight="1">
      <c r="A74" s="304"/>
      <c r="B74" s="304"/>
      <c r="C74" s="304"/>
      <c r="D74" s="304"/>
      <c r="E74" s="304"/>
      <c r="F74" s="304"/>
      <c r="G74" s="198"/>
      <c r="H74" s="198"/>
      <c r="I74" s="208"/>
      <c r="J74" s="208"/>
      <c r="K74" s="208"/>
      <c r="L74" s="208"/>
      <c r="M74" s="149"/>
    </row>
    <row r="75" spans="1:13" ht="13.5" customHeight="1">
      <c r="A75" s="199"/>
      <c r="B75" s="212"/>
      <c r="C75" s="212"/>
      <c r="D75" s="213"/>
      <c r="E75" s="213"/>
      <c r="F75" s="213"/>
      <c r="G75" s="198"/>
      <c r="H75" s="198"/>
      <c r="I75" s="208"/>
      <c r="J75" s="208"/>
      <c r="K75" s="208"/>
      <c r="L75" s="208"/>
      <c r="M75" s="149"/>
    </row>
    <row r="76" spans="1:13" ht="13.5" customHeight="1">
      <c r="A76" s="199"/>
      <c r="B76" s="212"/>
      <c r="C76" s="212"/>
      <c r="D76" s="213"/>
      <c r="E76" s="213"/>
      <c r="F76" s="213"/>
      <c r="G76" s="198"/>
      <c r="H76" s="198"/>
      <c r="I76" s="208"/>
      <c r="J76" s="208"/>
      <c r="K76" s="208"/>
      <c r="L76" s="208"/>
      <c r="M76" s="149"/>
    </row>
    <row r="77" spans="1:12" ht="13.5" customHeight="1">
      <c r="A77" s="199"/>
      <c r="B77" s="212"/>
      <c r="C77" s="212"/>
      <c r="D77" s="212"/>
      <c r="E77" s="212"/>
      <c r="F77" s="212"/>
      <c r="G77" s="198"/>
      <c r="H77" s="198"/>
      <c r="I77" s="198"/>
      <c r="J77" s="198"/>
      <c r="K77" s="198"/>
      <c r="L77" s="198"/>
    </row>
  </sheetData>
  <mergeCells count="46">
    <mergeCell ref="L44:L45"/>
    <mergeCell ref="F44:F45"/>
    <mergeCell ref="L37:L39"/>
    <mergeCell ref="H38:H39"/>
    <mergeCell ref="F37:F39"/>
    <mergeCell ref="G37:G39"/>
    <mergeCell ref="L8:L10"/>
    <mergeCell ref="K9:K10"/>
    <mergeCell ref="H9:H10"/>
    <mergeCell ref="A37:A39"/>
    <mergeCell ref="C37:C39"/>
    <mergeCell ref="D37:D39"/>
    <mergeCell ref="G8:G10"/>
    <mergeCell ref="A54:A55"/>
    <mergeCell ref="A44:A45"/>
    <mergeCell ref="B37:B39"/>
    <mergeCell ref="B73:H73"/>
    <mergeCell ref="B54:B55"/>
    <mergeCell ref="D54:D55"/>
    <mergeCell ref="B44:B45"/>
    <mergeCell ref="D44:D45"/>
    <mergeCell ref="E44:E45"/>
    <mergeCell ref="A74:F74"/>
    <mergeCell ref="B61:B63"/>
    <mergeCell ref="A61:A63"/>
    <mergeCell ref="A70:D70"/>
    <mergeCell ref="A6:K6"/>
    <mergeCell ref="F8:F10"/>
    <mergeCell ref="J9:J10"/>
    <mergeCell ref="I9:I10"/>
    <mergeCell ref="A8:A10"/>
    <mergeCell ref="B8:B10"/>
    <mergeCell ref="D8:D10"/>
    <mergeCell ref="C8:C10"/>
    <mergeCell ref="H8:K8"/>
    <mergeCell ref="E8:E10"/>
    <mergeCell ref="L61:L63"/>
    <mergeCell ref="E61:E63"/>
    <mergeCell ref="D61:D63"/>
    <mergeCell ref="I38:I39"/>
    <mergeCell ref="L54:L55"/>
    <mergeCell ref="J38:J39"/>
    <mergeCell ref="K38:K39"/>
    <mergeCell ref="E54:E55"/>
    <mergeCell ref="E37:E39"/>
    <mergeCell ref="H37:K37"/>
  </mergeCells>
  <printOptions horizontalCentered="1"/>
  <pageMargins left="0.36" right="0.45" top="0.59" bottom="0.61" header="0.32" footer="0.22"/>
  <pageSetup horizontalDpi="600" verticalDpi="6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98" t="s">
        <v>93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01" t="s">
        <v>1</v>
      </c>
      <c r="B10" s="300" t="s">
        <v>0</v>
      </c>
      <c r="C10" s="300" t="s">
        <v>7</v>
      </c>
      <c r="D10" s="300" t="s">
        <v>8</v>
      </c>
      <c r="E10" s="317" t="s">
        <v>9</v>
      </c>
      <c r="F10" s="306" t="s">
        <v>96</v>
      </c>
      <c r="G10" s="413" t="s">
        <v>98</v>
      </c>
      <c r="H10" s="284" t="s">
        <v>86</v>
      </c>
      <c r="I10" s="413"/>
      <c r="J10" s="413"/>
      <c r="K10" s="413"/>
      <c r="L10" s="413"/>
      <c r="M10" s="413"/>
      <c r="N10" s="413"/>
      <c r="O10" s="413"/>
      <c r="P10" s="393"/>
    </row>
    <row r="11" spans="1:16" s="2" customFormat="1" ht="12.75" customHeight="1" thickBot="1">
      <c r="A11" s="301"/>
      <c r="B11" s="300"/>
      <c r="C11" s="300"/>
      <c r="D11" s="300"/>
      <c r="E11" s="317"/>
      <c r="F11" s="307"/>
      <c r="G11" s="379"/>
      <c r="H11" s="382">
        <v>2003</v>
      </c>
      <c r="I11" s="383"/>
      <c r="J11" s="383"/>
      <c r="K11" s="383"/>
      <c r="L11" s="383"/>
      <c r="M11" s="384"/>
      <c r="N11" s="411">
        <v>2004</v>
      </c>
      <c r="O11" s="386"/>
      <c r="P11" s="5">
        <v>2005</v>
      </c>
    </row>
    <row r="12" spans="1:16" s="2" customFormat="1" ht="9.75" customHeight="1" thickTop="1">
      <c r="A12" s="301"/>
      <c r="B12" s="300"/>
      <c r="C12" s="300"/>
      <c r="D12" s="300"/>
      <c r="E12" s="317"/>
      <c r="F12" s="307"/>
      <c r="G12" s="379"/>
      <c r="H12" s="387" t="s">
        <v>95</v>
      </c>
      <c r="I12" s="319" t="s">
        <v>13</v>
      </c>
      <c r="J12" s="380"/>
      <c r="K12" s="380"/>
      <c r="L12" s="380"/>
      <c r="M12" s="412"/>
      <c r="N12" s="413" t="s">
        <v>16</v>
      </c>
      <c r="O12" s="414"/>
      <c r="P12" s="300" t="s">
        <v>16</v>
      </c>
    </row>
    <row r="13" spans="1:16" s="2" customFormat="1" ht="9.75" customHeight="1">
      <c r="A13" s="301"/>
      <c r="B13" s="300"/>
      <c r="C13" s="300"/>
      <c r="D13" s="300"/>
      <c r="E13" s="317"/>
      <c r="F13" s="307"/>
      <c r="G13" s="379"/>
      <c r="H13" s="388"/>
      <c r="I13" s="374" t="s">
        <v>14</v>
      </c>
      <c r="J13" s="317" t="s">
        <v>12</v>
      </c>
      <c r="K13" s="297"/>
      <c r="L13" s="297"/>
      <c r="M13" s="376"/>
      <c r="N13" s="379"/>
      <c r="O13" s="415"/>
      <c r="P13" s="300"/>
    </row>
    <row r="14" spans="1:16" s="2" customFormat="1" ht="29.25">
      <c r="A14" s="301"/>
      <c r="B14" s="300"/>
      <c r="C14" s="300"/>
      <c r="D14" s="300"/>
      <c r="E14" s="317"/>
      <c r="F14" s="308"/>
      <c r="G14" s="380"/>
      <c r="H14" s="388"/>
      <c r="I14" s="375"/>
      <c r="J14" s="34" t="s">
        <v>10</v>
      </c>
      <c r="K14" s="34" t="s">
        <v>11</v>
      </c>
      <c r="L14" s="317" t="s">
        <v>15</v>
      </c>
      <c r="M14" s="376"/>
      <c r="N14" s="380"/>
      <c r="O14" s="416"/>
      <c r="P14" s="300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77">
        <v>12</v>
      </c>
      <c r="M15" s="378"/>
      <c r="N15" s="372">
        <v>13</v>
      </c>
      <c r="O15" s="373"/>
      <c r="P15" s="48">
        <v>14</v>
      </c>
    </row>
    <row r="16" spans="1:16" ht="10.5" hidden="1" thickTop="1">
      <c r="A16" s="326">
        <v>1</v>
      </c>
      <c r="B16" s="326" t="s">
        <v>26</v>
      </c>
      <c r="C16" s="328" t="s">
        <v>27</v>
      </c>
      <c r="D16" s="326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27"/>
      <c r="B17" s="327"/>
      <c r="C17" s="293"/>
      <c r="D17" s="327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67">
        <v>2</v>
      </c>
      <c r="B18" s="367" t="s">
        <v>6</v>
      </c>
      <c r="C18" s="292" t="s">
        <v>105</v>
      </c>
      <c r="D18" s="367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27"/>
      <c r="B19" s="327"/>
      <c r="C19" s="293"/>
      <c r="D19" s="327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67">
        <v>3</v>
      </c>
      <c r="B20" s="367" t="s">
        <v>81</v>
      </c>
      <c r="C20" s="292" t="s">
        <v>107</v>
      </c>
      <c r="D20" s="367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27"/>
      <c r="B21" s="327"/>
      <c r="C21" s="293"/>
      <c r="D21" s="327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67">
        <v>4</v>
      </c>
      <c r="B22" s="367" t="s">
        <v>26</v>
      </c>
      <c r="C22" s="292" t="s">
        <v>28</v>
      </c>
      <c r="D22" s="367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27"/>
      <c r="B23" s="327"/>
      <c r="C23" s="293"/>
      <c r="D23" s="327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67">
        <v>5</v>
      </c>
      <c r="B24" s="326" t="s">
        <v>26</v>
      </c>
      <c r="C24" s="328" t="s">
        <v>104</v>
      </c>
      <c r="D24" s="326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27"/>
      <c r="B25" s="327"/>
      <c r="C25" s="293"/>
      <c r="D25" s="327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67">
        <v>6</v>
      </c>
      <c r="B26" s="326" t="s">
        <v>26</v>
      </c>
      <c r="C26" s="328" t="s">
        <v>29</v>
      </c>
      <c r="D26" s="326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27"/>
      <c r="B27" s="327"/>
      <c r="C27" s="293"/>
      <c r="D27" s="327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67">
        <v>7</v>
      </c>
      <c r="B28" s="326" t="s">
        <v>6</v>
      </c>
      <c r="C28" s="328" t="s">
        <v>130</v>
      </c>
      <c r="D28" s="326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27"/>
      <c r="B29" s="327"/>
      <c r="C29" s="293"/>
      <c r="D29" s="327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67">
        <v>8</v>
      </c>
      <c r="B30" s="326" t="s">
        <v>26</v>
      </c>
      <c r="C30" s="328" t="s">
        <v>31</v>
      </c>
      <c r="D30" s="326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26"/>
      <c r="B31" s="326"/>
      <c r="C31" s="328"/>
      <c r="D31" s="326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27"/>
      <c r="B32" s="327"/>
      <c r="C32" s="293"/>
      <c r="D32" s="327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67">
        <v>9</v>
      </c>
      <c r="B33" s="367" t="s">
        <v>6</v>
      </c>
      <c r="C33" s="292" t="s">
        <v>30</v>
      </c>
      <c r="D33" s="367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27"/>
      <c r="B34" s="407"/>
      <c r="C34" s="407"/>
      <c r="D34" s="40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67">
        <v>10</v>
      </c>
      <c r="B35" s="326" t="s">
        <v>26</v>
      </c>
      <c r="C35" s="328" t="s">
        <v>33</v>
      </c>
      <c r="D35" s="326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27"/>
      <c r="B36" s="327"/>
      <c r="C36" s="293"/>
      <c r="D36" s="327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67">
        <v>11</v>
      </c>
      <c r="B37" s="326" t="s">
        <v>26</v>
      </c>
      <c r="C37" s="328" t="s">
        <v>88</v>
      </c>
      <c r="D37" s="326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27"/>
      <c r="B38" s="327"/>
      <c r="C38" s="293"/>
      <c r="D38" s="327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67">
        <v>12</v>
      </c>
      <c r="B39" s="326" t="s">
        <v>26</v>
      </c>
      <c r="C39" s="328" t="s">
        <v>3</v>
      </c>
      <c r="D39" s="326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27"/>
      <c r="B40" s="327"/>
      <c r="C40" s="293"/>
      <c r="D40" s="327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67">
        <v>13</v>
      </c>
      <c r="B41" s="326" t="s">
        <v>26</v>
      </c>
      <c r="C41" s="328" t="s">
        <v>34</v>
      </c>
      <c r="D41" s="326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27"/>
      <c r="B42" s="327"/>
      <c r="C42" s="293"/>
      <c r="D42" s="327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67">
        <v>14</v>
      </c>
      <c r="B43" s="326" t="s">
        <v>26</v>
      </c>
      <c r="C43" s="328" t="s">
        <v>62</v>
      </c>
      <c r="D43" s="326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27"/>
      <c r="B44" s="327"/>
      <c r="C44" s="293"/>
      <c r="D44" s="327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67">
        <v>15</v>
      </c>
      <c r="B45" s="326" t="s">
        <v>26</v>
      </c>
      <c r="C45" s="328" t="s">
        <v>35</v>
      </c>
      <c r="D45" s="326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27"/>
      <c r="B46" s="327"/>
      <c r="C46" s="293"/>
      <c r="D46" s="327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67">
        <v>16</v>
      </c>
      <c r="B47" s="326" t="s">
        <v>26</v>
      </c>
      <c r="C47" s="328" t="s">
        <v>4</v>
      </c>
      <c r="D47" s="326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26"/>
      <c r="B48" s="326"/>
      <c r="C48" s="328"/>
      <c r="D48" s="326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26" t="s">
        <v>1</v>
      </c>
      <c r="B52" s="307" t="s">
        <v>0</v>
      </c>
      <c r="C52" s="307" t="s">
        <v>7</v>
      </c>
      <c r="D52" s="307" t="s">
        <v>8</v>
      </c>
      <c r="E52" s="318" t="s">
        <v>9</v>
      </c>
      <c r="F52" s="307" t="s">
        <v>96</v>
      </c>
      <c r="G52" s="379" t="s">
        <v>98</v>
      </c>
      <c r="H52" s="318" t="s">
        <v>86</v>
      </c>
      <c r="I52" s="379"/>
      <c r="J52" s="379"/>
      <c r="K52" s="379"/>
      <c r="L52" s="379"/>
      <c r="M52" s="379"/>
      <c r="N52" s="379"/>
      <c r="O52" s="379"/>
      <c r="P52" s="381"/>
    </row>
    <row r="53" spans="1:16" s="2" customFormat="1" ht="12.75" customHeight="1" hidden="1" thickBot="1">
      <c r="A53" s="326"/>
      <c r="B53" s="307"/>
      <c r="C53" s="307"/>
      <c r="D53" s="307"/>
      <c r="E53" s="318"/>
      <c r="F53" s="307"/>
      <c r="G53" s="379"/>
      <c r="H53" s="382">
        <v>2003</v>
      </c>
      <c r="I53" s="383"/>
      <c r="J53" s="383"/>
      <c r="K53" s="383"/>
      <c r="L53" s="383"/>
      <c r="M53" s="384"/>
      <c r="N53" s="385">
        <v>2004</v>
      </c>
      <c r="O53" s="386"/>
      <c r="P53" s="5">
        <v>2005</v>
      </c>
    </row>
    <row r="54" spans="1:16" s="2" customFormat="1" ht="9.75" customHeight="1" hidden="1" thickTop="1">
      <c r="A54" s="326"/>
      <c r="B54" s="307"/>
      <c r="C54" s="307"/>
      <c r="D54" s="307"/>
      <c r="E54" s="318"/>
      <c r="F54" s="307"/>
      <c r="G54" s="379"/>
      <c r="H54" s="387" t="s">
        <v>95</v>
      </c>
      <c r="I54" s="389" t="s">
        <v>13</v>
      </c>
      <c r="J54" s="390"/>
      <c r="K54" s="390"/>
      <c r="L54" s="390"/>
      <c r="M54" s="391"/>
      <c r="N54" s="392" t="s">
        <v>16</v>
      </c>
      <c r="O54" s="393"/>
      <c r="P54" s="306" t="s">
        <v>16</v>
      </c>
    </row>
    <row r="55" spans="1:16" s="2" customFormat="1" ht="9.75" customHeight="1" hidden="1">
      <c r="A55" s="326"/>
      <c r="B55" s="307"/>
      <c r="C55" s="307"/>
      <c r="D55" s="307"/>
      <c r="E55" s="318"/>
      <c r="F55" s="307"/>
      <c r="G55" s="379"/>
      <c r="H55" s="388"/>
      <c r="I55" s="374" t="s">
        <v>14</v>
      </c>
      <c r="J55" s="317" t="s">
        <v>12</v>
      </c>
      <c r="K55" s="297"/>
      <c r="L55" s="297"/>
      <c r="M55" s="376"/>
      <c r="N55" s="394"/>
      <c r="O55" s="381"/>
      <c r="P55" s="307"/>
    </row>
    <row r="56" spans="1:16" s="2" customFormat="1" ht="29.25" hidden="1">
      <c r="A56" s="327"/>
      <c r="B56" s="308"/>
      <c r="C56" s="308"/>
      <c r="D56" s="308"/>
      <c r="E56" s="319"/>
      <c r="F56" s="308"/>
      <c r="G56" s="380"/>
      <c r="H56" s="388"/>
      <c r="I56" s="375"/>
      <c r="J56" s="34" t="s">
        <v>10</v>
      </c>
      <c r="K56" s="34" t="s">
        <v>11</v>
      </c>
      <c r="L56" s="317" t="s">
        <v>15</v>
      </c>
      <c r="M56" s="376"/>
      <c r="N56" s="395"/>
      <c r="O56" s="396"/>
      <c r="P56" s="308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77">
        <v>12</v>
      </c>
      <c r="M57" s="378"/>
      <c r="N57" s="372">
        <v>13</v>
      </c>
      <c r="O57" s="373"/>
      <c r="P57" s="48">
        <v>14</v>
      </c>
    </row>
    <row r="58" spans="1:16" ht="10.5" hidden="1" thickTop="1">
      <c r="A58" s="326">
        <v>17</v>
      </c>
      <c r="B58" s="326" t="s">
        <v>26</v>
      </c>
      <c r="C58" s="328" t="s">
        <v>5</v>
      </c>
      <c r="D58" s="326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27"/>
      <c r="B59" s="327"/>
      <c r="C59" s="293"/>
      <c r="D59" s="327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67">
        <v>18</v>
      </c>
      <c r="B60" s="367" t="s">
        <v>6</v>
      </c>
      <c r="C60" s="292" t="s">
        <v>36</v>
      </c>
      <c r="D60" s="367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27"/>
      <c r="B61" s="327"/>
      <c r="C61" s="293"/>
      <c r="D61" s="327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26">
        <v>19</v>
      </c>
      <c r="B62" s="326" t="s">
        <v>6</v>
      </c>
      <c r="C62" s="328" t="s">
        <v>91</v>
      </c>
      <c r="D62" s="326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26"/>
      <c r="B63" s="326"/>
      <c r="C63" s="328"/>
      <c r="D63" s="326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35" t="s">
        <v>131</v>
      </c>
      <c r="B64" s="336"/>
      <c r="C64" s="320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37"/>
      <c r="B65" s="338"/>
      <c r="C65" s="322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39" t="s">
        <v>133</v>
      </c>
      <c r="B66" s="340"/>
      <c r="C66" s="343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62">
        <f t="shared" si="0"/>
        <v>1699278</v>
      </c>
      <c r="M66" s="363"/>
      <c r="N66" s="408">
        <f>SUM(N16,N18,N20,N22,N24,N26,N28,N30,N33,N35,N37,N39,N41,N43,N45,N47,N58,N60,N62)</f>
        <v>4004000</v>
      </c>
      <c r="O66" s="403"/>
      <c r="P66" s="148">
        <f>SUM(P16,P18,P20,P22,P24,P26,P28,P30,P33,P35,P37,P39,P41,P43,P45,P47,P58,P60,P62)</f>
        <v>300000</v>
      </c>
    </row>
    <row r="67" spans="1:16" ht="9.75" customHeight="1" thickBot="1">
      <c r="A67" s="341"/>
      <c r="B67" s="342"/>
      <c r="C67" s="33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09">
        <f>SUM(N17,N19,N21,N23,N25,N27,N29,N31,N32,N34,N36,N38,N40,N42,N44,N46,N48,N59,N61,N63)</f>
        <v>10620000</v>
      </c>
      <c r="O67" s="410"/>
      <c r="P67" s="87">
        <f>SUM(P17,P19,P21,P23,P25,P27,P29,P31,P32,P34,P36,P38,P40,P42,P44,P46,P48,P59,P61,P63)</f>
        <v>1400000</v>
      </c>
    </row>
    <row r="68" spans="1:16" ht="9.75" hidden="1">
      <c r="A68" s="367">
        <v>20</v>
      </c>
      <c r="B68" s="367" t="s">
        <v>2</v>
      </c>
      <c r="C68" s="292" t="s">
        <v>37</v>
      </c>
      <c r="D68" s="367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27"/>
      <c r="B69" s="327"/>
      <c r="C69" s="293"/>
      <c r="D69" s="327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67">
        <v>21</v>
      </c>
      <c r="B70" s="367" t="s">
        <v>2</v>
      </c>
      <c r="C70" s="292" t="s">
        <v>38</v>
      </c>
      <c r="D70" s="367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27"/>
      <c r="B71" s="327"/>
      <c r="C71" s="293"/>
      <c r="D71" s="327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67">
        <v>22</v>
      </c>
      <c r="B72" s="326" t="s">
        <v>2</v>
      </c>
      <c r="C72" s="292" t="s">
        <v>39</v>
      </c>
      <c r="D72" s="367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27"/>
      <c r="B73" s="327"/>
      <c r="C73" s="293"/>
      <c r="D73" s="327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67">
        <v>23</v>
      </c>
      <c r="B74" s="326" t="s">
        <v>2</v>
      </c>
      <c r="C74" s="292" t="s">
        <v>19</v>
      </c>
      <c r="D74" s="367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27"/>
      <c r="B75" s="327"/>
      <c r="C75" s="293"/>
      <c r="D75" s="327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67">
        <v>24</v>
      </c>
      <c r="B76" s="326" t="s">
        <v>2</v>
      </c>
      <c r="C76" s="292" t="s">
        <v>40</v>
      </c>
      <c r="D76" s="367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27"/>
      <c r="B77" s="327"/>
      <c r="C77" s="293"/>
      <c r="D77" s="327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67">
        <v>25</v>
      </c>
      <c r="B78" s="326" t="s">
        <v>2</v>
      </c>
      <c r="C78" s="292" t="s">
        <v>63</v>
      </c>
      <c r="D78" s="367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27"/>
      <c r="B79" s="327"/>
      <c r="C79" s="293"/>
      <c r="D79" s="327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67">
        <v>26</v>
      </c>
      <c r="B80" s="326" t="s">
        <v>6</v>
      </c>
      <c r="C80" s="328" t="s">
        <v>41</v>
      </c>
      <c r="D80" s="326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27"/>
      <c r="B81" s="327"/>
      <c r="C81" s="293"/>
      <c r="D81" s="327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67">
        <v>27</v>
      </c>
      <c r="B82" s="326" t="s">
        <v>6</v>
      </c>
      <c r="C82" s="328" t="s">
        <v>42</v>
      </c>
      <c r="D82" s="326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27"/>
      <c r="B83" s="327"/>
      <c r="C83" s="293"/>
      <c r="D83" s="327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67">
        <v>28</v>
      </c>
      <c r="B84" s="326" t="s">
        <v>6</v>
      </c>
      <c r="C84" s="328" t="s">
        <v>43</v>
      </c>
      <c r="D84" s="326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27"/>
      <c r="B85" s="327"/>
      <c r="C85" s="293"/>
      <c r="D85" s="327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67">
        <v>29</v>
      </c>
      <c r="B86" s="326" t="s">
        <v>6</v>
      </c>
      <c r="C86" s="328" t="s">
        <v>109</v>
      </c>
      <c r="D86" s="326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27"/>
      <c r="B87" s="327"/>
      <c r="C87" s="293"/>
      <c r="D87" s="327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67">
        <v>30</v>
      </c>
      <c r="B88" s="367" t="s">
        <v>6</v>
      </c>
      <c r="C88" s="292" t="s">
        <v>44</v>
      </c>
      <c r="D88" s="367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27"/>
      <c r="B89" s="327"/>
      <c r="C89" s="293"/>
      <c r="D89" s="327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67">
        <v>31</v>
      </c>
      <c r="B90" s="367" t="s">
        <v>6</v>
      </c>
      <c r="C90" s="292" t="s">
        <v>46</v>
      </c>
      <c r="D90" s="367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27"/>
      <c r="B91" s="327"/>
      <c r="C91" s="293"/>
      <c r="D91" s="327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67">
        <v>32</v>
      </c>
      <c r="B92" s="367" t="s">
        <v>6</v>
      </c>
      <c r="C92" s="292" t="s">
        <v>64</v>
      </c>
      <c r="D92" s="367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27"/>
      <c r="B93" s="327"/>
      <c r="C93" s="293"/>
      <c r="D93" s="327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67">
        <v>33</v>
      </c>
      <c r="B94" s="367" t="s">
        <v>6</v>
      </c>
      <c r="C94" s="292" t="s">
        <v>65</v>
      </c>
      <c r="D94" s="367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27"/>
      <c r="B95" s="327"/>
      <c r="C95" s="293"/>
      <c r="D95" s="327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67">
        <v>34</v>
      </c>
      <c r="B96" s="326" t="s">
        <v>6</v>
      </c>
      <c r="C96" s="292" t="s">
        <v>49</v>
      </c>
      <c r="D96" s="367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27"/>
      <c r="B97" s="327"/>
      <c r="C97" s="407"/>
      <c r="D97" s="40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67">
        <v>35</v>
      </c>
      <c r="B98" s="326" t="s">
        <v>6</v>
      </c>
      <c r="C98" s="292" t="s">
        <v>51</v>
      </c>
      <c r="D98" s="367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27"/>
      <c r="B99" s="327"/>
      <c r="C99" s="407"/>
      <c r="D99" s="40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67">
        <v>36</v>
      </c>
      <c r="B100" s="367" t="s">
        <v>6</v>
      </c>
      <c r="C100" s="292" t="s">
        <v>66</v>
      </c>
      <c r="D100" s="367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26"/>
      <c r="B101" s="326"/>
      <c r="C101" s="328"/>
      <c r="D101" s="326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26" t="s">
        <v>1</v>
      </c>
      <c r="B105" s="307" t="s">
        <v>0</v>
      </c>
      <c r="C105" s="307" t="s">
        <v>7</v>
      </c>
      <c r="D105" s="307" t="s">
        <v>8</v>
      </c>
      <c r="E105" s="318" t="s">
        <v>9</v>
      </c>
      <c r="F105" s="307" t="s">
        <v>96</v>
      </c>
      <c r="G105" s="379" t="s">
        <v>98</v>
      </c>
      <c r="H105" s="318" t="s">
        <v>86</v>
      </c>
      <c r="I105" s="379"/>
      <c r="J105" s="379"/>
      <c r="K105" s="379"/>
      <c r="L105" s="379"/>
      <c r="M105" s="379"/>
      <c r="N105" s="379"/>
      <c r="O105" s="379"/>
      <c r="P105" s="381"/>
    </row>
    <row r="106" spans="1:16" s="2" customFormat="1" ht="12.75" customHeight="1" hidden="1" thickBot="1">
      <c r="A106" s="326"/>
      <c r="B106" s="307"/>
      <c r="C106" s="307"/>
      <c r="D106" s="307"/>
      <c r="E106" s="318"/>
      <c r="F106" s="307"/>
      <c r="G106" s="379"/>
      <c r="H106" s="382">
        <v>2003</v>
      </c>
      <c r="I106" s="383"/>
      <c r="J106" s="383"/>
      <c r="K106" s="383"/>
      <c r="L106" s="383"/>
      <c r="M106" s="384"/>
      <c r="N106" s="385">
        <v>2004</v>
      </c>
      <c r="O106" s="386"/>
      <c r="P106" s="5">
        <v>2005</v>
      </c>
    </row>
    <row r="107" spans="1:16" s="2" customFormat="1" ht="9.75" customHeight="1" hidden="1" thickTop="1">
      <c r="A107" s="326"/>
      <c r="B107" s="307"/>
      <c r="C107" s="307"/>
      <c r="D107" s="307"/>
      <c r="E107" s="318"/>
      <c r="F107" s="307"/>
      <c r="G107" s="379"/>
      <c r="H107" s="387" t="s">
        <v>95</v>
      </c>
      <c r="I107" s="389" t="s">
        <v>13</v>
      </c>
      <c r="J107" s="390"/>
      <c r="K107" s="390"/>
      <c r="L107" s="390"/>
      <c r="M107" s="391"/>
      <c r="N107" s="392" t="s">
        <v>16</v>
      </c>
      <c r="O107" s="393"/>
      <c r="P107" s="306" t="s">
        <v>16</v>
      </c>
    </row>
    <row r="108" spans="1:16" s="2" customFormat="1" ht="9.75" customHeight="1" hidden="1">
      <c r="A108" s="326"/>
      <c r="B108" s="307"/>
      <c r="C108" s="307"/>
      <c r="D108" s="307"/>
      <c r="E108" s="318"/>
      <c r="F108" s="307"/>
      <c r="G108" s="379"/>
      <c r="H108" s="388"/>
      <c r="I108" s="374" t="s">
        <v>14</v>
      </c>
      <c r="J108" s="317" t="s">
        <v>12</v>
      </c>
      <c r="K108" s="297"/>
      <c r="L108" s="297"/>
      <c r="M108" s="376"/>
      <c r="N108" s="394"/>
      <c r="O108" s="381"/>
      <c r="P108" s="307"/>
    </row>
    <row r="109" spans="1:16" s="2" customFormat="1" ht="29.25" hidden="1">
      <c r="A109" s="327"/>
      <c r="B109" s="308"/>
      <c r="C109" s="308"/>
      <c r="D109" s="308"/>
      <c r="E109" s="319"/>
      <c r="F109" s="308"/>
      <c r="G109" s="380"/>
      <c r="H109" s="388"/>
      <c r="I109" s="375"/>
      <c r="J109" s="34" t="s">
        <v>10</v>
      </c>
      <c r="K109" s="34" t="s">
        <v>11</v>
      </c>
      <c r="L109" s="317" t="s">
        <v>15</v>
      </c>
      <c r="M109" s="376"/>
      <c r="N109" s="395"/>
      <c r="O109" s="396"/>
      <c r="P109" s="308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77">
        <v>12</v>
      </c>
      <c r="M110" s="378"/>
      <c r="N110" s="372">
        <v>13</v>
      </c>
      <c r="O110" s="373"/>
      <c r="P110" s="48">
        <v>14</v>
      </c>
    </row>
    <row r="111" spans="1:16" ht="9.75" customHeight="1" hidden="1" thickTop="1">
      <c r="A111" s="326">
        <v>37</v>
      </c>
      <c r="B111" s="326" t="s">
        <v>6</v>
      </c>
      <c r="C111" s="328" t="s">
        <v>47</v>
      </c>
      <c r="D111" s="326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27"/>
      <c r="B112" s="327"/>
      <c r="C112" s="293"/>
      <c r="D112" s="327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67">
        <v>38</v>
      </c>
      <c r="B113" s="367" t="s">
        <v>6</v>
      </c>
      <c r="C113" s="292" t="s">
        <v>48</v>
      </c>
      <c r="D113" s="367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27"/>
      <c r="B114" s="327"/>
      <c r="C114" s="293"/>
      <c r="D114" s="327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67">
        <v>39</v>
      </c>
      <c r="B115" s="326" t="s">
        <v>6</v>
      </c>
      <c r="C115" s="292" t="s">
        <v>50</v>
      </c>
      <c r="D115" s="367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27"/>
      <c r="B116" s="327"/>
      <c r="C116" s="407"/>
      <c r="D116" s="40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67">
        <v>40</v>
      </c>
      <c r="B117" s="326" t="s">
        <v>6</v>
      </c>
      <c r="C117" s="328" t="s">
        <v>68</v>
      </c>
      <c r="D117" s="326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27"/>
      <c r="B118" s="326"/>
      <c r="C118" s="328"/>
      <c r="D118" s="326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67">
        <v>41</v>
      </c>
      <c r="B119" s="367" t="s">
        <v>81</v>
      </c>
      <c r="C119" s="292" t="s">
        <v>82</v>
      </c>
      <c r="D119" s="367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27"/>
      <c r="B120" s="327"/>
      <c r="C120" s="293"/>
      <c r="D120" s="327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67">
        <v>42</v>
      </c>
      <c r="B121" s="326" t="s">
        <v>6</v>
      </c>
      <c r="C121" s="328" t="s">
        <v>67</v>
      </c>
      <c r="D121" s="326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27"/>
      <c r="B122" s="327"/>
      <c r="C122" s="293"/>
      <c r="D122" s="326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20" t="s">
        <v>135</v>
      </c>
      <c r="B123" s="321"/>
      <c r="C123" s="39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22"/>
      <c r="B124" s="323"/>
      <c r="C124" s="40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29" t="s">
        <v>136</v>
      </c>
      <c r="B125" s="330"/>
      <c r="C125" s="40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62">
        <f t="shared" si="1"/>
        <v>0</v>
      </c>
      <c r="M125" s="363"/>
      <c r="N125" s="403">
        <f>SUM(N68,N70,N72,N74,N76,N78,N80,N82,N84,N86,N88,N90,N92,N94,N96,N98,N100,N111,N113,N115,N117,N119,N121)</f>
        <v>4399000</v>
      </c>
      <c r="O125" s="404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31"/>
      <c r="B126" s="332"/>
      <c r="C126" s="40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97">
        <f>SUM(N69,N71,N73,N75,N77,N79,N81,N83,N85,N87,N89,N91,N93,N95,N97,N99,N101,N112,N114,N116,N118,N120,N122)</f>
        <v>0</v>
      </c>
      <c r="O126" s="398"/>
      <c r="P126" s="119">
        <f>SUM(P69,P71,P73,P75,P77,P79,P81,P83,P85,P87,P89,P91,P93,P95,P97,P99,P101,P112,P114,P116,P118,P120,P122)</f>
        <v>0</v>
      </c>
    </row>
    <row r="127" spans="1:16" ht="9.75" hidden="1">
      <c r="A127" s="326">
        <v>43</v>
      </c>
      <c r="B127" s="326" t="s">
        <v>2</v>
      </c>
      <c r="C127" s="328" t="s">
        <v>89</v>
      </c>
      <c r="D127" s="326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27"/>
      <c r="B128" s="327"/>
      <c r="C128" s="293"/>
      <c r="D128" s="327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26">
        <v>44</v>
      </c>
      <c r="B129" s="326" t="s">
        <v>6</v>
      </c>
      <c r="C129" s="328" t="s">
        <v>75</v>
      </c>
      <c r="D129" s="326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27"/>
      <c r="B130" s="327"/>
      <c r="C130" s="293"/>
      <c r="D130" s="326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20" t="s">
        <v>139</v>
      </c>
      <c r="B131" s="321"/>
      <c r="C131" s="324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22"/>
      <c r="B132" s="323"/>
      <c r="C132" s="325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29" t="s">
        <v>141</v>
      </c>
      <c r="B133" s="330"/>
      <c r="C133" s="333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01">
        <f t="shared" si="2"/>
        <v>0</v>
      </c>
      <c r="M133" s="402"/>
      <c r="N133" s="403">
        <f>SUM(N127,N129)</f>
        <v>429000</v>
      </c>
      <c r="O133" s="404"/>
      <c r="P133" s="148">
        <f>SUM(P127,P129)</f>
        <v>5700000</v>
      </c>
    </row>
    <row r="134" spans="1:16" ht="9.75" customHeight="1" thickBot="1">
      <c r="A134" s="331"/>
      <c r="B134" s="332"/>
      <c r="C134" s="33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71">
        <f>SUM(N128,N130)</f>
        <v>0</v>
      </c>
      <c r="O134" s="370"/>
      <c r="P134" s="87">
        <f>SUM(P128,P130)</f>
        <v>0</v>
      </c>
    </row>
    <row r="135" spans="1:16" ht="9.75" hidden="1">
      <c r="A135" s="326">
        <v>45</v>
      </c>
      <c r="B135" s="326" t="s">
        <v>6</v>
      </c>
      <c r="C135" s="328" t="s">
        <v>99</v>
      </c>
      <c r="D135" s="326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27"/>
      <c r="B136" s="327"/>
      <c r="C136" s="293"/>
      <c r="D136" s="327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26">
        <v>46</v>
      </c>
      <c r="B137" s="326" t="s">
        <v>6</v>
      </c>
      <c r="C137" s="328" t="s">
        <v>77</v>
      </c>
      <c r="D137" s="326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27"/>
      <c r="B138" s="327"/>
      <c r="C138" s="293"/>
      <c r="D138" s="327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20" t="s">
        <v>143</v>
      </c>
      <c r="B139" s="321"/>
      <c r="C139" s="324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22"/>
      <c r="B140" s="323"/>
      <c r="C140" s="325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29" t="s">
        <v>145</v>
      </c>
      <c r="B141" s="330"/>
      <c r="C141" s="333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62">
        <f t="shared" si="3"/>
        <v>0</v>
      </c>
      <c r="M141" s="363"/>
      <c r="N141" s="364">
        <f>SUM(N135,N137)</f>
        <v>100000</v>
      </c>
      <c r="O141" s="365"/>
      <c r="P141" s="78">
        <f>SUM(P135,P137)</f>
        <v>0</v>
      </c>
    </row>
    <row r="142" spans="1:16" ht="9.75" customHeight="1" thickBot="1">
      <c r="A142" s="331"/>
      <c r="B142" s="332"/>
      <c r="C142" s="33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71">
        <f>SUM(N136,N138)</f>
        <v>0</v>
      </c>
      <c r="O142" s="370"/>
      <c r="P142" s="87">
        <f>SUM(P136,P138)</f>
        <v>0</v>
      </c>
    </row>
    <row r="143" spans="1:16" ht="9.75" hidden="1">
      <c r="A143" s="326">
        <v>47</v>
      </c>
      <c r="B143" s="326" t="s">
        <v>6</v>
      </c>
      <c r="C143" s="328" t="s">
        <v>92</v>
      </c>
      <c r="D143" s="326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27"/>
      <c r="B144" s="327"/>
      <c r="C144" s="293"/>
      <c r="D144" s="327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26">
        <v>48</v>
      </c>
      <c r="B145" s="326" t="s">
        <v>6</v>
      </c>
      <c r="C145" s="328" t="s">
        <v>100</v>
      </c>
      <c r="D145" s="326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27"/>
      <c r="B146" s="327"/>
      <c r="C146" s="293"/>
      <c r="D146" s="327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20" t="s">
        <v>147</v>
      </c>
      <c r="B147" s="321"/>
      <c r="C147" s="324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22"/>
      <c r="B148" s="323"/>
      <c r="C148" s="325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29" t="s">
        <v>148</v>
      </c>
      <c r="B149" s="330"/>
      <c r="C149" s="333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62">
        <f t="shared" si="4"/>
        <v>0</v>
      </c>
      <c r="M149" s="363"/>
      <c r="N149" s="364">
        <f>SUM(N143,N145)</f>
        <v>0</v>
      </c>
      <c r="O149" s="365"/>
      <c r="P149" s="78">
        <f>SUM(P143,P145)</f>
        <v>0</v>
      </c>
    </row>
    <row r="150" spans="1:16" ht="9.75" customHeight="1" thickBot="1">
      <c r="A150" s="331"/>
      <c r="B150" s="332"/>
      <c r="C150" s="33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71">
        <f>SUM(N144,N146)</f>
        <v>0</v>
      </c>
      <c r="O150" s="370"/>
      <c r="P150" s="87">
        <f>SUM(P144,P146)</f>
        <v>0</v>
      </c>
    </row>
    <row r="151" spans="1:16" ht="9.75" hidden="1">
      <c r="A151" s="367">
        <v>49</v>
      </c>
      <c r="B151" s="367" t="s">
        <v>6</v>
      </c>
      <c r="C151" s="292" t="s">
        <v>69</v>
      </c>
      <c r="D151" s="367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27"/>
      <c r="B152" s="327"/>
      <c r="C152" s="293"/>
      <c r="D152" s="327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67">
        <v>50</v>
      </c>
      <c r="B153" s="367" t="s">
        <v>2</v>
      </c>
      <c r="C153" s="292" t="s">
        <v>20</v>
      </c>
      <c r="D153" s="367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27"/>
      <c r="B154" s="327"/>
      <c r="C154" s="293"/>
      <c r="D154" s="327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67">
        <v>51</v>
      </c>
      <c r="B155" s="326" t="s">
        <v>2</v>
      </c>
      <c r="C155" s="328" t="s">
        <v>53</v>
      </c>
      <c r="D155" s="326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27"/>
      <c r="B156" s="327"/>
      <c r="C156" s="293"/>
      <c r="D156" s="327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67">
        <v>52</v>
      </c>
      <c r="B157" s="326" t="s">
        <v>2</v>
      </c>
      <c r="C157" s="328" t="s">
        <v>21</v>
      </c>
      <c r="D157" s="326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27"/>
      <c r="B158" s="327"/>
      <c r="C158" s="293"/>
      <c r="D158" s="327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67">
        <v>53</v>
      </c>
      <c r="B159" s="367" t="s">
        <v>2</v>
      </c>
      <c r="C159" s="292" t="s">
        <v>70</v>
      </c>
      <c r="D159" s="367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27"/>
      <c r="B160" s="327"/>
      <c r="C160" s="293"/>
      <c r="D160" s="327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26" t="s">
        <v>1</v>
      </c>
      <c r="B164" s="307" t="s">
        <v>0</v>
      </c>
      <c r="C164" s="307" t="s">
        <v>7</v>
      </c>
      <c r="D164" s="307" t="s">
        <v>8</v>
      </c>
      <c r="E164" s="318" t="s">
        <v>9</v>
      </c>
      <c r="F164" s="307" t="s">
        <v>96</v>
      </c>
      <c r="G164" s="379" t="s">
        <v>98</v>
      </c>
      <c r="H164" s="318" t="s">
        <v>86</v>
      </c>
      <c r="I164" s="379"/>
      <c r="J164" s="379"/>
      <c r="K164" s="379"/>
      <c r="L164" s="379"/>
      <c r="M164" s="379"/>
      <c r="N164" s="379"/>
      <c r="O164" s="379"/>
      <c r="P164" s="381"/>
    </row>
    <row r="165" spans="1:16" s="2" customFormat="1" ht="12.75" customHeight="1" hidden="1" thickBot="1">
      <c r="A165" s="326"/>
      <c r="B165" s="307"/>
      <c r="C165" s="307"/>
      <c r="D165" s="307"/>
      <c r="E165" s="318"/>
      <c r="F165" s="307"/>
      <c r="G165" s="379"/>
      <c r="H165" s="382">
        <v>2003</v>
      </c>
      <c r="I165" s="383"/>
      <c r="J165" s="383"/>
      <c r="K165" s="383"/>
      <c r="L165" s="383"/>
      <c r="M165" s="384"/>
      <c r="N165" s="385">
        <v>2004</v>
      </c>
      <c r="O165" s="386"/>
      <c r="P165" s="5">
        <v>2005</v>
      </c>
    </row>
    <row r="166" spans="1:16" s="2" customFormat="1" ht="9.75" customHeight="1" hidden="1" thickTop="1">
      <c r="A166" s="326"/>
      <c r="B166" s="307"/>
      <c r="C166" s="307"/>
      <c r="D166" s="307"/>
      <c r="E166" s="318"/>
      <c r="F166" s="307"/>
      <c r="G166" s="379"/>
      <c r="H166" s="387" t="s">
        <v>95</v>
      </c>
      <c r="I166" s="389" t="s">
        <v>13</v>
      </c>
      <c r="J166" s="390"/>
      <c r="K166" s="390"/>
      <c r="L166" s="390"/>
      <c r="M166" s="391"/>
      <c r="N166" s="392" t="s">
        <v>16</v>
      </c>
      <c r="O166" s="393"/>
      <c r="P166" s="306" t="s">
        <v>16</v>
      </c>
    </row>
    <row r="167" spans="1:16" s="2" customFormat="1" ht="9.75" customHeight="1" hidden="1">
      <c r="A167" s="326"/>
      <c r="B167" s="307"/>
      <c r="C167" s="307"/>
      <c r="D167" s="307"/>
      <c r="E167" s="318"/>
      <c r="F167" s="307"/>
      <c r="G167" s="379"/>
      <c r="H167" s="388"/>
      <c r="I167" s="374" t="s">
        <v>14</v>
      </c>
      <c r="J167" s="317" t="s">
        <v>12</v>
      </c>
      <c r="K167" s="297"/>
      <c r="L167" s="297"/>
      <c r="M167" s="376"/>
      <c r="N167" s="394"/>
      <c r="O167" s="381"/>
      <c r="P167" s="307"/>
    </row>
    <row r="168" spans="1:16" s="2" customFormat="1" ht="29.25" hidden="1">
      <c r="A168" s="327"/>
      <c r="B168" s="308"/>
      <c r="C168" s="308"/>
      <c r="D168" s="308"/>
      <c r="E168" s="319"/>
      <c r="F168" s="308"/>
      <c r="G168" s="380"/>
      <c r="H168" s="388"/>
      <c r="I168" s="375"/>
      <c r="J168" s="34" t="s">
        <v>10</v>
      </c>
      <c r="K168" s="34" t="s">
        <v>11</v>
      </c>
      <c r="L168" s="317" t="s">
        <v>15</v>
      </c>
      <c r="M168" s="376"/>
      <c r="N168" s="395"/>
      <c r="O168" s="396"/>
      <c r="P168" s="308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77">
        <v>12</v>
      </c>
      <c r="M169" s="378"/>
      <c r="N169" s="372">
        <v>13</v>
      </c>
      <c r="O169" s="373"/>
      <c r="P169" s="48">
        <v>14</v>
      </c>
    </row>
    <row r="170" spans="1:16" ht="10.5" hidden="1" thickTop="1">
      <c r="A170" s="326">
        <v>54</v>
      </c>
      <c r="B170" s="326" t="s">
        <v>2</v>
      </c>
      <c r="C170" s="328" t="s">
        <v>83</v>
      </c>
      <c r="D170" s="326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27"/>
      <c r="B171" s="327"/>
      <c r="C171" s="293"/>
      <c r="D171" s="327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20" t="s">
        <v>150</v>
      </c>
      <c r="B172" s="321"/>
      <c r="C172" s="324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22"/>
      <c r="B173" s="323"/>
      <c r="C173" s="325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29" t="s">
        <v>152</v>
      </c>
      <c r="B174" s="330"/>
      <c r="C174" s="333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62">
        <f t="shared" si="5"/>
        <v>200000</v>
      </c>
      <c r="M174" s="363"/>
      <c r="N174" s="364">
        <f>SUM(N151,N153,N155,N157,N159,N170)</f>
        <v>7000000</v>
      </c>
      <c r="O174" s="365"/>
      <c r="P174" s="78">
        <f>SUM(P151,P153,P155,P157,P159,P170)</f>
        <v>1200000</v>
      </c>
    </row>
    <row r="175" spans="1:16" ht="9.75" customHeight="1" thickBot="1">
      <c r="A175" s="331"/>
      <c r="B175" s="332"/>
      <c r="C175" s="33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71">
        <f>SUM(N152,N154,N156,N158,N160,N171)</f>
        <v>0</v>
      </c>
      <c r="O175" s="370"/>
      <c r="P175" s="87">
        <f>SUM(P152,P154,P156,P158,P160,P171)</f>
        <v>0</v>
      </c>
    </row>
    <row r="176" spans="1:16" ht="9.75" hidden="1">
      <c r="A176" s="367">
        <v>55</v>
      </c>
      <c r="B176" s="326" t="s">
        <v>6</v>
      </c>
      <c r="C176" s="328" t="s">
        <v>102</v>
      </c>
      <c r="D176" s="326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27"/>
      <c r="B177" s="327"/>
      <c r="C177" s="293"/>
      <c r="D177" s="327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29" t="s">
        <v>154</v>
      </c>
      <c r="B178" s="330"/>
      <c r="C178" s="333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62">
        <f t="shared" si="6"/>
        <v>0</v>
      </c>
      <c r="M178" s="363"/>
      <c r="N178" s="364">
        <f>SUM(N176)</f>
        <v>0</v>
      </c>
      <c r="O178" s="365"/>
      <c r="P178" s="78">
        <f>SUM(P176)</f>
        <v>0</v>
      </c>
    </row>
    <row r="179" spans="1:16" ht="9.75" customHeight="1" thickBot="1">
      <c r="A179" s="331"/>
      <c r="B179" s="332"/>
      <c r="C179" s="33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71">
        <f>SUM(N177)</f>
        <v>0</v>
      </c>
      <c r="O179" s="370"/>
      <c r="P179" s="87">
        <f>SUM(P177)</f>
        <v>0</v>
      </c>
    </row>
    <row r="180" spans="1:16" ht="9.75">
      <c r="A180" s="326">
        <v>56</v>
      </c>
      <c r="B180" s="326" t="s">
        <v>2</v>
      </c>
      <c r="C180" s="328" t="s">
        <v>101</v>
      </c>
      <c r="D180" s="326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27"/>
      <c r="B181" s="327"/>
      <c r="C181" s="293"/>
      <c r="D181" s="327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20" t="s">
        <v>156</v>
      </c>
      <c r="B182" s="321"/>
      <c r="C182" s="39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22"/>
      <c r="B183" s="323"/>
      <c r="C183" s="40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62">
        <f t="shared" si="7"/>
        <v>0</v>
      </c>
      <c r="M184" s="363"/>
      <c r="N184" s="364">
        <f>SUM(N180)</f>
        <v>0</v>
      </c>
      <c r="O184" s="365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71">
        <f>SUM(N181)</f>
        <v>0</v>
      </c>
      <c r="O185" s="370"/>
      <c r="P185" s="87">
        <f>SUM(P181)</f>
        <v>0</v>
      </c>
    </row>
    <row r="186" spans="1:16" ht="9.75">
      <c r="A186" s="326">
        <v>57</v>
      </c>
      <c r="B186" s="326" t="s">
        <v>6</v>
      </c>
      <c r="C186" s="328" t="s">
        <v>110</v>
      </c>
      <c r="D186" s="326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27"/>
      <c r="B187" s="327"/>
      <c r="C187" s="293"/>
      <c r="D187" s="327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20" t="s">
        <v>150</v>
      </c>
      <c r="B188" s="321"/>
      <c r="C188" s="324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22"/>
      <c r="B189" s="323"/>
      <c r="C189" s="325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56" t="s">
        <v>111</v>
      </c>
      <c r="B190" s="357"/>
      <c r="C190" s="358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62">
        <f t="shared" si="8"/>
        <v>0</v>
      </c>
      <c r="M190" s="363"/>
      <c r="N190" s="364">
        <f>SUM(N186)</f>
        <v>0</v>
      </c>
      <c r="O190" s="365"/>
      <c r="P190" s="78">
        <f>SUM(P186)</f>
        <v>0</v>
      </c>
    </row>
    <row r="191" spans="1:16" ht="9.75" customHeight="1" thickBot="1">
      <c r="A191" s="368"/>
      <c r="B191" s="369"/>
      <c r="C191" s="370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71">
        <f>SUM(N187)</f>
        <v>0</v>
      </c>
      <c r="O191" s="370"/>
      <c r="P191" s="87">
        <f>SUM(P187)</f>
        <v>0</v>
      </c>
    </row>
    <row r="192" spans="1:16" ht="9.75">
      <c r="A192" s="326">
        <v>58</v>
      </c>
      <c r="B192" s="326" t="s">
        <v>2</v>
      </c>
      <c r="C192" s="328" t="s">
        <v>90</v>
      </c>
      <c r="D192" s="326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27"/>
      <c r="B193" s="327"/>
      <c r="C193" s="293"/>
      <c r="D193" s="327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20" t="s">
        <v>150</v>
      </c>
      <c r="B194" s="321"/>
      <c r="C194" s="324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22"/>
      <c r="B195" s="323"/>
      <c r="C195" s="325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56" t="s">
        <v>22</v>
      </c>
      <c r="B196" s="357"/>
      <c r="C196" s="358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62">
        <v>0</v>
      </c>
      <c r="M196" s="363"/>
      <c r="N196" s="364">
        <f>N192</f>
        <v>3000000</v>
      </c>
      <c r="O196" s="365"/>
      <c r="P196" s="78">
        <f>SUM(P192)</f>
        <v>0</v>
      </c>
    </row>
    <row r="197" spans="1:16" ht="9.75" customHeight="1" thickBot="1">
      <c r="A197" s="368"/>
      <c r="B197" s="369"/>
      <c r="C197" s="370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97">
        <f>N193</f>
        <v>0</v>
      </c>
      <c r="O197" s="398"/>
      <c r="P197" s="119">
        <f>SUM(P193)</f>
        <v>0</v>
      </c>
    </row>
    <row r="198" spans="1:16" ht="9.75">
      <c r="A198" s="326">
        <v>59</v>
      </c>
      <c r="B198" s="326" t="s">
        <v>6</v>
      </c>
      <c r="C198" s="328" t="s">
        <v>71</v>
      </c>
      <c r="D198" s="326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27"/>
      <c r="B199" s="327"/>
      <c r="C199" s="293"/>
      <c r="D199" s="327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67">
        <v>60</v>
      </c>
      <c r="B200" s="326" t="s">
        <v>6</v>
      </c>
      <c r="C200" s="328" t="s">
        <v>57</v>
      </c>
      <c r="D200" s="326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27"/>
      <c r="B201" s="327"/>
      <c r="C201" s="293"/>
      <c r="D201" s="327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26">
        <v>61</v>
      </c>
      <c r="B202" s="326" t="s">
        <v>6</v>
      </c>
      <c r="C202" s="328" t="s">
        <v>72</v>
      </c>
      <c r="D202" s="326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27"/>
      <c r="B203" s="327"/>
      <c r="C203" s="293"/>
      <c r="D203" s="327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67">
        <v>62</v>
      </c>
      <c r="B204" s="326" t="s">
        <v>6</v>
      </c>
      <c r="C204" s="328" t="s">
        <v>58</v>
      </c>
      <c r="D204" s="326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27"/>
      <c r="B205" s="327"/>
      <c r="C205" s="293"/>
      <c r="D205" s="327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26">
        <v>63</v>
      </c>
      <c r="B206" s="326" t="s">
        <v>6</v>
      </c>
      <c r="C206" s="328" t="s">
        <v>59</v>
      </c>
      <c r="D206" s="326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27"/>
      <c r="B207" s="327"/>
      <c r="C207" s="293"/>
      <c r="D207" s="327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67">
        <v>64</v>
      </c>
      <c r="B208" s="367" t="s">
        <v>6</v>
      </c>
      <c r="C208" s="292" t="s">
        <v>87</v>
      </c>
      <c r="D208" s="367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27"/>
      <c r="B209" s="327"/>
      <c r="C209" s="293"/>
      <c r="D209" s="327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26">
        <v>65</v>
      </c>
      <c r="B210" s="326" t="s">
        <v>6</v>
      </c>
      <c r="C210" s="328" t="s">
        <v>73</v>
      </c>
      <c r="D210" s="326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27"/>
      <c r="B211" s="327"/>
      <c r="C211" s="293"/>
      <c r="D211" s="327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67">
        <v>66</v>
      </c>
      <c r="B212" s="326" t="s">
        <v>6</v>
      </c>
      <c r="C212" s="328" t="s">
        <v>74</v>
      </c>
      <c r="D212" s="326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27"/>
      <c r="B213" s="327"/>
      <c r="C213" s="293"/>
      <c r="D213" s="327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26">
        <v>67</v>
      </c>
      <c r="B214" s="326" t="s">
        <v>6</v>
      </c>
      <c r="C214" s="328" t="s">
        <v>60</v>
      </c>
      <c r="D214" s="326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27"/>
      <c r="B215" s="327"/>
      <c r="C215" s="293"/>
      <c r="D215" s="327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67">
        <v>68</v>
      </c>
      <c r="B216" s="326" t="s">
        <v>6</v>
      </c>
      <c r="C216" s="328" t="s">
        <v>61</v>
      </c>
      <c r="D216" s="326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27"/>
      <c r="B217" s="327"/>
      <c r="C217" s="293"/>
      <c r="D217" s="327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26">
        <v>69</v>
      </c>
      <c r="B218" s="326" t="s">
        <v>6</v>
      </c>
      <c r="C218" s="328" t="s">
        <v>55</v>
      </c>
      <c r="D218" s="326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26"/>
      <c r="B219" s="326"/>
      <c r="C219" s="328"/>
      <c r="D219" s="326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26" t="s">
        <v>1</v>
      </c>
      <c r="B223" s="307" t="s">
        <v>0</v>
      </c>
      <c r="C223" s="307" t="s">
        <v>7</v>
      </c>
      <c r="D223" s="307" t="s">
        <v>8</v>
      </c>
      <c r="E223" s="318" t="s">
        <v>9</v>
      </c>
      <c r="F223" s="307" t="s">
        <v>96</v>
      </c>
      <c r="G223" s="379" t="s">
        <v>98</v>
      </c>
      <c r="H223" s="318" t="s">
        <v>86</v>
      </c>
      <c r="I223" s="379"/>
      <c r="J223" s="379"/>
      <c r="K223" s="379"/>
      <c r="L223" s="379"/>
      <c r="M223" s="379"/>
      <c r="N223" s="379"/>
      <c r="O223" s="379"/>
      <c r="P223" s="381"/>
    </row>
    <row r="224" spans="1:16" s="2" customFormat="1" ht="12.75" customHeight="1" thickBot="1">
      <c r="A224" s="326"/>
      <c r="B224" s="307"/>
      <c r="C224" s="307"/>
      <c r="D224" s="307"/>
      <c r="E224" s="318"/>
      <c r="F224" s="307"/>
      <c r="G224" s="379"/>
      <c r="H224" s="382">
        <v>2003</v>
      </c>
      <c r="I224" s="383"/>
      <c r="J224" s="383"/>
      <c r="K224" s="383"/>
      <c r="L224" s="383"/>
      <c r="M224" s="384"/>
      <c r="N224" s="385">
        <v>2004</v>
      </c>
      <c r="O224" s="386"/>
      <c r="P224" s="5">
        <v>2005</v>
      </c>
    </row>
    <row r="225" spans="1:16" s="2" customFormat="1" ht="9.75" customHeight="1" thickTop="1">
      <c r="A225" s="326"/>
      <c r="B225" s="307"/>
      <c r="C225" s="307"/>
      <c r="D225" s="307"/>
      <c r="E225" s="318"/>
      <c r="F225" s="307"/>
      <c r="G225" s="379"/>
      <c r="H225" s="387" t="s">
        <v>95</v>
      </c>
      <c r="I225" s="389" t="s">
        <v>13</v>
      </c>
      <c r="J225" s="390"/>
      <c r="K225" s="390"/>
      <c r="L225" s="390"/>
      <c r="M225" s="391"/>
      <c r="N225" s="392" t="s">
        <v>16</v>
      </c>
      <c r="O225" s="393"/>
      <c r="P225" s="306" t="s">
        <v>16</v>
      </c>
    </row>
    <row r="226" spans="1:16" s="2" customFormat="1" ht="9.75" customHeight="1">
      <c r="A226" s="326"/>
      <c r="B226" s="307"/>
      <c r="C226" s="307"/>
      <c r="D226" s="307"/>
      <c r="E226" s="318"/>
      <c r="F226" s="307"/>
      <c r="G226" s="379"/>
      <c r="H226" s="388"/>
      <c r="I226" s="374" t="s">
        <v>14</v>
      </c>
      <c r="J226" s="317" t="s">
        <v>12</v>
      </c>
      <c r="K226" s="297"/>
      <c r="L226" s="297"/>
      <c r="M226" s="376"/>
      <c r="N226" s="394"/>
      <c r="O226" s="381"/>
      <c r="P226" s="307"/>
    </row>
    <row r="227" spans="1:16" s="2" customFormat="1" ht="29.25">
      <c r="A227" s="327"/>
      <c r="B227" s="308"/>
      <c r="C227" s="308"/>
      <c r="D227" s="308"/>
      <c r="E227" s="319"/>
      <c r="F227" s="308"/>
      <c r="G227" s="380"/>
      <c r="H227" s="388"/>
      <c r="I227" s="375"/>
      <c r="J227" s="34" t="s">
        <v>10</v>
      </c>
      <c r="K227" s="34" t="s">
        <v>11</v>
      </c>
      <c r="L227" s="317" t="s">
        <v>15</v>
      </c>
      <c r="M227" s="376"/>
      <c r="N227" s="395"/>
      <c r="O227" s="396"/>
      <c r="P227" s="308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77">
        <v>12</v>
      </c>
      <c r="M228" s="378"/>
      <c r="N228" s="372">
        <v>13</v>
      </c>
      <c r="O228" s="373"/>
      <c r="P228" s="48">
        <v>14</v>
      </c>
    </row>
    <row r="229" spans="1:16" ht="10.5" thickTop="1">
      <c r="A229" s="326">
        <v>70</v>
      </c>
      <c r="B229" s="326" t="s">
        <v>6</v>
      </c>
      <c r="C229" s="328" t="s">
        <v>56</v>
      </c>
      <c r="D229" s="326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27"/>
      <c r="B230" s="327"/>
      <c r="C230" s="293"/>
      <c r="D230" s="327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26">
        <v>71</v>
      </c>
      <c r="B231" s="326" t="s">
        <v>6</v>
      </c>
      <c r="C231" s="328" t="s">
        <v>103</v>
      </c>
      <c r="D231" s="326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27"/>
      <c r="B232" s="327"/>
      <c r="C232" s="293"/>
      <c r="D232" s="327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56" t="s">
        <v>23</v>
      </c>
      <c r="B233" s="357"/>
      <c r="C233" s="358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62">
        <f t="shared" si="10"/>
        <v>40000</v>
      </c>
      <c r="M233" s="363"/>
      <c r="N233" s="364">
        <f>SUM(N198,N200,N202,N204,N206,N208,N210,N212,N214,N216,N218,N229,N231)</f>
        <v>583000</v>
      </c>
      <c r="O233" s="365"/>
      <c r="P233" s="78">
        <f>SUM(P198,P200,P202,P204,P206,P208,P210,P212,P214,P216,P218,P229,P231)</f>
        <v>0</v>
      </c>
    </row>
    <row r="234" spans="1:16" ht="9.75" customHeight="1" thickBot="1">
      <c r="A234" s="368"/>
      <c r="B234" s="369"/>
      <c r="C234" s="370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71">
        <f>SUM(N199,N201,N203,N205,N207,N209,N211,N213,N215,N217,N219,N230,N232)</f>
        <v>0</v>
      </c>
      <c r="O234" s="370"/>
      <c r="P234" s="87">
        <f>SUM(P199,P201,P203,P205,P207,P209,P211,P213,P215,P217,P219,P230,P232)</f>
        <v>0</v>
      </c>
    </row>
    <row r="235" spans="1:16" ht="9.75">
      <c r="A235" s="367">
        <v>72</v>
      </c>
      <c r="B235" s="326" t="s">
        <v>6</v>
      </c>
      <c r="C235" s="328" t="s">
        <v>84</v>
      </c>
      <c r="D235" s="326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27"/>
      <c r="B236" s="327"/>
      <c r="C236" s="293"/>
      <c r="D236" s="327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26">
        <v>73</v>
      </c>
      <c r="B237" s="326" t="s">
        <v>6</v>
      </c>
      <c r="C237" s="328" t="s">
        <v>106</v>
      </c>
      <c r="D237" s="326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27"/>
      <c r="B238" s="327"/>
      <c r="C238" s="293"/>
      <c r="D238" s="327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56" t="s">
        <v>85</v>
      </c>
      <c r="B239" s="357"/>
      <c r="C239" s="358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62">
        <f t="shared" si="11"/>
        <v>0</v>
      </c>
      <c r="M239" s="363"/>
      <c r="N239" s="364">
        <f>SUM(N235,N237)</f>
        <v>40000</v>
      </c>
      <c r="O239" s="365"/>
      <c r="P239" s="78">
        <f>SUM(P235,P237)</f>
        <v>0</v>
      </c>
    </row>
    <row r="240" spans="1:16" ht="9.75" customHeight="1" thickBot="1">
      <c r="A240" s="359"/>
      <c r="B240" s="360"/>
      <c r="C240" s="361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66">
        <f>SUM(N236,N238)</f>
        <v>0</v>
      </c>
      <c r="O240" s="361"/>
      <c r="P240" s="133">
        <f>SUM(P236,P238)</f>
        <v>0</v>
      </c>
    </row>
    <row r="241" spans="1:16" ht="13.5" customHeight="1" thickTop="1">
      <c r="A241" s="344" t="s">
        <v>25</v>
      </c>
      <c r="B241" s="345"/>
      <c r="C241" s="346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50">
        <f>SUM(L190,L66,L125,L133,L141,L149,L174,L178,L184,L196,L233,L239)</f>
        <v>1939278</v>
      </c>
      <c r="M241" s="351"/>
      <c r="N241" s="352">
        <f>SUM(N190,N66,N125,N133,N141,N149,N174,N178,N184,N196,N233,N239)</f>
        <v>19555000</v>
      </c>
      <c r="O241" s="353"/>
      <c r="P241" s="56">
        <f>SUM(P66,P125,P190,P133,P141,P149,P174,P178,P184,P196,P233,P239)</f>
        <v>8200000</v>
      </c>
    </row>
    <row r="242" spans="1:16" ht="13.5" customHeight="1" thickBot="1">
      <c r="A242" s="347"/>
      <c r="B242" s="348"/>
      <c r="C242" s="349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54">
        <f>SUM(N67,N126,N134,N142,N191,N150,N175,N179,N185,N197,N234,N240)</f>
        <v>10620000</v>
      </c>
      <c r="O242" s="355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2010-12-21T10:45:12Z</cp:lastPrinted>
  <dcterms:created xsi:type="dcterms:W3CDTF">2002-08-13T10:14:59Z</dcterms:created>
  <dcterms:modified xsi:type="dcterms:W3CDTF">2010-12-21T15:37:04Z</dcterms:modified>
  <cp:category/>
  <cp:version/>
  <cp:contentType/>
  <cp:contentStatus/>
</cp:coreProperties>
</file>