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'szczegolowe'!$A$1:$M$72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<sst xmlns="http://schemas.openxmlformats.org/spreadsheetml/2006/main" count="448" uniqueCount="231">
  <si>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</si>
  <si>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</si>
  <si>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</si>
  <si>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</si>
  <si>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</si>
  <si>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</si>
  <si>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</si>
  <si>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</si>
  <si>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</si>
  <si>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</si>
  <si>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</si>
  <si>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</si>
  <si>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</si>
  <si>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</si>
  <si>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</si>
  <si>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</si>
  <si>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</si>
  <si>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</si>
  <si>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</si>
  <si>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</si>
  <si>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</si>
  <si>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</si>
  <si>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</si>
  <si>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</si>
  <si>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</si>
  <si>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</si>
  <si>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</si>
  <si>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</si>
  <si>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</si>
  <si>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</si>
  <si>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</si>
  <si>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</si>
  <si>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</si>
  <si>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</si>
  <si>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</si>
  <si>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</si>
  <si>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</si>
  <si>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</si>
  <si>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</si>
  <si>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</si>
  <si>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</si>
  <si>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</si>
  <si>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</si>
  <si>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</si>
  <si>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</si>
  <si>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</si>
  <si>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</si>
  <si>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</si>
  <si>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</si>
  <si>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</si>
  <si>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</si>
  <si>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</si>
  <si>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</si>
  <si>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</si>
  <si>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</si>
  <si>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</si>
  <si>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</si>
  <si>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</si>
  <si>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</si>
  <si>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</si>
  <si>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</si>
  <si>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</si>
  <si>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</si>
  <si>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</si>
  <si>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</si>
  <si>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</si>
  <si>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</si>
  <si>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</si>
  <si>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</si>
  <si>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</si>
  <si>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</si>
  <si>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</si>
  <si>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</si>
  <si>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</si>
  <si>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</si>
  <si>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</si>
  <si>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</si>
  <si>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</si>
  <si>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</si>
  <si>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</si>
  <si>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</si>
  <si>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</si>
  <si>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</si>
  <si>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</si>
  <si>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</si>
  <si>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</si>
  <si>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</si>
  <si>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</si>
  <si>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</si>
  <si>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</si>
  <si>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</si>
  <si>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</si>
  <si>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</si>
  <si>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</si>
  <si>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</si>
  <si>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</si>
  <si>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</si>
  <si>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</si>
  <si>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</si>
  <si>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</si>
  <si>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</si>
  <si>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</si>
  <si>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</si>
  <si>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</si>
  <si>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</si>
  <si>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</si>
  <si>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</si>
  <si>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</si>
  <si>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</si>
  <si>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</si>
  <si>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</si>
  <si>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</si>
  <si>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</si>
  <si>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</si>
  <si>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</si>
  <si>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</si>
  <si>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</si>
  <si>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</si>
  <si>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</si>
  <si>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</si>
  <si>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</si>
  <si>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</si>
  <si>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</si>
  <si>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</si>
  <si>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</si>
  <si>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</si>
  <si>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</si>
  <si>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</si>
  <si>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</si>
  <si>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</si>
  <si>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</si>
  <si>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</si>
  <si>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</si>
  <si>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</si>
  <si>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</si>
  <si>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</si>
  <si>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</si>
  <si>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</si>
  <si>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</si>
  <si>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</si>
  <si>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</si>
  <si>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</si>
  <si>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</si>
  <si>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</si>
  <si>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</si>
  <si>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</si>
  <si>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</si>
  <si>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</si>
  <si>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</si>
  <si>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</si>
  <si>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</si>
  <si>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</si>
  <si>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</si>
  <si>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</si>
  <si>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</si>
  <si>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</si>
  <si>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</si>
  <si>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</si>
  <si>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</si>
  <si>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</si>
  <si>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</si>
  <si>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</si>
  <si>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</si>
  <si>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</si>
  <si>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</si>
  <si>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</si>
  <si>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</si>
  <si>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</si>
  <si>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</si>
  <si>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</si>
  <si>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</si>
  <si>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</si>
  <si>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</si>
  <si>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</si>
  <si>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</si>
  <si>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</si>
  <si>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</si>
  <si>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</si>
  <si>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</si>
  <si>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</si>
  <si>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Razem wydatki inwestycyjne  (dotacje)</t>
  </si>
  <si>
    <t>Lesznowola - Projekt sygnalizcji świetlnej ul. Szkolna</t>
  </si>
  <si>
    <t>Razem dział 900</t>
  </si>
  <si>
    <t>Razem dział 720</t>
  </si>
  <si>
    <t>UG-PRI</t>
  </si>
  <si>
    <t>Razem dział 921</t>
  </si>
  <si>
    <t>Okres realizacji inwestycji</t>
  </si>
  <si>
    <t>Obligacje</t>
  </si>
  <si>
    <t>II</t>
  </si>
  <si>
    <t>OGÓŁEM    ( I - II )</t>
  </si>
  <si>
    <t>ZOPO</t>
  </si>
  <si>
    <t>Budowa sieci bezprzewodowej na terenie Gminy Lesznowola (Łączne nakłady inwestycyjne 2 093 429,-)</t>
  </si>
  <si>
    <t>Środki o których mowa w art.5 ust.1 pkt 2 i 3 uofp</t>
  </si>
  <si>
    <t>Tabela  Nr 2a</t>
  </si>
  <si>
    <t>Rady Gminy Lesznowola</t>
  </si>
  <si>
    <t>Razem dział 926</t>
  </si>
  <si>
    <t xml:space="preserve">Do Uchwły Nr </t>
  </si>
  <si>
    <t xml:space="preserve">z dnia </t>
  </si>
  <si>
    <t>PLAN WYDATKÓW  MAJĄTKOWYCH   W  2012 ROKU</t>
  </si>
  <si>
    <t>Nakłady w roku 2012</t>
  </si>
  <si>
    <t xml:space="preserve">Stara Iwiczna - Budowa ścieżki pieszo-rowerowej na odcinku od ul. Krótkiej do torów PKP  - pomoc rzeczowa dla Samorządu Woj. Mazowieckiego  </t>
  </si>
  <si>
    <t>Łazy - Projekt budowy ul. Kwiatowej</t>
  </si>
  <si>
    <t xml:space="preserve">Łazy II - Projekt chodnika ul. Przyszłości </t>
  </si>
  <si>
    <t>Wola Mrokowska - Projekt przebudowy drogi powiatowej (Nr 2849 W ) ul. Ogrodowa</t>
  </si>
  <si>
    <t>Wola Mrokowska - Budowa  drogi powiatowej                                   (Nr 2846 W ) ul. Rejonowa</t>
  </si>
  <si>
    <t>Zakup komputerów, drukarek</t>
  </si>
  <si>
    <t>Kosów - Budowa oświetlenia ul. Łąkowa (pkt świetlne)</t>
  </si>
  <si>
    <t xml:space="preserve">Zamienie - Projekt budowy oświetlenia ul. Arakowej </t>
  </si>
  <si>
    <t>Władysławów -Budowa oświetlenia ul. Wojska Polskiego  (pkt świetlne)</t>
  </si>
  <si>
    <t xml:space="preserve">Stefanowo- Budowa chodnika ul. Urocza </t>
  </si>
  <si>
    <t xml:space="preserve">Lesznowola- teren Gminy - Budowa nowego przebiegu drogi wojewódzkiej Nr 721- koncepcja </t>
  </si>
  <si>
    <t>Zakup maszyny sprzątającej do hali w Łazach</t>
  </si>
  <si>
    <t>Nowa Iwiczna- Budowa oświetlenia ul. Poziomki                       (pkt świetlne)</t>
  </si>
  <si>
    <t>Stara Iwiczna- Budowa oświetlenia ul. Rekreacyjna                    (pkt świetlne)</t>
  </si>
  <si>
    <t>Kol. Lesznowola - Budowa oświetlenia ul. Fabryczna i Postępu (pkt świetlne)</t>
  </si>
  <si>
    <t>UE</t>
  </si>
  <si>
    <t>BP</t>
  </si>
  <si>
    <t>Gmina</t>
  </si>
  <si>
    <t xml:space="preserve">Zgorzała - Budowa świetlicy II etap                                                                   </t>
  </si>
  <si>
    <t>Stara Iwiczna - Projekt  budowy parkingu  ul. Słoneczna</t>
  </si>
  <si>
    <t>Marysin- Projekt budowy ul. Ludowej i ul. Zdrowotnej (od Al. Krakowskiej do ul. Ludowej)</t>
  </si>
  <si>
    <t>Marysin - Projekt budowy oświetlenia ul. Pogodnej, Krzywej i Złocistej</t>
  </si>
  <si>
    <t xml:space="preserve">Stara Iwiczna - Projekt budowy ścieżki pieszo-rowerowej na odcinku od ul. Nowej  - pomoc rzeczowa dla Samorządu Woj. Mazowieckiego  </t>
  </si>
  <si>
    <t>Magdalenka - Zakup gruntów  pod ulice  Gąsek, Projektowaną i Prywatną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</si>
  <si>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</si>
  <si>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</si>
  <si>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</si>
  <si>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</si>
  <si>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Zgorzała - Budowa oświet do działki Nr 300 - teren pod świetlicę  (pkt świetlne)</t>
  </si>
  <si>
    <t>Nowa Iwiczna- Projekt budowa oświetlenia ul. Pięknej                  (połączenie ze Starą Iwiczną)</t>
  </si>
  <si>
    <t>Zakup kserokopiarki i maszyny sprzątającej do szkoły w Lesznowoli, zakup patelni do szkoły w Mrokowie, zakup bemara, rejestratora , macierzy dyskowej do pracowni informatycznej, urządzenia do wykonywanie kopii -dziennik elektryczny i drukarki do szkoły w Nowej Iwicznej, zakup bemara, taboreta gazowego, obieraczki do ziemniaków, urządzenia do dziennika elektronicznego do szkoły w Łazach i zakup kserokopiarki do szkoły w Mysiadle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</si>
</sst>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Dot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35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8" fillId="33" borderId="58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3" fontId="37" fillId="33" borderId="10" xfId="0" applyNumberFormat="1" applyFont="1" applyFill="1" applyBorder="1" applyAlignment="1">
      <alignment horizontal="right" vertical="center"/>
    </xf>
    <xf numFmtId="3" fontId="37" fillId="33" borderId="10" xfId="0" applyNumberFormat="1" applyFont="1" applyFill="1" applyBorder="1" applyAlignment="1">
      <alignment vertical="center"/>
    </xf>
    <xf numFmtId="0" fontId="38" fillId="35" borderId="58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3" fontId="38" fillId="35" borderId="10" xfId="0" applyNumberFormat="1" applyFont="1" applyFill="1" applyBorder="1" applyAlignment="1">
      <alignment horizontal="right" vertical="center"/>
    </xf>
    <xf numFmtId="3" fontId="38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vertical="center"/>
    </xf>
    <xf numFmtId="3" fontId="38" fillId="35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8" fillId="36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3" fontId="38" fillId="0" borderId="59" xfId="0" applyNumberFormat="1" applyFont="1" applyBorder="1" applyAlignment="1">
      <alignment horizontal="right" vertical="center" wrapText="1"/>
    </xf>
    <xf numFmtId="3" fontId="38" fillId="0" borderId="59" xfId="0" applyNumberFormat="1" applyFont="1" applyFill="1" applyBorder="1" applyAlignment="1">
      <alignment horizontal="right" vertical="center"/>
    </xf>
    <xf numFmtId="0" fontId="35" fillId="0" borderId="59" xfId="0" applyFont="1" applyBorder="1" applyAlignment="1">
      <alignment vertical="center"/>
    </xf>
    <xf numFmtId="3" fontId="37" fillId="0" borderId="59" xfId="0" applyNumberFormat="1" applyFont="1" applyFill="1" applyBorder="1" applyAlignment="1">
      <alignment vertical="center"/>
    </xf>
    <xf numFmtId="3" fontId="38" fillId="0" borderId="60" xfId="0" applyNumberFormat="1" applyFont="1" applyBorder="1" applyAlignment="1">
      <alignment horizontal="right" vertical="center" wrapText="1"/>
    </xf>
    <xf numFmtId="3" fontId="38" fillId="0" borderId="60" xfId="0" applyNumberFormat="1" applyFont="1" applyFill="1" applyBorder="1" applyAlignment="1">
      <alignment horizontal="right" vertical="center"/>
    </xf>
    <xf numFmtId="0" fontId="35" fillId="0" borderId="60" xfId="0" applyFont="1" applyBorder="1" applyAlignment="1">
      <alignment vertical="center"/>
    </xf>
    <xf numFmtId="3" fontId="37" fillId="0" borderId="60" xfId="0" applyNumberFormat="1" applyFont="1" applyFill="1" applyBorder="1" applyAlignment="1">
      <alignment vertical="center"/>
    </xf>
    <xf numFmtId="3" fontId="38" fillId="0" borderId="61" xfId="0" applyNumberFormat="1" applyFont="1" applyBorder="1" applyAlignment="1">
      <alignment horizontal="right" vertical="center" wrapText="1"/>
    </xf>
    <xf numFmtId="3" fontId="38" fillId="0" borderId="61" xfId="0" applyNumberFormat="1" applyFont="1" applyFill="1" applyBorder="1" applyAlignment="1">
      <alignment horizontal="right" vertical="center"/>
    </xf>
    <xf numFmtId="0" fontId="35" fillId="0" borderId="61" xfId="0" applyFont="1" applyBorder="1" applyAlignment="1">
      <alignment vertical="center"/>
    </xf>
    <xf numFmtId="3" fontId="37" fillId="0" borderId="61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8" fillId="0" borderId="58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3" fontId="38" fillId="35" borderId="14" xfId="0" applyNumberFormat="1" applyFont="1" applyFill="1" applyBorder="1" applyAlignment="1">
      <alignment horizontal="right" vertical="center"/>
    </xf>
    <xf numFmtId="3" fontId="38" fillId="35" borderId="14" xfId="0" applyNumberFormat="1" applyFont="1" applyFill="1" applyBorder="1" applyAlignment="1">
      <alignment vertical="center"/>
    </xf>
    <xf numFmtId="3" fontId="38" fillId="0" borderId="1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right" vertical="center"/>
    </xf>
    <xf numFmtId="0" fontId="38" fillId="36" borderId="17" xfId="0" applyFont="1" applyFill="1" applyBorder="1" applyAlignment="1">
      <alignment horizontal="center" vertical="center"/>
    </xf>
    <xf numFmtId="3" fontId="38" fillId="0" borderId="62" xfId="0" applyNumberFormat="1" applyFont="1" applyBorder="1" applyAlignment="1">
      <alignment horizontal="right" vertical="center" wrapText="1"/>
    </xf>
    <xf numFmtId="3" fontId="38" fillId="0" borderId="62" xfId="0" applyNumberFormat="1" applyFont="1" applyFill="1" applyBorder="1" applyAlignment="1">
      <alignment horizontal="center" vertical="center"/>
    </xf>
    <xf numFmtId="3" fontId="38" fillId="0" borderId="62" xfId="0" applyNumberFormat="1" applyFont="1" applyBorder="1" applyAlignment="1">
      <alignment vertical="center"/>
    </xf>
    <xf numFmtId="3" fontId="37" fillId="0" borderId="62" xfId="0" applyNumberFormat="1" applyFont="1" applyFill="1" applyBorder="1" applyAlignment="1">
      <alignment vertical="center"/>
    </xf>
    <xf numFmtId="3" fontId="38" fillId="0" borderId="62" xfId="0" applyNumberFormat="1" applyFont="1" applyFill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37" fillId="33" borderId="63" xfId="0" applyFont="1" applyFill="1" applyBorder="1" applyAlignment="1">
      <alignment horizontal="center" vertical="center" wrapText="1"/>
    </xf>
    <xf numFmtId="3" fontId="36" fillId="33" borderId="64" xfId="0" applyNumberFormat="1" applyFont="1" applyFill="1" applyBorder="1" applyAlignment="1">
      <alignment horizontal="right" vertical="center"/>
    </xf>
    <xf numFmtId="3" fontId="36" fillId="33" borderId="64" xfId="0" applyNumberFormat="1" applyFont="1" applyFill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3" fillId="0" borderId="65" xfId="0" applyFont="1" applyBorder="1" applyAlignment="1">
      <alignment vertical="center" wrapText="1"/>
    </xf>
    <xf numFmtId="0" fontId="11" fillId="0" borderId="65" xfId="0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right" vertical="center"/>
    </xf>
    <xf numFmtId="3" fontId="11" fillId="35" borderId="65" xfId="0" applyNumberFormat="1" applyFont="1" applyFill="1" applyBorder="1" applyAlignment="1">
      <alignment horizontal="right" vertical="center"/>
    </xf>
    <xf numFmtId="3" fontId="11" fillId="35" borderId="65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3" fontId="11" fillId="37" borderId="65" xfId="0" applyNumberFormat="1" applyFont="1" applyFill="1" applyBorder="1" applyAlignment="1">
      <alignment horizontal="right" vertical="center"/>
    </xf>
    <xf numFmtId="3" fontId="11" fillId="37" borderId="0" xfId="0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1" fillId="0" borderId="13" xfId="0" applyFont="1" applyBorder="1" applyAlignment="1">
      <alignment vertical="center" wrapText="1"/>
    </xf>
    <xf numFmtId="0" fontId="38" fillId="0" borderId="66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35" borderId="58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8" fillId="35" borderId="58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8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38" fillId="0" borderId="23" xfId="0" applyFont="1" applyBorder="1" applyAlignment="1">
      <alignment horizontal="center" vertical="center" wrapText="1"/>
    </xf>
    <xf numFmtId="3" fontId="38" fillId="35" borderId="23" xfId="0" applyNumberFormat="1" applyFont="1" applyFill="1" applyBorder="1" applyAlignment="1">
      <alignment vertical="center"/>
    </xf>
    <xf numFmtId="3" fontId="38" fillId="0" borderId="23" xfId="0" applyNumberFormat="1" applyFont="1" applyFill="1" applyBorder="1" applyAlignment="1">
      <alignment vertical="center"/>
    </xf>
    <xf numFmtId="0" fontId="31" fillId="0" borderId="2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3" fontId="38" fillId="35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3" fontId="38" fillId="0" borderId="23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3" fillId="33" borderId="72" xfId="0" applyFont="1" applyFill="1" applyBorder="1" applyAlignment="1">
      <alignment horizontal="center" vertical="center" wrapText="1"/>
    </xf>
    <xf numFmtId="0" fontId="33" fillId="33" borderId="73" xfId="0" applyFont="1" applyFill="1" applyBorder="1" applyAlignment="1">
      <alignment horizontal="center" vertical="center" wrapText="1"/>
    </xf>
    <xf numFmtId="0" fontId="33" fillId="33" borderId="6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33" borderId="58" xfId="0" applyFont="1" applyFill="1" applyBorder="1" applyAlignment="1">
      <alignment horizontal="center" vertical="center"/>
    </xf>
    <xf numFmtId="0" fontId="31" fillId="33" borderId="75" xfId="0" applyFont="1" applyFill="1" applyBorder="1" applyAlignment="1">
      <alignment horizontal="center" vertical="center"/>
    </xf>
    <xf numFmtId="0" fontId="38" fillId="35" borderId="58" xfId="0" applyFont="1" applyFill="1" applyBorder="1" applyAlignment="1">
      <alignment horizontal="center" vertical="center"/>
    </xf>
    <xf numFmtId="0" fontId="38" fillId="35" borderId="75" xfId="0" applyFont="1" applyFill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9" fillId="33" borderId="58" xfId="0" applyFont="1" applyFill="1" applyBorder="1" applyAlignment="1">
      <alignment vertical="center"/>
    </xf>
    <xf numFmtId="0" fontId="39" fillId="33" borderId="75" xfId="0" applyFont="1" applyFill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33" borderId="58" xfId="0" applyFont="1" applyFill="1" applyBorder="1" applyAlignment="1">
      <alignment horizontal="center" vertical="center"/>
    </xf>
    <xf numFmtId="0" fontId="38" fillId="33" borderId="7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77" xfId="0" applyFill="1" applyBorder="1" applyAlignment="1">
      <alignment vertical="center"/>
    </xf>
    <xf numFmtId="0" fontId="0" fillId="34" borderId="78" xfId="0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7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3" fillId="34" borderId="7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3" fillId="34" borderId="83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34" borderId="91" xfId="0" applyNumberFormat="1" applyFont="1" applyFill="1" applyBorder="1" applyAlignment="1">
      <alignment vertical="center"/>
    </xf>
    <xf numFmtId="0" fontId="0" fillId="34" borderId="92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1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93" xfId="0" applyNumberFormat="1" applyFont="1" applyFill="1" applyBorder="1" applyAlignment="1">
      <alignment vertical="center"/>
    </xf>
    <xf numFmtId="3" fontId="4" fillId="34" borderId="94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95" xfId="0" applyNumberFormat="1" applyFont="1" applyFill="1" applyBorder="1" applyAlignment="1">
      <alignment vertical="center"/>
    </xf>
    <xf numFmtId="3" fontId="4" fillId="34" borderId="9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4" fillId="6" borderId="58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35" fillId="6" borderId="75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center" vertical="center"/>
    </xf>
    <xf numFmtId="3" fontId="38" fillId="6" borderId="10" xfId="0" applyNumberFormat="1" applyFont="1" applyFill="1" applyBorder="1" applyAlignment="1">
      <alignment horizontal="right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8" fillId="6" borderId="59" xfId="0" applyNumberFormat="1" applyFont="1" applyFill="1" applyBorder="1" applyAlignment="1">
      <alignment horizontal="right" vertical="center"/>
    </xf>
    <xf numFmtId="3" fontId="38" fillId="6" borderId="60" xfId="0" applyNumberFormat="1" applyFont="1" applyFill="1" applyBorder="1" applyAlignment="1">
      <alignment horizontal="right" vertical="center"/>
    </xf>
    <xf numFmtId="3" fontId="38" fillId="6" borderId="61" xfId="0" applyNumberFormat="1" applyFont="1" applyFill="1" applyBorder="1" applyAlignment="1">
      <alignment horizontal="right" vertical="center"/>
    </xf>
    <xf numFmtId="3" fontId="38" fillId="6" borderId="13" xfId="0" applyNumberFormat="1" applyFont="1" applyFill="1" applyBorder="1" applyAlignment="1">
      <alignment horizontal="right" vertical="center"/>
    </xf>
    <xf numFmtId="3" fontId="38" fillId="6" borderId="62" xfId="0" applyNumberFormat="1" applyFont="1" applyFill="1" applyBorder="1" applyAlignment="1">
      <alignment horizontal="center" vertical="center"/>
    </xf>
    <xf numFmtId="3" fontId="38" fillId="6" borderId="2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vertical="center"/>
    </xf>
    <xf numFmtId="0" fontId="34" fillId="6" borderId="74" xfId="0" applyFont="1" applyFill="1" applyBorder="1" applyAlignment="1">
      <alignment vertical="center"/>
    </xf>
    <xf numFmtId="0" fontId="34" fillId="6" borderId="75" xfId="0" applyFont="1" applyFill="1" applyBorder="1" applyAlignment="1">
      <alignment vertical="center"/>
    </xf>
    <xf numFmtId="0" fontId="37" fillId="6" borderId="75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vertical="center"/>
    </xf>
    <xf numFmtId="3" fontId="38" fillId="6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Zeros="0" tabSelected="1" zoomScaleSheetLayoutView="100" zoomScalePageLayoutView="0" workbookViewId="0" topLeftCell="A2">
      <selection activeCell="P55" sqref="P55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4.625" style="1" customWidth="1"/>
    <col min="4" max="4" width="5.00390625" style="1" customWidth="1"/>
    <col min="5" max="5" width="33.25390625" style="1" customWidth="1"/>
    <col min="6" max="6" width="10.875" style="1" customWidth="1"/>
    <col min="7" max="7" width="10.00390625" style="1" customWidth="1"/>
    <col min="8" max="8" width="10.125" style="1" customWidth="1"/>
    <col min="9" max="9" width="9.75390625" style="1" customWidth="1"/>
    <col min="10" max="10" width="9.25390625" style="1" customWidth="1"/>
    <col min="11" max="11" width="9.375" style="1" customWidth="1"/>
    <col min="12" max="12" width="9.125" style="1" customWidth="1"/>
    <col min="13" max="13" width="7.125" style="1" customWidth="1"/>
    <col min="14" max="14" width="10.125" style="1" bestFit="1" customWidth="1"/>
    <col min="15" max="16384" width="9.125" style="1" customWidth="1"/>
  </cols>
  <sheetData>
    <row r="1" spans="1:13" ht="11.25" customHeight="1">
      <c r="A1" s="167"/>
      <c r="B1" s="167"/>
      <c r="C1" s="167"/>
      <c r="D1" s="167"/>
      <c r="E1" s="167"/>
      <c r="F1" s="167"/>
      <c r="G1" s="167"/>
      <c r="H1" s="167"/>
      <c r="I1" s="168"/>
      <c r="J1" s="168"/>
      <c r="K1" s="168" t="s">
        <v>193</v>
      </c>
      <c r="L1" s="168"/>
      <c r="M1" s="169"/>
    </row>
    <row r="2" spans="1:13" ht="3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70"/>
      <c r="M2" s="170"/>
    </row>
    <row r="3" spans="1:13" ht="10.5" customHeight="1">
      <c r="A3" s="167"/>
      <c r="B3" s="167"/>
      <c r="C3" s="167"/>
      <c r="D3" s="167"/>
      <c r="E3" s="167"/>
      <c r="F3" s="167"/>
      <c r="G3" s="167"/>
      <c r="H3" s="167"/>
      <c r="I3" s="170"/>
      <c r="J3" s="170"/>
      <c r="K3" s="170" t="s">
        <v>196</v>
      </c>
      <c r="L3" s="170"/>
      <c r="M3" s="170"/>
    </row>
    <row r="4" spans="1:13" ht="11.25" customHeight="1">
      <c r="A4" s="167"/>
      <c r="B4" s="167"/>
      <c r="C4" s="167"/>
      <c r="D4" s="167"/>
      <c r="E4" s="171"/>
      <c r="F4" s="171"/>
      <c r="G4" s="167"/>
      <c r="H4" s="167"/>
      <c r="I4" s="170"/>
      <c r="J4" s="170"/>
      <c r="K4" s="170" t="s">
        <v>194</v>
      </c>
      <c r="L4" s="170"/>
      <c r="M4" s="170"/>
    </row>
    <row r="5" spans="1:13" ht="11.25" customHeight="1">
      <c r="A5" s="167"/>
      <c r="B5" s="167"/>
      <c r="C5" s="167"/>
      <c r="D5" s="167"/>
      <c r="E5" s="171"/>
      <c r="F5" s="171"/>
      <c r="G5" s="167"/>
      <c r="H5" s="167"/>
      <c r="I5" s="170"/>
      <c r="J5" s="170"/>
      <c r="K5" s="170" t="s">
        <v>197</v>
      </c>
      <c r="L5" s="170"/>
      <c r="M5" s="170"/>
    </row>
    <row r="6" spans="1:13" ht="11.25" customHeight="1">
      <c r="A6" s="296" t="s">
        <v>198</v>
      </c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172"/>
    </row>
    <row r="7" spans="1:13" ht="8.25" customHeight="1">
      <c r="A7" s="173"/>
      <c r="B7" s="173"/>
      <c r="C7" s="172"/>
      <c r="D7" s="259"/>
      <c r="E7" s="174"/>
      <c r="F7" s="174"/>
      <c r="G7" s="172"/>
      <c r="H7" s="172"/>
      <c r="I7" s="172"/>
      <c r="J7" s="172"/>
      <c r="K7" s="172"/>
      <c r="L7" s="172"/>
      <c r="M7" s="172"/>
    </row>
    <row r="8" spans="1:14" s="2" customFormat="1" ht="11.25" customHeight="1">
      <c r="A8" s="303" t="s">
        <v>1</v>
      </c>
      <c r="B8" s="298" t="s">
        <v>158</v>
      </c>
      <c r="C8" s="328" t="s">
        <v>161</v>
      </c>
      <c r="D8" s="329"/>
      <c r="E8" s="298" t="s">
        <v>159</v>
      </c>
      <c r="F8" s="304" t="s">
        <v>186</v>
      </c>
      <c r="G8" s="298" t="s">
        <v>160</v>
      </c>
      <c r="H8" s="309" t="s">
        <v>199</v>
      </c>
      <c r="I8" s="320" t="s">
        <v>178</v>
      </c>
      <c r="J8" s="321"/>
      <c r="K8" s="321"/>
      <c r="L8" s="321"/>
      <c r="M8" s="304" t="s">
        <v>166</v>
      </c>
      <c r="N8" s="15" t="s">
        <v>94</v>
      </c>
    </row>
    <row r="9" spans="1:13" s="2" customFormat="1" ht="9.75" customHeight="1">
      <c r="A9" s="303"/>
      <c r="B9" s="298"/>
      <c r="C9" s="330"/>
      <c r="D9" s="331"/>
      <c r="E9" s="298"/>
      <c r="F9" s="299"/>
      <c r="G9" s="298"/>
      <c r="H9" s="310"/>
      <c r="I9" s="301" t="s">
        <v>174</v>
      </c>
      <c r="J9" s="301" t="s">
        <v>187</v>
      </c>
      <c r="K9" s="299" t="s">
        <v>192</v>
      </c>
      <c r="L9" s="299" t="s">
        <v>179</v>
      </c>
      <c r="M9" s="299"/>
    </row>
    <row r="10" spans="1:14" s="2" customFormat="1" ht="32.25" customHeight="1">
      <c r="A10" s="303"/>
      <c r="B10" s="298"/>
      <c r="C10" s="332"/>
      <c r="D10" s="333"/>
      <c r="E10" s="298"/>
      <c r="F10" s="300"/>
      <c r="G10" s="298"/>
      <c r="H10" s="311"/>
      <c r="I10" s="301"/>
      <c r="J10" s="302"/>
      <c r="K10" s="300"/>
      <c r="L10" s="299"/>
      <c r="M10" s="300"/>
      <c r="N10" s="153"/>
    </row>
    <row r="11" spans="1:14" s="2" customFormat="1" ht="8.25" customHeight="1">
      <c r="A11" s="175">
        <v>1</v>
      </c>
      <c r="B11" s="175">
        <v>2</v>
      </c>
      <c r="C11" s="334">
        <v>3</v>
      </c>
      <c r="D11" s="335"/>
      <c r="E11" s="175">
        <v>4</v>
      </c>
      <c r="F11" s="175">
        <v>5</v>
      </c>
      <c r="G11" s="175">
        <v>6</v>
      </c>
      <c r="H11" s="175">
        <v>7</v>
      </c>
      <c r="I11" s="175">
        <v>8</v>
      </c>
      <c r="J11" s="175">
        <v>9</v>
      </c>
      <c r="K11" s="175">
        <v>10</v>
      </c>
      <c r="L11" s="175">
        <v>11</v>
      </c>
      <c r="M11" s="175">
        <v>12</v>
      </c>
      <c r="N11" s="153"/>
    </row>
    <row r="12" spans="1:16" s="2" customFormat="1" ht="17.25" customHeight="1">
      <c r="A12" s="455" t="s">
        <v>171</v>
      </c>
      <c r="B12" s="456"/>
      <c r="C12" s="457"/>
      <c r="D12" s="458"/>
      <c r="E12" s="459" t="s">
        <v>172</v>
      </c>
      <c r="F12" s="460"/>
      <c r="G12" s="461">
        <f aca="true" t="shared" si="0" ref="G12:L12">G13+G22+G24+G28+G35+G37+G50+G52</f>
        <v>8678072</v>
      </c>
      <c r="H12" s="461">
        <f t="shared" si="0"/>
        <v>8678072</v>
      </c>
      <c r="I12" s="461">
        <f t="shared" si="0"/>
        <v>6898657</v>
      </c>
      <c r="J12" s="461">
        <f t="shared" si="0"/>
        <v>0</v>
      </c>
      <c r="K12" s="461">
        <f t="shared" si="0"/>
        <v>0</v>
      </c>
      <c r="L12" s="461">
        <f t="shared" si="0"/>
        <v>1779415</v>
      </c>
      <c r="M12" s="460"/>
      <c r="N12" s="153">
        <f>L12+J12+I12</f>
        <v>8678072</v>
      </c>
      <c r="O12" s="153">
        <f>L12+K12+J12+I12</f>
        <v>8678072</v>
      </c>
      <c r="P12" s="153" t="e">
        <f>#REF!+#REF!</f>
        <v>#REF!</v>
      </c>
    </row>
    <row r="13" spans="1:15" s="3" customFormat="1" ht="15" customHeight="1">
      <c r="A13" s="176"/>
      <c r="B13" s="177" t="s">
        <v>94</v>
      </c>
      <c r="C13" s="322"/>
      <c r="D13" s="323"/>
      <c r="E13" s="178" t="s">
        <v>162</v>
      </c>
      <c r="F13" s="179">
        <v>2012</v>
      </c>
      <c r="G13" s="180">
        <f>SUM(G14:G21)</f>
        <v>2737000</v>
      </c>
      <c r="H13" s="180">
        <f>SUM(H14:H21)</f>
        <v>2737000</v>
      </c>
      <c r="I13" s="180">
        <f>SUM(I14:I21)</f>
        <v>2737000</v>
      </c>
      <c r="J13" s="180">
        <f>SUM(J14:J20)</f>
        <v>0</v>
      </c>
      <c r="K13" s="180">
        <f>SUM(K14:K20)</f>
        <v>0</v>
      </c>
      <c r="L13" s="180">
        <f>SUM(L14:L20)</f>
        <v>0</v>
      </c>
      <c r="M13" s="181"/>
      <c r="N13" s="151">
        <f>L13+I13+J13</f>
        <v>2737000</v>
      </c>
      <c r="O13" s="150"/>
    </row>
    <row r="14" spans="1:15" s="3" customFormat="1" ht="35.25" customHeight="1">
      <c r="A14" s="182">
        <v>1</v>
      </c>
      <c r="B14" s="183">
        <v>60013</v>
      </c>
      <c r="C14" s="324">
        <v>6050</v>
      </c>
      <c r="D14" s="325"/>
      <c r="E14" s="184" t="s">
        <v>200</v>
      </c>
      <c r="F14" s="185">
        <v>2012</v>
      </c>
      <c r="G14" s="186">
        <v>450000</v>
      </c>
      <c r="H14" s="462">
        <f aca="true" t="shared" si="1" ref="H14:H21">SUM(I14:L14)</f>
        <v>450000</v>
      </c>
      <c r="I14" s="186">
        <v>450000</v>
      </c>
      <c r="J14" s="187"/>
      <c r="K14" s="188"/>
      <c r="L14" s="188"/>
      <c r="M14" s="189" t="s">
        <v>176</v>
      </c>
      <c r="N14" s="151"/>
      <c r="O14" s="150"/>
    </row>
    <row r="15" spans="1:15" s="3" customFormat="1" ht="34.5" customHeight="1">
      <c r="A15" s="269">
        <v>2</v>
      </c>
      <c r="B15" s="183">
        <v>60013</v>
      </c>
      <c r="C15" s="324">
        <v>6050</v>
      </c>
      <c r="D15" s="338"/>
      <c r="E15" s="184" t="s">
        <v>222</v>
      </c>
      <c r="F15" s="270">
        <v>2012</v>
      </c>
      <c r="G15" s="186">
        <v>50000</v>
      </c>
      <c r="H15" s="462">
        <f t="shared" si="1"/>
        <v>50000</v>
      </c>
      <c r="I15" s="186">
        <v>50000</v>
      </c>
      <c r="J15" s="187"/>
      <c r="K15" s="188"/>
      <c r="L15" s="188"/>
      <c r="M15" s="189" t="s">
        <v>176</v>
      </c>
      <c r="N15" s="151"/>
      <c r="O15" s="150"/>
    </row>
    <row r="16" spans="1:15" s="3" customFormat="1" ht="14.25" customHeight="1">
      <c r="A16" s="269">
        <v>3</v>
      </c>
      <c r="B16" s="190">
        <v>60016</v>
      </c>
      <c r="C16" s="326">
        <v>6050</v>
      </c>
      <c r="D16" s="327"/>
      <c r="E16" s="191" t="s">
        <v>201</v>
      </c>
      <c r="F16" s="192">
        <v>2012</v>
      </c>
      <c r="G16" s="193">
        <v>70000</v>
      </c>
      <c r="H16" s="462">
        <f t="shared" si="1"/>
        <v>70000</v>
      </c>
      <c r="I16" s="194">
        <v>70000</v>
      </c>
      <c r="J16" s="187"/>
      <c r="K16" s="188"/>
      <c r="L16" s="188"/>
      <c r="M16" s="195" t="s">
        <v>169</v>
      </c>
      <c r="N16" s="151"/>
      <c r="O16" s="150"/>
    </row>
    <row r="17" spans="1:15" s="3" customFormat="1" ht="23.25" customHeight="1">
      <c r="A17" s="269">
        <v>4</v>
      </c>
      <c r="B17" s="190">
        <v>60016</v>
      </c>
      <c r="C17" s="326">
        <v>6050</v>
      </c>
      <c r="D17" s="327"/>
      <c r="E17" s="191" t="s">
        <v>220</v>
      </c>
      <c r="F17" s="192">
        <v>2012</v>
      </c>
      <c r="G17" s="193">
        <v>80000</v>
      </c>
      <c r="H17" s="462">
        <f t="shared" si="1"/>
        <v>80000</v>
      </c>
      <c r="I17" s="194">
        <v>80000</v>
      </c>
      <c r="J17" s="187"/>
      <c r="K17" s="188"/>
      <c r="L17" s="188"/>
      <c r="M17" s="195" t="s">
        <v>169</v>
      </c>
      <c r="N17" s="151"/>
      <c r="O17" s="150"/>
    </row>
    <row r="18" spans="1:15" s="3" customFormat="1" ht="24" customHeight="1">
      <c r="A18" s="272">
        <v>5</v>
      </c>
      <c r="B18" s="190">
        <v>60016</v>
      </c>
      <c r="C18" s="326">
        <v>6050</v>
      </c>
      <c r="D18" s="327"/>
      <c r="E18" s="279" t="s">
        <v>224</v>
      </c>
      <c r="F18" s="192">
        <v>2012</v>
      </c>
      <c r="G18" s="193">
        <v>1307000</v>
      </c>
      <c r="H18" s="462">
        <f>SUM(I18:L18)</f>
        <v>1307000</v>
      </c>
      <c r="I18" s="194">
        <v>1307000</v>
      </c>
      <c r="J18" s="187"/>
      <c r="K18" s="188"/>
      <c r="L18" s="188"/>
      <c r="M18" s="274" t="s">
        <v>169</v>
      </c>
      <c r="N18" s="151"/>
      <c r="O18" s="150"/>
    </row>
    <row r="19" spans="1:15" s="3" customFormat="1" ht="15.75" customHeight="1">
      <c r="A19" s="272">
        <v>6</v>
      </c>
      <c r="B19" s="190">
        <v>60016</v>
      </c>
      <c r="C19" s="326">
        <v>6050</v>
      </c>
      <c r="D19" s="327"/>
      <c r="E19" s="191" t="s">
        <v>219</v>
      </c>
      <c r="F19" s="192">
        <v>2012</v>
      </c>
      <c r="G19" s="193">
        <v>10000</v>
      </c>
      <c r="H19" s="462">
        <f t="shared" si="1"/>
        <v>10000</v>
      </c>
      <c r="I19" s="194">
        <v>10000</v>
      </c>
      <c r="J19" s="187"/>
      <c r="K19" s="188"/>
      <c r="L19" s="188"/>
      <c r="M19" s="195" t="s">
        <v>169</v>
      </c>
      <c r="N19" s="151"/>
      <c r="O19" s="150"/>
    </row>
    <row r="20" spans="1:15" s="3" customFormat="1" ht="15.75" customHeight="1">
      <c r="A20" s="272">
        <v>7</v>
      </c>
      <c r="B20" s="190">
        <v>60016</v>
      </c>
      <c r="C20" s="326">
        <v>6050</v>
      </c>
      <c r="D20" s="327"/>
      <c r="E20" s="191" t="s">
        <v>209</v>
      </c>
      <c r="F20" s="192">
        <v>2012</v>
      </c>
      <c r="G20" s="193">
        <v>460000</v>
      </c>
      <c r="H20" s="462">
        <f t="shared" si="1"/>
        <v>460000</v>
      </c>
      <c r="I20" s="194">
        <v>460000</v>
      </c>
      <c r="J20" s="187"/>
      <c r="K20" s="188"/>
      <c r="L20" s="188"/>
      <c r="M20" s="195" t="s">
        <v>169</v>
      </c>
      <c r="N20" s="151"/>
      <c r="O20" s="150"/>
    </row>
    <row r="21" spans="1:15" s="3" customFormat="1" ht="23.25" customHeight="1">
      <c r="A21" s="272">
        <v>8</v>
      </c>
      <c r="B21" s="190">
        <v>60016</v>
      </c>
      <c r="C21" s="326">
        <v>6060</v>
      </c>
      <c r="D21" s="338"/>
      <c r="E21" s="191" t="s">
        <v>223</v>
      </c>
      <c r="F21" s="268">
        <v>2012</v>
      </c>
      <c r="G21" s="193">
        <v>310000</v>
      </c>
      <c r="H21" s="462">
        <f t="shared" si="1"/>
        <v>310000</v>
      </c>
      <c r="I21" s="194">
        <v>310000</v>
      </c>
      <c r="J21" s="187"/>
      <c r="K21" s="188"/>
      <c r="L21" s="188"/>
      <c r="M21" s="271" t="s">
        <v>169</v>
      </c>
      <c r="N21" s="151"/>
      <c r="O21" s="150"/>
    </row>
    <row r="22" spans="1:14" ht="15" customHeight="1">
      <c r="A22" s="196"/>
      <c r="B22" s="177"/>
      <c r="C22" s="336"/>
      <c r="D22" s="337"/>
      <c r="E22" s="197" t="s">
        <v>165</v>
      </c>
      <c r="F22" s="198">
        <v>2012</v>
      </c>
      <c r="G22" s="180">
        <f aca="true" t="shared" si="2" ref="G22:L22">SUM(G23:G23)</f>
        <v>50000</v>
      </c>
      <c r="H22" s="180">
        <f t="shared" si="2"/>
        <v>50000</v>
      </c>
      <c r="I22" s="180">
        <f t="shared" si="2"/>
        <v>50000</v>
      </c>
      <c r="J22" s="181">
        <f t="shared" si="2"/>
        <v>0</v>
      </c>
      <c r="K22" s="181">
        <f t="shared" si="2"/>
        <v>0</v>
      </c>
      <c r="L22" s="181">
        <f t="shared" si="2"/>
        <v>0</v>
      </c>
      <c r="M22" s="199"/>
      <c r="N22" s="149">
        <f>I22+J22</f>
        <v>50000</v>
      </c>
    </row>
    <row r="23" spans="1:13" ht="17.25" customHeight="1">
      <c r="A23" s="190">
        <v>9</v>
      </c>
      <c r="B23" s="190">
        <v>70005</v>
      </c>
      <c r="C23" s="326">
        <v>6050</v>
      </c>
      <c r="D23" s="327"/>
      <c r="E23" s="191" t="s">
        <v>173</v>
      </c>
      <c r="F23" s="192">
        <v>2012</v>
      </c>
      <c r="G23" s="193">
        <v>50000</v>
      </c>
      <c r="H23" s="462">
        <v>50000</v>
      </c>
      <c r="I23" s="186">
        <v>50000</v>
      </c>
      <c r="J23" s="187"/>
      <c r="K23" s="200"/>
      <c r="L23" s="194"/>
      <c r="M23" s="195" t="s">
        <v>167</v>
      </c>
    </row>
    <row r="24" spans="1:14" ht="15" customHeight="1">
      <c r="A24" s="196"/>
      <c r="B24" s="177"/>
      <c r="C24" s="336"/>
      <c r="D24" s="337"/>
      <c r="E24" s="201" t="s">
        <v>183</v>
      </c>
      <c r="F24" s="198">
        <v>2012</v>
      </c>
      <c r="G24" s="180">
        <f>SUM(G25:G27)</f>
        <v>2093429</v>
      </c>
      <c r="H24" s="463">
        <f>SUM(H25:H27)</f>
        <v>2093429</v>
      </c>
      <c r="I24" s="180">
        <f>SUM(I25:I27)</f>
        <v>314014</v>
      </c>
      <c r="J24" s="180">
        <f>SUM(J25:J27)</f>
        <v>0</v>
      </c>
      <c r="K24" s="180">
        <f>SUM(K25:K27)</f>
        <v>0</v>
      </c>
      <c r="L24" s="181">
        <f>L25+L26</f>
        <v>1779415</v>
      </c>
      <c r="M24" s="199"/>
      <c r="N24" s="149">
        <f>I24+L24</f>
        <v>2093429</v>
      </c>
    </row>
    <row r="25" spans="1:13" ht="13.5" customHeight="1">
      <c r="A25" s="318">
        <v>10</v>
      </c>
      <c r="B25" s="318">
        <v>72095</v>
      </c>
      <c r="C25" s="261">
        <v>6057</v>
      </c>
      <c r="D25" s="264" t="s">
        <v>215</v>
      </c>
      <c r="E25" s="312" t="s">
        <v>191</v>
      </c>
      <c r="F25" s="305">
        <v>2012</v>
      </c>
      <c r="G25" s="202">
        <v>1512503</v>
      </c>
      <c r="H25" s="464">
        <f>I25+L25</f>
        <v>1512503</v>
      </c>
      <c r="I25" s="202"/>
      <c r="J25" s="204"/>
      <c r="K25" s="205"/>
      <c r="L25" s="203">
        <v>1512503</v>
      </c>
      <c r="M25" s="304" t="s">
        <v>170</v>
      </c>
    </row>
    <row r="26" spans="1:13" ht="13.5" customHeight="1">
      <c r="A26" s="319"/>
      <c r="B26" s="319"/>
      <c r="C26" s="262">
        <v>6059</v>
      </c>
      <c r="D26" s="265" t="s">
        <v>216</v>
      </c>
      <c r="E26" s="313"/>
      <c r="F26" s="306"/>
      <c r="G26" s="206">
        <v>266912</v>
      </c>
      <c r="H26" s="465">
        <f>L26</f>
        <v>266912</v>
      </c>
      <c r="I26" s="206"/>
      <c r="J26" s="208"/>
      <c r="K26" s="209"/>
      <c r="L26" s="207">
        <v>266912</v>
      </c>
      <c r="M26" s="299"/>
    </row>
    <row r="27" spans="1:13" ht="15" customHeight="1">
      <c r="A27" s="319"/>
      <c r="B27" s="319"/>
      <c r="C27" s="263">
        <v>6059</v>
      </c>
      <c r="D27" s="266" t="s">
        <v>217</v>
      </c>
      <c r="E27" s="314"/>
      <c r="F27" s="307"/>
      <c r="G27" s="210">
        <v>314014</v>
      </c>
      <c r="H27" s="466">
        <f>I27</f>
        <v>314014</v>
      </c>
      <c r="I27" s="210">
        <v>314014</v>
      </c>
      <c r="J27" s="212"/>
      <c r="K27" s="213"/>
      <c r="L27" s="211"/>
      <c r="M27" s="300"/>
    </row>
    <row r="28" spans="1:14" ht="15" customHeight="1">
      <c r="A28" s="214"/>
      <c r="B28" s="215"/>
      <c r="C28" s="336"/>
      <c r="D28" s="337"/>
      <c r="E28" s="216" t="s">
        <v>164</v>
      </c>
      <c r="F28" s="198">
        <v>2012</v>
      </c>
      <c r="G28" s="180">
        <f>SUM(G29:G29)</f>
        <v>11000</v>
      </c>
      <c r="H28" s="463">
        <f>H29</f>
        <v>11000</v>
      </c>
      <c r="I28" s="180">
        <f>SUM(I29:I29)</f>
        <v>11000</v>
      </c>
      <c r="J28" s="181">
        <f>SUM(J29:J29)</f>
        <v>0</v>
      </c>
      <c r="K28" s="181"/>
      <c r="L28" s="181"/>
      <c r="M28" s="199"/>
      <c r="N28" s="149"/>
    </row>
    <row r="29" spans="1:13" ht="15.75" customHeight="1">
      <c r="A29" s="217">
        <v>11</v>
      </c>
      <c r="B29" s="218">
        <v>75023</v>
      </c>
      <c r="C29" s="326">
        <v>6060</v>
      </c>
      <c r="D29" s="339"/>
      <c r="E29" s="219" t="s">
        <v>205</v>
      </c>
      <c r="F29" s="185">
        <v>2012</v>
      </c>
      <c r="G29" s="193">
        <v>11000</v>
      </c>
      <c r="H29" s="462">
        <f>I29</f>
        <v>11000</v>
      </c>
      <c r="I29" s="220">
        <v>11000</v>
      </c>
      <c r="J29" s="221"/>
      <c r="K29" s="222"/>
      <c r="L29" s="222"/>
      <c r="M29" s="223" t="s">
        <v>168</v>
      </c>
    </row>
    <row r="30" spans="1:13" ht="15.75" customHeight="1">
      <c r="A30" s="280"/>
      <c r="B30" s="280"/>
      <c r="C30" s="280"/>
      <c r="D30" s="281"/>
      <c r="E30" s="282"/>
      <c r="F30" s="283"/>
      <c r="G30" s="294"/>
      <c r="H30" s="294"/>
      <c r="I30" s="294"/>
      <c r="J30" s="284"/>
      <c r="K30" s="285"/>
      <c r="L30" s="285"/>
      <c r="M30" s="286"/>
    </row>
    <row r="31" spans="1:13" ht="15.75" customHeight="1">
      <c r="A31" s="287"/>
      <c r="B31" s="287"/>
      <c r="C31" s="287"/>
      <c r="D31" s="288"/>
      <c r="E31" s="289"/>
      <c r="F31" s="290"/>
      <c r="G31" s="295"/>
      <c r="H31" s="295"/>
      <c r="I31" s="295"/>
      <c r="J31" s="291"/>
      <c r="K31" s="292"/>
      <c r="L31" s="292"/>
      <c r="M31" s="293"/>
    </row>
    <row r="32" spans="1:13" ht="15.75" customHeight="1">
      <c r="A32" s="287"/>
      <c r="B32" s="287"/>
      <c r="C32" s="287"/>
      <c r="D32" s="288"/>
      <c r="E32" s="289"/>
      <c r="F32" s="290"/>
      <c r="G32" s="295"/>
      <c r="H32" s="295"/>
      <c r="I32" s="295"/>
      <c r="J32" s="291"/>
      <c r="K32" s="292"/>
      <c r="L32" s="292"/>
      <c r="M32" s="293"/>
    </row>
    <row r="33" spans="1:13" ht="15.75" customHeight="1">
      <c r="A33" s="287"/>
      <c r="B33" s="287"/>
      <c r="C33" s="287"/>
      <c r="D33" s="288"/>
      <c r="E33" s="289"/>
      <c r="F33" s="290"/>
      <c r="G33" s="295"/>
      <c r="H33" s="295"/>
      <c r="I33" s="295"/>
      <c r="J33" s="291"/>
      <c r="K33" s="292"/>
      <c r="L33" s="292"/>
      <c r="M33" s="293"/>
    </row>
    <row r="34" spans="1:13" ht="8.25" customHeight="1">
      <c r="A34" s="287"/>
      <c r="B34" s="287"/>
      <c r="C34" s="287"/>
      <c r="D34" s="288"/>
      <c r="E34" s="289"/>
      <c r="F34" s="290"/>
      <c r="G34" s="295"/>
      <c r="H34" s="295"/>
      <c r="I34" s="295"/>
      <c r="J34" s="291"/>
      <c r="K34" s="292"/>
      <c r="L34" s="292"/>
      <c r="M34" s="293"/>
    </row>
    <row r="35" spans="1:14" ht="14.25" customHeight="1">
      <c r="A35" s="224"/>
      <c r="B35" s="224"/>
      <c r="C35" s="342"/>
      <c r="D35" s="343"/>
      <c r="E35" s="197" t="s">
        <v>163</v>
      </c>
      <c r="F35" s="179">
        <v>2012</v>
      </c>
      <c r="G35" s="180">
        <f>SUM(G36:G36)</f>
        <v>143000</v>
      </c>
      <c r="H35" s="463">
        <f>SUM(H36:H36)</f>
        <v>143000</v>
      </c>
      <c r="I35" s="180">
        <f>SUM(I36:I36)</f>
        <v>143000</v>
      </c>
      <c r="J35" s="181"/>
      <c r="K35" s="181"/>
      <c r="L35" s="181"/>
      <c r="M35" s="179"/>
      <c r="N35" s="149">
        <f>I35+J35+L35</f>
        <v>143000</v>
      </c>
    </row>
    <row r="36" spans="1:14" ht="84" customHeight="1">
      <c r="A36" s="225">
        <v>12</v>
      </c>
      <c r="B36" s="190">
        <v>80101</v>
      </c>
      <c r="C36" s="326">
        <v>6060</v>
      </c>
      <c r="D36" s="327"/>
      <c r="E36" s="191" t="s">
        <v>230</v>
      </c>
      <c r="F36" s="192">
        <v>2012</v>
      </c>
      <c r="G36" s="193">
        <v>143000</v>
      </c>
      <c r="H36" s="462">
        <f>I36</f>
        <v>143000</v>
      </c>
      <c r="I36" s="194">
        <v>143000</v>
      </c>
      <c r="J36" s="221"/>
      <c r="K36" s="221"/>
      <c r="L36" s="220"/>
      <c r="M36" s="189" t="s">
        <v>190</v>
      </c>
      <c r="N36" s="152"/>
    </row>
    <row r="37" spans="1:14" ht="14.25" customHeight="1">
      <c r="A37" s="267"/>
      <c r="B37" s="177"/>
      <c r="C37" s="336"/>
      <c r="D37" s="337"/>
      <c r="E37" s="197" t="s">
        <v>182</v>
      </c>
      <c r="F37" s="179">
        <v>2012</v>
      </c>
      <c r="G37" s="180">
        <f>SUM(G38:G49)</f>
        <v>1128643</v>
      </c>
      <c r="H37" s="463">
        <f>SUM(H38:H49)</f>
        <v>1128643</v>
      </c>
      <c r="I37" s="180">
        <f>SUM(I38:I49)</f>
        <v>1128643</v>
      </c>
      <c r="J37" s="181"/>
      <c r="K37" s="181"/>
      <c r="L37" s="181"/>
      <c r="M37" s="199"/>
      <c r="N37" s="152"/>
    </row>
    <row r="38" spans="1:14" ht="19.5" customHeight="1">
      <c r="A38" s="225">
        <v>13</v>
      </c>
      <c r="B38" s="190">
        <v>90015</v>
      </c>
      <c r="C38" s="326">
        <v>6050</v>
      </c>
      <c r="D38" s="339"/>
      <c r="E38" s="253" t="s">
        <v>214</v>
      </c>
      <c r="F38" s="185">
        <v>2012</v>
      </c>
      <c r="G38" s="226">
        <v>211000</v>
      </c>
      <c r="H38" s="467">
        <f aca="true" t="shared" si="3" ref="H38:H49">SUM(I38:L38)</f>
        <v>211000</v>
      </c>
      <c r="I38" s="186">
        <v>211000</v>
      </c>
      <c r="J38" s="187"/>
      <c r="K38" s="200"/>
      <c r="L38" s="194"/>
      <c r="M38" s="195" t="s">
        <v>167</v>
      </c>
      <c r="N38" s="152"/>
    </row>
    <row r="39" spans="1:14" ht="13.5" customHeight="1">
      <c r="A39" s="225">
        <v>14</v>
      </c>
      <c r="B39" s="190">
        <v>90015</v>
      </c>
      <c r="C39" s="326">
        <v>6050</v>
      </c>
      <c r="D39" s="339"/>
      <c r="E39" s="219" t="s">
        <v>206</v>
      </c>
      <c r="F39" s="258">
        <v>2012</v>
      </c>
      <c r="G39" s="226">
        <v>267000</v>
      </c>
      <c r="H39" s="467">
        <f t="shared" si="3"/>
        <v>267000</v>
      </c>
      <c r="I39" s="186">
        <v>267000</v>
      </c>
      <c r="J39" s="187"/>
      <c r="K39" s="200"/>
      <c r="L39" s="194"/>
      <c r="M39" s="276" t="s">
        <v>167</v>
      </c>
      <c r="N39" s="152"/>
    </row>
    <row r="40" spans="1:14" ht="13.5" customHeight="1">
      <c r="A40" s="251">
        <v>15</v>
      </c>
      <c r="B40" s="190">
        <v>90015</v>
      </c>
      <c r="C40" s="326">
        <v>6050</v>
      </c>
      <c r="D40" s="339"/>
      <c r="E40" s="275" t="s">
        <v>225</v>
      </c>
      <c r="F40" s="273">
        <v>2012</v>
      </c>
      <c r="G40" s="226">
        <v>32538</v>
      </c>
      <c r="H40" s="467">
        <f t="shared" si="3"/>
        <v>32538</v>
      </c>
      <c r="I40" s="186">
        <v>32538</v>
      </c>
      <c r="J40" s="187"/>
      <c r="K40" s="200"/>
      <c r="L40" s="194"/>
      <c r="M40" s="276" t="s">
        <v>167</v>
      </c>
      <c r="N40" s="152"/>
    </row>
    <row r="41" spans="1:14" ht="22.5" customHeight="1">
      <c r="A41" s="251">
        <v>16</v>
      </c>
      <c r="B41" s="190">
        <v>90015</v>
      </c>
      <c r="C41" s="326">
        <v>6050</v>
      </c>
      <c r="D41" s="339"/>
      <c r="E41" s="275" t="s">
        <v>226</v>
      </c>
      <c r="F41" s="273">
        <v>2012</v>
      </c>
      <c r="G41" s="226">
        <v>30606</v>
      </c>
      <c r="H41" s="467">
        <f t="shared" si="3"/>
        <v>30606</v>
      </c>
      <c r="I41" s="186">
        <v>30606</v>
      </c>
      <c r="J41" s="187"/>
      <c r="K41" s="200"/>
      <c r="L41" s="194"/>
      <c r="M41" s="276" t="s">
        <v>167</v>
      </c>
      <c r="N41" s="152"/>
    </row>
    <row r="42" spans="1:14" ht="18" customHeight="1">
      <c r="A42" s="251">
        <v>17</v>
      </c>
      <c r="B42" s="190">
        <v>90015</v>
      </c>
      <c r="C42" s="326">
        <v>6050</v>
      </c>
      <c r="D42" s="339"/>
      <c r="E42" s="260" t="s">
        <v>221</v>
      </c>
      <c r="F42" s="258">
        <v>2012</v>
      </c>
      <c r="G42" s="226">
        <v>10000</v>
      </c>
      <c r="H42" s="467">
        <f t="shared" si="3"/>
        <v>10000</v>
      </c>
      <c r="I42" s="186">
        <v>10000</v>
      </c>
      <c r="J42" s="187"/>
      <c r="K42" s="200"/>
      <c r="L42" s="194"/>
      <c r="M42" s="276" t="s">
        <v>167</v>
      </c>
      <c r="N42" s="152"/>
    </row>
    <row r="43" spans="1:14" ht="21.75" customHeight="1">
      <c r="A43" s="251">
        <v>18</v>
      </c>
      <c r="B43" s="190">
        <v>90015</v>
      </c>
      <c r="C43" s="326">
        <v>6050</v>
      </c>
      <c r="D43" s="339"/>
      <c r="E43" s="253" t="s">
        <v>212</v>
      </c>
      <c r="F43" s="185">
        <v>2012</v>
      </c>
      <c r="G43" s="226">
        <v>118000</v>
      </c>
      <c r="H43" s="467">
        <f t="shared" si="3"/>
        <v>118000</v>
      </c>
      <c r="I43" s="186">
        <v>118000</v>
      </c>
      <c r="J43" s="187"/>
      <c r="K43" s="200"/>
      <c r="L43" s="194"/>
      <c r="M43" s="276" t="s">
        <v>167</v>
      </c>
      <c r="N43" s="152"/>
    </row>
    <row r="44" spans="1:14" ht="21.75" customHeight="1">
      <c r="A44" s="251">
        <v>18</v>
      </c>
      <c r="B44" s="190">
        <v>90015</v>
      </c>
      <c r="C44" s="326">
        <v>6050</v>
      </c>
      <c r="D44" s="339"/>
      <c r="E44" s="278" t="s">
        <v>229</v>
      </c>
      <c r="F44" s="277">
        <v>2012</v>
      </c>
      <c r="G44" s="226">
        <v>10000</v>
      </c>
      <c r="H44" s="467">
        <f>SUM(I44:L44)</f>
        <v>10000</v>
      </c>
      <c r="I44" s="186">
        <v>10000</v>
      </c>
      <c r="J44" s="187"/>
      <c r="K44" s="200"/>
      <c r="L44" s="194"/>
      <c r="M44" s="276" t="s">
        <v>167</v>
      </c>
      <c r="N44" s="152"/>
    </row>
    <row r="45" spans="1:14" ht="21.75" customHeight="1">
      <c r="A45" s="251">
        <v>19</v>
      </c>
      <c r="B45" s="190">
        <v>90015</v>
      </c>
      <c r="C45" s="326">
        <v>6050</v>
      </c>
      <c r="D45" s="339"/>
      <c r="E45" s="253" t="s">
        <v>213</v>
      </c>
      <c r="F45" s="249">
        <v>2012</v>
      </c>
      <c r="G45" s="226">
        <v>56000</v>
      </c>
      <c r="H45" s="467">
        <f>SUM(I45:L45)</f>
        <v>56000</v>
      </c>
      <c r="I45" s="186">
        <v>56000</v>
      </c>
      <c r="J45" s="187"/>
      <c r="K45" s="200"/>
      <c r="L45" s="194"/>
      <c r="M45" s="276" t="s">
        <v>167</v>
      </c>
      <c r="N45" s="152"/>
    </row>
    <row r="46" spans="1:14" ht="20.25" customHeight="1">
      <c r="A46" s="251">
        <v>20</v>
      </c>
      <c r="B46" s="190">
        <v>90015</v>
      </c>
      <c r="C46" s="326">
        <v>6050</v>
      </c>
      <c r="D46" s="339"/>
      <c r="E46" s="219" t="s">
        <v>208</v>
      </c>
      <c r="F46" s="185">
        <v>2012</v>
      </c>
      <c r="G46" s="226">
        <v>263000</v>
      </c>
      <c r="H46" s="467">
        <f t="shared" si="3"/>
        <v>263000</v>
      </c>
      <c r="I46" s="186">
        <v>263000</v>
      </c>
      <c r="J46" s="187"/>
      <c r="K46" s="200"/>
      <c r="L46" s="194"/>
      <c r="M46" s="276" t="s">
        <v>167</v>
      </c>
      <c r="N46" s="152"/>
    </row>
    <row r="47" spans="1:14" ht="20.25" customHeight="1">
      <c r="A47" s="251">
        <v>21</v>
      </c>
      <c r="B47" s="190">
        <v>90015</v>
      </c>
      <c r="C47" s="326">
        <v>6050</v>
      </c>
      <c r="D47" s="339"/>
      <c r="E47" s="275" t="s">
        <v>227</v>
      </c>
      <c r="F47" s="273">
        <v>2012</v>
      </c>
      <c r="G47" s="226">
        <v>59722</v>
      </c>
      <c r="H47" s="467">
        <f t="shared" si="3"/>
        <v>59722</v>
      </c>
      <c r="I47" s="186">
        <v>59722</v>
      </c>
      <c r="J47" s="187"/>
      <c r="K47" s="200"/>
      <c r="L47" s="194"/>
      <c r="M47" s="276" t="s">
        <v>167</v>
      </c>
      <c r="N47" s="152"/>
    </row>
    <row r="48" spans="1:14" ht="12" customHeight="1">
      <c r="A48" s="251">
        <v>22</v>
      </c>
      <c r="B48" s="190">
        <v>90015</v>
      </c>
      <c r="C48" s="326">
        <v>6050</v>
      </c>
      <c r="D48" s="327"/>
      <c r="E48" s="191" t="s">
        <v>207</v>
      </c>
      <c r="F48" s="192">
        <v>2012</v>
      </c>
      <c r="G48" s="193">
        <v>10000</v>
      </c>
      <c r="H48" s="462">
        <f>SUM(I48:L48)</f>
        <v>10000</v>
      </c>
      <c r="I48" s="186">
        <v>10000</v>
      </c>
      <c r="J48" s="187"/>
      <c r="K48" s="200"/>
      <c r="L48" s="194"/>
      <c r="M48" s="276" t="s">
        <v>167</v>
      </c>
      <c r="N48" s="152"/>
    </row>
    <row r="49" spans="1:14" ht="22.5" customHeight="1">
      <c r="A49" s="251">
        <v>23</v>
      </c>
      <c r="B49" s="190">
        <v>90015</v>
      </c>
      <c r="C49" s="326">
        <v>6050</v>
      </c>
      <c r="D49" s="327"/>
      <c r="E49" s="279" t="s">
        <v>228</v>
      </c>
      <c r="F49" s="192">
        <v>2012</v>
      </c>
      <c r="G49" s="193">
        <v>60777</v>
      </c>
      <c r="H49" s="462">
        <f t="shared" si="3"/>
        <v>60777</v>
      </c>
      <c r="I49" s="186">
        <v>60777</v>
      </c>
      <c r="J49" s="187"/>
      <c r="K49" s="200"/>
      <c r="L49" s="194"/>
      <c r="M49" s="276" t="s">
        <v>167</v>
      </c>
      <c r="N49" s="152"/>
    </row>
    <row r="50" spans="1:14" ht="15" customHeight="1">
      <c r="A50" s="227"/>
      <c r="B50" s="224"/>
      <c r="C50" s="342"/>
      <c r="D50" s="343"/>
      <c r="E50" s="197" t="s">
        <v>185</v>
      </c>
      <c r="F50" s="179">
        <v>2012</v>
      </c>
      <c r="G50" s="180">
        <f>SUM(G51:G51)</f>
        <v>2500000</v>
      </c>
      <c r="H50" s="463">
        <f>SUM(H51:H51)</f>
        <v>2500000</v>
      </c>
      <c r="I50" s="180">
        <f>SUM(I51:I51)</f>
        <v>2500000</v>
      </c>
      <c r="J50" s="181"/>
      <c r="K50" s="181"/>
      <c r="L50" s="181"/>
      <c r="M50" s="179"/>
      <c r="N50" s="166" t="e">
        <f>H50+#REF!</f>
        <v>#REF!</v>
      </c>
    </row>
    <row r="51" spans="1:14" ht="13.5" customHeight="1">
      <c r="A51" s="247">
        <v>24</v>
      </c>
      <c r="B51" s="250">
        <v>92109</v>
      </c>
      <c r="C51" s="326">
        <v>6050</v>
      </c>
      <c r="D51" s="339"/>
      <c r="E51" s="252" t="s">
        <v>218</v>
      </c>
      <c r="F51" s="249">
        <v>2012</v>
      </c>
      <c r="G51" s="228">
        <v>2500000</v>
      </c>
      <c r="H51" s="468">
        <f>I51</f>
        <v>2500000</v>
      </c>
      <c r="I51" s="229">
        <v>2500000</v>
      </c>
      <c r="J51" s="230"/>
      <c r="K51" s="231"/>
      <c r="L51" s="232"/>
      <c r="M51" s="248" t="s">
        <v>184</v>
      </c>
      <c r="N51" s="152"/>
    </row>
    <row r="52" spans="1:14" ht="14.25" customHeight="1">
      <c r="A52" s="214"/>
      <c r="B52" s="215"/>
      <c r="C52" s="336"/>
      <c r="D52" s="337"/>
      <c r="E52" s="216" t="s">
        <v>195</v>
      </c>
      <c r="F52" s="233">
        <f>F53</f>
        <v>2012</v>
      </c>
      <c r="G52" s="180">
        <f>SUM(G53:G53)</f>
        <v>15000</v>
      </c>
      <c r="H52" s="463">
        <f>H53</f>
        <v>15000</v>
      </c>
      <c r="I52" s="180">
        <f>SUM(I53:I53)</f>
        <v>15000</v>
      </c>
      <c r="J52" s="181">
        <f>SUM(J53:J53)</f>
        <v>0</v>
      </c>
      <c r="K52" s="181"/>
      <c r="L52" s="181"/>
      <c r="M52" s="199"/>
      <c r="N52" s="152"/>
    </row>
    <row r="53" spans="1:14" ht="13.5" customHeight="1">
      <c r="A53" s="217">
        <v>25</v>
      </c>
      <c r="B53" s="218">
        <v>92605</v>
      </c>
      <c r="C53" s="326">
        <v>6060</v>
      </c>
      <c r="D53" s="339"/>
      <c r="E53" s="253" t="s">
        <v>211</v>
      </c>
      <c r="F53" s="185">
        <v>2012</v>
      </c>
      <c r="G53" s="226">
        <v>15000</v>
      </c>
      <c r="H53" s="467">
        <f>I53</f>
        <v>15000</v>
      </c>
      <c r="I53" s="220">
        <v>15000</v>
      </c>
      <c r="J53" s="221"/>
      <c r="K53" s="222"/>
      <c r="L53" s="222"/>
      <c r="M53" s="223" t="s">
        <v>190</v>
      </c>
      <c r="N53" s="152"/>
    </row>
    <row r="54" spans="1:14" ht="13.5" customHeight="1">
      <c r="A54" s="280"/>
      <c r="B54" s="280"/>
      <c r="C54" s="280"/>
      <c r="D54" s="281"/>
      <c r="E54" s="282"/>
      <c r="F54" s="283"/>
      <c r="G54" s="294"/>
      <c r="H54" s="469"/>
      <c r="I54" s="294"/>
      <c r="J54" s="285"/>
      <c r="K54" s="285"/>
      <c r="L54" s="285"/>
      <c r="M54" s="286"/>
      <c r="N54" s="152"/>
    </row>
    <row r="55" spans="1:14" ht="18" customHeight="1">
      <c r="A55" s="287"/>
      <c r="B55" s="287"/>
      <c r="C55" s="287"/>
      <c r="D55" s="288"/>
      <c r="E55" s="289"/>
      <c r="F55" s="290"/>
      <c r="G55" s="295"/>
      <c r="H55" s="295"/>
      <c r="I55" s="295"/>
      <c r="J55" s="292"/>
      <c r="K55" s="292"/>
      <c r="L55" s="292"/>
      <c r="M55" s="293"/>
      <c r="N55" s="152"/>
    </row>
    <row r="56" spans="1:14" ht="18.75" customHeight="1">
      <c r="A56" s="287"/>
      <c r="B56" s="287"/>
      <c r="C56" s="287"/>
      <c r="D56" s="288"/>
      <c r="E56" s="289"/>
      <c r="F56" s="290"/>
      <c r="G56" s="295"/>
      <c r="H56" s="295"/>
      <c r="I56" s="295"/>
      <c r="J56" s="292"/>
      <c r="K56" s="292"/>
      <c r="L56" s="292"/>
      <c r="M56" s="293"/>
      <c r="N56" s="152"/>
    </row>
    <row r="57" spans="1:14" ht="20.25" customHeight="1">
      <c r="A57" s="287"/>
      <c r="B57" s="287"/>
      <c r="C57" s="287"/>
      <c r="D57" s="288"/>
      <c r="E57" s="289"/>
      <c r="F57" s="290"/>
      <c r="G57" s="295"/>
      <c r="H57" s="295"/>
      <c r="I57" s="295"/>
      <c r="J57" s="292"/>
      <c r="K57" s="292"/>
      <c r="L57" s="292"/>
      <c r="M57" s="293"/>
      <c r="N57" s="152"/>
    </row>
    <row r="58" spans="1:14" ht="18" customHeight="1">
      <c r="A58" s="455" t="s">
        <v>188</v>
      </c>
      <c r="B58" s="470" t="s">
        <v>180</v>
      </c>
      <c r="C58" s="471"/>
      <c r="D58" s="471"/>
      <c r="E58" s="472"/>
      <c r="F58" s="473">
        <v>2012</v>
      </c>
      <c r="G58" s="463">
        <f>SUM(G59:G65)</f>
        <v>2965924</v>
      </c>
      <c r="H58" s="463">
        <f>SUM(H59:H65)</f>
        <v>2965924</v>
      </c>
      <c r="I58" s="463">
        <f>SUM(I59:I65)</f>
        <v>2965924</v>
      </c>
      <c r="J58" s="474"/>
      <c r="K58" s="474"/>
      <c r="L58" s="474"/>
      <c r="M58" s="474"/>
      <c r="N58" s="152"/>
    </row>
    <row r="59" spans="1:14" ht="42" customHeight="1">
      <c r="A59" s="183">
        <v>26</v>
      </c>
      <c r="B59" s="190">
        <v>15011</v>
      </c>
      <c r="C59" s="326">
        <v>6639</v>
      </c>
      <c r="D59" s="327"/>
      <c r="E59" s="191" t="s">
        <v>175</v>
      </c>
      <c r="F59" s="185">
        <v>2012</v>
      </c>
      <c r="G59" s="193">
        <v>18061</v>
      </c>
      <c r="H59" s="475">
        <f>I59</f>
        <v>18061</v>
      </c>
      <c r="I59" s="186">
        <v>18061</v>
      </c>
      <c r="J59" s="187"/>
      <c r="K59" s="234"/>
      <c r="L59" s="187"/>
      <c r="M59" s="195" t="s">
        <v>176</v>
      </c>
      <c r="N59" s="152"/>
    </row>
    <row r="60" spans="1:14" ht="22.5" customHeight="1">
      <c r="A60" s="182">
        <v>27</v>
      </c>
      <c r="B60" s="190">
        <v>60013</v>
      </c>
      <c r="C60" s="326">
        <v>6300</v>
      </c>
      <c r="D60" s="327"/>
      <c r="E60" s="191" t="s">
        <v>210</v>
      </c>
      <c r="F60" s="185">
        <v>2012</v>
      </c>
      <c r="G60" s="193">
        <v>699304</v>
      </c>
      <c r="H60" s="475">
        <f>I60</f>
        <v>699304</v>
      </c>
      <c r="I60" s="186">
        <v>699304</v>
      </c>
      <c r="J60" s="187"/>
      <c r="K60" s="234"/>
      <c r="L60" s="187"/>
      <c r="M60" s="254" t="s">
        <v>176</v>
      </c>
      <c r="N60" s="152"/>
    </row>
    <row r="61" spans="1:14" ht="14.25" customHeight="1">
      <c r="A61" s="183">
        <v>28</v>
      </c>
      <c r="B61" s="190">
        <v>60013</v>
      </c>
      <c r="C61" s="326">
        <v>6300</v>
      </c>
      <c r="D61" s="327"/>
      <c r="E61" s="191" t="s">
        <v>181</v>
      </c>
      <c r="F61" s="185">
        <v>2012</v>
      </c>
      <c r="G61" s="193">
        <v>93940</v>
      </c>
      <c r="H61" s="475">
        <f>I61</f>
        <v>93940</v>
      </c>
      <c r="I61" s="186">
        <v>93940</v>
      </c>
      <c r="J61" s="187"/>
      <c r="K61" s="234"/>
      <c r="L61" s="187"/>
      <c r="M61" s="254" t="s">
        <v>176</v>
      </c>
      <c r="N61" s="152"/>
    </row>
    <row r="62" spans="1:14" ht="14.25" customHeight="1">
      <c r="A62" s="269">
        <v>29</v>
      </c>
      <c r="B62" s="183">
        <v>60014</v>
      </c>
      <c r="C62" s="324">
        <v>6300</v>
      </c>
      <c r="D62" s="325"/>
      <c r="E62" s="184" t="s">
        <v>202</v>
      </c>
      <c r="F62" s="249">
        <v>2012</v>
      </c>
      <c r="G62" s="186">
        <v>50000</v>
      </c>
      <c r="H62" s="462">
        <f>SUM(I62:L62)</f>
        <v>50000</v>
      </c>
      <c r="I62" s="186">
        <v>50000</v>
      </c>
      <c r="J62" s="187"/>
      <c r="K62" s="188"/>
      <c r="L62" s="188"/>
      <c r="M62" s="189" t="s">
        <v>176</v>
      </c>
      <c r="N62" s="152"/>
    </row>
    <row r="63" spans="1:14" ht="22.5" customHeight="1">
      <c r="A63" s="183">
        <v>30</v>
      </c>
      <c r="B63" s="183">
        <v>60014</v>
      </c>
      <c r="C63" s="324">
        <v>6300</v>
      </c>
      <c r="D63" s="325"/>
      <c r="E63" s="184" t="s">
        <v>203</v>
      </c>
      <c r="F63" s="249">
        <v>2012</v>
      </c>
      <c r="G63" s="186">
        <v>100000</v>
      </c>
      <c r="H63" s="462">
        <f>SUM(I63:L63)</f>
        <v>100000</v>
      </c>
      <c r="I63" s="186">
        <v>100000</v>
      </c>
      <c r="J63" s="187"/>
      <c r="K63" s="188"/>
      <c r="L63" s="188"/>
      <c r="M63" s="189" t="s">
        <v>176</v>
      </c>
      <c r="N63" s="152"/>
    </row>
    <row r="64" spans="1:14" ht="22.5" customHeight="1">
      <c r="A64" s="269">
        <v>31</v>
      </c>
      <c r="B64" s="183">
        <v>60014</v>
      </c>
      <c r="C64" s="324">
        <v>6300</v>
      </c>
      <c r="D64" s="325"/>
      <c r="E64" s="184" t="s">
        <v>204</v>
      </c>
      <c r="F64" s="249">
        <v>2012</v>
      </c>
      <c r="G64" s="186">
        <v>2000000</v>
      </c>
      <c r="H64" s="462">
        <f>SUM(I64:L64)</f>
        <v>2000000</v>
      </c>
      <c r="I64" s="186">
        <v>2000000</v>
      </c>
      <c r="J64" s="187"/>
      <c r="K64" s="188"/>
      <c r="L64" s="188"/>
      <c r="M64" s="189" t="s">
        <v>176</v>
      </c>
      <c r="N64" s="152"/>
    </row>
    <row r="65" spans="1:14" ht="33.75" customHeight="1" thickBot="1">
      <c r="A65" s="183">
        <v>32</v>
      </c>
      <c r="B65" s="190">
        <v>75095</v>
      </c>
      <c r="C65" s="340">
        <v>6639</v>
      </c>
      <c r="D65" s="341"/>
      <c r="E65" s="191" t="s">
        <v>177</v>
      </c>
      <c r="F65" s="185">
        <v>2012</v>
      </c>
      <c r="G65" s="193">
        <v>4619</v>
      </c>
      <c r="H65" s="475">
        <f>I65</f>
        <v>4619</v>
      </c>
      <c r="I65" s="186">
        <v>4619</v>
      </c>
      <c r="J65" s="187"/>
      <c r="K65" s="234"/>
      <c r="L65" s="187"/>
      <c r="M65" s="195" t="s">
        <v>176</v>
      </c>
      <c r="N65" s="152"/>
    </row>
    <row r="66" spans="1:14" ht="22.5" customHeight="1" thickBot="1" thickTop="1">
      <c r="A66" s="315" t="s">
        <v>189</v>
      </c>
      <c r="B66" s="316"/>
      <c r="C66" s="316"/>
      <c r="D66" s="316"/>
      <c r="E66" s="317"/>
      <c r="F66" s="235"/>
      <c r="G66" s="236">
        <f aca="true" t="shared" si="4" ref="G66:L66">G58+G12</f>
        <v>11643996</v>
      </c>
      <c r="H66" s="236">
        <f t="shared" si="4"/>
        <v>11643996</v>
      </c>
      <c r="I66" s="236">
        <f t="shared" si="4"/>
        <v>9864581</v>
      </c>
      <c r="J66" s="236">
        <f t="shared" si="4"/>
        <v>0</v>
      </c>
      <c r="K66" s="236">
        <f t="shared" si="4"/>
        <v>0</v>
      </c>
      <c r="L66" s="236">
        <f t="shared" si="4"/>
        <v>1779415</v>
      </c>
      <c r="M66" s="237">
        <f>M58+M4</f>
        <v>0</v>
      </c>
      <c r="N66" s="166">
        <f>L66+I66</f>
        <v>11643996</v>
      </c>
    </row>
    <row r="67" spans="1:14" ht="22.5" customHeight="1" thickTop="1">
      <c r="A67" s="238"/>
      <c r="B67" s="238"/>
      <c r="C67" s="238"/>
      <c r="D67" s="238"/>
      <c r="E67" s="239"/>
      <c r="F67" s="240"/>
      <c r="G67" s="241"/>
      <c r="H67" s="255"/>
      <c r="I67" s="242"/>
      <c r="J67" s="243"/>
      <c r="K67" s="244"/>
      <c r="L67" s="244"/>
      <c r="M67" s="245"/>
      <c r="N67" s="152"/>
    </row>
    <row r="68" spans="1:14" ht="22.5" customHeight="1">
      <c r="A68" s="160"/>
      <c r="B68" s="160"/>
      <c r="C68" s="160"/>
      <c r="D68" s="160"/>
      <c r="E68" s="161"/>
      <c r="F68" s="162"/>
      <c r="G68" s="164"/>
      <c r="H68" s="256"/>
      <c r="I68" s="165"/>
      <c r="J68" s="163"/>
      <c r="K68" s="246"/>
      <c r="L68" s="246"/>
      <c r="M68" s="152"/>
      <c r="N68" s="152"/>
    </row>
    <row r="69" spans="1:14" ht="22.5" customHeight="1">
      <c r="A69" s="160"/>
      <c r="B69" s="160"/>
      <c r="C69" s="160"/>
      <c r="D69" s="160"/>
      <c r="E69" s="161"/>
      <c r="F69" s="162"/>
      <c r="G69" s="164"/>
      <c r="H69" s="256"/>
      <c r="I69" s="165"/>
      <c r="J69" s="163"/>
      <c r="K69" s="246"/>
      <c r="L69" s="246"/>
      <c r="M69" s="152"/>
      <c r="N69" s="152"/>
    </row>
    <row r="70" spans="1:14" ht="22.5" customHeight="1">
      <c r="A70" s="160"/>
      <c r="B70" s="160"/>
      <c r="C70" s="160"/>
      <c r="D70" s="160"/>
      <c r="E70" s="161"/>
      <c r="F70" s="162"/>
      <c r="G70" s="164"/>
      <c r="H70" s="256"/>
      <c r="I70" s="165"/>
      <c r="J70" s="163"/>
      <c r="K70" s="246"/>
      <c r="L70" s="246"/>
      <c r="M70" s="152"/>
      <c r="N70" s="152"/>
    </row>
    <row r="71" spans="1:14" ht="22.5" customHeight="1">
      <c r="A71" s="160"/>
      <c r="B71" s="160"/>
      <c r="C71" s="160"/>
      <c r="D71" s="160"/>
      <c r="E71" s="161"/>
      <c r="F71" s="162"/>
      <c r="G71" s="164"/>
      <c r="H71" s="256"/>
      <c r="I71" s="165"/>
      <c r="J71" s="163"/>
      <c r="K71" s="246"/>
      <c r="L71" s="246"/>
      <c r="M71" s="152"/>
      <c r="N71" s="152"/>
    </row>
    <row r="72" spans="1:14" ht="22.5" customHeight="1">
      <c r="A72" s="160"/>
      <c r="B72" s="160"/>
      <c r="C72" s="160"/>
      <c r="D72" s="160"/>
      <c r="E72" s="161"/>
      <c r="F72" s="162"/>
      <c r="G72" s="164"/>
      <c r="H72" s="256"/>
      <c r="I72" s="165"/>
      <c r="J72" s="163"/>
      <c r="K72" s="246"/>
      <c r="L72" s="246"/>
      <c r="M72" s="152"/>
      <c r="N72" s="152"/>
    </row>
    <row r="73" ht="4.5" customHeight="1">
      <c r="H73" s="257"/>
    </row>
    <row r="74" spans="1:14" ht="25.5" customHeight="1">
      <c r="A74" s="308"/>
      <c r="B74" s="308"/>
      <c r="C74" s="308"/>
      <c r="D74" s="308"/>
      <c r="E74" s="308"/>
      <c r="F74" s="308"/>
      <c r="G74" s="308"/>
      <c r="H74" s="159"/>
      <c r="I74" s="154"/>
      <c r="J74" s="156"/>
      <c r="K74" s="156"/>
      <c r="L74" s="156"/>
      <c r="M74" s="156"/>
      <c r="N74" s="149"/>
    </row>
    <row r="75" spans="1:14" ht="13.5" customHeight="1">
      <c r="A75" s="155"/>
      <c r="B75" s="157"/>
      <c r="C75" s="157"/>
      <c r="D75" s="157"/>
      <c r="E75" s="158"/>
      <c r="F75" s="158"/>
      <c r="G75" s="158"/>
      <c r="H75" s="158"/>
      <c r="I75" s="154"/>
      <c r="J75" s="156"/>
      <c r="K75" s="156"/>
      <c r="L75" s="156"/>
      <c r="M75" s="156"/>
      <c r="N75" s="149"/>
    </row>
    <row r="76" spans="1:14" ht="13.5" customHeight="1">
      <c r="A76" s="155"/>
      <c r="B76" s="157"/>
      <c r="C76" s="157"/>
      <c r="D76" s="157"/>
      <c r="E76" s="158"/>
      <c r="F76" s="158"/>
      <c r="G76" s="158"/>
      <c r="H76" s="158"/>
      <c r="I76" s="154"/>
      <c r="J76" s="156"/>
      <c r="K76" s="156"/>
      <c r="L76" s="156"/>
      <c r="M76" s="156"/>
      <c r="N76" s="149"/>
    </row>
    <row r="77" spans="1:13" ht="13.5" customHeight="1">
      <c r="A77" s="155"/>
      <c r="B77" s="157"/>
      <c r="C77" s="157"/>
      <c r="D77" s="157"/>
      <c r="E77" s="157"/>
      <c r="F77" s="157"/>
      <c r="G77" s="157"/>
      <c r="H77" s="157"/>
      <c r="I77" s="154"/>
      <c r="J77" s="154"/>
      <c r="K77" s="154"/>
      <c r="L77" s="154"/>
      <c r="M77" s="154"/>
    </row>
  </sheetData>
  <sheetProtection/>
  <mergeCells count="63">
    <mergeCell ref="C18:D18"/>
    <mergeCell ref="C48:D48"/>
    <mergeCell ref="C40:D40"/>
    <mergeCell ref="C41:D41"/>
    <mergeCell ref="C47:D47"/>
    <mergeCell ref="C15:D15"/>
    <mergeCell ref="C24:D24"/>
    <mergeCell ref="C28:D28"/>
    <mergeCell ref="C29:D29"/>
    <mergeCell ref="C35:D35"/>
    <mergeCell ref="C49:D49"/>
    <mergeCell ref="C65:D65"/>
    <mergeCell ref="C59:D59"/>
    <mergeCell ref="C60:D60"/>
    <mergeCell ref="C61:D61"/>
    <mergeCell ref="C62:D62"/>
    <mergeCell ref="C63:D63"/>
    <mergeCell ref="C64:D64"/>
    <mergeCell ref="C50:D50"/>
    <mergeCell ref="C51:D51"/>
    <mergeCell ref="C52:D52"/>
    <mergeCell ref="C53:D53"/>
    <mergeCell ref="C37:D37"/>
    <mergeCell ref="C38:D38"/>
    <mergeCell ref="C39:D39"/>
    <mergeCell ref="C42:D42"/>
    <mergeCell ref="C43:D43"/>
    <mergeCell ref="C45:D45"/>
    <mergeCell ref="C46:D46"/>
    <mergeCell ref="C44:D44"/>
    <mergeCell ref="C36:D36"/>
    <mergeCell ref="C8:D10"/>
    <mergeCell ref="C11:D11"/>
    <mergeCell ref="C16:D16"/>
    <mergeCell ref="C17:D17"/>
    <mergeCell ref="C19:D19"/>
    <mergeCell ref="C20:D20"/>
    <mergeCell ref="C22:D22"/>
    <mergeCell ref="C23:D23"/>
    <mergeCell ref="C21:D21"/>
    <mergeCell ref="M8:M10"/>
    <mergeCell ref="L9:L10"/>
    <mergeCell ref="I9:I10"/>
    <mergeCell ref="I8:L8"/>
    <mergeCell ref="C13:D13"/>
    <mergeCell ref="C14:D14"/>
    <mergeCell ref="M25:M27"/>
    <mergeCell ref="F25:F27"/>
    <mergeCell ref="A74:G74"/>
    <mergeCell ref="F8:F10"/>
    <mergeCell ref="H8:H10"/>
    <mergeCell ref="E25:E27"/>
    <mergeCell ref="A66:E66"/>
    <mergeCell ref="A25:A27"/>
    <mergeCell ref="B25:B27"/>
    <mergeCell ref="C12:D12"/>
    <mergeCell ref="A6:L6"/>
    <mergeCell ref="G8:G10"/>
    <mergeCell ref="K9:K10"/>
    <mergeCell ref="J9:J10"/>
    <mergeCell ref="A8:A10"/>
    <mergeCell ref="B8:B10"/>
    <mergeCell ref="E8:E10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44" t="s">
        <v>93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46" t="s">
        <v>1</v>
      </c>
      <c r="B10" s="447" t="s">
        <v>0</v>
      </c>
      <c r="C10" s="447" t="s">
        <v>7</v>
      </c>
      <c r="D10" s="447" t="s">
        <v>8</v>
      </c>
      <c r="E10" s="424" t="s">
        <v>9</v>
      </c>
      <c r="F10" s="421" t="s">
        <v>96</v>
      </c>
      <c r="G10" s="448" t="s">
        <v>98</v>
      </c>
      <c r="H10" s="449" t="s">
        <v>86</v>
      </c>
      <c r="I10" s="448"/>
      <c r="J10" s="448"/>
      <c r="K10" s="448"/>
      <c r="L10" s="448"/>
      <c r="M10" s="448"/>
      <c r="N10" s="448"/>
      <c r="O10" s="448"/>
      <c r="P10" s="417"/>
    </row>
    <row r="11" spans="1:16" s="2" customFormat="1" ht="12.75" customHeight="1" thickBot="1">
      <c r="A11" s="446"/>
      <c r="B11" s="447"/>
      <c r="C11" s="447"/>
      <c r="D11" s="447"/>
      <c r="E11" s="424"/>
      <c r="F11" s="401"/>
      <c r="G11" s="403"/>
      <c r="H11" s="406">
        <v>2003</v>
      </c>
      <c r="I11" s="407"/>
      <c r="J11" s="407"/>
      <c r="K11" s="407"/>
      <c r="L11" s="407"/>
      <c r="M11" s="408"/>
      <c r="N11" s="450">
        <v>2004</v>
      </c>
      <c r="O11" s="410"/>
      <c r="P11" s="5">
        <v>2005</v>
      </c>
    </row>
    <row r="12" spans="1:16" s="2" customFormat="1" ht="9.75" customHeight="1" thickTop="1">
      <c r="A12" s="446"/>
      <c r="B12" s="447"/>
      <c r="C12" s="447"/>
      <c r="D12" s="447"/>
      <c r="E12" s="424"/>
      <c r="F12" s="401"/>
      <c r="G12" s="403"/>
      <c r="H12" s="411" t="s">
        <v>95</v>
      </c>
      <c r="I12" s="400" t="s">
        <v>13</v>
      </c>
      <c r="J12" s="404"/>
      <c r="K12" s="404"/>
      <c r="L12" s="404"/>
      <c r="M12" s="451"/>
      <c r="N12" s="448" t="s">
        <v>16</v>
      </c>
      <c r="O12" s="452"/>
      <c r="P12" s="447" t="s">
        <v>16</v>
      </c>
    </row>
    <row r="13" spans="1:16" s="2" customFormat="1" ht="9.75" customHeight="1">
      <c r="A13" s="446"/>
      <c r="B13" s="447"/>
      <c r="C13" s="447"/>
      <c r="D13" s="447"/>
      <c r="E13" s="424"/>
      <c r="F13" s="401"/>
      <c r="G13" s="403"/>
      <c r="H13" s="412"/>
      <c r="I13" s="422" t="s">
        <v>14</v>
      </c>
      <c r="J13" s="424" t="s">
        <v>12</v>
      </c>
      <c r="K13" s="425"/>
      <c r="L13" s="425"/>
      <c r="M13" s="426"/>
      <c r="N13" s="403"/>
      <c r="O13" s="453"/>
      <c r="P13" s="447"/>
    </row>
    <row r="14" spans="1:16" s="2" customFormat="1" ht="29.25">
      <c r="A14" s="446"/>
      <c r="B14" s="447"/>
      <c r="C14" s="447"/>
      <c r="D14" s="447"/>
      <c r="E14" s="424"/>
      <c r="F14" s="402"/>
      <c r="G14" s="404"/>
      <c r="H14" s="412"/>
      <c r="I14" s="423"/>
      <c r="J14" s="34" t="s">
        <v>10</v>
      </c>
      <c r="K14" s="34" t="s">
        <v>11</v>
      </c>
      <c r="L14" s="424" t="s">
        <v>15</v>
      </c>
      <c r="M14" s="426"/>
      <c r="N14" s="404"/>
      <c r="O14" s="454"/>
      <c r="P14" s="447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95">
        <v>12</v>
      </c>
      <c r="M15" s="396"/>
      <c r="N15" s="397">
        <v>13</v>
      </c>
      <c r="O15" s="398"/>
      <c r="P15" s="48">
        <v>14</v>
      </c>
    </row>
    <row r="16" spans="1:16" ht="10.5" hidden="1" thickTop="1">
      <c r="A16" s="380">
        <v>1</v>
      </c>
      <c r="B16" s="380" t="s">
        <v>26</v>
      </c>
      <c r="C16" s="382" t="s">
        <v>27</v>
      </c>
      <c r="D16" s="380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81"/>
      <c r="B17" s="381"/>
      <c r="C17" s="383"/>
      <c r="D17" s="381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94">
        <v>2</v>
      </c>
      <c r="B18" s="394" t="s">
        <v>6</v>
      </c>
      <c r="C18" s="427" t="s">
        <v>105</v>
      </c>
      <c r="D18" s="394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81"/>
      <c r="B19" s="381"/>
      <c r="C19" s="383"/>
      <c r="D19" s="381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94">
        <v>3</v>
      </c>
      <c r="B20" s="394" t="s">
        <v>81</v>
      </c>
      <c r="C20" s="427" t="s">
        <v>107</v>
      </c>
      <c r="D20" s="394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81"/>
      <c r="B21" s="381"/>
      <c r="C21" s="383"/>
      <c r="D21" s="381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94">
        <v>4</v>
      </c>
      <c r="B22" s="394" t="s">
        <v>26</v>
      </c>
      <c r="C22" s="427" t="s">
        <v>28</v>
      </c>
      <c r="D22" s="394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81"/>
      <c r="B23" s="381"/>
      <c r="C23" s="383"/>
      <c r="D23" s="381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94">
        <v>5</v>
      </c>
      <c r="B24" s="380" t="s">
        <v>26</v>
      </c>
      <c r="C24" s="382" t="s">
        <v>104</v>
      </c>
      <c r="D24" s="380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81"/>
      <c r="B25" s="381"/>
      <c r="C25" s="383"/>
      <c r="D25" s="381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94">
        <v>6</v>
      </c>
      <c r="B26" s="380" t="s">
        <v>26</v>
      </c>
      <c r="C26" s="382" t="s">
        <v>29</v>
      </c>
      <c r="D26" s="380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81"/>
      <c r="B27" s="381"/>
      <c r="C27" s="383"/>
      <c r="D27" s="381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94">
        <v>7</v>
      </c>
      <c r="B28" s="380" t="s">
        <v>6</v>
      </c>
      <c r="C28" s="382" t="s">
        <v>130</v>
      </c>
      <c r="D28" s="380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81"/>
      <c r="B29" s="381"/>
      <c r="C29" s="383"/>
      <c r="D29" s="381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94">
        <v>8</v>
      </c>
      <c r="B30" s="380" t="s">
        <v>26</v>
      </c>
      <c r="C30" s="382" t="s">
        <v>31</v>
      </c>
      <c r="D30" s="380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80"/>
      <c r="B31" s="380"/>
      <c r="C31" s="382"/>
      <c r="D31" s="380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81"/>
      <c r="B32" s="381"/>
      <c r="C32" s="383"/>
      <c r="D32" s="381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94">
        <v>9</v>
      </c>
      <c r="B33" s="394" t="s">
        <v>6</v>
      </c>
      <c r="C33" s="427" t="s">
        <v>30</v>
      </c>
      <c r="D33" s="394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81"/>
      <c r="B34" s="440"/>
      <c r="C34" s="440"/>
      <c r="D34" s="440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94">
        <v>10</v>
      </c>
      <c r="B35" s="380" t="s">
        <v>26</v>
      </c>
      <c r="C35" s="382" t="s">
        <v>33</v>
      </c>
      <c r="D35" s="380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81"/>
      <c r="B36" s="381"/>
      <c r="C36" s="383"/>
      <c r="D36" s="381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94">
        <v>11</v>
      </c>
      <c r="B37" s="380" t="s">
        <v>26</v>
      </c>
      <c r="C37" s="382" t="s">
        <v>88</v>
      </c>
      <c r="D37" s="380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81"/>
      <c r="B38" s="381"/>
      <c r="C38" s="383"/>
      <c r="D38" s="381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94">
        <v>12</v>
      </c>
      <c r="B39" s="380" t="s">
        <v>26</v>
      </c>
      <c r="C39" s="382" t="s">
        <v>3</v>
      </c>
      <c r="D39" s="380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81"/>
      <c r="B40" s="381"/>
      <c r="C40" s="383"/>
      <c r="D40" s="381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94">
        <v>13</v>
      </c>
      <c r="B41" s="380" t="s">
        <v>26</v>
      </c>
      <c r="C41" s="382" t="s">
        <v>34</v>
      </c>
      <c r="D41" s="380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81"/>
      <c r="B42" s="381"/>
      <c r="C42" s="383"/>
      <c r="D42" s="381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94">
        <v>14</v>
      </c>
      <c r="B43" s="380" t="s">
        <v>26</v>
      </c>
      <c r="C43" s="382" t="s">
        <v>62</v>
      </c>
      <c r="D43" s="380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81"/>
      <c r="B44" s="381"/>
      <c r="C44" s="383"/>
      <c r="D44" s="381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94">
        <v>15</v>
      </c>
      <c r="B45" s="380" t="s">
        <v>26</v>
      </c>
      <c r="C45" s="382" t="s">
        <v>35</v>
      </c>
      <c r="D45" s="380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81"/>
      <c r="B46" s="381"/>
      <c r="C46" s="383"/>
      <c r="D46" s="381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94">
        <v>16</v>
      </c>
      <c r="B47" s="380" t="s">
        <v>26</v>
      </c>
      <c r="C47" s="382" t="s">
        <v>4</v>
      </c>
      <c r="D47" s="380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80"/>
      <c r="B48" s="380"/>
      <c r="C48" s="382"/>
      <c r="D48" s="380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80" t="s">
        <v>1</v>
      </c>
      <c r="B52" s="401" t="s">
        <v>0</v>
      </c>
      <c r="C52" s="401" t="s">
        <v>7</v>
      </c>
      <c r="D52" s="401" t="s">
        <v>8</v>
      </c>
      <c r="E52" s="399" t="s">
        <v>9</v>
      </c>
      <c r="F52" s="401" t="s">
        <v>96</v>
      </c>
      <c r="G52" s="403" t="s">
        <v>98</v>
      </c>
      <c r="H52" s="399" t="s">
        <v>86</v>
      </c>
      <c r="I52" s="403"/>
      <c r="J52" s="403"/>
      <c r="K52" s="403"/>
      <c r="L52" s="403"/>
      <c r="M52" s="403"/>
      <c r="N52" s="403"/>
      <c r="O52" s="403"/>
      <c r="P52" s="405"/>
    </row>
    <row r="53" spans="1:16" s="2" customFormat="1" ht="12.75" customHeight="1" hidden="1" thickBot="1">
      <c r="A53" s="380"/>
      <c r="B53" s="401"/>
      <c r="C53" s="401"/>
      <c r="D53" s="401"/>
      <c r="E53" s="399"/>
      <c r="F53" s="401"/>
      <c r="G53" s="403"/>
      <c r="H53" s="406">
        <v>2003</v>
      </c>
      <c r="I53" s="407"/>
      <c r="J53" s="407"/>
      <c r="K53" s="407"/>
      <c r="L53" s="407"/>
      <c r="M53" s="408"/>
      <c r="N53" s="409">
        <v>2004</v>
      </c>
      <c r="O53" s="410"/>
      <c r="P53" s="5">
        <v>2005</v>
      </c>
    </row>
    <row r="54" spans="1:16" s="2" customFormat="1" ht="9.75" customHeight="1" hidden="1" thickTop="1">
      <c r="A54" s="380"/>
      <c r="B54" s="401"/>
      <c r="C54" s="401"/>
      <c r="D54" s="401"/>
      <c r="E54" s="399"/>
      <c r="F54" s="401"/>
      <c r="G54" s="403"/>
      <c r="H54" s="411" t="s">
        <v>95</v>
      </c>
      <c r="I54" s="413" t="s">
        <v>13</v>
      </c>
      <c r="J54" s="414"/>
      <c r="K54" s="414"/>
      <c r="L54" s="414"/>
      <c r="M54" s="415"/>
      <c r="N54" s="416" t="s">
        <v>16</v>
      </c>
      <c r="O54" s="417"/>
      <c r="P54" s="421" t="s">
        <v>16</v>
      </c>
    </row>
    <row r="55" spans="1:16" s="2" customFormat="1" ht="9.75" customHeight="1" hidden="1">
      <c r="A55" s="380"/>
      <c r="B55" s="401"/>
      <c r="C55" s="401"/>
      <c r="D55" s="401"/>
      <c r="E55" s="399"/>
      <c r="F55" s="401"/>
      <c r="G55" s="403"/>
      <c r="H55" s="412"/>
      <c r="I55" s="422" t="s">
        <v>14</v>
      </c>
      <c r="J55" s="424" t="s">
        <v>12</v>
      </c>
      <c r="K55" s="425"/>
      <c r="L55" s="425"/>
      <c r="M55" s="426"/>
      <c r="N55" s="418"/>
      <c r="O55" s="405"/>
      <c r="P55" s="401"/>
    </row>
    <row r="56" spans="1:16" s="2" customFormat="1" ht="29.25" hidden="1">
      <c r="A56" s="381"/>
      <c r="B56" s="402"/>
      <c r="C56" s="402"/>
      <c r="D56" s="402"/>
      <c r="E56" s="400"/>
      <c r="F56" s="402"/>
      <c r="G56" s="404"/>
      <c r="H56" s="412"/>
      <c r="I56" s="423"/>
      <c r="J56" s="34" t="s">
        <v>10</v>
      </c>
      <c r="K56" s="34" t="s">
        <v>11</v>
      </c>
      <c r="L56" s="424" t="s">
        <v>15</v>
      </c>
      <c r="M56" s="426"/>
      <c r="N56" s="419"/>
      <c r="O56" s="420"/>
      <c r="P56" s="402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95">
        <v>12</v>
      </c>
      <c r="M57" s="396"/>
      <c r="N57" s="397">
        <v>13</v>
      </c>
      <c r="O57" s="398"/>
      <c r="P57" s="48">
        <v>14</v>
      </c>
    </row>
    <row r="58" spans="1:16" ht="10.5" hidden="1" thickTop="1">
      <c r="A58" s="380">
        <v>17</v>
      </c>
      <c r="B58" s="380" t="s">
        <v>26</v>
      </c>
      <c r="C58" s="382" t="s">
        <v>5</v>
      </c>
      <c r="D58" s="380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81"/>
      <c r="B59" s="381"/>
      <c r="C59" s="383"/>
      <c r="D59" s="381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94">
        <v>18</v>
      </c>
      <c r="B60" s="394" t="s">
        <v>6</v>
      </c>
      <c r="C60" s="427" t="s">
        <v>36</v>
      </c>
      <c r="D60" s="394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81"/>
      <c r="B61" s="381"/>
      <c r="C61" s="383"/>
      <c r="D61" s="381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80">
        <v>19</v>
      </c>
      <c r="B62" s="380" t="s">
        <v>6</v>
      </c>
      <c r="C62" s="382" t="s">
        <v>91</v>
      </c>
      <c r="D62" s="380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80"/>
      <c r="B63" s="380"/>
      <c r="C63" s="382"/>
      <c r="D63" s="380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67" t="s">
        <v>131</v>
      </c>
      <c r="B64" s="368"/>
      <c r="C64" s="371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69"/>
      <c r="B65" s="370"/>
      <c r="C65" s="372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73" t="s">
        <v>133</v>
      </c>
      <c r="B66" s="374"/>
      <c r="C66" s="377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50">
        <f t="shared" si="0"/>
        <v>1699278</v>
      </c>
      <c r="M66" s="351"/>
      <c r="N66" s="441">
        <f>SUM(N16,N18,N20,N22,N24,N26,N28,N30,N33,N35,N37,N39,N41,N43,N45,N47,N58,N60,N62)</f>
        <v>4004000</v>
      </c>
      <c r="O66" s="434"/>
      <c r="P66" s="148">
        <f>SUM(P16,P18,P20,P22,P24,P26,P28,P30,P33,P35,P37,P39,P41,P43,P45,P47,P58,P60,P62)</f>
        <v>300000</v>
      </c>
    </row>
    <row r="67" spans="1:16" ht="9.75" customHeight="1" thickBot="1">
      <c r="A67" s="375"/>
      <c r="B67" s="376"/>
      <c r="C67" s="378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42">
        <f>SUM(N17,N19,N21,N23,N25,N27,N29,N31,N32,N34,N36,N38,N40,N42,N44,N46,N48,N59,N61,N63)</f>
        <v>10620000</v>
      </c>
      <c r="O67" s="443"/>
      <c r="P67" s="87">
        <f>SUM(P17,P19,P21,P23,P25,P27,P29,P31,P32,P34,P36,P38,P40,P42,P44,P46,P48,P59,P61,P63)</f>
        <v>1400000</v>
      </c>
    </row>
    <row r="68" spans="1:16" ht="9.75" hidden="1">
      <c r="A68" s="394">
        <v>20</v>
      </c>
      <c r="B68" s="394" t="s">
        <v>2</v>
      </c>
      <c r="C68" s="427" t="s">
        <v>37</v>
      </c>
      <c r="D68" s="394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81"/>
      <c r="B69" s="381"/>
      <c r="C69" s="383"/>
      <c r="D69" s="381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94">
        <v>21</v>
      </c>
      <c r="B70" s="394" t="s">
        <v>2</v>
      </c>
      <c r="C70" s="427" t="s">
        <v>38</v>
      </c>
      <c r="D70" s="394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81"/>
      <c r="B71" s="381"/>
      <c r="C71" s="383"/>
      <c r="D71" s="381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94">
        <v>22</v>
      </c>
      <c r="B72" s="380" t="s">
        <v>2</v>
      </c>
      <c r="C72" s="427" t="s">
        <v>39</v>
      </c>
      <c r="D72" s="394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81"/>
      <c r="B73" s="381"/>
      <c r="C73" s="383"/>
      <c r="D73" s="381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94">
        <v>23</v>
      </c>
      <c r="B74" s="380" t="s">
        <v>2</v>
      </c>
      <c r="C74" s="427" t="s">
        <v>19</v>
      </c>
      <c r="D74" s="394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81"/>
      <c r="B75" s="381"/>
      <c r="C75" s="383"/>
      <c r="D75" s="381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94">
        <v>24</v>
      </c>
      <c r="B76" s="380" t="s">
        <v>2</v>
      </c>
      <c r="C76" s="427" t="s">
        <v>40</v>
      </c>
      <c r="D76" s="394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81"/>
      <c r="B77" s="381"/>
      <c r="C77" s="383"/>
      <c r="D77" s="381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94">
        <v>25</v>
      </c>
      <c r="B78" s="380" t="s">
        <v>2</v>
      </c>
      <c r="C78" s="427" t="s">
        <v>63</v>
      </c>
      <c r="D78" s="394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81"/>
      <c r="B79" s="381"/>
      <c r="C79" s="383"/>
      <c r="D79" s="381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94">
        <v>26</v>
      </c>
      <c r="B80" s="380" t="s">
        <v>6</v>
      </c>
      <c r="C80" s="382" t="s">
        <v>41</v>
      </c>
      <c r="D80" s="380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81"/>
      <c r="B81" s="381"/>
      <c r="C81" s="383"/>
      <c r="D81" s="381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94">
        <v>27</v>
      </c>
      <c r="B82" s="380" t="s">
        <v>6</v>
      </c>
      <c r="C82" s="382" t="s">
        <v>42</v>
      </c>
      <c r="D82" s="380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81"/>
      <c r="B83" s="381"/>
      <c r="C83" s="383"/>
      <c r="D83" s="381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94">
        <v>28</v>
      </c>
      <c r="B84" s="380" t="s">
        <v>6</v>
      </c>
      <c r="C84" s="382" t="s">
        <v>43</v>
      </c>
      <c r="D84" s="380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81"/>
      <c r="B85" s="381"/>
      <c r="C85" s="383"/>
      <c r="D85" s="381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94">
        <v>29</v>
      </c>
      <c r="B86" s="380" t="s">
        <v>6</v>
      </c>
      <c r="C86" s="382" t="s">
        <v>109</v>
      </c>
      <c r="D86" s="380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81"/>
      <c r="B87" s="381"/>
      <c r="C87" s="383"/>
      <c r="D87" s="381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94">
        <v>30</v>
      </c>
      <c r="B88" s="394" t="s">
        <v>6</v>
      </c>
      <c r="C88" s="427" t="s">
        <v>44</v>
      </c>
      <c r="D88" s="394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81"/>
      <c r="B89" s="381"/>
      <c r="C89" s="383"/>
      <c r="D89" s="381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94">
        <v>31</v>
      </c>
      <c r="B90" s="394" t="s">
        <v>6</v>
      </c>
      <c r="C90" s="427" t="s">
        <v>46</v>
      </c>
      <c r="D90" s="394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81"/>
      <c r="B91" s="381"/>
      <c r="C91" s="383"/>
      <c r="D91" s="381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94">
        <v>32</v>
      </c>
      <c r="B92" s="394" t="s">
        <v>6</v>
      </c>
      <c r="C92" s="427" t="s">
        <v>64</v>
      </c>
      <c r="D92" s="394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81"/>
      <c r="B93" s="381"/>
      <c r="C93" s="383"/>
      <c r="D93" s="381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94">
        <v>33</v>
      </c>
      <c r="B94" s="394" t="s">
        <v>6</v>
      </c>
      <c r="C94" s="427" t="s">
        <v>65</v>
      </c>
      <c r="D94" s="394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81"/>
      <c r="B95" s="381"/>
      <c r="C95" s="383"/>
      <c r="D95" s="381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94">
        <v>34</v>
      </c>
      <c r="B96" s="380" t="s">
        <v>6</v>
      </c>
      <c r="C96" s="427" t="s">
        <v>49</v>
      </c>
      <c r="D96" s="394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81"/>
      <c r="B97" s="381"/>
      <c r="C97" s="440"/>
      <c r="D97" s="440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94">
        <v>35</v>
      </c>
      <c r="B98" s="380" t="s">
        <v>6</v>
      </c>
      <c r="C98" s="427" t="s">
        <v>51</v>
      </c>
      <c r="D98" s="394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81"/>
      <c r="B99" s="381"/>
      <c r="C99" s="440"/>
      <c r="D99" s="440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94">
        <v>36</v>
      </c>
      <c r="B100" s="394" t="s">
        <v>6</v>
      </c>
      <c r="C100" s="427" t="s">
        <v>66</v>
      </c>
      <c r="D100" s="394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80"/>
      <c r="B101" s="380"/>
      <c r="C101" s="382"/>
      <c r="D101" s="380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80" t="s">
        <v>1</v>
      </c>
      <c r="B105" s="401" t="s">
        <v>0</v>
      </c>
      <c r="C105" s="401" t="s">
        <v>7</v>
      </c>
      <c r="D105" s="401" t="s">
        <v>8</v>
      </c>
      <c r="E105" s="399" t="s">
        <v>9</v>
      </c>
      <c r="F105" s="401" t="s">
        <v>96</v>
      </c>
      <c r="G105" s="403" t="s">
        <v>98</v>
      </c>
      <c r="H105" s="399" t="s">
        <v>86</v>
      </c>
      <c r="I105" s="403"/>
      <c r="J105" s="403"/>
      <c r="K105" s="403"/>
      <c r="L105" s="403"/>
      <c r="M105" s="403"/>
      <c r="N105" s="403"/>
      <c r="O105" s="403"/>
      <c r="P105" s="405"/>
    </row>
    <row r="106" spans="1:16" s="2" customFormat="1" ht="12.75" customHeight="1" hidden="1" thickBot="1">
      <c r="A106" s="380"/>
      <c r="B106" s="401"/>
      <c r="C106" s="401"/>
      <c r="D106" s="401"/>
      <c r="E106" s="399"/>
      <c r="F106" s="401"/>
      <c r="G106" s="403"/>
      <c r="H106" s="406">
        <v>2003</v>
      </c>
      <c r="I106" s="407"/>
      <c r="J106" s="407"/>
      <c r="K106" s="407"/>
      <c r="L106" s="407"/>
      <c r="M106" s="408"/>
      <c r="N106" s="409">
        <v>2004</v>
      </c>
      <c r="O106" s="410"/>
      <c r="P106" s="5">
        <v>2005</v>
      </c>
    </row>
    <row r="107" spans="1:16" s="2" customFormat="1" ht="9.75" customHeight="1" hidden="1" thickTop="1">
      <c r="A107" s="380"/>
      <c r="B107" s="401"/>
      <c r="C107" s="401"/>
      <c r="D107" s="401"/>
      <c r="E107" s="399"/>
      <c r="F107" s="401"/>
      <c r="G107" s="403"/>
      <c r="H107" s="411" t="s">
        <v>95</v>
      </c>
      <c r="I107" s="413" t="s">
        <v>13</v>
      </c>
      <c r="J107" s="414"/>
      <c r="K107" s="414"/>
      <c r="L107" s="414"/>
      <c r="M107" s="415"/>
      <c r="N107" s="416" t="s">
        <v>16</v>
      </c>
      <c r="O107" s="417"/>
      <c r="P107" s="421" t="s">
        <v>16</v>
      </c>
    </row>
    <row r="108" spans="1:16" s="2" customFormat="1" ht="9.75" customHeight="1" hidden="1">
      <c r="A108" s="380"/>
      <c r="B108" s="401"/>
      <c r="C108" s="401"/>
      <c r="D108" s="401"/>
      <c r="E108" s="399"/>
      <c r="F108" s="401"/>
      <c r="G108" s="403"/>
      <c r="H108" s="412"/>
      <c r="I108" s="422" t="s">
        <v>14</v>
      </c>
      <c r="J108" s="424" t="s">
        <v>12</v>
      </c>
      <c r="K108" s="425"/>
      <c r="L108" s="425"/>
      <c r="M108" s="426"/>
      <c r="N108" s="418"/>
      <c r="O108" s="405"/>
      <c r="P108" s="401"/>
    </row>
    <row r="109" spans="1:16" s="2" customFormat="1" ht="29.25" hidden="1">
      <c r="A109" s="381"/>
      <c r="B109" s="402"/>
      <c r="C109" s="402"/>
      <c r="D109" s="402"/>
      <c r="E109" s="400"/>
      <c r="F109" s="402"/>
      <c r="G109" s="404"/>
      <c r="H109" s="412"/>
      <c r="I109" s="423"/>
      <c r="J109" s="34" t="s">
        <v>10</v>
      </c>
      <c r="K109" s="34" t="s">
        <v>11</v>
      </c>
      <c r="L109" s="424" t="s">
        <v>15</v>
      </c>
      <c r="M109" s="426"/>
      <c r="N109" s="419"/>
      <c r="O109" s="420"/>
      <c r="P109" s="402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95">
        <v>12</v>
      </c>
      <c r="M110" s="396"/>
      <c r="N110" s="397">
        <v>13</v>
      </c>
      <c r="O110" s="398"/>
      <c r="P110" s="48">
        <v>14</v>
      </c>
    </row>
    <row r="111" spans="1:16" ht="9.75" customHeight="1" hidden="1" thickTop="1">
      <c r="A111" s="380">
        <v>37</v>
      </c>
      <c r="B111" s="380" t="s">
        <v>6</v>
      </c>
      <c r="C111" s="382" t="s">
        <v>47</v>
      </c>
      <c r="D111" s="380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81"/>
      <c r="B112" s="381"/>
      <c r="C112" s="383"/>
      <c r="D112" s="381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94">
        <v>38</v>
      </c>
      <c r="B113" s="394" t="s">
        <v>6</v>
      </c>
      <c r="C113" s="427" t="s">
        <v>48</v>
      </c>
      <c r="D113" s="394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81"/>
      <c r="B114" s="381"/>
      <c r="C114" s="383"/>
      <c r="D114" s="381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94">
        <v>39</v>
      </c>
      <c r="B115" s="380" t="s">
        <v>6</v>
      </c>
      <c r="C115" s="427" t="s">
        <v>50</v>
      </c>
      <c r="D115" s="394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81"/>
      <c r="B116" s="381"/>
      <c r="C116" s="440"/>
      <c r="D116" s="440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94">
        <v>40</v>
      </c>
      <c r="B117" s="380" t="s">
        <v>6</v>
      </c>
      <c r="C117" s="382" t="s">
        <v>68</v>
      </c>
      <c r="D117" s="380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81"/>
      <c r="B118" s="380"/>
      <c r="C118" s="382"/>
      <c r="D118" s="380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94">
        <v>41</v>
      </c>
      <c r="B119" s="394" t="s">
        <v>81</v>
      </c>
      <c r="C119" s="427" t="s">
        <v>82</v>
      </c>
      <c r="D119" s="394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81"/>
      <c r="B120" s="381"/>
      <c r="C120" s="383"/>
      <c r="D120" s="381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94">
        <v>42</v>
      </c>
      <c r="B121" s="380" t="s">
        <v>6</v>
      </c>
      <c r="C121" s="382" t="s">
        <v>67</v>
      </c>
      <c r="D121" s="380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81"/>
      <c r="B122" s="381"/>
      <c r="C122" s="383"/>
      <c r="D122" s="380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71" t="s">
        <v>135</v>
      </c>
      <c r="B123" s="430"/>
      <c r="C123" s="432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72"/>
      <c r="B124" s="431"/>
      <c r="C124" s="433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86" t="s">
        <v>136</v>
      </c>
      <c r="B125" s="387"/>
      <c r="C125" s="43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50">
        <f t="shared" si="1"/>
        <v>0</v>
      </c>
      <c r="M125" s="351"/>
      <c r="N125" s="434">
        <f>SUM(N68,N70,N72,N74,N76,N78,N80,N82,N84,N86,N88,N90,N92,N94,N96,N98,N100,N111,N113,N115,N117,N119,N121)</f>
        <v>4399000</v>
      </c>
      <c r="O125" s="435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88"/>
      <c r="B126" s="389"/>
      <c r="C126" s="43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28">
        <f>SUM(N69,N71,N73,N75,N77,N79,N81,N83,N85,N87,N89,N91,N93,N95,N97,N99,N101,N112,N114,N116,N118,N120,N122)</f>
        <v>0</v>
      </c>
      <c r="O126" s="429"/>
      <c r="P126" s="119">
        <f>SUM(P69,P71,P73,P75,P77,P79,P81,P83,P85,P87,P89,P91,P93,P95,P97,P99,P101,P112,P114,P116,P118,P120,P122)</f>
        <v>0</v>
      </c>
    </row>
    <row r="127" spans="1:16" ht="9.75" hidden="1">
      <c r="A127" s="380">
        <v>43</v>
      </c>
      <c r="B127" s="380" t="s">
        <v>2</v>
      </c>
      <c r="C127" s="382" t="s">
        <v>89</v>
      </c>
      <c r="D127" s="380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81"/>
      <c r="B128" s="381"/>
      <c r="C128" s="383"/>
      <c r="D128" s="381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80">
        <v>44</v>
      </c>
      <c r="B129" s="380" t="s">
        <v>6</v>
      </c>
      <c r="C129" s="382" t="s">
        <v>75</v>
      </c>
      <c r="D129" s="380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81"/>
      <c r="B130" s="381"/>
      <c r="C130" s="383"/>
      <c r="D130" s="380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71" t="s">
        <v>139</v>
      </c>
      <c r="B131" s="430"/>
      <c r="C131" s="384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72"/>
      <c r="B132" s="431"/>
      <c r="C132" s="385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86" t="s">
        <v>141</v>
      </c>
      <c r="B133" s="387"/>
      <c r="C133" s="379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36">
        <f t="shared" si="2"/>
        <v>0</v>
      </c>
      <c r="M133" s="437"/>
      <c r="N133" s="434">
        <f>SUM(N127,N129)</f>
        <v>429000</v>
      </c>
      <c r="O133" s="435"/>
      <c r="P133" s="148">
        <f>SUM(P127,P129)</f>
        <v>5700000</v>
      </c>
    </row>
    <row r="134" spans="1:16" ht="9.75" customHeight="1" thickBot="1">
      <c r="A134" s="388"/>
      <c r="B134" s="389"/>
      <c r="C134" s="378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93">
        <f>SUM(N128,N130)</f>
        <v>0</v>
      </c>
      <c r="O134" s="392"/>
      <c r="P134" s="87">
        <f>SUM(P128,P130)</f>
        <v>0</v>
      </c>
    </row>
    <row r="135" spans="1:16" ht="9.75" hidden="1">
      <c r="A135" s="380">
        <v>45</v>
      </c>
      <c r="B135" s="380" t="s">
        <v>6</v>
      </c>
      <c r="C135" s="382" t="s">
        <v>99</v>
      </c>
      <c r="D135" s="380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81"/>
      <c r="B136" s="381"/>
      <c r="C136" s="383"/>
      <c r="D136" s="381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80">
        <v>46</v>
      </c>
      <c r="B137" s="380" t="s">
        <v>6</v>
      </c>
      <c r="C137" s="382" t="s">
        <v>77</v>
      </c>
      <c r="D137" s="380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81"/>
      <c r="B138" s="381"/>
      <c r="C138" s="383"/>
      <c r="D138" s="381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71" t="s">
        <v>143</v>
      </c>
      <c r="B139" s="430"/>
      <c r="C139" s="384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72"/>
      <c r="B140" s="431"/>
      <c r="C140" s="385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86" t="s">
        <v>145</v>
      </c>
      <c r="B141" s="387"/>
      <c r="C141" s="379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50">
        <f t="shared" si="3"/>
        <v>0</v>
      </c>
      <c r="M141" s="351"/>
      <c r="N141" s="352">
        <f>SUM(N135,N137)</f>
        <v>100000</v>
      </c>
      <c r="O141" s="353"/>
      <c r="P141" s="78">
        <f>SUM(P135,P137)</f>
        <v>0</v>
      </c>
    </row>
    <row r="142" spans="1:16" ht="9.75" customHeight="1" thickBot="1">
      <c r="A142" s="388"/>
      <c r="B142" s="389"/>
      <c r="C142" s="378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93">
        <f>SUM(N136,N138)</f>
        <v>0</v>
      </c>
      <c r="O142" s="392"/>
      <c r="P142" s="87">
        <f>SUM(P136,P138)</f>
        <v>0</v>
      </c>
    </row>
    <row r="143" spans="1:16" ht="9.75" hidden="1">
      <c r="A143" s="380">
        <v>47</v>
      </c>
      <c r="B143" s="380" t="s">
        <v>6</v>
      </c>
      <c r="C143" s="382" t="s">
        <v>92</v>
      </c>
      <c r="D143" s="380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81"/>
      <c r="B144" s="381"/>
      <c r="C144" s="383"/>
      <c r="D144" s="381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80">
        <v>48</v>
      </c>
      <c r="B145" s="380" t="s">
        <v>6</v>
      </c>
      <c r="C145" s="382" t="s">
        <v>100</v>
      </c>
      <c r="D145" s="380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81"/>
      <c r="B146" s="381"/>
      <c r="C146" s="383"/>
      <c r="D146" s="381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71" t="s">
        <v>147</v>
      </c>
      <c r="B147" s="430"/>
      <c r="C147" s="384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72"/>
      <c r="B148" s="431"/>
      <c r="C148" s="385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86" t="s">
        <v>148</v>
      </c>
      <c r="B149" s="387"/>
      <c r="C149" s="379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50">
        <f t="shared" si="4"/>
        <v>0</v>
      </c>
      <c r="M149" s="351"/>
      <c r="N149" s="352">
        <f>SUM(N143,N145)</f>
        <v>0</v>
      </c>
      <c r="O149" s="353"/>
      <c r="P149" s="78">
        <f>SUM(P143,P145)</f>
        <v>0</v>
      </c>
    </row>
    <row r="150" spans="1:16" ht="9.75" customHeight="1" thickBot="1">
      <c r="A150" s="388"/>
      <c r="B150" s="389"/>
      <c r="C150" s="378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93">
        <f>SUM(N144,N146)</f>
        <v>0</v>
      </c>
      <c r="O150" s="392"/>
      <c r="P150" s="87">
        <f>SUM(P144,P146)</f>
        <v>0</v>
      </c>
    </row>
    <row r="151" spans="1:16" ht="9.75" hidden="1">
      <c r="A151" s="394">
        <v>49</v>
      </c>
      <c r="B151" s="394" t="s">
        <v>6</v>
      </c>
      <c r="C151" s="427" t="s">
        <v>69</v>
      </c>
      <c r="D151" s="394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81"/>
      <c r="B152" s="381"/>
      <c r="C152" s="383"/>
      <c r="D152" s="381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94">
        <v>50</v>
      </c>
      <c r="B153" s="394" t="s">
        <v>2</v>
      </c>
      <c r="C153" s="427" t="s">
        <v>20</v>
      </c>
      <c r="D153" s="394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81"/>
      <c r="B154" s="381"/>
      <c r="C154" s="383"/>
      <c r="D154" s="381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94">
        <v>51</v>
      </c>
      <c r="B155" s="380" t="s">
        <v>2</v>
      </c>
      <c r="C155" s="382" t="s">
        <v>53</v>
      </c>
      <c r="D155" s="380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81"/>
      <c r="B156" s="381"/>
      <c r="C156" s="383"/>
      <c r="D156" s="381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94">
        <v>52</v>
      </c>
      <c r="B157" s="380" t="s">
        <v>2</v>
      </c>
      <c r="C157" s="382" t="s">
        <v>21</v>
      </c>
      <c r="D157" s="380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81"/>
      <c r="B158" s="381"/>
      <c r="C158" s="383"/>
      <c r="D158" s="381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94">
        <v>53</v>
      </c>
      <c r="B159" s="394" t="s">
        <v>2</v>
      </c>
      <c r="C159" s="427" t="s">
        <v>70</v>
      </c>
      <c r="D159" s="394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81"/>
      <c r="B160" s="381"/>
      <c r="C160" s="383"/>
      <c r="D160" s="381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80" t="s">
        <v>1</v>
      </c>
      <c r="B164" s="401" t="s">
        <v>0</v>
      </c>
      <c r="C164" s="401" t="s">
        <v>7</v>
      </c>
      <c r="D164" s="401" t="s">
        <v>8</v>
      </c>
      <c r="E164" s="399" t="s">
        <v>9</v>
      </c>
      <c r="F164" s="401" t="s">
        <v>96</v>
      </c>
      <c r="G164" s="403" t="s">
        <v>98</v>
      </c>
      <c r="H164" s="399" t="s">
        <v>86</v>
      </c>
      <c r="I164" s="403"/>
      <c r="J164" s="403"/>
      <c r="K164" s="403"/>
      <c r="L164" s="403"/>
      <c r="M164" s="403"/>
      <c r="N164" s="403"/>
      <c r="O164" s="403"/>
      <c r="P164" s="405"/>
    </row>
    <row r="165" spans="1:16" s="2" customFormat="1" ht="12.75" customHeight="1" hidden="1" thickBot="1">
      <c r="A165" s="380"/>
      <c r="B165" s="401"/>
      <c r="C165" s="401"/>
      <c r="D165" s="401"/>
      <c r="E165" s="399"/>
      <c r="F165" s="401"/>
      <c r="G165" s="403"/>
      <c r="H165" s="406">
        <v>2003</v>
      </c>
      <c r="I165" s="407"/>
      <c r="J165" s="407"/>
      <c r="K165" s="407"/>
      <c r="L165" s="407"/>
      <c r="M165" s="408"/>
      <c r="N165" s="409">
        <v>2004</v>
      </c>
      <c r="O165" s="410"/>
      <c r="P165" s="5">
        <v>2005</v>
      </c>
    </row>
    <row r="166" spans="1:16" s="2" customFormat="1" ht="9.75" customHeight="1" hidden="1" thickTop="1">
      <c r="A166" s="380"/>
      <c r="B166" s="401"/>
      <c r="C166" s="401"/>
      <c r="D166" s="401"/>
      <c r="E166" s="399"/>
      <c r="F166" s="401"/>
      <c r="G166" s="403"/>
      <c r="H166" s="411" t="s">
        <v>95</v>
      </c>
      <c r="I166" s="413" t="s">
        <v>13</v>
      </c>
      <c r="J166" s="414"/>
      <c r="K166" s="414"/>
      <c r="L166" s="414"/>
      <c r="M166" s="415"/>
      <c r="N166" s="416" t="s">
        <v>16</v>
      </c>
      <c r="O166" s="417"/>
      <c r="P166" s="421" t="s">
        <v>16</v>
      </c>
    </row>
    <row r="167" spans="1:16" s="2" customFormat="1" ht="9.75" customHeight="1" hidden="1">
      <c r="A167" s="380"/>
      <c r="B167" s="401"/>
      <c r="C167" s="401"/>
      <c r="D167" s="401"/>
      <c r="E167" s="399"/>
      <c r="F167" s="401"/>
      <c r="G167" s="403"/>
      <c r="H167" s="412"/>
      <c r="I167" s="422" t="s">
        <v>14</v>
      </c>
      <c r="J167" s="424" t="s">
        <v>12</v>
      </c>
      <c r="K167" s="425"/>
      <c r="L167" s="425"/>
      <c r="M167" s="426"/>
      <c r="N167" s="418"/>
      <c r="O167" s="405"/>
      <c r="P167" s="401"/>
    </row>
    <row r="168" spans="1:16" s="2" customFormat="1" ht="29.25" hidden="1">
      <c r="A168" s="381"/>
      <c r="B168" s="402"/>
      <c r="C168" s="402"/>
      <c r="D168" s="402"/>
      <c r="E168" s="400"/>
      <c r="F168" s="402"/>
      <c r="G168" s="404"/>
      <c r="H168" s="412"/>
      <c r="I168" s="423"/>
      <c r="J168" s="34" t="s">
        <v>10</v>
      </c>
      <c r="K168" s="34" t="s">
        <v>11</v>
      </c>
      <c r="L168" s="424" t="s">
        <v>15</v>
      </c>
      <c r="M168" s="426"/>
      <c r="N168" s="419"/>
      <c r="O168" s="420"/>
      <c r="P168" s="402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95">
        <v>12</v>
      </c>
      <c r="M169" s="396"/>
      <c r="N169" s="397">
        <v>13</v>
      </c>
      <c r="O169" s="398"/>
      <c r="P169" s="48">
        <v>14</v>
      </c>
    </row>
    <row r="170" spans="1:16" ht="10.5" hidden="1" thickTop="1">
      <c r="A170" s="380">
        <v>54</v>
      </c>
      <c r="B170" s="380" t="s">
        <v>2</v>
      </c>
      <c r="C170" s="382" t="s">
        <v>83</v>
      </c>
      <c r="D170" s="380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81"/>
      <c r="B171" s="381"/>
      <c r="C171" s="383"/>
      <c r="D171" s="381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71" t="s">
        <v>150</v>
      </c>
      <c r="B172" s="430"/>
      <c r="C172" s="384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72"/>
      <c r="B173" s="431"/>
      <c r="C173" s="385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86" t="s">
        <v>152</v>
      </c>
      <c r="B174" s="387"/>
      <c r="C174" s="379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50">
        <f t="shared" si="5"/>
        <v>200000</v>
      </c>
      <c r="M174" s="351"/>
      <c r="N174" s="352">
        <f>SUM(N151,N153,N155,N157,N159,N170)</f>
        <v>7000000</v>
      </c>
      <c r="O174" s="353"/>
      <c r="P174" s="78">
        <f>SUM(P151,P153,P155,P157,P159,P170)</f>
        <v>1200000</v>
      </c>
    </row>
    <row r="175" spans="1:16" ht="9.75" customHeight="1" thickBot="1">
      <c r="A175" s="388"/>
      <c r="B175" s="389"/>
      <c r="C175" s="378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93">
        <f>SUM(N152,N154,N156,N158,N160,N171)</f>
        <v>0</v>
      </c>
      <c r="O175" s="392"/>
      <c r="P175" s="87">
        <f>SUM(P152,P154,P156,P158,P160,P171)</f>
        <v>0</v>
      </c>
    </row>
    <row r="176" spans="1:16" ht="9.75" hidden="1">
      <c r="A176" s="394">
        <v>55</v>
      </c>
      <c r="B176" s="380" t="s">
        <v>6</v>
      </c>
      <c r="C176" s="382" t="s">
        <v>102</v>
      </c>
      <c r="D176" s="380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81"/>
      <c r="B177" s="381"/>
      <c r="C177" s="383"/>
      <c r="D177" s="381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86" t="s">
        <v>154</v>
      </c>
      <c r="B178" s="387"/>
      <c r="C178" s="379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50">
        <f t="shared" si="6"/>
        <v>0</v>
      </c>
      <c r="M178" s="351"/>
      <c r="N178" s="352">
        <f>SUM(N176)</f>
        <v>0</v>
      </c>
      <c r="O178" s="353"/>
      <c r="P178" s="78">
        <f>SUM(P176)</f>
        <v>0</v>
      </c>
    </row>
    <row r="179" spans="1:16" ht="9.75" customHeight="1" thickBot="1">
      <c r="A179" s="388"/>
      <c r="B179" s="389"/>
      <c r="C179" s="378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93">
        <f>SUM(N177)</f>
        <v>0</v>
      </c>
      <c r="O179" s="392"/>
      <c r="P179" s="87">
        <f>SUM(P177)</f>
        <v>0</v>
      </c>
    </row>
    <row r="180" spans="1:16" ht="9.75">
      <c r="A180" s="380">
        <v>56</v>
      </c>
      <c r="B180" s="380" t="s">
        <v>2</v>
      </c>
      <c r="C180" s="382" t="s">
        <v>101</v>
      </c>
      <c r="D180" s="380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81"/>
      <c r="B181" s="381"/>
      <c r="C181" s="383"/>
      <c r="D181" s="381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71" t="s">
        <v>156</v>
      </c>
      <c r="B182" s="430"/>
      <c r="C182" s="432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72"/>
      <c r="B183" s="431"/>
      <c r="C183" s="433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50">
        <f t="shared" si="7"/>
        <v>0</v>
      </c>
      <c r="M184" s="351"/>
      <c r="N184" s="352">
        <f>SUM(N180)</f>
        <v>0</v>
      </c>
      <c r="O184" s="35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93">
        <f>SUM(N181)</f>
        <v>0</v>
      </c>
      <c r="O185" s="392"/>
      <c r="P185" s="87">
        <f>SUM(P181)</f>
        <v>0</v>
      </c>
    </row>
    <row r="186" spans="1:16" ht="9.75">
      <c r="A186" s="380">
        <v>57</v>
      </c>
      <c r="B186" s="380" t="s">
        <v>6</v>
      </c>
      <c r="C186" s="382" t="s">
        <v>110</v>
      </c>
      <c r="D186" s="380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81"/>
      <c r="B187" s="381"/>
      <c r="C187" s="383"/>
      <c r="D187" s="381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71" t="s">
        <v>150</v>
      </c>
      <c r="B188" s="430"/>
      <c r="C188" s="384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72"/>
      <c r="B189" s="431"/>
      <c r="C189" s="385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44" t="s">
        <v>111</v>
      </c>
      <c r="B190" s="345"/>
      <c r="C190" s="34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50">
        <f t="shared" si="8"/>
        <v>0</v>
      </c>
      <c r="M190" s="351"/>
      <c r="N190" s="352">
        <f>SUM(N186)</f>
        <v>0</v>
      </c>
      <c r="O190" s="353"/>
      <c r="P190" s="78">
        <f>SUM(P186)</f>
        <v>0</v>
      </c>
    </row>
    <row r="191" spans="1:16" ht="9.75" customHeight="1" thickBot="1">
      <c r="A191" s="390"/>
      <c r="B191" s="391"/>
      <c r="C191" s="392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93">
        <f>SUM(N187)</f>
        <v>0</v>
      </c>
      <c r="O191" s="392"/>
      <c r="P191" s="87">
        <f>SUM(P187)</f>
        <v>0</v>
      </c>
    </row>
    <row r="192" spans="1:16" ht="9.75">
      <c r="A192" s="380">
        <v>58</v>
      </c>
      <c r="B192" s="380" t="s">
        <v>2</v>
      </c>
      <c r="C192" s="382" t="s">
        <v>90</v>
      </c>
      <c r="D192" s="380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81"/>
      <c r="B193" s="381"/>
      <c r="C193" s="383"/>
      <c r="D193" s="381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71" t="s">
        <v>150</v>
      </c>
      <c r="B194" s="430"/>
      <c r="C194" s="384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72"/>
      <c r="B195" s="431"/>
      <c r="C195" s="385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44" t="s">
        <v>22</v>
      </c>
      <c r="B196" s="345"/>
      <c r="C196" s="34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50">
        <v>0</v>
      </c>
      <c r="M196" s="351"/>
      <c r="N196" s="352">
        <f>N192</f>
        <v>3000000</v>
      </c>
      <c r="O196" s="353"/>
      <c r="P196" s="78">
        <f>SUM(P192)</f>
        <v>0</v>
      </c>
    </row>
    <row r="197" spans="1:16" ht="9.75" customHeight="1" thickBot="1">
      <c r="A197" s="390"/>
      <c r="B197" s="391"/>
      <c r="C197" s="392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28">
        <f>N193</f>
        <v>0</v>
      </c>
      <c r="O197" s="429"/>
      <c r="P197" s="119">
        <f>SUM(P193)</f>
        <v>0</v>
      </c>
    </row>
    <row r="198" spans="1:16" ht="9.75">
      <c r="A198" s="380">
        <v>59</v>
      </c>
      <c r="B198" s="380" t="s">
        <v>6</v>
      </c>
      <c r="C198" s="382" t="s">
        <v>71</v>
      </c>
      <c r="D198" s="380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81"/>
      <c r="B199" s="381"/>
      <c r="C199" s="383"/>
      <c r="D199" s="381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94">
        <v>60</v>
      </c>
      <c r="B200" s="380" t="s">
        <v>6</v>
      </c>
      <c r="C200" s="382" t="s">
        <v>57</v>
      </c>
      <c r="D200" s="380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81"/>
      <c r="B201" s="381"/>
      <c r="C201" s="383"/>
      <c r="D201" s="381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80">
        <v>61</v>
      </c>
      <c r="B202" s="380" t="s">
        <v>6</v>
      </c>
      <c r="C202" s="382" t="s">
        <v>72</v>
      </c>
      <c r="D202" s="380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81"/>
      <c r="B203" s="381"/>
      <c r="C203" s="383"/>
      <c r="D203" s="381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94">
        <v>62</v>
      </c>
      <c r="B204" s="380" t="s">
        <v>6</v>
      </c>
      <c r="C204" s="382" t="s">
        <v>58</v>
      </c>
      <c r="D204" s="380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81"/>
      <c r="B205" s="381"/>
      <c r="C205" s="383"/>
      <c r="D205" s="381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80">
        <v>63</v>
      </c>
      <c r="B206" s="380" t="s">
        <v>6</v>
      </c>
      <c r="C206" s="382" t="s">
        <v>59</v>
      </c>
      <c r="D206" s="380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81"/>
      <c r="B207" s="381"/>
      <c r="C207" s="383"/>
      <c r="D207" s="381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94">
        <v>64</v>
      </c>
      <c r="B208" s="394" t="s">
        <v>6</v>
      </c>
      <c r="C208" s="427" t="s">
        <v>87</v>
      </c>
      <c r="D208" s="394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81"/>
      <c r="B209" s="381"/>
      <c r="C209" s="383"/>
      <c r="D209" s="381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80">
        <v>65</v>
      </c>
      <c r="B210" s="380" t="s">
        <v>6</v>
      </c>
      <c r="C210" s="382" t="s">
        <v>73</v>
      </c>
      <c r="D210" s="380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81"/>
      <c r="B211" s="381"/>
      <c r="C211" s="383"/>
      <c r="D211" s="381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94">
        <v>66</v>
      </c>
      <c r="B212" s="380" t="s">
        <v>6</v>
      </c>
      <c r="C212" s="382" t="s">
        <v>74</v>
      </c>
      <c r="D212" s="380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81"/>
      <c r="B213" s="381"/>
      <c r="C213" s="383"/>
      <c r="D213" s="381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80">
        <v>67</v>
      </c>
      <c r="B214" s="380" t="s">
        <v>6</v>
      </c>
      <c r="C214" s="382" t="s">
        <v>60</v>
      </c>
      <c r="D214" s="380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81"/>
      <c r="B215" s="381"/>
      <c r="C215" s="383"/>
      <c r="D215" s="381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94">
        <v>68</v>
      </c>
      <c r="B216" s="380" t="s">
        <v>6</v>
      </c>
      <c r="C216" s="382" t="s">
        <v>61</v>
      </c>
      <c r="D216" s="380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81"/>
      <c r="B217" s="381"/>
      <c r="C217" s="383"/>
      <c r="D217" s="381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80">
        <v>69</v>
      </c>
      <c r="B218" s="380" t="s">
        <v>6</v>
      </c>
      <c r="C218" s="382" t="s">
        <v>55</v>
      </c>
      <c r="D218" s="380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80"/>
      <c r="B219" s="380"/>
      <c r="C219" s="382"/>
      <c r="D219" s="380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80" t="s">
        <v>1</v>
      </c>
      <c r="B223" s="401" t="s">
        <v>0</v>
      </c>
      <c r="C223" s="401" t="s">
        <v>7</v>
      </c>
      <c r="D223" s="401" t="s">
        <v>8</v>
      </c>
      <c r="E223" s="399" t="s">
        <v>9</v>
      </c>
      <c r="F223" s="401" t="s">
        <v>96</v>
      </c>
      <c r="G223" s="403" t="s">
        <v>98</v>
      </c>
      <c r="H223" s="399" t="s">
        <v>86</v>
      </c>
      <c r="I223" s="403"/>
      <c r="J223" s="403"/>
      <c r="K223" s="403"/>
      <c r="L223" s="403"/>
      <c r="M223" s="403"/>
      <c r="N223" s="403"/>
      <c r="O223" s="403"/>
      <c r="P223" s="405"/>
    </row>
    <row r="224" spans="1:16" s="2" customFormat="1" ht="12.75" customHeight="1" thickBot="1">
      <c r="A224" s="380"/>
      <c r="B224" s="401"/>
      <c r="C224" s="401"/>
      <c r="D224" s="401"/>
      <c r="E224" s="399"/>
      <c r="F224" s="401"/>
      <c r="G224" s="403"/>
      <c r="H224" s="406">
        <v>2003</v>
      </c>
      <c r="I224" s="407"/>
      <c r="J224" s="407"/>
      <c r="K224" s="407"/>
      <c r="L224" s="407"/>
      <c r="M224" s="408"/>
      <c r="N224" s="409">
        <v>2004</v>
      </c>
      <c r="O224" s="410"/>
      <c r="P224" s="5">
        <v>2005</v>
      </c>
    </row>
    <row r="225" spans="1:16" s="2" customFormat="1" ht="9.75" customHeight="1" thickTop="1">
      <c r="A225" s="380"/>
      <c r="B225" s="401"/>
      <c r="C225" s="401"/>
      <c r="D225" s="401"/>
      <c r="E225" s="399"/>
      <c r="F225" s="401"/>
      <c r="G225" s="403"/>
      <c r="H225" s="411" t="s">
        <v>95</v>
      </c>
      <c r="I225" s="413" t="s">
        <v>13</v>
      </c>
      <c r="J225" s="414"/>
      <c r="K225" s="414"/>
      <c r="L225" s="414"/>
      <c r="M225" s="415"/>
      <c r="N225" s="416" t="s">
        <v>16</v>
      </c>
      <c r="O225" s="417"/>
      <c r="P225" s="421" t="s">
        <v>16</v>
      </c>
    </row>
    <row r="226" spans="1:16" s="2" customFormat="1" ht="9.75" customHeight="1">
      <c r="A226" s="380"/>
      <c r="B226" s="401"/>
      <c r="C226" s="401"/>
      <c r="D226" s="401"/>
      <c r="E226" s="399"/>
      <c r="F226" s="401"/>
      <c r="G226" s="403"/>
      <c r="H226" s="412"/>
      <c r="I226" s="422" t="s">
        <v>14</v>
      </c>
      <c r="J226" s="424" t="s">
        <v>12</v>
      </c>
      <c r="K226" s="425"/>
      <c r="L226" s="425"/>
      <c r="M226" s="426"/>
      <c r="N226" s="418"/>
      <c r="O226" s="405"/>
      <c r="P226" s="401"/>
    </row>
    <row r="227" spans="1:16" s="2" customFormat="1" ht="29.25">
      <c r="A227" s="381"/>
      <c r="B227" s="402"/>
      <c r="C227" s="402"/>
      <c r="D227" s="402"/>
      <c r="E227" s="400"/>
      <c r="F227" s="402"/>
      <c r="G227" s="404"/>
      <c r="H227" s="412"/>
      <c r="I227" s="423"/>
      <c r="J227" s="34" t="s">
        <v>10</v>
      </c>
      <c r="K227" s="34" t="s">
        <v>11</v>
      </c>
      <c r="L227" s="424" t="s">
        <v>15</v>
      </c>
      <c r="M227" s="426"/>
      <c r="N227" s="419"/>
      <c r="O227" s="420"/>
      <c r="P227" s="402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95">
        <v>12</v>
      </c>
      <c r="M228" s="396"/>
      <c r="N228" s="397">
        <v>13</v>
      </c>
      <c r="O228" s="398"/>
      <c r="P228" s="48">
        <v>14</v>
      </c>
    </row>
    <row r="229" spans="1:16" ht="10.5" thickTop="1">
      <c r="A229" s="380">
        <v>70</v>
      </c>
      <c r="B229" s="380" t="s">
        <v>6</v>
      </c>
      <c r="C229" s="382" t="s">
        <v>56</v>
      </c>
      <c r="D229" s="380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81"/>
      <c r="B230" s="381"/>
      <c r="C230" s="383"/>
      <c r="D230" s="381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80">
        <v>71</v>
      </c>
      <c r="B231" s="380" t="s">
        <v>6</v>
      </c>
      <c r="C231" s="382" t="s">
        <v>103</v>
      </c>
      <c r="D231" s="380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81"/>
      <c r="B232" s="381"/>
      <c r="C232" s="383"/>
      <c r="D232" s="381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44" t="s">
        <v>23</v>
      </c>
      <c r="B233" s="345"/>
      <c r="C233" s="34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50">
        <f t="shared" si="10"/>
        <v>40000</v>
      </c>
      <c r="M233" s="351"/>
      <c r="N233" s="352">
        <f>SUM(N198,N200,N202,N204,N206,N208,N210,N212,N214,N216,N218,N229,N231)</f>
        <v>583000</v>
      </c>
      <c r="O233" s="353"/>
      <c r="P233" s="78">
        <f>SUM(P198,P200,P202,P204,P206,P208,P210,P212,P214,P216,P218,P229,P231)</f>
        <v>0</v>
      </c>
    </row>
    <row r="234" spans="1:16" ht="9.75" customHeight="1" thickBot="1">
      <c r="A234" s="390"/>
      <c r="B234" s="391"/>
      <c r="C234" s="392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93">
        <f>SUM(N199,N201,N203,N205,N207,N209,N211,N213,N215,N217,N219,N230,N232)</f>
        <v>0</v>
      </c>
      <c r="O234" s="392"/>
      <c r="P234" s="87">
        <f>SUM(P199,P201,P203,P205,P207,P209,P211,P213,P215,P217,P219,P230,P232)</f>
        <v>0</v>
      </c>
    </row>
    <row r="235" spans="1:16" ht="9.75">
      <c r="A235" s="394">
        <v>72</v>
      </c>
      <c r="B235" s="380" t="s">
        <v>6</v>
      </c>
      <c r="C235" s="382" t="s">
        <v>84</v>
      </c>
      <c r="D235" s="380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81"/>
      <c r="B236" s="381"/>
      <c r="C236" s="383"/>
      <c r="D236" s="381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80">
        <v>73</v>
      </c>
      <c r="B237" s="380" t="s">
        <v>6</v>
      </c>
      <c r="C237" s="382" t="s">
        <v>106</v>
      </c>
      <c r="D237" s="380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81"/>
      <c r="B238" s="381"/>
      <c r="C238" s="383"/>
      <c r="D238" s="381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44" t="s">
        <v>85</v>
      </c>
      <c r="B239" s="345"/>
      <c r="C239" s="34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50">
        <f t="shared" si="11"/>
        <v>0</v>
      </c>
      <c r="M239" s="351"/>
      <c r="N239" s="352">
        <f>SUM(N235,N237)</f>
        <v>40000</v>
      </c>
      <c r="O239" s="353"/>
      <c r="P239" s="78">
        <f>SUM(P235,P237)</f>
        <v>0</v>
      </c>
    </row>
    <row r="240" spans="1:16" ht="9.75" customHeight="1" thickBot="1">
      <c r="A240" s="347"/>
      <c r="B240" s="348"/>
      <c r="C240" s="34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54">
        <f>SUM(N236,N238)</f>
        <v>0</v>
      </c>
      <c r="O240" s="349"/>
      <c r="P240" s="133">
        <f>SUM(P236,P238)</f>
        <v>0</v>
      </c>
    </row>
    <row r="241" spans="1:16" ht="13.5" customHeight="1" thickTop="1">
      <c r="A241" s="355" t="s">
        <v>25</v>
      </c>
      <c r="B241" s="356"/>
      <c r="C241" s="35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61">
        <f>SUM(L190,L66,L125,L133,L141,L149,L174,L178,L184,L196,L233,L239)</f>
        <v>1939278</v>
      </c>
      <c r="M241" s="362"/>
      <c r="N241" s="363">
        <f>SUM(N190,N66,N125,N133,N141,N149,N174,N178,N184,N196,N233,N239)</f>
        <v>19555000</v>
      </c>
      <c r="O241" s="364"/>
      <c r="P241" s="56">
        <f>SUM(P66,P125,P190,P133,P141,P149,P174,P178,P184,P196,P233,P239)</f>
        <v>8200000</v>
      </c>
    </row>
    <row r="242" spans="1:16" ht="13.5" customHeight="1" thickBot="1">
      <c r="A242" s="358"/>
      <c r="B242" s="359"/>
      <c r="C242" s="36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65">
        <f>SUM(N67,N126,N134,N142,N191,N150,N175,N179,N185,N197,N234,N240)</f>
        <v>10620000</v>
      </c>
      <c r="O242" s="36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F10:F14"/>
    <mergeCell ref="G10:G14"/>
    <mergeCell ref="H10:P10"/>
    <mergeCell ref="H11:M11"/>
    <mergeCell ref="N11:O11"/>
    <mergeCell ref="H12:H14"/>
    <mergeCell ref="I12:M12"/>
    <mergeCell ref="N12:O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22:C23"/>
    <mergeCell ref="D22:D23"/>
    <mergeCell ref="A24:A25"/>
    <mergeCell ref="B24:B25"/>
    <mergeCell ref="C24:C25"/>
    <mergeCell ref="D24:D25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A26:A27"/>
    <mergeCell ref="B26:B27"/>
    <mergeCell ref="C26:C27"/>
    <mergeCell ref="D26:D27"/>
    <mergeCell ref="A28:A29"/>
    <mergeCell ref="B28:B29"/>
    <mergeCell ref="C28:C29"/>
    <mergeCell ref="D28:D29"/>
    <mergeCell ref="C35:C36"/>
    <mergeCell ref="D35:D36"/>
    <mergeCell ref="A37:A38"/>
    <mergeCell ref="B37:B38"/>
    <mergeCell ref="C37:C38"/>
    <mergeCell ref="D37:D38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A39:A40"/>
    <mergeCell ref="B39:B40"/>
    <mergeCell ref="C39:C40"/>
    <mergeCell ref="D39:D40"/>
    <mergeCell ref="A41:A42"/>
    <mergeCell ref="B41:B42"/>
    <mergeCell ref="C41:C42"/>
    <mergeCell ref="D41:D42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A72:A73"/>
    <mergeCell ref="B72:B73"/>
    <mergeCell ref="C72:C73"/>
    <mergeCell ref="D72:D73"/>
    <mergeCell ref="A74:A75"/>
    <mergeCell ref="B74:B75"/>
    <mergeCell ref="C74:C75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A80:A81"/>
    <mergeCell ref="B80:B81"/>
    <mergeCell ref="C80:C81"/>
    <mergeCell ref="D80:D81"/>
    <mergeCell ref="A82:A83"/>
    <mergeCell ref="B82:B83"/>
    <mergeCell ref="C82:C83"/>
    <mergeCell ref="D82:D83"/>
    <mergeCell ref="C88:C89"/>
    <mergeCell ref="D88:D89"/>
    <mergeCell ref="A90:A91"/>
    <mergeCell ref="B90:B91"/>
    <mergeCell ref="C90:C91"/>
    <mergeCell ref="D90:D91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A92:A93"/>
    <mergeCell ref="B92:B93"/>
    <mergeCell ref="C92:C93"/>
    <mergeCell ref="D92:D93"/>
    <mergeCell ref="A94:A95"/>
    <mergeCell ref="B94:B95"/>
    <mergeCell ref="C94:C95"/>
    <mergeCell ref="D94:D95"/>
    <mergeCell ref="L109:M109"/>
    <mergeCell ref="A105:A109"/>
    <mergeCell ref="B105:B109"/>
    <mergeCell ref="C105:C109"/>
    <mergeCell ref="D105:D109"/>
    <mergeCell ref="E105:E109"/>
    <mergeCell ref="F105:F10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B111:B112"/>
    <mergeCell ref="C111:C112"/>
    <mergeCell ref="D111:D112"/>
    <mergeCell ref="A113:A114"/>
    <mergeCell ref="B113:B114"/>
    <mergeCell ref="C113:C114"/>
    <mergeCell ref="D113:D114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49:O149"/>
    <mergeCell ref="A147:B148"/>
    <mergeCell ref="C147:C148"/>
    <mergeCell ref="A149:B150"/>
    <mergeCell ref="C149:C150"/>
    <mergeCell ref="N150:O150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A159:A160"/>
    <mergeCell ref="B159:B160"/>
    <mergeCell ref="C159:C160"/>
    <mergeCell ref="D159:D160"/>
    <mergeCell ref="A164:A168"/>
    <mergeCell ref="B164:B168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H166:H168"/>
    <mergeCell ref="I166:M166"/>
    <mergeCell ref="N166:O168"/>
    <mergeCell ref="P166:P168"/>
    <mergeCell ref="I167:I168"/>
    <mergeCell ref="J167:M167"/>
    <mergeCell ref="L168:M168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80:A181"/>
    <mergeCell ref="B180:B181"/>
    <mergeCell ref="C180:C181"/>
    <mergeCell ref="D180:D181"/>
    <mergeCell ref="C182:C183"/>
    <mergeCell ref="A182:B183"/>
    <mergeCell ref="A188:B189"/>
    <mergeCell ref="C188:C189"/>
    <mergeCell ref="B192:B193"/>
    <mergeCell ref="C192:C193"/>
    <mergeCell ref="L184:M184"/>
    <mergeCell ref="N184:O184"/>
    <mergeCell ref="N185:O185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06:C207"/>
    <mergeCell ref="D206:D207"/>
    <mergeCell ref="A208:A209"/>
    <mergeCell ref="B208:B209"/>
    <mergeCell ref="C208:C209"/>
    <mergeCell ref="D208:D209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9:C240"/>
    <mergeCell ref="L239:M239"/>
    <mergeCell ref="N239:O239"/>
    <mergeCell ref="N240:O240"/>
    <mergeCell ref="A241:C242"/>
    <mergeCell ref="L241:M241"/>
    <mergeCell ref="N241:O241"/>
    <mergeCell ref="N242:O2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2011-12-09T12:46:45Z</cp:lastPrinted>
  <dcterms:created xsi:type="dcterms:W3CDTF">2002-08-13T10:14:59Z</dcterms:created>
  <dcterms:modified xsi:type="dcterms:W3CDTF">2011-12-09T12:54:48Z</dcterms:modified>
  <cp:category/>
  <cp:version/>
  <cp:contentType/>
  <cp:contentStatus/>
</cp:coreProperties>
</file>