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'szczegolowe'!$A$1:$R$115</definedName>
  </definedNames>
  <calcPr fullCalcOnLoad="1"/>
</workbook>
</file>

<file path=xl/sharedStrings.xml><?xml version="1.0" encoding="utf-8"?>
<sst xmlns="http://schemas.openxmlformats.org/spreadsheetml/2006/main" count="565" uniqueCount="261">
  <si>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</si>
  <si>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</si>
  <si>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</si>
  <si>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</si>
  <si>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</si>
  <si>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</si>
  <si>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</si>
  <si>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</si>
  <si>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</si>
  <si>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</si>
  <si>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</si>
  <si>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</si>
  <si>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</si>
  <si>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</si>
  <si>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</si>
  <si>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</si>
  <si>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</si>
  <si>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</si>
  <si>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</si>
  <si>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</si>
  <si>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</si>
  <si>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</si>
  <si>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</si>
  <si>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</si>
  <si>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</si>
  <si>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</si>
  <si>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</si>
  <si>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</si>
  <si>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</si>
  <si>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</si>
  <si>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</si>
  <si>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</si>
  <si>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</si>
  <si>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</si>
  <si>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</si>
  <si>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</si>
  <si>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</si>
  <si>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</si>
  <si>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</si>
  <si>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</si>
  <si>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</si>
  <si>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</si>
  <si>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</si>
  <si>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</si>
  <si>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</si>
  <si>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</si>
  <si>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</si>
  <si>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</si>
  <si>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</si>
  <si>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</si>
  <si>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</si>
  <si>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</si>
  <si>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</si>
  <si>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</si>
  <si>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</si>
  <si>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</si>
  <si>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</si>
  <si>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</si>
  <si>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</si>
  <si>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</si>
  <si>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</si>
  <si>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</si>
  <si>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</si>
  <si>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</si>
  <si>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</si>
  <si>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</si>
  <si>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</si>
  <si>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</si>
  <si>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</si>
  <si>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</si>
  <si>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</si>
  <si>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</si>
  <si>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</si>
  <si>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</si>
  <si>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</si>
  <si>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</si>
  <si>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</si>
  <si>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</si>
  <si>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</si>
  <si>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</si>
  <si>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</si>
  <si>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</si>
  <si>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</si>
  <si>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</si>
  <si>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</si>
  <si>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</si>
  <si>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</si>
  <si>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</si>
  <si>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</si>
  <si>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</si>
  <si>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</si>
  <si>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</si>
  <si>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</si>
  <si>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</si>
  <si>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</si>
  <si>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</si>
  <si>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</si>
  <si>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</si>
  <si>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</si>
  <si>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</si>
  <si>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</si>
  <si>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</si>
  <si>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</si>
  <si>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</si>
  <si>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</si>
  <si>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</si>
  <si>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</si>
  <si>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</si>
  <si>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</si>
  <si>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</si>
  <si>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</si>
  <si>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</si>
  <si>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</si>
  <si>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</si>
  <si>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</si>
  <si>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</si>
  <si>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</si>
  <si>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</si>
  <si>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</si>
  <si>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</si>
  <si>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</si>
  <si>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</si>
  <si>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</si>
  <si>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</si>
  <si>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</si>
  <si>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</si>
  <si>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</si>
  <si>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</si>
  <si>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</si>
  <si>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</si>
  <si>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</si>
  <si>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</si>
  <si>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</si>
  <si>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</si>
  <si>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</si>
  <si>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</si>
  <si>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</si>
  <si>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</si>
  <si>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</si>
  <si>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</si>
  <si>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</si>
  <si>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</si>
  <si>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</si>
  <si>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</si>
  <si>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</si>
  <si>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</si>
  <si>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</si>
  <si>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</si>
  <si>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</si>
  <si>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</si>
  <si>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</si>
  <si>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</si>
  <si>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</si>
  <si>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</si>
  <si>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</si>
  <si>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</si>
  <si>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</si>
  <si>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</si>
  <si>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</si>
  <si>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</si>
  <si>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</si>
  <si>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01010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</si>
  <si>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</si>
  <si>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</si>
  <si>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</si>
  <si>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</si>
  <si>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</si>
  <si>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</si>
  <si>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</si>
  <si>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</si>
  <si>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</si>
  <si>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</si>
  <si>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</si>
  <si>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Razem wydatki inwestycyjne</t>
  </si>
  <si>
    <t>Magdaleka -Projekt ciągu pieszo-rowerowego - III etap</t>
  </si>
  <si>
    <t>Lesznowola - Projekt  budynku socjalnego</t>
  </si>
  <si>
    <t>Lesznowola- teren Gminy - Budowa nowego przebiegu drogi wojewódzkiej Nr 721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</si>
  <si>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</si>
  <si>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</si>
  <si>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</si>
  <si>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</si>
  <si>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</si>
  <si>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</si>
  <si>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Razem wydatki inwestycyjne  (dotacje)</t>
  </si>
  <si>
    <t>Lesznowola - Projekt sygnalizcji świetlnej ul. Szkolna</t>
  </si>
  <si>
    <t>Razem dział 754</t>
  </si>
  <si>
    <t>Jazgarzewszczyzna - Projekt budowy kanalizacji ul Krzywa</t>
  </si>
  <si>
    <t>Nowa Iwiczna - Zakup gruntów pod  ul. Willową</t>
  </si>
  <si>
    <t>Nakłady w roku 2011</t>
  </si>
  <si>
    <t>Lesznowola - Projekt  przebudowy  ul. GRN  wraz z aktualizacją geodezyjną</t>
  </si>
  <si>
    <t>Lesznowola - Projekt i  budowa  ul. Sportowej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</si>
  <si>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</si>
  <si>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przebudowa ul. Polnej wraz z odwodnieniem</t>
  </si>
  <si>
    <t xml:space="preserve">Mysiadło - Projekt i  budowa ul. Kwiatowej  z odwodnieniem 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</si>
  <si>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</si>
  <si>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</si>
  <si>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</si>
  <si>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Stachowo, Wólka Kosowska, PAN Kosów  - Projekt ul. Karasia z odwodnieniem</t>
  </si>
  <si>
    <t xml:space="preserve">Warszawianka, Wola Mrokowska  - Budowa ul. Brzozowej i ul. Krótkiej wraz z kanalizacją deszczową  </t>
  </si>
  <si>
    <t>Wilcza Góra-Projekt kanalizacji deszczowej w ul. Borowej  z wytyczeniem geodezyjnym przebiegu drogi</t>
  </si>
  <si>
    <t>Zgorzała - Budowa oświet do działki Nr 300 - teren pod świetlicę  (pkt świetlne)</t>
  </si>
  <si>
    <t>Razem dział 900</t>
  </si>
  <si>
    <t>Razem dział 010</t>
  </si>
  <si>
    <t>Łazy - Budowa kolektora kanalizacyjnego w ul. Rolnej</t>
  </si>
  <si>
    <t>Razem dział 720</t>
  </si>
  <si>
    <t>Mysiadło - Zakup gruntów pod  poszerzenie ul. Poprzecznej</t>
  </si>
  <si>
    <t>UG- GG</t>
  </si>
  <si>
    <t>Mroków - Projekt hali sportowej</t>
  </si>
  <si>
    <t xml:space="preserve">Mroków - Projekt i budowa boisk szkolnych                                        </t>
  </si>
  <si>
    <t>UG-PRI</t>
  </si>
  <si>
    <t>Razem dział 921</t>
  </si>
  <si>
    <t>Wilcza Góra - Wymiana wodociągu odcinka od "Synapsis" do ul. Gajowej</t>
  </si>
  <si>
    <t>Okres realizacji inwestycji</t>
  </si>
  <si>
    <t>2010-2011</t>
  </si>
  <si>
    <t>2009-2011</t>
  </si>
  <si>
    <t>2007-2011</t>
  </si>
  <si>
    <t>2008-2011</t>
  </si>
  <si>
    <t>Lesznowola - Projekt oświetlenia ul. Dworkowej  i Słonecznej (pkt świetlne)</t>
  </si>
  <si>
    <t xml:space="preserve">Stara Iwiczna - Projekt  budowy ścieżki pieszo-rowerowej wzdłuż  ul. Słoneczna  - pomoc rzeczowa dla Samorządu Woj. Mazowieckiego  </t>
  </si>
  <si>
    <t xml:space="preserve">Lesznowola  teren gminy - budowa nowego przebiegu drogi wojewódzkiej Nr 721 - pomoc rzeczowa dla Samorządu Woj. Mazowieckiego  </t>
  </si>
  <si>
    <t xml:space="preserve">Stara Iwiczna - Projekt budowy ścieżki pieszo-rowerowej wzdłuż ul. Nowej  - pomoc rzeczowa dla Samorządu Woj. Mazowieckiego  </t>
  </si>
  <si>
    <t>Łazy - Budowa kanalizacji Al. Krakowska</t>
  </si>
  <si>
    <t>Obligacje</t>
  </si>
  <si>
    <t>Nakłady w roku 2011 po zmianach</t>
  </si>
  <si>
    <t>PLAN WYDATKÓW  MAJĄTKOWYCH   NA  2011 ROK - po zmianach</t>
  </si>
  <si>
    <t>II</t>
  </si>
  <si>
    <t>OGÓŁEM    ( I - II )</t>
  </si>
  <si>
    <t>Łoziska - Zakup gruntów pod  ul. Fabryczną</t>
  </si>
  <si>
    <t>Zakup komputerów dla przedszkola w Zamieniu</t>
  </si>
  <si>
    <t>ZOPO</t>
  </si>
  <si>
    <t>Budowa sieci bezprzewodowej na terenie Gminy Lesznowola (Łączne nakłady inwestycyjne 2 093 429,-)</t>
  </si>
  <si>
    <t>Zakup komputerów, drukarek, kserokopiarki i kosiarki</t>
  </si>
  <si>
    <t>Wilcza Góra - Budowa odcinka sieci wodociagowej wraz  z przyłączami oraz sieci  kanalizacyjnej  z przyłączami w ul. Lokalnej do ul. Żwirowej na działkach nr ewid 148/1, 148/3, 148/4, 148/9, 148/10, 148/111, 148/2, 148/14</t>
  </si>
  <si>
    <t>Władysławów - Budowa odcinka sieci wodociągowej w ul. Porannej Rosy dz. nr. ew. 222/2, 222/1, 23/345, 23/17, 23/29, 23/14, 23/25, 23/22, 23/21, 24/19, 24/20, 24/21, 24/22, 24/23, 24/24, 24/25, 24/26, 45/1, 23/18, 222/5, 24/2, 25/2, 24/16</t>
  </si>
  <si>
    <t>Lesznowola - budowa oświetlenia ul. Okrężna i Zajączkaj (pkt świetlne)</t>
  </si>
  <si>
    <t>Nowa Iwiczna - Projekt i budowa oświetlenia ul. Świerkowej (pkt świetlne)</t>
  </si>
  <si>
    <t>Wilcza Góra - Projekt odwodnienia ul. Jasnej</t>
  </si>
  <si>
    <t>Rady  Gminy Lesznowola</t>
  </si>
  <si>
    <t>Zmiany Uchwałą Rady  Gminy Lesznowola</t>
  </si>
  <si>
    <t>Łoziska - Budowa kanalizacji podciśnieniowej z przyłączami działki nr ew. 2/1, 2/2, 2/3, 56/11, 56/18, 56/23, 56/24, 56/26, 56/27, 224</t>
  </si>
  <si>
    <t>Marysin - Budowa wodociągu wraz z przyłączami  ulica lokalna od ul. Ludowej działki nr ew. 3/1, 3/2, 3/3, 3/4, 3/5, 3/6, 3/7, 3/8, 3/9, 3/10, 3/11, 3/12, 3/13</t>
  </si>
  <si>
    <t>Marysin - Budowa wodociągu wraz z przyłączami  ulica lokalna od ul. Ludowej działki nr ew. 1/8, 1/9, 1/10, 1/11, 1/12, 1/19, 1/21, 1/22, 2</t>
  </si>
  <si>
    <t>Środki o których mowa w art.5 ust.1 pkt 2 i 3 uofp</t>
  </si>
  <si>
    <t>Magdalenka -  Projekt i budowa oświetlenia ul. Jesionowa  (pkt świetlne)</t>
  </si>
  <si>
    <t>Magdalenka -  Projekt i budowa oświetlenia ul. Grabowej, Głogowej i Jodłowej  (pkt świetlne)</t>
  </si>
  <si>
    <t>Wola Mrokowska -Budowa oświetlenia ul. Malowniczej (pkt świetlne)</t>
  </si>
  <si>
    <t>Zakup samochodu oznakowanego dla Policji</t>
  </si>
  <si>
    <t>Tabela  Nr 2a</t>
  </si>
  <si>
    <t>Magdalenka - Budowa oświetlenia ul. Koniecznej  (pkt świetlne)</t>
  </si>
  <si>
    <t>Razem dział 852</t>
  </si>
  <si>
    <t>Mysiadło- Projekt i adaptacja budynku przy ul. Osiedlowej -filia GOPS</t>
  </si>
  <si>
    <t xml:space="preserve">Warszawianka - Budowa wodociagu z przyłączami i kanalizacji grawitacyjnej z przyłączami na działkach nr ewid 23, 9/10, 9/11, 9/12, 9/13, 9/15, 9/16, 9/17, 9/18 </t>
  </si>
  <si>
    <t>Mroków - Budowa wodociągu wraz z przyłączami  i kanalizacji ciśnieniowej z przyłączami ul. Szkolna działki ew. nr 20/18, 20/21, 29/9, 20/20</t>
  </si>
  <si>
    <t>Wola Mrokowska - Projekt budowy kanalizacji ul. Nutki</t>
  </si>
  <si>
    <t>Łazy - Budowa wodociągu z przyłączami oraz kanalizacji ciśnieniowej z przyłączami działki nr ew. 736, 164/2, 164/12, 200, 737, 166,198</t>
  </si>
  <si>
    <t xml:space="preserve">Zakup pomp i wentylatora dla OSP Mroków </t>
  </si>
  <si>
    <t>Zgorzała - Projekt i budowa świetlicy                                                                        (Razem - 1.533.691,-zł)</t>
  </si>
  <si>
    <t>Łazy II - Projekt oświetlenia na drodze gminnej  dz. nr 44/72 i 43 (przy ul. Przyszłości)  (pkt świetlne)</t>
  </si>
  <si>
    <t>Zakup obieraczki, patelni i kotła dla szkoły w Nowej Iwicznej oraz termomiksa dla ZSP w Łazach</t>
  </si>
  <si>
    <t>Do Uchwały Nr 60/VII/2011</t>
  </si>
  <si>
    <t>z dnia 30 czerwca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</si>
</sst>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 style="thin"/>
      <top style="dashDot"/>
      <bottom style="dashDot"/>
    </border>
    <border>
      <left/>
      <right style="thin"/>
      <top style="double"/>
      <bottom style="double"/>
    </border>
    <border>
      <left style="thin"/>
      <right style="thin"/>
      <top style="dashDot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medium"/>
      <right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35" borderId="10" xfId="0" applyNumberFormat="1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top"/>
    </xf>
    <xf numFmtId="0" fontId="3" fillId="0" borderId="13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12" fillId="34" borderId="58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9" fillId="33" borderId="59" xfId="0" applyNumberFormat="1" applyFont="1" applyFill="1" applyBorder="1" applyAlignment="1">
      <alignment vertical="center"/>
    </xf>
    <xf numFmtId="3" fontId="7" fillId="35" borderId="18" xfId="0" applyNumberFormat="1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vertical="center"/>
    </xf>
    <xf numFmtId="0" fontId="7" fillId="34" borderId="60" xfId="0" applyFont="1" applyFill="1" applyBorder="1" applyAlignment="1">
      <alignment vertical="center"/>
    </xf>
    <xf numFmtId="0" fontId="7" fillId="34" borderId="6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3" fillId="33" borderId="5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35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1" fillId="35" borderId="14" xfId="0" applyNumberFormat="1" applyFont="1" applyFill="1" applyBorder="1" applyAlignment="1">
      <alignment horizontal="right" vertical="center"/>
    </xf>
    <xf numFmtId="0" fontId="7" fillId="34" borderId="58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right" vertical="center"/>
    </xf>
    <xf numFmtId="3" fontId="11" fillId="0" borderId="62" xfId="0" applyNumberFormat="1" applyFont="1" applyBorder="1" applyAlignment="1">
      <alignment horizontal="right" vertical="center"/>
    </xf>
    <xf numFmtId="3" fontId="11" fillId="33" borderId="62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5" borderId="14" xfId="0" applyNumberFormat="1" applyFont="1" applyFill="1" applyBorder="1" applyAlignment="1">
      <alignment horizontal="right" vertical="center"/>
    </xf>
    <xf numFmtId="3" fontId="11" fillId="33" borderId="14" xfId="0" applyNumberFormat="1" applyFont="1" applyFill="1" applyBorder="1" applyAlignment="1">
      <alignment horizontal="right" vertical="center"/>
    </xf>
    <xf numFmtId="3" fontId="12" fillId="34" borderId="10" xfId="0" applyNumberFormat="1" applyFont="1" applyFill="1" applyBorder="1" applyAlignment="1">
      <alignment horizontal="right" vertical="center"/>
    </xf>
    <xf numFmtId="3" fontId="9" fillId="33" borderId="59" xfId="0" applyNumberFormat="1" applyFont="1" applyFill="1" applyBorder="1" applyAlignment="1">
      <alignment horizontal="right" vertical="center"/>
    </xf>
    <xf numFmtId="0" fontId="11" fillId="0" borderId="63" xfId="0" applyFont="1" applyBorder="1" applyAlignment="1">
      <alignment horizontal="center" vertical="center"/>
    </xf>
    <xf numFmtId="3" fontId="11" fillId="0" borderId="64" xfId="0" applyNumberFormat="1" applyFont="1" applyBorder="1" applyAlignment="1">
      <alignment horizontal="center" vertical="center"/>
    </xf>
    <xf numFmtId="3" fontId="11" fillId="0" borderId="64" xfId="0" applyNumberFormat="1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3" fontId="11" fillId="35" borderId="10" xfId="0" applyNumberFormat="1" applyFont="1" applyFill="1" applyBorder="1" applyAlignment="1">
      <alignment vertical="center"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center" vertical="center"/>
    </xf>
    <xf numFmtId="3" fontId="11" fillId="0" borderId="63" xfId="0" applyNumberFormat="1" applyFont="1" applyBorder="1" applyAlignment="1">
      <alignment vertical="center"/>
    </xf>
    <xf numFmtId="3" fontId="12" fillId="0" borderId="63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 vertical="center" wrapText="1"/>
    </xf>
    <xf numFmtId="3" fontId="11" fillId="0" borderId="64" xfId="0" applyNumberFormat="1" applyFont="1" applyBorder="1" applyAlignment="1">
      <alignment vertical="center"/>
    </xf>
    <xf numFmtId="3" fontId="12" fillId="0" borderId="64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3" fontId="11" fillId="0" borderId="67" xfId="0" applyNumberFormat="1" applyFont="1" applyBorder="1" applyAlignment="1">
      <alignment horizontal="right" vertical="center" wrapText="1"/>
    </xf>
    <xf numFmtId="3" fontId="11" fillId="0" borderId="67" xfId="0" applyNumberFormat="1" applyFont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3" fontId="11" fillId="0" borderId="67" xfId="0" applyNumberFormat="1" applyFont="1" applyBorder="1" applyAlignment="1">
      <alignment vertical="center"/>
    </xf>
    <xf numFmtId="3" fontId="12" fillId="0" borderId="67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12" fillId="35" borderId="23" xfId="0" applyNumberFormat="1" applyFont="1" applyFill="1" applyBorder="1" applyAlignment="1">
      <alignment vertical="center"/>
    </xf>
    <xf numFmtId="0" fontId="11" fillId="35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11" fillId="35" borderId="13" xfId="0" applyNumberFormat="1" applyFont="1" applyFill="1" applyBorder="1" applyAlignment="1">
      <alignment vertical="center"/>
    </xf>
    <xf numFmtId="3" fontId="12" fillId="35" borderId="13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right" vertical="center" wrapText="1"/>
    </xf>
    <xf numFmtId="3" fontId="11" fillId="0" borderId="62" xfId="0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vertical="center"/>
    </xf>
    <xf numFmtId="3" fontId="12" fillId="0" borderId="62" xfId="0" applyNumberFormat="1" applyFont="1" applyFill="1" applyBorder="1" applyAlignment="1">
      <alignment vertical="center"/>
    </xf>
    <xf numFmtId="3" fontId="11" fillId="0" borderId="68" xfId="0" applyNumberFormat="1" applyFont="1" applyBorder="1" applyAlignment="1">
      <alignment horizontal="right" vertical="center" wrapText="1"/>
    </xf>
    <xf numFmtId="3" fontId="11" fillId="0" borderId="68" xfId="0" applyNumberFormat="1" applyFont="1" applyBorder="1" applyAlignment="1">
      <alignment horizontal="right" vertical="center"/>
    </xf>
    <xf numFmtId="3" fontId="11" fillId="0" borderId="68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3" fontId="12" fillId="0" borderId="68" xfId="0" applyNumberFormat="1" applyFont="1" applyFill="1" applyBorder="1" applyAlignment="1">
      <alignment vertical="center"/>
    </xf>
    <xf numFmtId="3" fontId="11" fillId="0" borderId="69" xfId="0" applyNumberFormat="1" applyFont="1" applyBorder="1" applyAlignment="1">
      <alignment horizontal="right" vertical="center" wrapText="1"/>
    </xf>
    <xf numFmtId="3" fontId="11" fillId="0" borderId="69" xfId="0" applyNumberFormat="1" applyFont="1" applyBorder="1" applyAlignment="1">
      <alignment horizontal="right" vertical="center"/>
    </xf>
    <xf numFmtId="3" fontId="11" fillId="0" borderId="69" xfId="0" applyNumberFormat="1" applyFont="1" applyFill="1" applyBorder="1" applyAlignment="1">
      <alignment horizontal="right" vertical="center"/>
    </xf>
    <xf numFmtId="0" fontId="2" fillId="0" borderId="69" xfId="0" applyFont="1" applyBorder="1" applyAlignment="1">
      <alignment vertical="center"/>
    </xf>
    <xf numFmtId="3" fontId="12" fillId="0" borderId="69" xfId="0" applyNumberFormat="1" applyFont="1" applyFill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3" fontId="12" fillId="35" borderId="0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35" borderId="23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vertical="center"/>
    </xf>
    <xf numFmtId="3" fontId="11" fillId="6" borderId="13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1" fillId="0" borderId="23" xfId="0" applyFont="1" applyBorder="1" applyAlignment="1" quotePrefix="1">
      <alignment horizontal="center" vertical="center"/>
    </xf>
    <xf numFmtId="3" fontId="11" fillId="35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0" borderId="25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3" fontId="12" fillId="35" borderId="25" xfId="0" applyNumberFormat="1" applyFont="1" applyFill="1" applyBorder="1" applyAlignment="1">
      <alignment vertical="center"/>
    </xf>
    <xf numFmtId="3" fontId="11" fillId="35" borderId="25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1" fillId="35" borderId="25" xfId="0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horizontal="right" vertical="center"/>
    </xf>
    <xf numFmtId="3" fontId="11" fillId="0" borderId="23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3" fontId="11" fillId="35" borderId="63" xfId="0" applyNumberFormat="1" applyFont="1" applyFill="1" applyBorder="1" applyAlignment="1">
      <alignment vertical="center"/>
    </xf>
    <xf numFmtId="3" fontId="11" fillId="35" borderId="63" xfId="0" applyNumberFormat="1" applyFont="1" applyFill="1" applyBorder="1" applyAlignment="1">
      <alignment horizontal="right" vertical="center"/>
    </xf>
    <xf numFmtId="0" fontId="11" fillId="0" borderId="64" xfId="0" applyFont="1" applyBorder="1" applyAlignment="1">
      <alignment horizontal="center" vertical="center"/>
    </xf>
    <xf numFmtId="0" fontId="11" fillId="0" borderId="64" xfId="0" applyFont="1" applyBorder="1" applyAlignment="1">
      <alignment horizontal="right" vertical="center" wrapText="1"/>
    </xf>
    <xf numFmtId="0" fontId="11" fillId="0" borderId="64" xfId="0" applyFont="1" applyBorder="1" applyAlignment="1">
      <alignment vertical="center"/>
    </xf>
    <xf numFmtId="3" fontId="11" fillId="35" borderId="64" xfId="0" applyNumberFormat="1" applyFont="1" applyFill="1" applyBorder="1" applyAlignment="1">
      <alignment vertical="center"/>
    </xf>
    <xf numFmtId="3" fontId="11" fillId="35" borderId="64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vertical="center"/>
    </xf>
    <xf numFmtId="3" fontId="4" fillId="34" borderId="84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3" fontId="4" fillId="34" borderId="85" xfId="0" applyNumberFormat="1" applyFont="1" applyFill="1" applyBorder="1" applyAlignment="1">
      <alignment vertical="center"/>
    </xf>
    <xf numFmtId="3" fontId="4" fillId="34" borderId="86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34" borderId="24" xfId="0" applyNumberFormat="1" applyFont="1" applyFill="1" applyBorder="1" applyAlignment="1">
      <alignment vertical="center"/>
    </xf>
    <xf numFmtId="3" fontId="3" fillId="34" borderId="87" xfId="0" applyNumberFormat="1" applyFont="1" applyFill="1" applyBorder="1" applyAlignment="1">
      <alignment vertical="center"/>
    </xf>
    <xf numFmtId="0" fontId="0" fillId="34" borderId="86" xfId="0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3" fontId="3" fillId="34" borderId="25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3" fontId="4" fillId="34" borderId="88" xfId="0" applyNumberFormat="1" applyFont="1" applyFill="1" applyBorder="1" applyAlignment="1">
      <alignment vertical="center"/>
    </xf>
    <xf numFmtId="3" fontId="4" fillId="34" borderId="8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90" xfId="0" applyFill="1" applyBorder="1" applyAlignment="1">
      <alignment vertical="center"/>
    </xf>
    <xf numFmtId="0" fontId="0" fillId="34" borderId="91" xfId="0" applyFill="1" applyBorder="1" applyAlignment="1">
      <alignment vertical="center"/>
    </xf>
    <xf numFmtId="3" fontId="3" fillId="34" borderId="9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showZeros="0" tabSelected="1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5.25390625" style="1" customWidth="1"/>
    <col min="4" max="4" width="33.25390625" style="1" customWidth="1"/>
    <col min="5" max="5" width="10.875" style="1" customWidth="1"/>
    <col min="6" max="6" width="10.00390625" style="1" customWidth="1"/>
    <col min="7" max="7" width="10.125" style="1" customWidth="1"/>
    <col min="8" max="8" width="9.25390625" style="1" customWidth="1"/>
    <col min="9" max="10" width="9.75390625" style="1" customWidth="1"/>
    <col min="11" max="11" width="9.25390625" style="1" customWidth="1"/>
    <col min="12" max="12" width="9.375" style="1" customWidth="1"/>
    <col min="13" max="13" width="9.125" style="1" customWidth="1"/>
    <col min="14" max="14" width="7.125" style="1" customWidth="1"/>
    <col min="15" max="15" width="10.125" style="1" bestFit="1" customWidth="1"/>
    <col min="16" max="16384" width="9.125" style="1" customWidth="1"/>
  </cols>
  <sheetData>
    <row r="1" spans="10:14" ht="11.25" customHeight="1">
      <c r="J1" s="202"/>
      <c r="K1" s="202"/>
      <c r="L1" s="202" t="s">
        <v>247</v>
      </c>
      <c r="M1" s="202"/>
      <c r="N1" s="154"/>
    </row>
    <row r="2" spans="13:14" ht="3" customHeight="1">
      <c r="M2" s="142"/>
      <c r="N2" s="142"/>
    </row>
    <row r="3" spans="10:14" ht="10.5" customHeight="1">
      <c r="J3" s="142"/>
      <c r="K3" s="142"/>
      <c r="L3" s="142" t="s">
        <v>259</v>
      </c>
      <c r="M3" s="142"/>
      <c r="N3" s="142"/>
    </row>
    <row r="4" spans="4:14" ht="11.25" customHeight="1">
      <c r="D4" s="149"/>
      <c r="E4" s="149"/>
      <c r="I4" s="149"/>
      <c r="J4" s="142"/>
      <c r="K4" s="142"/>
      <c r="L4" s="142" t="s">
        <v>237</v>
      </c>
      <c r="M4" s="142"/>
      <c r="N4" s="142"/>
    </row>
    <row r="5" spans="4:14" ht="11.25" customHeight="1">
      <c r="D5" s="149"/>
      <c r="E5" s="149"/>
      <c r="J5" s="142"/>
      <c r="K5" s="142"/>
      <c r="L5" s="142" t="s">
        <v>260</v>
      </c>
      <c r="M5" s="142"/>
      <c r="N5" s="142"/>
    </row>
    <row r="6" spans="1:14" ht="11.25" customHeight="1">
      <c r="A6" s="402" t="s">
        <v>224</v>
      </c>
      <c r="B6" s="402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121"/>
    </row>
    <row r="7" spans="1:14" ht="3.75" customHeight="1">
      <c r="A7" s="120"/>
      <c r="B7" s="120"/>
      <c r="C7" s="121"/>
      <c r="D7" s="168"/>
      <c r="E7" s="168"/>
      <c r="F7" s="121"/>
      <c r="G7" s="121"/>
      <c r="H7" s="121"/>
      <c r="I7" s="121"/>
      <c r="J7" s="121"/>
      <c r="K7" s="121"/>
      <c r="L7" s="121"/>
      <c r="M7" s="121"/>
      <c r="N7" s="121"/>
    </row>
    <row r="8" spans="1:15" s="2" customFormat="1" ht="7.5" customHeight="1">
      <c r="A8" s="405" t="s">
        <v>1</v>
      </c>
      <c r="B8" s="404" t="s">
        <v>158</v>
      </c>
      <c r="C8" s="380" t="s">
        <v>162</v>
      </c>
      <c r="D8" s="404" t="s">
        <v>159</v>
      </c>
      <c r="E8" s="369" t="s">
        <v>212</v>
      </c>
      <c r="F8" s="404" t="s">
        <v>160</v>
      </c>
      <c r="G8" s="406" t="s">
        <v>188</v>
      </c>
      <c r="H8" s="369" t="s">
        <v>238</v>
      </c>
      <c r="I8" s="406" t="s">
        <v>223</v>
      </c>
      <c r="J8" s="374" t="s">
        <v>181</v>
      </c>
      <c r="K8" s="375"/>
      <c r="L8" s="375"/>
      <c r="M8" s="375"/>
      <c r="N8" s="369" t="s">
        <v>167</v>
      </c>
      <c r="O8" s="15" t="s">
        <v>94</v>
      </c>
    </row>
    <row r="9" spans="1:14" s="2" customFormat="1" ht="9.75" customHeight="1">
      <c r="A9" s="405"/>
      <c r="B9" s="404"/>
      <c r="C9" s="381"/>
      <c r="D9" s="404"/>
      <c r="E9" s="371"/>
      <c r="F9" s="404"/>
      <c r="G9" s="407"/>
      <c r="H9" s="409"/>
      <c r="I9" s="407"/>
      <c r="J9" s="386" t="s">
        <v>177</v>
      </c>
      <c r="K9" s="386" t="s">
        <v>222</v>
      </c>
      <c r="L9" s="371" t="s">
        <v>242</v>
      </c>
      <c r="M9" s="371" t="s">
        <v>182</v>
      </c>
      <c r="N9" s="371"/>
    </row>
    <row r="10" spans="1:15" s="2" customFormat="1" ht="29.25" customHeight="1">
      <c r="A10" s="405"/>
      <c r="B10" s="404"/>
      <c r="C10" s="381"/>
      <c r="D10" s="404"/>
      <c r="E10" s="370"/>
      <c r="F10" s="404"/>
      <c r="G10" s="408"/>
      <c r="H10" s="410"/>
      <c r="I10" s="408"/>
      <c r="J10" s="386"/>
      <c r="K10" s="373"/>
      <c r="L10" s="370"/>
      <c r="M10" s="371"/>
      <c r="N10" s="370"/>
      <c r="O10" s="170"/>
    </row>
    <row r="11" spans="1:15" s="2" customFormat="1" ht="8.25" customHeigh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52">
        <v>13</v>
      </c>
      <c r="N11" s="152">
        <v>14</v>
      </c>
      <c r="O11" s="170"/>
    </row>
    <row r="12" spans="1:17" s="2" customFormat="1" ht="12.75" customHeight="1">
      <c r="A12" s="181" t="s">
        <v>172</v>
      </c>
      <c r="B12" s="180"/>
      <c r="C12" s="180"/>
      <c r="D12" s="184" t="s">
        <v>173</v>
      </c>
      <c r="E12" s="183"/>
      <c r="F12" s="182">
        <f aca="true" t="shared" si="0" ref="F12:M12">F35+F55+F68+F70+F72+F13+F64+F80+F90</f>
        <v>18385007</v>
      </c>
      <c r="G12" s="182">
        <f>G35+G55+G68+G70+G72+G13+G64+G80+G90+G77</f>
        <v>15704059</v>
      </c>
      <c r="H12" s="182">
        <f>H35+H55+H68+H70+H72+H13+H64+H80+H90+H77</f>
        <v>696100</v>
      </c>
      <c r="I12" s="182">
        <f t="shared" si="0"/>
        <v>16400159</v>
      </c>
      <c r="J12" s="182">
        <f t="shared" si="0"/>
        <v>7320744</v>
      </c>
      <c r="K12" s="182">
        <f t="shared" si="0"/>
        <v>7000000</v>
      </c>
      <c r="L12" s="182">
        <f t="shared" si="0"/>
        <v>0</v>
      </c>
      <c r="M12" s="182">
        <f t="shared" si="0"/>
        <v>2079415</v>
      </c>
      <c r="N12" s="183"/>
      <c r="O12" s="170">
        <f>M12+K12+J12</f>
        <v>16400159</v>
      </c>
      <c r="P12" s="170">
        <f>M12+L12+K12+J12</f>
        <v>16400159</v>
      </c>
      <c r="Q12" s="170" t="e">
        <f>#REF!+#REF!</f>
        <v>#REF!</v>
      </c>
    </row>
    <row r="13" spans="1:17" s="2" customFormat="1" ht="15" customHeight="1">
      <c r="A13" s="195"/>
      <c r="B13" s="194" t="s">
        <v>94</v>
      </c>
      <c r="C13" s="196"/>
      <c r="D13" s="197" t="s">
        <v>202</v>
      </c>
      <c r="E13" s="250" t="s">
        <v>213</v>
      </c>
      <c r="F13" s="219">
        <f>SUM(F14:F25)</f>
        <v>1671993</v>
      </c>
      <c r="G13" s="219">
        <f>SUM(G14:G25)</f>
        <v>1008849</v>
      </c>
      <c r="H13" s="219">
        <f>SUM(H14:H25)</f>
        <v>656800</v>
      </c>
      <c r="I13" s="219">
        <f>SUM(I14:I25)</f>
        <v>1665649</v>
      </c>
      <c r="J13" s="219">
        <f>SUM(J14:J25)</f>
        <v>1665649</v>
      </c>
      <c r="K13" s="173"/>
      <c r="L13" s="173">
        <f>SUM(L14:L14,L50:L54)</f>
        <v>0</v>
      </c>
      <c r="M13" s="173">
        <f>SUM(M14:M14,M50:M54)</f>
        <v>0</v>
      </c>
      <c r="N13" s="173"/>
      <c r="O13" s="170">
        <f>G12+H12</f>
        <v>16400159</v>
      </c>
      <c r="P13" s="170"/>
      <c r="Q13" s="170"/>
    </row>
    <row r="14" spans="1:17" s="2" customFormat="1" ht="12" customHeight="1">
      <c r="A14" s="205">
        <v>1</v>
      </c>
      <c r="B14" s="165" t="s">
        <v>161</v>
      </c>
      <c r="C14" s="160">
        <v>6050</v>
      </c>
      <c r="D14" s="157" t="s">
        <v>221</v>
      </c>
      <c r="E14" s="248" t="s">
        <v>213</v>
      </c>
      <c r="F14" s="222">
        <v>59993</v>
      </c>
      <c r="G14" s="218">
        <v>53649</v>
      </c>
      <c r="H14" s="222"/>
      <c r="I14" s="218">
        <f aca="true" t="shared" si="1" ref="I14:I25">J14</f>
        <v>53649</v>
      </c>
      <c r="J14" s="217">
        <v>53649</v>
      </c>
      <c r="K14" s="207"/>
      <c r="L14" s="207"/>
      <c r="M14" s="207"/>
      <c r="N14" s="210" t="s">
        <v>209</v>
      </c>
      <c r="O14" s="170">
        <f>G13+H13</f>
        <v>1665649</v>
      </c>
      <c r="P14" s="170"/>
      <c r="Q14" s="170"/>
    </row>
    <row r="15" spans="1:17" s="2" customFormat="1" ht="11.25" customHeight="1">
      <c r="A15" s="205">
        <v>2</v>
      </c>
      <c r="B15" s="165" t="s">
        <v>161</v>
      </c>
      <c r="C15" s="160">
        <v>6050</v>
      </c>
      <c r="D15" s="157" t="s">
        <v>203</v>
      </c>
      <c r="E15" s="248">
        <v>2011</v>
      </c>
      <c r="F15" s="222">
        <v>110000</v>
      </c>
      <c r="G15" s="218">
        <v>88200</v>
      </c>
      <c r="H15" s="222">
        <v>21800</v>
      </c>
      <c r="I15" s="218">
        <f t="shared" si="1"/>
        <v>110000</v>
      </c>
      <c r="J15" s="217">
        <v>110000</v>
      </c>
      <c r="K15" s="207"/>
      <c r="L15" s="207"/>
      <c r="M15" s="207"/>
      <c r="N15" s="210" t="s">
        <v>209</v>
      </c>
      <c r="O15" s="170"/>
      <c r="P15" s="170"/>
      <c r="Q15" s="170"/>
    </row>
    <row r="16" spans="1:17" s="2" customFormat="1" ht="30.75" customHeight="1">
      <c r="A16" s="205">
        <v>3</v>
      </c>
      <c r="B16" s="165" t="s">
        <v>161</v>
      </c>
      <c r="C16" s="315">
        <v>6050</v>
      </c>
      <c r="D16" s="157" t="s">
        <v>254</v>
      </c>
      <c r="E16" s="319">
        <v>2011</v>
      </c>
      <c r="F16" s="222">
        <v>150000</v>
      </c>
      <c r="G16" s="218"/>
      <c r="H16" s="222">
        <v>150000</v>
      </c>
      <c r="I16" s="218">
        <f t="shared" si="1"/>
        <v>150000</v>
      </c>
      <c r="J16" s="217">
        <v>150000</v>
      </c>
      <c r="K16" s="207"/>
      <c r="L16" s="207"/>
      <c r="M16" s="207"/>
      <c r="N16" s="210" t="s">
        <v>209</v>
      </c>
      <c r="O16" s="170"/>
      <c r="P16" s="170"/>
      <c r="Q16" s="170"/>
    </row>
    <row r="17" spans="1:17" s="2" customFormat="1" ht="33" customHeight="1">
      <c r="A17" s="205">
        <v>4</v>
      </c>
      <c r="B17" s="165" t="s">
        <v>161</v>
      </c>
      <c r="C17" s="315">
        <v>6050</v>
      </c>
      <c r="D17" s="157" t="s">
        <v>239</v>
      </c>
      <c r="E17" s="319">
        <v>2011</v>
      </c>
      <c r="F17" s="222">
        <v>140000</v>
      </c>
      <c r="G17" s="218"/>
      <c r="H17" s="222">
        <v>140000</v>
      </c>
      <c r="I17" s="218">
        <f t="shared" si="1"/>
        <v>140000</v>
      </c>
      <c r="J17" s="217">
        <v>140000</v>
      </c>
      <c r="K17" s="207"/>
      <c r="L17" s="207"/>
      <c r="M17" s="207"/>
      <c r="N17" s="210" t="s">
        <v>209</v>
      </c>
      <c r="O17" s="170"/>
      <c r="P17" s="170"/>
      <c r="Q17" s="170"/>
    </row>
    <row r="18" spans="1:17" s="2" customFormat="1" ht="33.75" customHeight="1">
      <c r="A18" s="205">
        <v>5</v>
      </c>
      <c r="B18" s="165" t="s">
        <v>161</v>
      </c>
      <c r="C18" s="315">
        <v>6050</v>
      </c>
      <c r="D18" s="157" t="s">
        <v>240</v>
      </c>
      <c r="E18" s="319">
        <v>2011</v>
      </c>
      <c r="F18" s="222">
        <v>110000</v>
      </c>
      <c r="G18" s="218"/>
      <c r="H18" s="222">
        <v>110000</v>
      </c>
      <c r="I18" s="218">
        <f t="shared" si="1"/>
        <v>110000</v>
      </c>
      <c r="J18" s="217">
        <v>110000</v>
      </c>
      <c r="K18" s="207"/>
      <c r="L18" s="207"/>
      <c r="M18" s="207"/>
      <c r="N18" s="210" t="s">
        <v>209</v>
      </c>
      <c r="O18" s="170"/>
      <c r="P18" s="170"/>
      <c r="Q18" s="170"/>
    </row>
    <row r="19" spans="1:17" s="2" customFormat="1" ht="32.25" customHeight="1">
      <c r="A19" s="205">
        <v>6</v>
      </c>
      <c r="B19" s="165" t="s">
        <v>161</v>
      </c>
      <c r="C19" s="315">
        <v>6050</v>
      </c>
      <c r="D19" s="157" t="s">
        <v>241</v>
      </c>
      <c r="E19" s="319">
        <v>2011</v>
      </c>
      <c r="F19" s="222">
        <v>112000</v>
      </c>
      <c r="G19" s="218"/>
      <c r="H19" s="222">
        <v>112000</v>
      </c>
      <c r="I19" s="218">
        <f>J19</f>
        <v>112000</v>
      </c>
      <c r="J19" s="217">
        <v>112000</v>
      </c>
      <c r="K19" s="207"/>
      <c r="L19" s="207"/>
      <c r="M19" s="207"/>
      <c r="N19" s="210" t="s">
        <v>209</v>
      </c>
      <c r="O19" s="170"/>
      <c r="P19" s="170"/>
      <c r="Q19" s="170"/>
    </row>
    <row r="20" spans="1:17" s="2" customFormat="1" ht="33" customHeight="1">
      <c r="A20" s="205">
        <v>7</v>
      </c>
      <c r="B20" s="165" t="s">
        <v>161</v>
      </c>
      <c r="C20" s="315">
        <v>6050</v>
      </c>
      <c r="D20" s="157" t="s">
        <v>252</v>
      </c>
      <c r="E20" s="319">
        <v>2011</v>
      </c>
      <c r="F20" s="222">
        <v>98000</v>
      </c>
      <c r="G20" s="218"/>
      <c r="H20" s="222">
        <v>98000</v>
      </c>
      <c r="I20" s="218">
        <f>J20</f>
        <v>98000</v>
      </c>
      <c r="J20" s="217">
        <v>98000</v>
      </c>
      <c r="K20" s="207"/>
      <c r="L20" s="207"/>
      <c r="M20" s="207"/>
      <c r="N20" s="210" t="s">
        <v>209</v>
      </c>
      <c r="O20" s="170"/>
      <c r="P20" s="170"/>
      <c r="Q20" s="170"/>
    </row>
    <row r="21" spans="1:17" s="2" customFormat="1" ht="32.25" customHeight="1">
      <c r="A21" s="205">
        <v>8</v>
      </c>
      <c r="B21" s="165" t="s">
        <v>161</v>
      </c>
      <c r="C21" s="306">
        <v>6050</v>
      </c>
      <c r="D21" s="157" t="s">
        <v>251</v>
      </c>
      <c r="E21" s="302">
        <v>2011</v>
      </c>
      <c r="F21" s="222">
        <v>272000</v>
      </c>
      <c r="G21" s="218">
        <v>272000</v>
      </c>
      <c r="H21" s="222"/>
      <c r="I21" s="218">
        <f>J21</f>
        <v>272000</v>
      </c>
      <c r="J21" s="217">
        <v>272000</v>
      </c>
      <c r="K21" s="207"/>
      <c r="L21" s="207"/>
      <c r="M21" s="207"/>
      <c r="N21" s="210" t="s">
        <v>209</v>
      </c>
      <c r="O21" s="170"/>
      <c r="P21" s="170"/>
      <c r="Q21" s="170"/>
    </row>
    <row r="22" spans="1:17" s="2" customFormat="1" ht="12" customHeight="1">
      <c r="A22" s="205">
        <v>9</v>
      </c>
      <c r="B22" s="165" t="s">
        <v>161</v>
      </c>
      <c r="C22" s="315">
        <v>6050</v>
      </c>
      <c r="D22" s="157" t="s">
        <v>253</v>
      </c>
      <c r="E22" s="319">
        <v>2011</v>
      </c>
      <c r="F22" s="222">
        <v>25000</v>
      </c>
      <c r="G22" s="218"/>
      <c r="H22" s="222">
        <v>25000</v>
      </c>
      <c r="I22" s="218">
        <f>J22</f>
        <v>25000</v>
      </c>
      <c r="J22" s="217">
        <v>25000</v>
      </c>
      <c r="K22" s="207"/>
      <c r="L22" s="207"/>
      <c r="M22" s="207"/>
      <c r="N22" s="210" t="s">
        <v>209</v>
      </c>
      <c r="O22" s="170"/>
      <c r="P22" s="170"/>
      <c r="Q22" s="170"/>
    </row>
    <row r="23" spans="1:17" s="2" customFormat="1" ht="19.5" customHeight="1">
      <c r="A23" s="205">
        <v>10</v>
      </c>
      <c r="B23" s="165" t="s">
        <v>161</v>
      </c>
      <c r="C23" s="306">
        <v>6050</v>
      </c>
      <c r="D23" s="157" t="s">
        <v>211</v>
      </c>
      <c r="E23" s="302">
        <v>2011</v>
      </c>
      <c r="F23" s="222">
        <v>65000</v>
      </c>
      <c r="G23" s="218">
        <v>65000</v>
      </c>
      <c r="H23" s="222"/>
      <c r="I23" s="218">
        <f t="shared" si="1"/>
        <v>65000</v>
      </c>
      <c r="J23" s="217">
        <v>65000</v>
      </c>
      <c r="K23" s="207"/>
      <c r="L23" s="207"/>
      <c r="M23" s="207"/>
      <c r="N23" s="210" t="s">
        <v>209</v>
      </c>
      <c r="O23" s="170"/>
      <c r="P23" s="170"/>
      <c r="Q23" s="170"/>
    </row>
    <row r="24" spans="1:17" s="2" customFormat="1" ht="40.5" customHeight="1">
      <c r="A24" s="205">
        <v>11</v>
      </c>
      <c r="B24" s="165" t="s">
        <v>161</v>
      </c>
      <c r="C24" s="306">
        <v>6050</v>
      </c>
      <c r="D24" s="157" t="s">
        <v>232</v>
      </c>
      <c r="E24" s="302">
        <v>2011</v>
      </c>
      <c r="F24" s="222">
        <v>360000</v>
      </c>
      <c r="G24" s="314">
        <v>360000</v>
      </c>
      <c r="H24" s="222"/>
      <c r="I24" s="218">
        <f t="shared" si="1"/>
        <v>360000</v>
      </c>
      <c r="J24" s="217">
        <v>360000</v>
      </c>
      <c r="K24" s="207"/>
      <c r="L24" s="207"/>
      <c r="M24" s="207"/>
      <c r="N24" s="210" t="s">
        <v>209</v>
      </c>
      <c r="O24" s="170"/>
      <c r="P24" s="170"/>
      <c r="Q24" s="170"/>
    </row>
    <row r="25" spans="1:17" s="2" customFormat="1" ht="54" customHeight="1">
      <c r="A25" s="205">
        <v>12</v>
      </c>
      <c r="B25" s="165" t="s">
        <v>161</v>
      </c>
      <c r="C25" s="160">
        <v>6050</v>
      </c>
      <c r="D25" s="157" t="s">
        <v>233</v>
      </c>
      <c r="E25" s="248">
        <v>2011</v>
      </c>
      <c r="F25" s="222">
        <v>170000</v>
      </c>
      <c r="G25" s="314">
        <v>170000</v>
      </c>
      <c r="H25" s="222"/>
      <c r="I25" s="218">
        <f t="shared" si="1"/>
        <v>170000</v>
      </c>
      <c r="J25" s="217">
        <v>170000</v>
      </c>
      <c r="K25" s="207"/>
      <c r="L25" s="207"/>
      <c r="M25" s="207"/>
      <c r="N25" s="210" t="s">
        <v>209</v>
      </c>
      <c r="O25" s="170"/>
      <c r="P25" s="170"/>
      <c r="Q25" s="170"/>
    </row>
    <row r="26" spans="1:17" s="2" customFormat="1" ht="11.25" customHeight="1">
      <c r="A26" s="267"/>
      <c r="B26" s="325"/>
      <c r="C26" s="268"/>
      <c r="D26" s="323"/>
      <c r="E26" s="269"/>
      <c r="F26" s="270"/>
      <c r="G26" s="270"/>
      <c r="H26" s="270"/>
      <c r="I26" s="270"/>
      <c r="J26" s="270"/>
      <c r="K26" s="266"/>
      <c r="L26" s="266"/>
      <c r="M26" s="266"/>
      <c r="N26" s="326"/>
      <c r="O26" s="170"/>
      <c r="P26" s="170"/>
      <c r="Q26" s="170"/>
    </row>
    <row r="27" spans="1:17" s="2" customFormat="1" ht="12" customHeight="1">
      <c r="A27" s="308"/>
      <c r="B27" s="327"/>
      <c r="C27" s="273"/>
      <c r="D27" s="274"/>
      <c r="E27" s="275"/>
      <c r="F27" s="278"/>
      <c r="G27" s="278"/>
      <c r="H27" s="278"/>
      <c r="I27" s="278"/>
      <c r="J27" s="278"/>
      <c r="K27" s="309"/>
      <c r="L27" s="309"/>
      <c r="M27" s="309"/>
      <c r="N27" s="328"/>
      <c r="O27" s="170"/>
      <c r="P27" s="170"/>
      <c r="Q27" s="170"/>
    </row>
    <row r="28" spans="1:17" s="2" customFormat="1" ht="12" customHeight="1">
      <c r="A28" s="308"/>
      <c r="B28" s="327"/>
      <c r="C28" s="273"/>
      <c r="D28" s="274"/>
      <c r="E28" s="275"/>
      <c r="F28" s="278"/>
      <c r="G28" s="278"/>
      <c r="H28" s="278"/>
      <c r="I28" s="278"/>
      <c r="J28" s="278"/>
      <c r="K28" s="309"/>
      <c r="L28" s="309"/>
      <c r="M28" s="309"/>
      <c r="N28" s="328"/>
      <c r="O28" s="170"/>
      <c r="P28" s="170"/>
      <c r="Q28" s="170"/>
    </row>
    <row r="29" spans="1:17" s="2" customFormat="1" ht="12" customHeight="1">
      <c r="A29" s="308"/>
      <c r="B29" s="327"/>
      <c r="C29" s="273"/>
      <c r="D29" s="274"/>
      <c r="E29" s="275"/>
      <c r="F29" s="278"/>
      <c r="G29" s="278"/>
      <c r="H29" s="278"/>
      <c r="I29" s="278"/>
      <c r="J29" s="278"/>
      <c r="K29" s="309"/>
      <c r="L29" s="309"/>
      <c r="M29" s="309"/>
      <c r="N29" s="328"/>
      <c r="O29" s="170"/>
      <c r="P29" s="170"/>
      <c r="Q29" s="170"/>
    </row>
    <row r="30" spans="1:17" s="2" customFormat="1" ht="7.5" customHeight="1">
      <c r="A30" s="329"/>
      <c r="B30" s="330"/>
      <c r="C30" s="331"/>
      <c r="D30" s="324"/>
      <c r="E30" s="332"/>
      <c r="F30" s="339"/>
      <c r="G30" s="339"/>
      <c r="H30" s="339"/>
      <c r="I30" s="339"/>
      <c r="J30" s="339"/>
      <c r="K30" s="333"/>
      <c r="L30" s="333"/>
      <c r="M30" s="333"/>
      <c r="N30" s="334"/>
      <c r="O30" s="170"/>
      <c r="P30" s="170"/>
      <c r="Q30" s="170"/>
    </row>
    <row r="31" spans="1:17" s="2" customFormat="1" ht="12" customHeight="1">
      <c r="A31" s="377" t="s">
        <v>1</v>
      </c>
      <c r="B31" s="369" t="s">
        <v>158</v>
      </c>
      <c r="C31" s="380" t="s">
        <v>162</v>
      </c>
      <c r="D31" s="369" t="s">
        <v>159</v>
      </c>
      <c r="E31" s="369" t="s">
        <v>212</v>
      </c>
      <c r="F31" s="369" t="s">
        <v>160</v>
      </c>
      <c r="G31" s="369" t="s">
        <v>188</v>
      </c>
      <c r="H31" s="369" t="str">
        <f>H8</f>
        <v>Zmiany Uchwałą Rady  Gminy Lesznowola</v>
      </c>
      <c r="I31" s="369" t="s">
        <v>223</v>
      </c>
      <c r="J31" s="374" t="s">
        <v>181</v>
      </c>
      <c r="K31" s="375"/>
      <c r="L31" s="375"/>
      <c r="M31" s="376"/>
      <c r="N31" s="369" t="s">
        <v>167</v>
      </c>
      <c r="O31" s="170"/>
      <c r="P31" s="170"/>
      <c r="Q31" s="170"/>
    </row>
    <row r="32" spans="1:17" s="2" customFormat="1" ht="12" customHeight="1">
      <c r="A32" s="378"/>
      <c r="B32" s="371"/>
      <c r="C32" s="381"/>
      <c r="D32" s="371"/>
      <c r="E32" s="371"/>
      <c r="F32" s="371"/>
      <c r="G32" s="371"/>
      <c r="H32" s="371"/>
      <c r="I32" s="371"/>
      <c r="J32" s="372" t="s">
        <v>177</v>
      </c>
      <c r="K32" s="372" t="s">
        <v>222</v>
      </c>
      <c r="L32" s="369" t="s">
        <v>242</v>
      </c>
      <c r="M32" s="369" t="s">
        <v>182</v>
      </c>
      <c r="N32" s="371"/>
      <c r="O32" s="170"/>
      <c r="P32" s="170"/>
      <c r="Q32" s="170"/>
    </row>
    <row r="33" spans="1:17" s="2" customFormat="1" ht="30" customHeight="1">
      <c r="A33" s="379"/>
      <c r="B33" s="370"/>
      <c r="C33" s="382"/>
      <c r="D33" s="370"/>
      <c r="E33" s="370"/>
      <c r="F33" s="370"/>
      <c r="G33" s="370"/>
      <c r="H33" s="370"/>
      <c r="I33" s="370"/>
      <c r="J33" s="373"/>
      <c r="K33" s="373"/>
      <c r="L33" s="370"/>
      <c r="M33" s="370"/>
      <c r="N33" s="370"/>
      <c r="O33" s="170"/>
      <c r="P33" s="170"/>
      <c r="Q33" s="170"/>
    </row>
    <row r="34" spans="1:17" s="2" customFormat="1" ht="9" customHeight="1">
      <c r="A34" s="152">
        <v>1</v>
      </c>
      <c r="B34" s="152">
        <v>2</v>
      </c>
      <c r="C34" s="152">
        <v>3</v>
      </c>
      <c r="D34" s="152">
        <v>4</v>
      </c>
      <c r="E34" s="152">
        <v>5</v>
      </c>
      <c r="F34" s="152">
        <v>6</v>
      </c>
      <c r="G34" s="152">
        <v>7</v>
      </c>
      <c r="H34" s="152">
        <v>8</v>
      </c>
      <c r="I34" s="152">
        <v>9</v>
      </c>
      <c r="J34" s="152">
        <v>10</v>
      </c>
      <c r="K34" s="152">
        <v>11</v>
      </c>
      <c r="L34" s="152">
        <v>12</v>
      </c>
      <c r="M34" s="152">
        <v>13</v>
      </c>
      <c r="N34" s="152">
        <v>14</v>
      </c>
      <c r="O34" s="170"/>
      <c r="P34" s="170"/>
      <c r="Q34" s="170"/>
    </row>
    <row r="35" spans="1:16" s="3" customFormat="1" ht="15" customHeight="1">
      <c r="A35" s="195"/>
      <c r="B35" s="194" t="s">
        <v>94</v>
      </c>
      <c r="C35" s="196"/>
      <c r="D35" s="197" t="s">
        <v>163</v>
      </c>
      <c r="E35" s="250" t="s">
        <v>214</v>
      </c>
      <c r="F35" s="219">
        <f aca="true" t="shared" si="2" ref="F35:M35">SUM(F36:F42,F43:F54)</f>
        <v>11422135</v>
      </c>
      <c r="G35" s="219">
        <f t="shared" si="2"/>
        <v>9669540</v>
      </c>
      <c r="H35" s="219">
        <f t="shared" si="2"/>
        <v>0</v>
      </c>
      <c r="I35" s="219">
        <f t="shared" si="2"/>
        <v>9669540</v>
      </c>
      <c r="J35" s="219">
        <f t="shared" si="2"/>
        <v>2669540</v>
      </c>
      <c r="K35" s="219">
        <f t="shared" si="2"/>
        <v>7000000</v>
      </c>
      <c r="L35" s="219">
        <f t="shared" si="2"/>
        <v>0</v>
      </c>
      <c r="M35" s="219">
        <f t="shared" si="2"/>
        <v>0</v>
      </c>
      <c r="N35" s="173"/>
      <c r="O35" s="153">
        <f>M35+J35+K35</f>
        <v>9669540</v>
      </c>
      <c r="P35" s="150"/>
    </row>
    <row r="36" spans="1:16" s="3" customFormat="1" ht="27.75" customHeight="1">
      <c r="A36" s="205">
        <v>13</v>
      </c>
      <c r="B36" s="201">
        <v>60013</v>
      </c>
      <c r="C36" s="206">
        <v>6050</v>
      </c>
      <c r="D36" s="209" t="s">
        <v>218</v>
      </c>
      <c r="E36" s="248">
        <v>2011</v>
      </c>
      <c r="F36" s="223">
        <v>66000</v>
      </c>
      <c r="G36" s="220">
        <v>66000</v>
      </c>
      <c r="H36" s="223"/>
      <c r="I36" s="220">
        <f>J36</f>
        <v>66000</v>
      </c>
      <c r="J36" s="223">
        <v>66000</v>
      </c>
      <c r="K36" s="207"/>
      <c r="L36" s="207"/>
      <c r="M36" s="207"/>
      <c r="N36" s="210" t="s">
        <v>179</v>
      </c>
      <c r="O36" s="153"/>
      <c r="P36" s="150"/>
    </row>
    <row r="37" spans="1:16" s="3" customFormat="1" ht="27" customHeight="1">
      <c r="A37" s="205">
        <v>14</v>
      </c>
      <c r="B37" s="201">
        <v>60013</v>
      </c>
      <c r="C37" s="206">
        <v>6050</v>
      </c>
      <c r="D37" s="209" t="s">
        <v>220</v>
      </c>
      <c r="E37" s="248">
        <v>2011</v>
      </c>
      <c r="F37" s="223">
        <v>40260</v>
      </c>
      <c r="G37" s="220">
        <v>40260</v>
      </c>
      <c r="H37" s="223"/>
      <c r="I37" s="220">
        <f>J37</f>
        <v>40260</v>
      </c>
      <c r="J37" s="223">
        <v>40260</v>
      </c>
      <c r="K37" s="236"/>
      <c r="L37" s="207"/>
      <c r="M37" s="207"/>
      <c r="N37" s="210" t="s">
        <v>179</v>
      </c>
      <c r="O37" s="153"/>
      <c r="P37" s="150"/>
    </row>
    <row r="38" spans="1:16" s="3" customFormat="1" ht="27.75" customHeight="1">
      <c r="A38" s="205">
        <v>15</v>
      </c>
      <c r="B38" s="201">
        <v>60013</v>
      </c>
      <c r="C38" s="206">
        <v>6050</v>
      </c>
      <c r="D38" s="209" t="s">
        <v>219</v>
      </c>
      <c r="E38" s="248">
        <v>2011</v>
      </c>
      <c r="F38" s="223">
        <v>65563</v>
      </c>
      <c r="G38" s="220">
        <v>65563</v>
      </c>
      <c r="H38" s="223"/>
      <c r="I38" s="220">
        <f>J38</f>
        <v>65563</v>
      </c>
      <c r="J38" s="223">
        <v>65563</v>
      </c>
      <c r="K38" s="236"/>
      <c r="L38" s="207"/>
      <c r="M38" s="207"/>
      <c r="N38" s="210" t="s">
        <v>179</v>
      </c>
      <c r="O38" s="153"/>
      <c r="P38" s="150"/>
    </row>
    <row r="39" spans="1:16" s="3" customFormat="1" ht="19.5" customHeight="1">
      <c r="A39" s="205">
        <v>16</v>
      </c>
      <c r="B39" s="161">
        <v>60016</v>
      </c>
      <c r="C39" s="161">
        <v>6050</v>
      </c>
      <c r="D39" s="214" t="s">
        <v>189</v>
      </c>
      <c r="E39" s="248" t="s">
        <v>214</v>
      </c>
      <c r="F39" s="224">
        <v>150269</v>
      </c>
      <c r="G39" s="221">
        <f>H39+I39</f>
        <v>96990</v>
      </c>
      <c r="H39" s="224"/>
      <c r="I39" s="221">
        <f>J39+K39</f>
        <v>96990</v>
      </c>
      <c r="J39" s="166">
        <v>96990</v>
      </c>
      <c r="K39" s="236"/>
      <c r="L39" s="207"/>
      <c r="M39" s="207"/>
      <c r="N39" s="156" t="s">
        <v>170</v>
      </c>
      <c r="O39" s="153"/>
      <c r="P39" s="150"/>
    </row>
    <row r="40" spans="1:16" s="3" customFormat="1" ht="21" customHeight="1">
      <c r="A40" s="205">
        <v>17</v>
      </c>
      <c r="B40" s="161">
        <v>60016</v>
      </c>
      <c r="C40" s="161">
        <v>6050</v>
      </c>
      <c r="D40" s="157" t="s">
        <v>190</v>
      </c>
      <c r="E40" s="248" t="s">
        <v>214</v>
      </c>
      <c r="F40" s="224">
        <v>398315</v>
      </c>
      <c r="G40" s="221">
        <f>H40+I40</f>
        <v>375501</v>
      </c>
      <c r="H40" s="224"/>
      <c r="I40" s="221">
        <f>J40+K40</f>
        <v>375501</v>
      </c>
      <c r="J40" s="166">
        <v>375501</v>
      </c>
      <c r="K40" s="236"/>
      <c r="L40" s="207"/>
      <c r="M40" s="207"/>
      <c r="N40" s="156" t="s">
        <v>170</v>
      </c>
      <c r="O40" s="153"/>
      <c r="P40" s="150"/>
    </row>
    <row r="41" spans="1:16" s="3" customFormat="1" ht="11.25" customHeight="1">
      <c r="A41" s="205">
        <v>18</v>
      </c>
      <c r="B41" s="161">
        <v>60016</v>
      </c>
      <c r="C41" s="161">
        <v>6050</v>
      </c>
      <c r="D41" s="157" t="s">
        <v>174</v>
      </c>
      <c r="E41" s="248">
        <v>2011</v>
      </c>
      <c r="F41" s="224">
        <v>59000</v>
      </c>
      <c r="G41" s="221">
        <v>59000</v>
      </c>
      <c r="H41" s="224"/>
      <c r="I41" s="221">
        <v>59000</v>
      </c>
      <c r="J41" s="225">
        <v>59000</v>
      </c>
      <c r="K41" s="236"/>
      <c r="L41" s="207"/>
      <c r="M41" s="207"/>
      <c r="N41" s="156" t="s">
        <v>170</v>
      </c>
      <c r="O41" s="153"/>
      <c r="P41" s="150"/>
    </row>
    <row r="42" spans="1:16" s="3" customFormat="1" ht="29.25" customHeight="1">
      <c r="A42" s="205">
        <v>19</v>
      </c>
      <c r="B42" s="161">
        <v>60016</v>
      </c>
      <c r="C42" s="161">
        <v>6050</v>
      </c>
      <c r="D42" s="157" t="s">
        <v>191</v>
      </c>
      <c r="E42" s="248" t="s">
        <v>214</v>
      </c>
      <c r="F42" s="224">
        <v>130581</v>
      </c>
      <c r="G42" s="221">
        <f>H42+I42</f>
        <v>73200</v>
      </c>
      <c r="H42" s="224"/>
      <c r="I42" s="221">
        <f>J42+K42</f>
        <v>73200</v>
      </c>
      <c r="J42" s="166">
        <v>73200</v>
      </c>
      <c r="K42" s="236"/>
      <c r="L42" s="207"/>
      <c r="M42" s="207"/>
      <c r="N42" s="156" t="s">
        <v>170</v>
      </c>
      <c r="O42" s="153"/>
      <c r="P42" s="150"/>
    </row>
    <row r="43" spans="1:16" s="3" customFormat="1" ht="20.25" customHeight="1">
      <c r="A43" s="205">
        <v>20</v>
      </c>
      <c r="B43" s="161">
        <v>60016</v>
      </c>
      <c r="C43" s="161">
        <v>6050</v>
      </c>
      <c r="D43" s="157" t="s">
        <v>192</v>
      </c>
      <c r="E43" s="248">
        <v>2011</v>
      </c>
      <c r="F43" s="224">
        <v>2267000</v>
      </c>
      <c r="G43" s="221">
        <f>H43+I43</f>
        <v>2267000</v>
      </c>
      <c r="H43" s="224"/>
      <c r="I43" s="221">
        <f>J43+K43</f>
        <v>2267000</v>
      </c>
      <c r="J43" s="166">
        <v>267000</v>
      </c>
      <c r="K43" s="236">
        <v>2000000</v>
      </c>
      <c r="L43" s="207"/>
      <c r="M43" s="207"/>
      <c r="N43" s="156" t="s">
        <v>170</v>
      </c>
      <c r="O43" s="153"/>
      <c r="P43" s="150"/>
    </row>
    <row r="44" spans="1:16" s="3" customFormat="1" ht="22.5" customHeight="1">
      <c r="A44" s="205">
        <v>21</v>
      </c>
      <c r="B44" s="161">
        <v>60016</v>
      </c>
      <c r="C44" s="161">
        <v>6050</v>
      </c>
      <c r="D44" s="262" t="s">
        <v>193</v>
      </c>
      <c r="E44" s="248">
        <v>2011</v>
      </c>
      <c r="F44" s="224">
        <v>2821595</v>
      </c>
      <c r="G44" s="221">
        <v>2821595</v>
      </c>
      <c r="H44" s="224"/>
      <c r="I44" s="221">
        <f>J44+K44</f>
        <v>2821595</v>
      </c>
      <c r="J44" s="166">
        <v>821595</v>
      </c>
      <c r="K44" s="236">
        <v>2000000</v>
      </c>
      <c r="L44" s="207"/>
      <c r="M44" s="207"/>
      <c r="N44" s="156" t="s">
        <v>170</v>
      </c>
      <c r="O44" s="153"/>
      <c r="P44" s="150"/>
    </row>
    <row r="45" spans="1:16" s="3" customFormat="1" ht="30" customHeight="1">
      <c r="A45" s="205">
        <v>22</v>
      </c>
      <c r="B45" s="161">
        <v>60016</v>
      </c>
      <c r="C45" s="161">
        <v>6050</v>
      </c>
      <c r="D45" s="169" t="s">
        <v>194</v>
      </c>
      <c r="E45" s="248">
        <v>2011</v>
      </c>
      <c r="F45" s="224">
        <v>48800</v>
      </c>
      <c r="G45" s="221">
        <f>H45+I45</f>
        <v>48800</v>
      </c>
      <c r="H45" s="224"/>
      <c r="I45" s="221">
        <f>J45+K45</f>
        <v>48800</v>
      </c>
      <c r="J45" s="166">
        <v>48800</v>
      </c>
      <c r="K45" s="236"/>
      <c r="L45" s="207"/>
      <c r="M45" s="207"/>
      <c r="N45" s="156" t="s">
        <v>170</v>
      </c>
      <c r="O45" s="153"/>
      <c r="P45" s="150"/>
    </row>
    <row r="46" spans="1:16" s="3" customFormat="1" ht="19.5" customHeight="1">
      <c r="A46" s="205">
        <v>23</v>
      </c>
      <c r="B46" s="161">
        <v>60016</v>
      </c>
      <c r="C46" s="161">
        <v>6050</v>
      </c>
      <c r="D46" s="157" t="s">
        <v>195</v>
      </c>
      <c r="E46" s="248">
        <v>2011</v>
      </c>
      <c r="F46" s="224">
        <v>79300</v>
      </c>
      <c r="G46" s="221">
        <f>H46+I46</f>
        <v>79300</v>
      </c>
      <c r="H46" s="224"/>
      <c r="I46" s="221">
        <f>J46+K46</f>
        <v>79300</v>
      </c>
      <c r="J46" s="166">
        <v>79300</v>
      </c>
      <c r="K46" s="236"/>
      <c r="L46" s="207"/>
      <c r="M46" s="207"/>
      <c r="N46" s="156" t="s">
        <v>170</v>
      </c>
      <c r="O46" s="153"/>
      <c r="P46" s="150"/>
    </row>
    <row r="47" spans="1:16" s="3" customFormat="1" ht="19.5" customHeight="1">
      <c r="A47" s="205">
        <v>24</v>
      </c>
      <c r="B47" s="161">
        <v>60016</v>
      </c>
      <c r="C47" s="161">
        <v>6050</v>
      </c>
      <c r="D47" s="157" t="s">
        <v>196</v>
      </c>
      <c r="E47" s="248" t="s">
        <v>214</v>
      </c>
      <c r="F47" s="224">
        <v>1303522</v>
      </c>
      <c r="G47" s="221">
        <v>1303405</v>
      </c>
      <c r="H47" s="224"/>
      <c r="I47" s="221">
        <f>J47+K47</f>
        <v>1303405</v>
      </c>
      <c r="J47" s="166">
        <v>284405</v>
      </c>
      <c r="K47" s="236">
        <v>1019000</v>
      </c>
      <c r="L47" s="207"/>
      <c r="M47" s="207"/>
      <c r="N47" s="156" t="s">
        <v>170</v>
      </c>
      <c r="O47" s="153"/>
      <c r="P47" s="150"/>
    </row>
    <row r="48" spans="1:16" s="3" customFormat="1" ht="17.25" customHeight="1">
      <c r="A48" s="205">
        <v>25</v>
      </c>
      <c r="B48" s="161">
        <v>60016</v>
      </c>
      <c r="C48" s="161">
        <v>6050</v>
      </c>
      <c r="D48" s="157" t="s">
        <v>197</v>
      </c>
      <c r="E48" s="248">
        <v>2011</v>
      </c>
      <c r="F48" s="224">
        <v>52000</v>
      </c>
      <c r="G48" s="221">
        <f>H48+I48</f>
        <v>52000</v>
      </c>
      <c r="H48" s="224"/>
      <c r="I48" s="221">
        <f>J48+K48</f>
        <v>52000</v>
      </c>
      <c r="J48" s="166">
        <v>52000</v>
      </c>
      <c r="K48" s="236"/>
      <c r="L48" s="207"/>
      <c r="M48" s="207"/>
      <c r="N48" s="156" t="s">
        <v>170</v>
      </c>
      <c r="O48" s="153"/>
      <c r="P48" s="150"/>
    </row>
    <row r="49" spans="1:16" s="3" customFormat="1" ht="19.5" customHeight="1">
      <c r="A49" s="205">
        <v>26</v>
      </c>
      <c r="B49" s="264">
        <v>60016</v>
      </c>
      <c r="C49" s="264">
        <v>6050</v>
      </c>
      <c r="D49" s="169" t="s">
        <v>198</v>
      </c>
      <c r="E49" s="248" t="s">
        <v>213</v>
      </c>
      <c r="F49" s="222">
        <v>3600409</v>
      </c>
      <c r="G49" s="216">
        <v>1981405</v>
      </c>
      <c r="H49" s="222"/>
      <c r="I49" s="216">
        <f>J49+K49</f>
        <v>1981405</v>
      </c>
      <c r="J49" s="226">
        <v>405</v>
      </c>
      <c r="K49" s="280">
        <v>1981000</v>
      </c>
      <c r="L49" s="281"/>
      <c r="M49" s="281"/>
      <c r="N49" s="263" t="s">
        <v>170</v>
      </c>
      <c r="O49" s="153"/>
      <c r="P49" s="150"/>
    </row>
    <row r="50" spans="1:16" s="3" customFormat="1" ht="18.75" customHeight="1">
      <c r="A50" s="205">
        <v>27</v>
      </c>
      <c r="B50" s="161">
        <v>60016</v>
      </c>
      <c r="C50" s="161">
        <v>6050</v>
      </c>
      <c r="D50" s="157" t="s">
        <v>199</v>
      </c>
      <c r="E50" s="248">
        <v>2011</v>
      </c>
      <c r="F50" s="224">
        <v>125538</v>
      </c>
      <c r="G50" s="221">
        <f>H50+I50</f>
        <v>125538</v>
      </c>
      <c r="H50" s="224"/>
      <c r="I50" s="221">
        <f>J50+K50</f>
        <v>125538</v>
      </c>
      <c r="J50" s="166">
        <v>125538</v>
      </c>
      <c r="K50" s="236"/>
      <c r="L50" s="207"/>
      <c r="M50" s="207"/>
      <c r="N50" s="156" t="s">
        <v>170</v>
      </c>
      <c r="O50" s="153"/>
      <c r="P50" s="150"/>
    </row>
    <row r="51" spans="1:16" s="3" customFormat="1" ht="18.75" customHeight="1">
      <c r="A51" s="205">
        <v>28</v>
      </c>
      <c r="B51" s="165">
        <v>60016</v>
      </c>
      <c r="C51" s="306">
        <v>6050</v>
      </c>
      <c r="D51" s="157" t="s">
        <v>236</v>
      </c>
      <c r="E51" s="302">
        <v>2011</v>
      </c>
      <c r="F51" s="222">
        <v>74000</v>
      </c>
      <c r="G51" s="218">
        <v>74000</v>
      </c>
      <c r="H51" s="222"/>
      <c r="I51" s="218">
        <f>J51</f>
        <v>74000</v>
      </c>
      <c r="J51" s="217">
        <v>74000</v>
      </c>
      <c r="K51" s="207"/>
      <c r="L51" s="207"/>
      <c r="M51" s="207"/>
      <c r="N51" s="304" t="s">
        <v>170</v>
      </c>
      <c r="O51" s="153"/>
      <c r="P51" s="150"/>
    </row>
    <row r="52" spans="1:16" s="3" customFormat="1" ht="20.25" customHeight="1">
      <c r="A52" s="205">
        <v>29</v>
      </c>
      <c r="B52" s="161">
        <v>60016</v>
      </c>
      <c r="C52" s="161">
        <v>6060</v>
      </c>
      <c r="D52" s="157" t="s">
        <v>205</v>
      </c>
      <c r="E52" s="248">
        <v>2011</v>
      </c>
      <c r="F52" s="224">
        <v>12030</v>
      </c>
      <c r="G52" s="221">
        <v>12030</v>
      </c>
      <c r="H52" s="224"/>
      <c r="I52" s="221">
        <f>J52</f>
        <v>12030</v>
      </c>
      <c r="J52" s="225">
        <v>12030</v>
      </c>
      <c r="K52" s="236"/>
      <c r="L52" s="207"/>
      <c r="M52" s="207"/>
      <c r="N52" s="156" t="s">
        <v>206</v>
      </c>
      <c r="O52" s="153"/>
      <c r="P52" s="150"/>
    </row>
    <row r="53" spans="1:16" s="3" customFormat="1" ht="11.25" customHeight="1">
      <c r="A53" s="205">
        <v>30</v>
      </c>
      <c r="B53" s="161">
        <v>60016</v>
      </c>
      <c r="C53" s="161">
        <v>6060</v>
      </c>
      <c r="D53" s="157" t="s">
        <v>187</v>
      </c>
      <c r="E53" s="251">
        <v>2011</v>
      </c>
      <c r="F53" s="224">
        <v>81617</v>
      </c>
      <c r="G53" s="221">
        <v>81617</v>
      </c>
      <c r="H53" s="224"/>
      <c r="I53" s="221">
        <f>J53</f>
        <v>81617</v>
      </c>
      <c r="J53" s="225">
        <v>81617</v>
      </c>
      <c r="K53" s="236"/>
      <c r="L53" s="207"/>
      <c r="M53" s="207"/>
      <c r="N53" s="265" t="s">
        <v>206</v>
      </c>
      <c r="O53" s="153"/>
      <c r="P53" s="150"/>
    </row>
    <row r="54" spans="1:16" s="3" customFormat="1" ht="11.25" customHeight="1">
      <c r="A54" s="205">
        <v>31</v>
      </c>
      <c r="B54" s="161">
        <v>60016</v>
      </c>
      <c r="C54" s="161">
        <v>6060</v>
      </c>
      <c r="D54" s="157" t="s">
        <v>227</v>
      </c>
      <c r="E54" s="251">
        <v>2011</v>
      </c>
      <c r="F54" s="224">
        <v>46336</v>
      </c>
      <c r="G54" s="221">
        <v>46336</v>
      </c>
      <c r="H54" s="224"/>
      <c r="I54" s="221">
        <f>J54</f>
        <v>46336</v>
      </c>
      <c r="J54" s="225">
        <v>46336</v>
      </c>
      <c r="K54" s="236"/>
      <c r="L54" s="207"/>
      <c r="M54" s="207"/>
      <c r="N54" s="156" t="s">
        <v>206</v>
      </c>
      <c r="O54" s="153"/>
      <c r="P54" s="150"/>
    </row>
    <row r="55" spans="1:15" ht="15" customHeight="1">
      <c r="A55" s="193"/>
      <c r="B55" s="194"/>
      <c r="C55" s="179"/>
      <c r="D55" s="186" t="s">
        <v>166</v>
      </c>
      <c r="E55" s="250">
        <v>2011</v>
      </c>
      <c r="F55" s="219">
        <f>SUM(F56:F56)</f>
        <v>50000</v>
      </c>
      <c r="G55" s="219">
        <f>SUM(G56:G56)</f>
        <v>50000</v>
      </c>
      <c r="H55" s="219"/>
      <c r="I55" s="219">
        <f>J55</f>
        <v>50000</v>
      </c>
      <c r="J55" s="219">
        <f>SUM(J56:J56)</f>
        <v>50000</v>
      </c>
      <c r="K55" s="173">
        <f>SUM(K56:K56)</f>
        <v>0</v>
      </c>
      <c r="L55" s="173">
        <f>SUM(L56:L56)</f>
        <v>0</v>
      </c>
      <c r="M55" s="173">
        <f>SUM(M56:M56)</f>
        <v>0</v>
      </c>
      <c r="N55" s="187"/>
      <c r="O55" s="149">
        <f>J55+K55</f>
        <v>50000</v>
      </c>
    </row>
    <row r="56" spans="1:14" ht="12" customHeight="1">
      <c r="A56" s="161">
        <v>32</v>
      </c>
      <c r="B56" s="161">
        <v>70005</v>
      </c>
      <c r="C56" s="161">
        <v>6050</v>
      </c>
      <c r="D56" s="157" t="s">
        <v>175</v>
      </c>
      <c r="E56" s="248">
        <v>2011</v>
      </c>
      <c r="F56" s="224">
        <v>50000</v>
      </c>
      <c r="G56" s="221">
        <v>50000</v>
      </c>
      <c r="H56" s="224"/>
      <c r="I56" s="221">
        <f>J56</f>
        <v>50000</v>
      </c>
      <c r="J56" s="225">
        <v>50000</v>
      </c>
      <c r="K56" s="163"/>
      <c r="L56" s="167"/>
      <c r="M56" s="166"/>
      <c r="N56" s="156" t="s">
        <v>168</v>
      </c>
    </row>
    <row r="57" spans="1:14" ht="18.75" customHeight="1">
      <c r="A57" s="268"/>
      <c r="B57" s="268"/>
      <c r="C57" s="268"/>
      <c r="D57" s="323"/>
      <c r="E57" s="269"/>
      <c r="F57" s="270"/>
      <c r="G57" s="270"/>
      <c r="H57" s="270"/>
      <c r="I57" s="270"/>
      <c r="J57" s="270"/>
      <c r="K57" s="311"/>
      <c r="L57" s="335"/>
      <c r="M57" s="270"/>
      <c r="N57" s="320"/>
    </row>
    <row r="58" spans="1:14" ht="12" customHeight="1">
      <c r="A58" s="273"/>
      <c r="B58" s="273"/>
      <c r="C58" s="273"/>
      <c r="D58" s="274"/>
      <c r="E58" s="275"/>
      <c r="F58" s="278"/>
      <c r="G58" s="278"/>
      <c r="H58" s="278"/>
      <c r="I58" s="278"/>
      <c r="J58" s="278"/>
      <c r="K58" s="313"/>
      <c r="L58" s="336"/>
      <c r="M58" s="278"/>
      <c r="N58" s="321"/>
    </row>
    <row r="59" spans="1:14" ht="6" customHeight="1">
      <c r="A59" s="331"/>
      <c r="B59" s="331"/>
      <c r="C59" s="331"/>
      <c r="D59" s="324"/>
      <c r="E59" s="332"/>
      <c r="F59" s="339"/>
      <c r="G59" s="339"/>
      <c r="H59" s="339"/>
      <c r="I59" s="339"/>
      <c r="J59" s="339"/>
      <c r="K59" s="337"/>
      <c r="L59" s="338"/>
      <c r="M59" s="339"/>
      <c r="N59" s="322"/>
    </row>
    <row r="60" spans="1:14" ht="12" customHeight="1">
      <c r="A60" s="377" t="s">
        <v>1</v>
      </c>
      <c r="B60" s="369" t="s">
        <v>158</v>
      </c>
      <c r="C60" s="380" t="s">
        <v>162</v>
      </c>
      <c r="D60" s="369" t="s">
        <v>159</v>
      </c>
      <c r="E60" s="369" t="s">
        <v>212</v>
      </c>
      <c r="F60" s="369" t="s">
        <v>160</v>
      </c>
      <c r="G60" s="369" t="s">
        <v>188</v>
      </c>
      <c r="H60" s="369" t="str">
        <f>H8</f>
        <v>Zmiany Uchwałą Rady  Gminy Lesznowola</v>
      </c>
      <c r="I60" s="369" t="s">
        <v>223</v>
      </c>
      <c r="J60" s="374" t="s">
        <v>181</v>
      </c>
      <c r="K60" s="375"/>
      <c r="L60" s="375"/>
      <c r="M60" s="376"/>
      <c r="N60" s="369" t="s">
        <v>167</v>
      </c>
    </row>
    <row r="61" spans="1:14" ht="12" customHeight="1">
      <c r="A61" s="378"/>
      <c r="B61" s="371"/>
      <c r="C61" s="381"/>
      <c r="D61" s="371"/>
      <c r="E61" s="371"/>
      <c r="F61" s="371"/>
      <c r="G61" s="371"/>
      <c r="H61" s="371"/>
      <c r="I61" s="371"/>
      <c r="J61" s="372" t="s">
        <v>177</v>
      </c>
      <c r="K61" s="372" t="s">
        <v>222</v>
      </c>
      <c r="L61" s="369" t="s">
        <v>242</v>
      </c>
      <c r="M61" s="369" t="s">
        <v>182</v>
      </c>
      <c r="N61" s="371"/>
    </row>
    <row r="62" spans="1:14" ht="32.25" customHeight="1">
      <c r="A62" s="379"/>
      <c r="B62" s="370"/>
      <c r="C62" s="382"/>
      <c r="D62" s="370"/>
      <c r="E62" s="370"/>
      <c r="F62" s="370"/>
      <c r="G62" s="370"/>
      <c r="H62" s="370"/>
      <c r="I62" s="370"/>
      <c r="J62" s="373"/>
      <c r="K62" s="373"/>
      <c r="L62" s="370"/>
      <c r="M62" s="370"/>
      <c r="N62" s="370"/>
    </row>
    <row r="63" spans="1:14" ht="10.5" customHeight="1">
      <c r="A63" s="152">
        <v>1</v>
      </c>
      <c r="B63" s="152">
        <v>2</v>
      </c>
      <c r="C63" s="152">
        <v>3</v>
      </c>
      <c r="D63" s="152">
        <v>4</v>
      </c>
      <c r="E63" s="152">
        <v>5</v>
      </c>
      <c r="F63" s="152">
        <v>6</v>
      </c>
      <c r="G63" s="152">
        <v>7</v>
      </c>
      <c r="H63" s="152">
        <v>8</v>
      </c>
      <c r="I63" s="152">
        <v>9</v>
      </c>
      <c r="J63" s="152">
        <v>10</v>
      </c>
      <c r="K63" s="152">
        <v>11</v>
      </c>
      <c r="L63" s="152">
        <v>12</v>
      </c>
      <c r="M63" s="152">
        <v>13</v>
      </c>
      <c r="N63" s="152">
        <v>14</v>
      </c>
    </row>
    <row r="64" spans="1:15" ht="15" customHeight="1">
      <c r="A64" s="193"/>
      <c r="B64" s="194"/>
      <c r="C64" s="179"/>
      <c r="D64" s="186" t="s">
        <v>204</v>
      </c>
      <c r="E64" s="250">
        <v>2011</v>
      </c>
      <c r="F64" s="219">
        <f>SUM(F65:F67)</f>
        <v>2093429</v>
      </c>
      <c r="G64" s="219">
        <f aca="true" t="shared" si="3" ref="G64:L64">SUM(G65:G67)</f>
        <v>2093429</v>
      </c>
      <c r="H64" s="219">
        <f t="shared" si="3"/>
        <v>0</v>
      </c>
      <c r="I64" s="219">
        <f t="shared" si="3"/>
        <v>2093429</v>
      </c>
      <c r="J64" s="219">
        <f t="shared" si="3"/>
        <v>314014</v>
      </c>
      <c r="K64" s="219">
        <f t="shared" si="3"/>
        <v>0</v>
      </c>
      <c r="L64" s="219">
        <f t="shared" si="3"/>
        <v>0</v>
      </c>
      <c r="M64" s="173">
        <f>M65+M66</f>
        <v>1779415</v>
      </c>
      <c r="N64" s="187"/>
      <c r="O64" s="149">
        <f>J64+M64</f>
        <v>2093429</v>
      </c>
    </row>
    <row r="65" spans="1:14" ht="12" customHeight="1">
      <c r="A65" s="363">
        <v>33</v>
      </c>
      <c r="B65" s="363">
        <v>72095</v>
      </c>
      <c r="C65" s="298">
        <v>6057</v>
      </c>
      <c r="D65" s="365" t="s">
        <v>230</v>
      </c>
      <c r="E65" s="367">
        <v>2011</v>
      </c>
      <c r="F65" s="284">
        <v>1512503</v>
      </c>
      <c r="G65" s="217">
        <v>1512503</v>
      </c>
      <c r="H65" s="284"/>
      <c r="I65" s="217">
        <f>SUM(J65:M65)</f>
        <v>1512503</v>
      </c>
      <c r="J65" s="285"/>
      <c r="K65" s="286"/>
      <c r="L65" s="287"/>
      <c r="M65" s="285">
        <v>1512503</v>
      </c>
      <c r="N65" s="369" t="s">
        <v>171</v>
      </c>
    </row>
    <row r="66" spans="1:14" ht="11.25" customHeight="1">
      <c r="A66" s="383"/>
      <c r="B66" s="383"/>
      <c r="C66" s="299">
        <v>6059</v>
      </c>
      <c r="D66" s="384"/>
      <c r="E66" s="387"/>
      <c r="F66" s="288">
        <v>266912</v>
      </c>
      <c r="G66" s="289">
        <v>266912</v>
      </c>
      <c r="H66" s="288"/>
      <c r="I66" s="289">
        <f>SUM(J66:M66)</f>
        <v>266912</v>
      </c>
      <c r="J66" s="290"/>
      <c r="K66" s="291"/>
      <c r="L66" s="292"/>
      <c r="M66" s="290">
        <v>266912</v>
      </c>
      <c r="N66" s="371"/>
    </row>
    <row r="67" spans="1:14" ht="12" customHeight="1">
      <c r="A67" s="383"/>
      <c r="B67" s="383"/>
      <c r="C67" s="300">
        <v>6059</v>
      </c>
      <c r="D67" s="385"/>
      <c r="E67" s="368"/>
      <c r="F67" s="293">
        <v>314014</v>
      </c>
      <c r="G67" s="294">
        <v>314014</v>
      </c>
      <c r="H67" s="293"/>
      <c r="I67" s="294">
        <f>SUM(J67:M67)</f>
        <v>314014</v>
      </c>
      <c r="J67" s="295">
        <v>314014</v>
      </c>
      <c r="K67" s="296"/>
      <c r="L67" s="297"/>
      <c r="M67" s="295"/>
      <c r="N67" s="370"/>
    </row>
    <row r="68" spans="1:15" ht="15" customHeight="1">
      <c r="A68" s="189"/>
      <c r="B68" s="190"/>
      <c r="C68" s="191"/>
      <c r="D68" s="192" t="s">
        <v>165</v>
      </c>
      <c r="E68" s="252">
        <v>2011</v>
      </c>
      <c r="F68" s="219">
        <f>SUM(F69:F69)</f>
        <v>58639</v>
      </c>
      <c r="G68" s="227">
        <f>G69</f>
        <v>58639</v>
      </c>
      <c r="H68" s="219"/>
      <c r="I68" s="227">
        <f>J68</f>
        <v>58639</v>
      </c>
      <c r="J68" s="219">
        <f>SUM(J69:J69)</f>
        <v>58639</v>
      </c>
      <c r="K68" s="173">
        <f>SUM(K69:K69)</f>
        <v>0</v>
      </c>
      <c r="L68" s="173"/>
      <c r="M68" s="173"/>
      <c r="N68" s="187"/>
      <c r="O68" s="149"/>
    </row>
    <row r="69" spans="1:14" ht="11.25" customHeight="1">
      <c r="A69" s="164">
        <v>34</v>
      </c>
      <c r="B69" s="160">
        <v>75023</v>
      </c>
      <c r="C69" s="160">
        <v>6060</v>
      </c>
      <c r="D69" s="301" t="s">
        <v>231</v>
      </c>
      <c r="E69" s="248">
        <v>2011</v>
      </c>
      <c r="F69" s="224">
        <v>58639</v>
      </c>
      <c r="G69" s="221">
        <v>58639</v>
      </c>
      <c r="H69" s="224"/>
      <c r="I69" s="221">
        <f>J69</f>
        <v>58639</v>
      </c>
      <c r="J69" s="228">
        <v>58639</v>
      </c>
      <c r="K69" s="159"/>
      <c r="L69" s="158"/>
      <c r="M69" s="158"/>
      <c r="N69" s="34" t="s">
        <v>169</v>
      </c>
    </row>
    <row r="70" spans="1:14" ht="13.5" customHeight="1">
      <c r="A70" s="189"/>
      <c r="B70" s="190"/>
      <c r="C70" s="191"/>
      <c r="D70" s="192" t="s">
        <v>185</v>
      </c>
      <c r="E70" s="252">
        <v>2011</v>
      </c>
      <c r="F70" s="219">
        <f>SUM(F71:F71)</f>
        <v>25812</v>
      </c>
      <c r="G70" s="227">
        <f>G71</f>
        <v>22500</v>
      </c>
      <c r="H70" s="227">
        <f>H71</f>
        <v>3312</v>
      </c>
      <c r="I70" s="227">
        <f>J70</f>
        <v>25812</v>
      </c>
      <c r="J70" s="219">
        <f>SUM(J71:J71)</f>
        <v>25812</v>
      </c>
      <c r="K70" s="173">
        <f>SUM(K71:K71)</f>
        <v>0</v>
      </c>
      <c r="L70" s="173"/>
      <c r="M70" s="173"/>
      <c r="N70" s="187"/>
    </row>
    <row r="71" spans="1:14" ht="10.5" customHeight="1">
      <c r="A71" s="164">
        <v>35</v>
      </c>
      <c r="B71" s="160">
        <v>75412</v>
      </c>
      <c r="C71" s="160">
        <v>6060</v>
      </c>
      <c r="D71" s="357" t="s">
        <v>255</v>
      </c>
      <c r="E71" s="248">
        <v>2011</v>
      </c>
      <c r="F71" s="222">
        <v>25812</v>
      </c>
      <c r="G71" s="216">
        <v>22500</v>
      </c>
      <c r="H71" s="222">
        <v>3312</v>
      </c>
      <c r="I71" s="216">
        <f>J71</f>
        <v>25812</v>
      </c>
      <c r="J71" s="228">
        <v>25812</v>
      </c>
      <c r="K71" s="159"/>
      <c r="L71" s="158"/>
      <c r="M71" s="158"/>
      <c r="N71" s="34" t="s">
        <v>169</v>
      </c>
    </row>
    <row r="72" spans="1:15" ht="15" customHeight="1">
      <c r="A72" s="185"/>
      <c r="B72" s="185"/>
      <c r="C72" s="185"/>
      <c r="D72" s="186" t="s">
        <v>164</v>
      </c>
      <c r="E72" s="250" t="s">
        <v>215</v>
      </c>
      <c r="F72" s="219">
        <f>SUM(F73:F76)</f>
        <v>734790</v>
      </c>
      <c r="G72" s="219">
        <f>SUM(G73:G76)</f>
        <v>568522</v>
      </c>
      <c r="H72" s="219">
        <f>SUM(H73:H76)</f>
        <v>62000</v>
      </c>
      <c r="I72" s="219">
        <f>SUM(I73:I76)</f>
        <v>630522</v>
      </c>
      <c r="J72" s="219">
        <f>SUM(J73:J76)</f>
        <v>630522</v>
      </c>
      <c r="K72" s="173"/>
      <c r="L72" s="173"/>
      <c r="M72" s="173"/>
      <c r="N72" s="188"/>
      <c r="O72" s="149">
        <f>J72+K72+M72</f>
        <v>630522</v>
      </c>
    </row>
    <row r="73" spans="1:15" ht="10.5" customHeight="1">
      <c r="A73" s="215">
        <v>36</v>
      </c>
      <c r="B73" s="160">
        <v>80101</v>
      </c>
      <c r="C73" s="160">
        <v>6050</v>
      </c>
      <c r="D73" s="169" t="s">
        <v>208</v>
      </c>
      <c r="E73" s="248" t="s">
        <v>215</v>
      </c>
      <c r="F73" s="222">
        <v>601190</v>
      </c>
      <c r="G73" s="216">
        <v>496922</v>
      </c>
      <c r="H73" s="222"/>
      <c r="I73" s="216">
        <f>J73</f>
        <v>496922</v>
      </c>
      <c r="J73" s="226">
        <v>496922</v>
      </c>
      <c r="K73" s="159"/>
      <c r="L73" s="159"/>
      <c r="M73" s="203"/>
      <c r="N73" s="210" t="s">
        <v>209</v>
      </c>
      <c r="O73" s="155"/>
    </row>
    <row r="74" spans="1:15" ht="10.5" customHeight="1">
      <c r="A74" s="282">
        <v>37</v>
      </c>
      <c r="B74" s="161">
        <v>80101</v>
      </c>
      <c r="C74" s="161">
        <v>6050</v>
      </c>
      <c r="D74" s="157" t="s">
        <v>207</v>
      </c>
      <c r="E74" s="251">
        <v>2011</v>
      </c>
      <c r="F74" s="224">
        <v>64000</v>
      </c>
      <c r="G74" s="221">
        <v>64000</v>
      </c>
      <c r="H74" s="224"/>
      <c r="I74" s="221">
        <f>J74</f>
        <v>64000</v>
      </c>
      <c r="J74" s="166">
        <v>64000</v>
      </c>
      <c r="K74" s="159"/>
      <c r="L74" s="159"/>
      <c r="M74" s="203"/>
      <c r="N74" s="210" t="s">
        <v>209</v>
      </c>
      <c r="O74" s="283"/>
    </row>
    <row r="75" spans="1:15" ht="21" customHeight="1">
      <c r="A75" s="317">
        <v>38</v>
      </c>
      <c r="B75" s="161">
        <v>80101</v>
      </c>
      <c r="C75" s="161">
        <v>6060</v>
      </c>
      <c r="D75" s="157" t="s">
        <v>258</v>
      </c>
      <c r="E75" s="251">
        <v>2011</v>
      </c>
      <c r="F75" s="224">
        <v>62000</v>
      </c>
      <c r="G75" s="221"/>
      <c r="H75" s="224">
        <v>62000</v>
      </c>
      <c r="I75" s="221">
        <f>J75</f>
        <v>62000</v>
      </c>
      <c r="J75" s="166">
        <v>62000</v>
      </c>
      <c r="K75" s="159"/>
      <c r="L75" s="159"/>
      <c r="M75" s="203"/>
      <c r="N75" s="210" t="s">
        <v>229</v>
      </c>
      <c r="O75" s="321"/>
    </row>
    <row r="76" spans="1:15" ht="10.5" customHeight="1">
      <c r="A76" s="215">
        <v>39</v>
      </c>
      <c r="B76" s="161">
        <v>80104</v>
      </c>
      <c r="C76" s="161">
        <v>6060</v>
      </c>
      <c r="D76" s="157" t="s">
        <v>228</v>
      </c>
      <c r="E76" s="251">
        <v>2011</v>
      </c>
      <c r="F76" s="224">
        <v>7600</v>
      </c>
      <c r="G76" s="221">
        <v>7600</v>
      </c>
      <c r="H76" s="224"/>
      <c r="I76" s="221">
        <f>J76</f>
        <v>7600</v>
      </c>
      <c r="J76" s="166">
        <v>7600</v>
      </c>
      <c r="K76" s="159"/>
      <c r="L76" s="159"/>
      <c r="M76" s="203"/>
      <c r="N76" s="210" t="s">
        <v>229</v>
      </c>
      <c r="O76" s="155"/>
    </row>
    <row r="77" spans="1:15" ht="15" customHeight="1">
      <c r="A77" s="185"/>
      <c r="B77" s="185"/>
      <c r="C77" s="185"/>
      <c r="D77" s="186" t="s">
        <v>249</v>
      </c>
      <c r="E77" s="250"/>
      <c r="F77" s="219">
        <f>SUM(F78:F79)</f>
        <v>0</v>
      </c>
      <c r="G77" s="219">
        <f>G78+G79</f>
        <v>490000</v>
      </c>
      <c r="H77" s="219">
        <f>H78+H79</f>
        <v>-490000</v>
      </c>
      <c r="I77" s="219">
        <f>I78+I79</f>
        <v>0</v>
      </c>
      <c r="J77" s="219">
        <f>J79</f>
        <v>0</v>
      </c>
      <c r="K77" s="173"/>
      <c r="L77" s="173"/>
      <c r="M77" s="173">
        <f>M78</f>
        <v>0</v>
      </c>
      <c r="N77" s="188"/>
      <c r="O77" s="348"/>
    </row>
    <row r="78" spans="1:15" ht="10.5" customHeight="1">
      <c r="A78" s="363">
        <v>40</v>
      </c>
      <c r="B78" s="363">
        <v>85219</v>
      </c>
      <c r="C78" s="232">
        <v>6058</v>
      </c>
      <c r="D78" s="365" t="s">
        <v>250</v>
      </c>
      <c r="E78" s="367"/>
      <c r="F78" s="237"/>
      <c r="G78" s="238">
        <v>425000</v>
      </c>
      <c r="H78" s="237">
        <v>-425000</v>
      </c>
      <c r="I78" s="238"/>
      <c r="J78" s="349"/>
      <c r="K78" s="240"/>
      <c r="L78" s="350"/>
      <c r="M78" s="351"/>
      <c r="N78" s="369" t="s">
        <v>168</v>
      </c>
      <c r="O78" s="348"/>
    </row>
    <row r="79" spans="1:15" ht="10.5" customHeight="1">
      <c r="A79" s="364"/>
      <c r="B79" s="364"/>
      <c r="C79" s="352">
        <v>6059</v>
      </c>
      <c r="D79" s="366"/>
      <c r="E79" s="368"/>
      <c r="F79" s="243"/>
      <c r="G79" s="233">
        <v>65000</v>
      </c>
      <c r="H79" s="353">
        <v>-65000</v>
      </c>
      <c r="I79" s="233"/>
      <c r="J79" s="234"/>
      <c r="K79" s="354"/>
      <c r="L79" s="355"/>
      <c r="M79" s="356"/>
      <c r="N79" s="370"/>
      <c r="O79" s="348"/>
    </row>
    <row r="80" spans="1:15" ht="14.25" customHeight="1">
      <c r="A80" s="215"/>
      <c r="B80" s="194"/>
      <c r="C80" s="179"/>
      <c r="D80" s="186" t="s">
        <v>201</v>
      </c>
      <c r="E80" s="250" t="s">
        <v>213</v>
      </c>
      <c r="F80" s="219">
        <f>SUM(F81:F89)</f>
        <v>794518</v>
      </c>
      <c r="G80" s="219">
        <f>SUM(G81:G89)</f>
        <v>416500</v>
      </c>
      <c r="H80" s="219">
        <f>SUM(H81:H89)</f>
        <v>363988</v>
      </c>
      <c r="I80" s="219">
        <f>SUM(I81:I89)</f>
        <v>780488</v>
      </c>
      <c r="J80" s="219">
        <f>SUM(J81:J89)</f>
        <v>780488</v>
      </c>
      <c r="K80" s="173">
        <f>SUM(K81:K81)</f>
        <v>0</v>
      </c>
      <c r="L80" s="173">
        <f>SUM(L81:L81)</f>
        <v>0</v>
      </c>
      <c r="M80" s="173">
        <f>SUM(M81:M81)</f>
        <v>0</v>
      </c>
      <c r="N80" s="187"/>
      <c r="O80" s="155"/>
    </row>
    <row r="81" spans="1:15" ht="18" customHeight="1">
      <c r="A81" s="215">
        <v>41</v>
      </c>
      <c r="B81" s="161">
        <v>90015</v>
      </c>
      <c r="C81" s="161">
        <v>6050</v>
      </c>
      <c r="D81" s="169" t="s">
        <v>217</v>
      </c>
      <c r="E81" s="248">
        <v>2011</v>
      </c>
      <c r="F81" s="222">
        <v>8500</v>
      </c>
      <c r="G81" s="216">
        <v>8500</v>
      </c>
      <c r="H81" s="222"/>
      <c r="I81" s="216">
        <f>J81</f>
        <v>8500</v>
      </c>
      <c r="J81" s="225">
        <v>8500</v>
      </c>
      <c r="K81" s="163"/>
      <c r="L81" s="167"/>
      <c r="M81" s="166"/>
      <c r="N81" s="156" t="s">
        <v>168</v>
      </c>
      <c r="O81" s="155"/>
    </row>
    <row r="82" spans="1:15" ht="18" customHeight="1">
      <c r="A82" s="305">
        <v>42</v>
      </c>
      <c r="B82" s="161">
        <v>90015</v>
      </c>
      <c r="C82" s="161">
        <v>6050</v>
      </c>
      <c r="D82" s="303" t="s">
        <v>234</v>
      </c>
      <c r="E82" s="302">
        <v>2011</v>
      </c>
      <c r="F82" s="222">
        <v>279000</v>
      </c>
      <c r="G82" s="216">
        <v>279000</v>
      </c>
      <c r="H82" s="222"/>
      <c r="I82" s="216">
        <f>J82</f>
        <v>279000</v>
      </c>
      <c r="J82" s="225">
        <v>279000</v>
      </c>
      <c r="K82" s="163"/>
      <c r="L82" s="167"/>
      <c r="M82" s="166"/>
      <c r="N82" s="304" t="s">
        <v>168</v>
      </c>
      <c r="O82" s="307"/>
    </row>
    <row r="83" spans="1:15" ht="18" customHeight="1">
      <c r="A83" s="360">
        <v>43</v>
      </c>
      <c r="B83" s="161">
        <v>90015</v>
      </c>
      <c r="C83" s="161">
        <v>6050</v>
      </c>
      <c r="D83" s="361" t="s">
        <v>257</v>
      </c>
      <c r="E83" s="358">
        <v>2011</v>
      </c>
      <c r="F83" s="222">
        <v>10000</v>
      </c>
      <c r="G83" s="216"/>
      <c r="H83" s="222">
        <v>10000</v>
      </c>
      <c r="I83" s="216">
        <f>J83</f>
        <v>10000</v>
      </c>
      <c r="J83" s="225">
        <v>10000</v>
      </c>
      <c r="K83" s="163"/>
      <c r="L83" s="167"/>
      <c r="M83" s="166"/>
      <c r="N83" s="359" t="s">
        <v>168</v>
      </c>
      <c r="O83" s="362"/>
    </row>
    <row r="84" spans="1:15" ht="18" customHeight="1">
      <c r="A84" s="360">
        <v>44</v>
      </c>
      <c r="B84" s="161">
        <v>90015</v>
      </c>
      <c r="C84" s="161">
        <v>6050</v>
      </c>
      <c r="D84" s="346" t="s">
        <v>248</v>
      </c>
      <c r="E84" s="344">
        <v>2011</v>
      </c>
      <c r="F84" s="222">
        <v>73000</v>
      </c>
      <c r="G84" s="216"/>
      <c r="H84" s="222">
        <v>73000</v>
      </c>
      <c r="I84" s="216">
        <f>J84</f>
        <v>73000</v>
      </c>
      <c r="J84" s="225">
        <v>73000</v>
      </c>
      <c r="K84" s="163"/>
      <c r="L84" s="167"/>
      <c r="M84" s="166"/>
      <c r="N84" s="345" t="s">
        <v>168</v>
      </c>
      <c r="O84" s="347"/>
    </row>
    <row r="85" spans="1:15" ht="21.75" customHeight="1">
      <c r="A85" s="360">
        <v>45</v>
      </c>
      <c r="B85" s="161">
        <v>90015</v>
      </c>
      <c r="C85" s="161">
        <v>6050</v>
      </c>
      <c r="D85" s="316" t="s">
        <v>243</v>
      </c>
      <c r="E85" s="319">
        <v>2011</v>
      </c>
      <c r="F85" s="222">
        <v>71700</v>
      </c>
      <c r="G85" s="216"/>
      <c r="H85" s="222">
        <v>71700</v>
      </c>
      <c r="I85" s="216">
        <f>J85</f>
        <v>71700</v>
      </c>
      <c r="J85" s="225">
        <v>71700</v>
      </c>
      <c r="K85" s="163"/>
      <c r="L85" s="167"/>
      <c r="M85" s="166"/>
      <c r="N85" s="318" t="s">
        <v>168</v>
      </c>
      <c r="O85" s="321"/>
    </row>
    <row r="86" spans="1:15" ht="18" customHeight="1">
      <c r="A86" s="360">
        <v>46</v>
      </c>
      <c r="B86" s="161">
        <v>90015</v>
      </c>
      <c r="C86" s="161">
        <v>6050</v>
      </c>
      <c r="D86" s="316" t="s">
        <v>244</v>
      </c>
      <c r="E86" s="319">
        <v>2011</v>
      </c>
      <c r="F86" s="222">
        <v>71600</v>
      </c>
      <c r="G86" s="216"/>
      <c r="H86" s="222">
        <v>71600</v>
      </c>
      <c r="I86" s="216">
        <f>J86</f>
        <v>71600</v>
      </c>
      <c r="J86" s="225">
        <v>71600</v>
      </c>
      <c r="K86" s="163"/>
      <c r="L86" s="167"/>
      <c r="M86" s="166"/>
      <c r="N86" s="318" t="s">
        <v>168</v>
      </c>
      <c r="O86" s="321"/>
    </row>
    <row r="87" spans="1:15" ht="20.25" customHeight="1">
      <c r="A87" s="360">
        <v>47</v>
      </c>
      <c r="B87" s="161">
        <v>90015</v>
      </c>
      <c r="C87" s="161">
        <v>6050</v>
      </c>
      <c r="D87" s="303" t="s">
        <v>235</v>
      </c>
      <c r="E87" s="248">
        <v>2011</v>
      </c>
      <c r="F87" s="222">
        <v>55000</v>
      </c>
      <c r="G87" s="216">
        <v>55000</v>
      </c>
      <c r="H87" s="222"/>
      <c r="I87" s="216">
        <f>J87</f>
        <v>55000</v>
      </c>
      <c r="J87" s="225">
        <v>55000</v>
      </c>
      <c r="K87" s="163"/>
      <c r="L87" s="167"/>
      <c r="M87" s="166"/>
      <c r="N87" s="156" t="s">
        <v>168</v>
      </c>
      <c r="O87" s="155"/>
    </row>
    <row r="88" spans="1:15" ht="20.25" customHeight="1">
      <c r="A88" s="360">
        <v>48</v>
      </c>
      <c r="B88" s="161">
        <v>90015</v>
      </c>
      <c r="C88" s="161">
        <v>6050</v>
      </c>
      <c r="D88" s="316" t="s">
        <v>245</v>
      </c>
      <c r="E88" s="319">
        <v>2011</v>
      </c>
      <c r="F88" s="222">
        <v>137688</v>
      </c>
      <c r="G88" s="216"/>
      <c r="H88" s="222">
        <v>137688</v>
      </c>
      <c r="I88" s="216">
        <f>J88</f>
        <v>137688</v>
      </c>
      <c r="J88" s="225">
        <v>137688</v>
      </c>
      <c r="K88" s="163"/>
      <c r="L88" s="167"/>
      <c r="M88" s="166"/>
      <c r="N88" s="318" t="s">
        <v>168</v>
      </c>
      <c r="O88" s="321"/>
    </row>
    <row r="89" spans="1:15" ht="21" customHeight="1">
      <c r="A89" s="360">
        <v>49</v>
      </c>
      <c r="B89" s="161">
        <v>90015</v>
      </c>
      <c r="C89" s="161">
        <v>6050</v>
      </c>
      <c r="D89" s="169" t="s">
        <v>200</v>
      </c>
      <c r="E89" s="248" t="s">
        <v>213</v>
      </c>
      <c r="F89" s="222">
        <v>88030</v>
      </c>
      <c r="G89" s="216">
        <v>74000</v>
      </c>
      <c r="H89" s="222"/>
      <c r="I89" s="216">
        <f>J89</f>
        <v>74000</v>
      </c>
      <c r="J89" s="225">
        <v>74000</v>
      </c>
      <c r="K89" s="163"/>
      <c r="L89" s="167"/>
      <c r="M89" s="166"/>
      <c r="N89" s="156" t="s">
        <v>168</v>
      </c>
      <c r="O89" s="155"/>
    </row>
    <row r="90" spans="1:15" ht="15" customHeight="1">
      <c r="A90" s="215"/>
      <c r="B90" s="185"/>
      <c r="C90" s="185"/>
      <c r="D90" s="186" t="s">
        <v>210</v>
      </c>
      <c r="E90" s="250" t="s">
        <v>216</v>
      </c>
      <c r="F90" s="219">
        <f>SUM(F91:F93)</f>
        <v>1533691</v>
      </c>
      <c r="G90" s="219">
        <f>SUM(G91:G93)</f>
        <v>1326080</v>
      </c>
      <c r="H90" s="219">
        <f>SUM(H91:H93)</f>
        <v>100000</v>
      </c>
      <c r="I90" s="219">
        <f>SUM(I91:I93)</f>
        <v>1426080</v>
      </c>
      <c r="J90" s="219">
        <f>SUM(J91:J93)</f>
        <v>1126080</v>
      </c>
      <c r="K90" s="173"/>
      <c r="L90" s="173"/>
      <c r="M90" s="173">
        <f>M92</f>
        <v>300000</v>
      </c>
      <c r="N90" s="188"/>
      <c r="O90" s="155"/>
    </row>
    <row r="91" spans="1:15" ht="15.75" customHeight="1">
      <c r="A91" s="363">
        <v>50</v>
      </c>
      <c r="B91" s="389">
        <v>92109</v>
      </c>
      <c r="C91" s="232">
        <v>6050</v>
      </c>
      <c r="D91" s="399" t="s">
        <v>256</v>
      </c>
      <c r="E91" s="367" t="s">
        <v>216</v>
      </c>
      <c r="F91" s="237">
        <v>138611</v>
      </c>
      <c r="G91" s="238">
        <v>31000</v>
      </c>
      <c r="H91" s="237"/>
      <c r="I91" s="238">
        <f>J91</f>
        <v>31000</v>
      </c>
      <c r="J91" s="239">
        <v>31000</v>
      </c>
      <c r="K91" s="240"/>
      <c r="L91" s="241"/>
      <c r="M91" s="242"/>
      <c r="N91" s="369" t="s">
        <v>171</v>
      </c>
      <c r="O91" s="155"/>
    </row>
    <row r="92" spans="1:15" ht="14.25" customHeight="1">
      <c r="A92" s="383"/>
      <c r="B92" s="390"/>
      <c r="C92" s="235">
        <v>6058</v>
      </c>
      <c r="D92" s="400"/>
      <c r="E92" s="387"/>
      <c r="F92" s="254">
        <v>300000</v>
      </c>
      <c r="G92" s="255">
        <v>300000</v>
      </c>
      <c r="H92" s="254"/>
      <c r="I92" s="255">
        <v>300000</v>
      </c>
      <c r="J92" s="256"/>
      <c r="K92" s="257"/>
      <c r="L92" s="258"/>
      <c r="M92" s="259">
        <v>300000</v>
      </c>
      <c r="N92" s="371"/>
      <c r="O92" s="155"/>
    </row>
    <row r="93" spans="1:15" ht="14.25" customHeight="1">
      <c r="A93" s="364"/>
      <c r="B93" s="391"/>
      <c r="C93" s="247">
        <v>6059</v>
      </c>
      <c r="D93" s="401"/>
      <c r="E93" s="368"/>
      <c r="F93" s="243">
        <f>I93</f>
        <v>1095080</v>
      </c>
      <c r="G93" s="233">
        <v>995080</v>
      </c>
      <c r="H93" s="243">
        <v>100000</v>
      </c>
      <c r="I93" s="233">
        <f>J93</f>
        <v>1095080</v>
      </c>
      <c r="J93" s="234">
        <v>1095080</v>
      </c>
      <c r="K93" s="244"/>
      <c r="L93" s="245"/>
      <c r="M93" s="246"/>
      <c r="N93" s="370"/>
      <c r="O93" s="155"/>
    </row>
    <row r="94" spans="1:15" ht="14.25" customHeight="1">
      <c r="A94" s="268"/>
      <c r="B94" s="268"/>
      <c r="C94" s="268"/>
      <c r="D94" s="323"/>
      <c r="E94" s="269"/>
      <c r="F94" s="271"/>
      <c r="G94" s="272"/>
      <c r="H94" s="271"/>
      <c r="I94" s="272"/>
      <c r="J94" s="310"/>
      <c r="K94" s="340"/>
      <c r="L94" s="335"/>
      <c r="M94" s="270"/>
      <c r="N94" s="320"/>
      <c r="O94" s="321"/>
    </row>
    <row r="95" spans="1:15" ht="14.25" customHeight="1">
      <c r="A95" s="273"/>
      <c r="B95" s="273"/>
      <c r="C95" s="273"/>
      <c r="D95" s="274"/>
      <c r="E95" s="275"/>
      <c r="F95" s="276"/>
      <c r="G95" s="277"/>
      <c r="H95" s="276"/>
      <c r="I95" s="277"/>
      <c r="J95" s="312"/>
      <c r="K95" s="341"/>
      <c r="L95" s="336"/>
      <c r="M95" s="278"/>
      <c r="N95" s="321"/>
      <c r="O95" s="321"/>
    </row>
    <row r="96" spans="1:15" ht="14.25" customHeight="1">
      <c r="A96" s="273"/>
      <c r="B96" s="273"/>
      <c r="C96" s="273"/>
      <c r="D96" s="274"/>
      <c r="E96" s="275"/>
      <c r="F96" s="276"/>
      <c r="G96" s="277"/>
      <c r="H96" s="276"/>
      <c r="I96" s="277"/>
      <c r="J96" s="312"/>
      <c r="K96" s="341"/>
      <c r="L96" s="336"/>
      <c r="M96" s="278"/>
      <c r="N96" s="321"/>
      <c r="O96" s="321"/>
    </row>
    <row r="97" spans="1:15" ht="14.25" customHeight="1">
      <c r="A97" s="377" t="s">
        <v>1</v>
      </c>
      <c r="B97" s="369" t="s">
        <v>158</v>
      </c>
      <c r="C97" s="380" t="s">
        <v>162</v>
      </c>
      <c r="D97" s="369" t="s">
        <v>159</v>
      </c>
      <c r="E97" s="369" t="s">
        <v>212</v>
      </c>
      <c r="F97" s="369" t="s">
        <v>160</v>
      </c>
      <c r="G97" s="369" t="s">
        <v>188</v>
      </c>
      <c r="H97" s="369">
        <f>H44</f>
        <v>0</v>
      </c>
      <c r="I97" s="369" t="s">
        <v>223</v>
      </c>
      <c r="J97" s="374" t="s">
        <v>181</v>
      </c>
      <c r="K97" s="375"/>
      <c r="L97" s="375"/>
      <c r="M97" s="376"/>
      <c r="N97" s="369" t="s">
        <v>167</v>
      </c>
      <c r="O97" s="321"/>
    </row>
    <row r="98" spans="1:15" ht="14.25" customHeight="1">
      <c r="A98" s="378"/>
      <c r="B98" s="371"/>
      <c r="C98" s="381"/>
      <c r="D98" s="371"/>
      <c r="E98" s="371"/>
      <c r="F98" s="371"/>
      <c r="G98" s="371"/>
      <c r="H98" s="371"/>
      <c r="I98" s="371"/>
      <c r="J98" s="372" t="s">
        <v>177</v>
      </c>
      <c r="K98" s="372" t="s">
        <v>222</v>
      </c>
      <c r="L98" s="369" t="s">
        <v>242</v>
      </c>
      <c r="M98" s="369" t="s">
        <v>182</v>
      </c>
      <c r="N98" s="371"/>
      <c r="O98" s="321"/>
    </row>
    <row r="99" spans="1:15" ht="14.25" customHeight="1">
      <c r="A99" s="379"/>
      <c r="B99" s="370"/>
      <c r="C99" s="382"/>
      <c r="D99" s="370"/>
      <c r="E99" s="370"/>
      <c r="F99" s="370"/>
      <c r="G99" s="370"/>
      <c r="H99" s="370"/>
      <c r="I99" s="370"/>
      <c r="J99" s="373"/>
      <c r="K99" s="373"/>
      <c r="L99" s="370"/>
      <c r="M99" s="370"/>
      <c r="N99" s="370"/>
      <c r="O99" s="321"/>
    </row>
    <row r="100" spans="1:15" ht="14.25" customHeight="1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52">
        <v>10</v>
      </c>
      <c r="K100" s="152">
        <v>11</v>
      </c>
      <c r="L100" s="152">
        <v>12</v>
      </c>
      <c r="M100" s="152">
        <v>13</v>
      </c>
      <c r="N100" s="152">
        <v>14</v>
      </c>
      <c r="O100" s="321"/>
    </row>
    <row r="101" spans="1:15" ht="15" customHeight="1">
      <c r="A101" s="204" t="s">
        <v>225</v>
      </c>
      <c r="B101" s="176" t="s">
        <v>183</v>
      </c>
      <c r="C101" s="177"/>
      <c r="D101" s="178"/>
      <c r="E101" s="253">
        <v>2011</v>
      </c>
      <c r="F101" s="230">
        <f>SUM(F102:F107)</f>
        <v>942134</v>
      </c>
      <c r="G101" s="230">
        <f>SUM(G102:G107)</f>
        <v>907134</v>
      </c>
      <c r="H101" s="230">
        <f>SUM(H102:H107)</f>
        <v>35000</v>
      </c>
      <c r="I101" s="230">
        <f>SUM(I102:I107)</f>
        <v>942134</v>
      </c>
      <c r="J101" s="230">
        <f>SUM(J102:J107)</f>
        <v>942134</v>
      </c>
      <c r="K101" s="151"/>
      <c r="L101" s="151"/>
      <c r="M101" s="151"/>
      <c r="N101" s="171"/>
      <c r="O101" s="175"/>
    </row>
    <row r="102" spans="1:15" ht="12" customHeight="1">
      <c r="A102" s="211">
        <v>51</v>
      </c>
      <c r="B102" s="165" t="s">
        <v>161</v>
      </c>
      <c r="C102" s="161">
        <v>6610</v>
      </c>
      <c r="D102" s="157" t="s">
        <v>186</v>
      </c>
      <c r="E102" s="248">
        <v>2011</v>
      </c>
      <c r="F102" s="224">
        <v>10000</v>
      </c>
      <c r="G102" s="229">
        <v>10000</v>
      </c>
      <c r="H102" s="261"/>
      <c r="I102" s="229">
        <f aca="true" t="shared" si="4" ref="I102:I107">J102</f>
        <v>10000</v>
      </c>
      <c r="J102" s="225">
        <v>10000</v>
      </c>
      <c r="K102" s="163"/>
      <c r="L102" s="162"/>
      <c r="M102" s="163"/>
      <c r="N102" s="156" t="s">
        <v>171</v>
      </c>
      <c r="O102" s="175"/>
    </row>
    <row r="103" spans="1:15" ht="40.5" customHeight="1">
      <c r="A103" s="201">
        <v>52</v>
      </c>
      <c r="B103" s="161">
        <v>15011</v>
      </c>
      <c r="C103" s="161">
        <v>6639</v>
      </c>
      <c r="D103" s="157" t="s">
        <v>178</v>
      </c>
      <c r="E103" s="248">
        <v>2011</v>
      </c>
      <c r="F103" s="224">
        <f>I103</f>
        <v>27045</v>
      </c>
      <c r="G103" s="229">
        <v>27045</v>
      </c>
      <c r="H103" s="261"/>
      <c r="I103" s="229">
        <f t="shared" si="4"/>
        <v>27045</v>
      </c>
      <c r="J103" s="225">
        <v>27045</v>
      </c>
      <c r="K103" s="163"/>
      <c r="L103" s="162"/>
      <c r="M103" s="163"/>
      <c r="N103" s="156" t="s">
        <v>179</v>
      </c>
      <c r="O103" s="175"/>
    </row>
    <row r="104" spans="1:15" ht="19.5" customHeight="1">
      <c r="A104" s="211">
        <v>53</v>
      </c>
      <c r="B104" s="161">
        <v>60013</v>
      </c>
      <c r="C104" s="161">
        <v>6300</v>
      </c>
      <c r="D104" s="157" t="s">
        <v>176</v>
      </c>
      <c r="E104" s="248">
        <v>2011</v>
      </c>
      <c r="F104" s="224">
        <f>I104</f>
        <v>765563</v>
      </c>
      <c r="G104" s="229">
        <v>765563</v>
      </c>
      <c r="H104" s="261"/>
      <c r="I104" s="229">
        <f t="shared" si="4"/>
        <v>765563</v>
      </c>
      <c r="J104" s="225">
        <v>765563</v>
      </c>
      <c r="K104" s="163"/>
      <c r="L104" s="162"/>
      <c r="M104" s="163"/>
      <c r="N104" s="156" t="s">
        <v>171</v>
      </c>
      <c r="O104" s="175"/>
    </row>
    <row r="105" spans="1:15" ht="12.75" customHeight="1">
      <c r="A105" s="201">
        <v>54</v>
      </c>
      <c r="B105" s="161">
        <v>60013</v>
      </c>
      <c r="C105" s="161">
        <v>6300</v>
      </c>
      <c r="D105" s="157" t="s">
        <v>184</v>
      </c>
      <c r="E105" s="248">
        <v>2011</v>
      </c>
      <c r="F105" s="224">
        <v>93940</v>
      </c>
      <c r="G105" s="229">
        <v>93940</v>
      </c>
      <c r="H105" s="261"/>
      <c r="I105" s="229">
        <f t="shared" si="4"/>
        <v>93940</v>
      </c>
      <c r="J105" s="225">
        <v>93940</v>
      </c>
      <c r="K105" s="163"/>
      <c r="L105" s="162"/>
      <c r="M105" s="163"/>
      <c r="N105" s="156" t="s">
        <v>171</v>
      </c>
      <c r="O105" s="175"/>
    </row>
    <row r="106" spans="1:15" ht="33.75" customHeight="1">
      <c r="A106" s="201">
        <v>55</v>
      </c>
      <c r="B106" s="161">
        <v>75095</v>
      </c>
      <c r="C106" s="161">
        <v>6639</v>
      </c>
      <c r="D106" s="157" t="s">
        <v>180</v>
      </c>
      <c r="E106" s="342">
        <v>2011</v>
      </c>
      <c r="F106" s="224">
        <v>10586</v>
      </c>
      <c r="G106" s="229">
        <v>10586</v>
      </c>
      <c r="H106" s="261"/>
      <c r="I106" s="229">
        <f t="shared" si="4"/>
        <v>10586</v>
      </c>
      <c r="J106" s="225">
        <v>10586</v>
      </c>
      <c r="K106" s="163"/>
      <c r="L106" s="162"/>
      <c r="M106" s="163"/>
      <c r="N106" s="343" t="s">
        <v>179</v>
      </c>
      <c r="O106" s="175"/>
    </row>
    <row r="107" spans="1:15" ht="15" customHeight="1" thickBot="1">
      <c r="A107" s="201">
        <v>56</v>
      </c>
      <c r="B107" s="161">
        <v>75404</v>
      </c>
      <c r="C107" s="161">
        <v>6170</v>
      </c>
      <c r="D107" s="157" t="s">
        <v>246</v>
      </c>
      <c r="E107" s="248">
        <v>2011</v>
      </c>
      <c r="F107" s="224">
        <v>35000</v>
      </c>
      <c r="G107" s="229"/>
      <c r="H107" s="261">
        <v>35000</v>
      </c>
      <c r="I107" s="229">
        <f t="shared" si="4"/>
        <v>35000</v>
      </c>
      <c r="J107" s="225">
        <v>35000</v>
      </c>
      <c r="K107" s="163"/>
      <c r="L107" s="162"/>
      <c r="M107" s="163"/>
      <c r="N107" s="156" t="s">
        <v>179</v>
      </c>
      <c r="O107" s="175"/>
    </row>
    <row r="108" spans="1:17" ht="24" customHeight="1" thickBot="1" thickTop="1">
      <c r="A108" s="392" t="s">
        <v>226</v>
      </c>
      <c r="B108" s="393"/>
      <c r="C108" s="393"/>
      <c r="D108" s="394"/>
      <c r="E108" s="249"/>
      <c r="F108" s="231">
        <f aca="true" t="shared" si="5" ref="F108:N108">F101+F12</f>
        <v>19327141</v>
      </c>
      <c r="G108" s="231">
        <f t="shared" si="5"/>
        <v>16611193</v>
      </c>
      <c r="H108" s="231">
        <f t="shared" si="5"/>
        <v>731100</v>
      </c>
      <c r="I108" s="231">
        <f t="shared" si="5"/>
        <v>17342293</v>
      </c>
      <c r="J108" s="231">
        <f t="shared" si="5"/>
        <v>8262878</v>
      </c>
      <c r="K108" s="174">
        <f t="shared" si="5"/>
        <v>7000000</v>
      </c>
      <c r="L108" s="174">
        <f t="shared" si="5"/>
        <v>0</v>
      </c>
      <c r="M108" s="174">
        <f t="shared" si="5"/>
        <v>2079415</v>
      </c>
      <c r="N108" s="174">
        <f t="shared" si="5"/>
        <v>0</v>
      </c>
      <c r="O108" s="172">
        <f>G108+H108</f>
        <v>17342293</v>
      </c>
      <c r="P108" s="149">
        <f>O108-I108</f>
        <v>0</v>
      </c>
      <c r="Q108" s="149">
        <f>O108-P108</f>
        <v>17342293</v>
      </c>
    </row>
    <row r="109" ht="4.5" customHeight="1" thickTop="1"/>
    <row r="110" spans="1:15" ht="13.5" customHeight="1">
      <c r="A110" s="200"/>
      <c r="B110" s="208"/>
      <c r="C110" s="208"/>
      <c r="D110" s="208"/>
      <c r="E110" s="208"/>
      <c r="F110" s="208"/>
      <c r="G110" s="208"/>
      <c r="H110" s="208"/>
      <c r="I110" s="397"/>
      <c r="J110" s="398"/>
      <c r="K110" s="279"/>
      <c r="L110" s="208"/>
      <c r="M110" s="208"/>
      <c r="N110" s="208"/>
      <c r="O110" s="149">
        <f>M108+L108+K108+J108</f>
        <v>17342293</v>
      </c>
    </row>
    <row r="111" spans="1:15" ht="13.5" customHeight="1">
      <c r="A111" s="199"/>
      <c r="B111" s="395"/>
      <c r="C111" s="396"/>
      <c r="D111" s="396"/>
      <c r="E111" s="396"/>
      <c r="F111" s="396"/>
      <c r="G111" s="396"/>
      <c r="H111" s="396"/>
      <c r="I111" s="396"/>
      <c r="J111" s="396"/>
      <c r="K111" s="208"/>
      <c r="L111" s="208"/>
      <c r="M111" s="208"/>
      <c r="N111" s="208"/>
      <c r="O111" s="149">
        <f>G108+H108</f>
        <v>17342293</v>
      </c>
    </row>
    <row r="112" spans="1:15" ht="25.5" customHeight="1">
      <c r="A112" s="388"/>
      <c r="B112" s="388"/>
      <c r="C112" s="388"/>
      <c r="D112" s="388"/>
      <c r="E112" s="388"/>
      <c r="F112" s="388"/>
      <c r="G112" s="260"/>
      <c r="H112" s="260"/>
      <c r="I112" s="198"/>
      <c r="J112" s="198"/>
      <c r="K112" s="208"/>
      <c r="L112" s="208"/>
      <c r="M112" s="208"/>
      <c r="N112" s="208"/>
      <c r="O112" s="149"/>
    </row>
    <row r="113" spans="1:15" ht="13.5" customHeight="1">
      <c r="A113" s="199"/>
      <c r="B113" s="212"/>
      <c r="C113" s="212"/>
      <c r="D113" s="213"/>
      <c r="E113" s="213"/>
      <c r="F113" s="213"/>
      <c r="G113" s="213"/>
      <c r="H113" s="213"/>
      <c r="I113" s="198"/>
      <c r="J113" s="198"/>
      <c r="K113" s="208"/>
      <c r="L113" s="208"/>
      <c r="M113" s="208"/>
      <c r="N113" s="208"/>
      <c r="O113" s="149"/>
    </row>
    <row r="114" spans="1:15" ht="13.5" customHeight="1">
      <c r="A114" s="199"/>
      <c r="B114" s="212"/>
      <c r="C114" s="212"/>
      <c r="D114" s="213"/>
      <c r="E114" s="213"/>
      <c r="F114" s="213"/>
      <c r="G114" s="213"/>
      <c r="H114" s="213"/>
      <c r="I114" s="198"/>
      <c r="J114" s="198"/>
      <c r="K114" s="208"/>
      <c r="L114" s="208"/>
      <c r="M114" s="208"/>
      <c r="N114" s="208"/>
      <c r="O114" s="149"/>
    </row>
    <row r="115" spans="1:14" ht="13.5" customHeight="1">
      <c r="A115" s="199"/>
      <c r="B115" s="212"/>
      <c r="C115" s="212"/>
      <c r="D115" s="212"/>
      <c r="E115" s="212"/>
      <c r="F115" s="212"/>
      <c r="G115" s="212"/>
      <c r="H115" s="212"/>
      <c r="I115" s="198"/>
      <c r="J115" s="198"/>
      <c r="K115" s="198"/>
      <c r="L115" s="198"/>
      <c r="M115" s="198"/>
      <c r="N115" s="198"/>
    </row>
  </sheetData>
  <sheetProtection/>
  <mergeCells count="80">
    <mergeCell ref="N91:N93"/>
    <mergeCell ref="E91:E93"/>
    <mergeCell ref="D91:D93"/>
    <mergeCell ref="A6:M6"/>
    <mergeCell ref="F8:F10"/>
    <mergeCell ref="L9:L10"/>
    <mergeCell ref="K9:K10"/>
    <mergeCell ref="A8:A10"/>
    <mergeCell ref="B8:B10"/>
    <mergeCell ref="I8:I10"/>
    <mergeCell ref="D8:D10"/>
    <mergeCell ref="C8:C10"/>
    <mergeCell ref="E8:E10"/>
    <mergeCell ref="G8:G10"/>
    <mergeCell ref="H8:H10"/>
    <mergeCell ref="A65:A67"/>
    <mergeCell ref="K32:K33"/>
    <mergeCell ref="A112:F112"/>
    <mergeCell ref="B91:B93"/>
    <mergeCell ref="A91:A93"/>
    <mergeCell ref="A108:D108"/>
    <mergeCell ref="B111:J111"/>
    <mergeCell ref="I110:J110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E31:E33"/>
    <mergeCell ref="B65:B67"/>
    <mergeCell ref="D65:D67"/>
    <mergeCell ref="N8:N10"/>
    <mergeCell ref="M9:M10"/>
    <mergeCell ref="J9:J10"/>
    <mergeCell ref="J8:M8"/>
    <mergeCell ref="N65:N67"/>
    <mergeCell ref="E65:E67"/>
    <mergeCell ref="F31:F33"/>
    <mergeCell ref="G31:G33"/>
    <mergeCell ref="H31:H33"/>
    <mergeCell ref="I31:I33"/>
    <mergeCell ref="J31:M31"/>
    <mergeCell ref="N31:N33"/>
    <mergeCell ref="J32:J33"/>
    <mergeCell ref="L32:L33"/>
    <mergeCell ref="M32:M33"/>
    <mergeCell ref="A60:A62"/>
    <mergeCell ref="B60:B62"/>
    <mergeCell ref="C60:C62"/>
    <mergeCell ref="D60:D62"/>
    <mergeCell ref="E60:E62"/>
    <mergeCell ref="F60:F62"/>
    <mergeCell ref="G60:G62"/>
    <mergeCell ref="H60:H62"/>
    <mergeCell ref="I60:I62"/>
    <mergeCell ref="J60:M60"/>
    <mergeCell ref="A31:A33"/>
    <mergeCell ref="B31:B33"/>
    <mergeCell ref="C31:C33"/>
    <mergeCell ref="D31:D33"/>
    <mergeCell ref="N60:N62"/>
    <mergeCell ref="J61:J62"/>
    <mergeCell ref="K61:K62"/>
    <mergeCell ref="L61:L62"/>
    <mergeCell ref="M61:M62"/>
    <mergeCell ref="N97:N99"/>
    <mergeCell ref="J98:J99"/>
    <mergeCell ref="K98:K99"/>
    <mergeCell ref="L98:L99"/>
    <mergeCell ref="M98:M99"/>
    <mergeCell ref="J97:M97"/>
    <mergeCell ref="A78:A79"/>
    <mergeCell ref="B78:B79"/>
    <mergeCell ref="D78:D79"/>
    <mergeCell ref="E78:E79"/>
    <mergeCell ref="N78:N79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02" t="s">
        <v>93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05" t="s">
        <v>1</v>
      </c>
      <c r="B10" s="404" t="s">
        <v>0</v>
      </c>
      <c r="C10" s="404" t="s">
        <v>7</v>
      </c>
      <c r="D10" s="404" t="s">
        <v>8</v>
      </c>
      <c r="E10" s="374" t="s">
        <v>9</v>
      </c>
      <c r="F10" s="369" t="s">
        <v>96</v>
      </c>
      <c r="G10" s="411" t="s">
        <v>98</v>
      </c>
      <c r="H10" s="406" t="s">
        <v>86</v>
      </c>
      <c r="I10" s="411"/>
      <c r="J10" s="411"/>
      <c r="K10" s="411"/>
      <c r="L10" s="411"/>
      <c r="M10" s="411"/>
      <c r="N10" s="411"/>
      <c r="O10" s="411"/>
      <c r="P10" s="414"/>
    </row>
    <row r="11" spans="1:16" s="2" customFormat="1" ht="12.75" customHeight="1" thickBot="1">
      <c r="A11" s="405"/>
      <c r="B11" s="404"/>
      <c r="C11" s="404"/>
      <c r="D11" s="404"/>
      <c r="E11" s="374"/>
      <c r="F11" s="371"/>
      <c r="G11" s="412"/>
      <c r="H11" s="415">
        <v>2003</v>
      </c>
      <c r="I11" s="416"/>
      <c r="J11" s="416"/>
      <c r="K11" s="416"/>
      <c r="L11" s="416"/>
      <c r="M11" s="417"/>
      <c r="N11" s="418">
        <v>2004</v>
      </c>
      <c r="O11" s="419"/>
      <c r="P11" s="5">
        <v>2005</v>
      </c>
    </row>
    <row r="12" spans="1:16" s="2" customFormat="1" ht="9.75" customHeight="1" thickTop="1">
      <c r="A12" s="405"/>
      <c r="B12" s="404"/>
      <c r="C12" s="404"/>
      <c r="D12" s="404"/>
      <c r="E12" s="374"/>
      <c r="F12" s="371"/>
      <c r="G12" s="412"/>
      <c r="H12" s="420" t="s">
        <v>95</v>
      </c>
      <c r="I12" s="408" t="s">
        <v>13</v>
      </c>
      <c r="J12" s="413"/>
      <c r="K12" s="413"/>
      <c r="L12" s="413"/>
      <c r="M12" s="422"/>
      <c r="N12" s="411" t="s">
        <v>16</v>
      </c>
      <c r="O12" s="423"/>
      <c r="P12" s="404" t="s">
        <v>16</v>
      </c>
    </row>
    <row r="13" spans="1:16" s="2" customFormat="1" ht="9.75" customHeight="1">
      <c r="A13" s="405"/>
      <c r="B13" s="404"/>
      <c r="C13" s="404"/>
      <c r="D13" s="404"/>
      <c r="E13" s="374"/>
      <c r="F13" s="371"/>
      <c r="G13" s="412"/>
      <c r="H13" s="421"/>
      <c r="I13" s="426" t="s">
        <v>14</v>
      </c>
      <c r="J13" s="374" t="s">
        <v>12</v>
      </c>
      <c r="K13" s="375"/>
      <c r="L13" s="375"/>
      <c r="M13" s="428"/>
      <c r="N13" s="412"/>
      <c r="O13" s="424"/>
      <c r="P13" s="404"/>
    </row>
    <row r="14" spans="1:16" s="2" customFormat="1" ht="29.25">
      <c r="A14" s="405"/>
      <c r="B14" s="404"/>
      <c r="C14" s="404"/>
      <c r="D14" s="404"/>
      <c r="E14" s="374"/>
      <c r="F14" s="370"/>
      <c r="G14" s="413"/>
      <c r="H14" s="421"/>
      <c r="I14" s="427"/>
      <c r="J14" s="34" t="s">
        <v>10</v>
      </c>
      <c r="K14" s="34" t="s">
        <v>11</v>
      </c>
      <c r="L14" s="374" t="s">
        <v>15</v>
      </c>
      <c r="M14" s="428"/>
      <c r="N14" s="413"/>
      <c r="O14" s="425"/>
      <c r="P14" s="404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29">
        <v>12</v>
      </c>
      <c r="M15" s="430"/>
      <c r="N15" s="431">
        <v>13</v>
      </c>
      <c r="O15" s="432"/>
      <c r="P15" s="48">
        <v>14</v>
      </c>
    </row>
    <row r="16" spans="1:16" ht="10.5" hidden="1" thickTop="1">
      <c r="A16" s="378">
        <v>1</v>
      </c>
      <c r="B16" s="378" t="s">
        <v>26</v>
      </c>
      <c r="C16" s="384" t="s">
        <v>27</v>
      </c>
      <c r="D16" s="378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79"/>
      <c r="B17" s="379"/>
      <c r="C17" s="366"/>
      <c r="D17" s="379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77">
        <v>2</v>
      </c>
      <c r="B18" s="377" t="s">
        <v>6</v>
      </c>
      <c r="C18" s="365" t="s">
        <v>105</v>
      </c>
      <c r="D18" s="377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79"/>
      <c r="B19" s="379"/>
      <c r="C19" s="366"/>
      <c r="D19" s="379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77">
        <v>3</v>
      </c>
      <c r="B20" s="377" t="s">
        <v>81</v>
      </c>
      <c r="C20" s="365" t="s">
        <v>107</v>
      </c>
      <c r="D20" s="377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79"/>
      <c r="B21" s="379"/>
      <c r="C21" s="366"/>
      <c r="D21" s="379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77">
        <v>4</v>
      </c>
      <c r="B22" s="377" t="s">
        <v>26</v>
      </c>
      <c r="C22" s="365" t="s">
        <v>28</v>
      </c>
      <c r="D22" s="377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79"/>
      <c r="B23" s="379"/>
      <c r="C23" s="366"/>
      <c r="D23" s="379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77">
        <v>5</v>
      </c>
      <c r="B24" s="378" t="s">
        <v>26</v>
      </c>
      <c r="C24" s="384" t="s">
        <v>104</v>
      </c>
      <c r="D24" s="378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79"/>
      <c r="B25" s="379"/>
      <c r="C25" s="366"/>
      <c r="D25" s="379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77">
        <v>6</v>
      </c>
      <c r="B26" s="378" t="s">
        <v>26</v>
      </c>
      <c r="C26" s="384" t="s">
        <v>29</v>
      </c>
      <c r="D26" s="378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79"/>
      <c r="B27" s="379"/>
      <c r="C27" s="366"/>
      <c r="D27" s="379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77">
        <v>7</v>
      </c>
      <c r="B28" s="378" t="s">
        <v>6</v>
      </c>
      <c r="C28" s="384" t="s">
        <v>130</v>
      </c>
      <c r="D28" s="378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79"/>
      <c r="B29" s="379"/>
      <c r="C29" s="366"/>
      <c r="D29" s="379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77">
        <v>8</v>
      </c>
      <c r="B30" s="378" t="s">
        <v>26</v>
      </c>
      <c r="C30" s="384" t="s">
        <v>31</v>
      </c>
      <c r="D30" s="378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78"/>
      <c r="B31" s="378"/>
      <c r="C31" s="384"/>
      <c r="D31" s="378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79"/>
      <c r="B32" s="379"/>
      <c r="C32" s="366"/>
      <c r="D32" s="379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77">
        <v>9</v>
      </c>
      <c r="B33" s="377" t="s">
        <v>6</v>
      </c>
      <c r="C33" s="365" t="s">
        <v>30</v>
      </c>
      <c r="D33" s="377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79"/>
      <c r="B34" s="433"/>
      <c r="C34" s="433"/>
      <c r="D34" s="433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77">
        <v>10</v>
      </c>
      <c r="B35" s="378" t="s">
        <v>26</v>
      </c>
      <c r="C35" s="384" t="s">
        <v>33</v>
      </c>
      <c r="D35" s="378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79"/>
      <c r="B36" s="379"/>
      <c r="C36" s="366"/>
      <c r="D36" s="379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77">
        <v>11</v>
      </c>
      <c r="B37" s="378" t="s">
        <v>26</v>
      </c>
      <c r="C37" s="384" t="s">
        <v>88</v>
      </c>
      <c r="D37" s="378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79"/>
      <c r="B38" s="379"/>
      <c r="C38" s="366"/>
      <c r="D38" s="379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77">
        <v>12</v>
      </c>
      <c r="B39" s="378" t="s">
        <v>26</v>
      </c>
      <c r="C39" s="384" t="s">
        <v>3</v>
      </c>
      <c r="D39" s="378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79"/>
      <c r="B40" s="379"/>
      <c r="C40" s="366"/>
      <c r="D40" s="379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77">
        <v>13</v>
      </c>
      <c r="B41" s="378" t="s">
        <v>26</v>
      </c>
      <c r="C41" s="384" t="s">
        <v>34</v>
      </c>
      <c r="D41" s="378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79"/>
      <c r="B42" s="379"/>
      <c r="C42" s="366"/>
      <c r="D42" s="379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77">
        <v>14</v>
      </c>
      <c r="B43" s="378" t="s">
        <v>26</v>
      </c>
      <c r="C43" s="384" t="s">
        <v>62</v>
      </c>
      <c r="D43" s="378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79"/>
      <c r="B44" s="379"/>
      <c r="C44" s="366"/>
      <c r="D44" s="379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77">
        <v>15</v>
      </c>
      <c r="B45" s="378" t="s">
        <v>26</v>
      </c>
      <c r="C45" s="384" t="s">
        <v>35</v>
      </c>
      <c r="D45" s="378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79"/>
      <c r="B46" s="379"/>
      <c r="C46" s="366"/>
      <c r="D46" s="379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77">
        <v>16</v>
      </c>
      <c r="B47" s="378" t="s">
        <v>26</v>
      </c>
      <c r="C47" s="384" t="s">
        <v>4</v>
      </c>
      <c r="D47" s="378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78"/>
      <c r="B48" s="378"/>
      <c r="C48" s="384"/>
      <c r="D48" s="378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78" t="s">
        <v>1</v>
      </c>
      <c r="B52" s="371" t="s">
        <v>0</v>
      </c>
      <c r="C52" s="371" t="s">
        <v>7</v>
      </c>
      <c r="D52" s="371" t="s">
        <v>8</v>
      </c>
      <c r="E52" s="407" t="s">
        <v>9</v>
      </c>
      <c r="F52" s="371" t="s">
        <v>96</v>
      </c>
      <c r="G52" s="412" t="s">
        <v>98</v>
      </c>
      <c r="H52" s="407" t="s">
        <v>86</v>
      </c>
      <c r="I52" s="412"/>
      <c r="J52" s="412"/>
      <c r="K52" s="412"/>
      <c r="L52" s="412"/>
      <c r="M52" s="412"/>
      <c r="N52" s="412"/>
      <c r="O52" s="412"/>
      <c r="P52" s="434"/>
    </row>
    <row r="53" spans="1:16" s="2" customFormat="1" ht="12.75" customHeight="1" hidden="1" thickBot="1">
      <c r="A53" s="378"/>
      <c r="B53" s="371"/>
      <c r="C53" s="371"/>
      <c r="D53" s="371"/>
      <c r="E53" s="407"/>
      <c r="F53" s="371"/>
      <c r="G53" s="412"/>
      <c r="H53" s="415">
        <v>2003</v>
      </c>
      <c r="I53" s="416"/>
      <c r="J53" s="416"/>
      <c r="K53" s="416"/>
      <c r="L53" s="416"/>
      <c r="M53" s="417"/>
      <c r="N53" s="435">
        <v>2004</v>
      </c>
      <c r="O53" s="419"/>
      <c r="P53" s="5">
        <v>2005</v>
      </c>
    </row>
    <row r="54" spans="1:16" s="2" customFormat="1" ht="9.75" customHeight="1" hidden="1" thickTop="1">
      <c r="A54" s="378"/>
      <c r="B54" s="371"/>
      <c r="C54" s="371"/>
      <c r="D54" s="371"/>
      <c r="E54" s="407"/>
      <c r="F54" s="371"/>
      <c r="G54" s="412"/>
      <c r="H54" s="420" t="s">
        <v>95</v>
      </c>
      <c r="I54" s="436" t="s">
        <v>13</v>
      </c>
      <c r="J54" s="437"/>
      <c r="K54" s="437"/>
      <c r="L54" s="437"/>
      <c r="M54" s="438"/>
      <c r="N54" s="439" t="s">
        <v>16</v>
      </c>
      <c r="O54" s="414"/>
      <c r="P54" s="369" t="s">
        <v>16</v>
      </c>
    </row>
    <row r="55" spans="1:16" s="2" customFormat="1" ht="9.75" customHeight="1" hidden="1">
      <c r="A55" s="378"/>
      <c r="B55" s="371"/>
      <c r="C55" s="371"/>
      <c r="D55" s="371"/>
      <c r="E55" s="407"/>
      <c r="F55" s="371"/>
      <c r="G55" s="412"/>
      <c r="H55" s="421"/>
      <c r="I55" s="426" t="s">
        <v>14</v>
      </c>
      <c r="J55" s="374" t="s">
        <v>12</v>
      </c>
      <c r="K55" s="375"/>
      <c r="L55" s="375"/>
      <c r="M55" s="428"/>
      <c r="N55" s="440"/>
      <c r="O55" s="434"/>
      <c r="P55" s="371"/>
    </row>
    <row r="56" spans="1:16" s="2" customFormat="1" ht="29.25" hidden="1">
      <c r="A56" s="379"/>
      <c r="B56" s="370"/>
      <c r="C56" s="370"/>
      <c r="D56" s="370"/>
      <c r="E56" s="408"/>
      <c r="F56" s="370"/>
      <c r="G56" s="413"/>
      <c r="H56" s="421"/>
      <c r="I56" s="427"/>
      <c r="J56" s="34" t="s">
        <v>10</v>
      </c>
      <c r="K56" s="34" t="s">
        <v>11</v>
      </c>
      <c r="L56" s="374" t="s">
        <v>15</v>
      </c>
      <c r="M56" s="428"/>
      <c r="N56" s="441"/>
      <c r="O56" s="442"/>
      <c r="P56" s="370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29">
        <v>12</v>
      </c>
      <c r="M57" s="430"/>
      <c r="N57" s="431">
        <v>13</v>
      </c>
      <c r="O57" s="432"/>
      <c r="P57" s="48">
        <v>14</v>
      </c>
    </row>
    <row r="58" spans="1:16" ht="10.5" hidden="1" thickTop="1">
      <c r="A58" s="378">
        <v>17</v>
      </c>
      <c r="B58" s="378" t="s">
        <v>26</v>
      </c>
      <c r="C58" s="384" t="s">
        <v>5</v>
      </c>
      <c r="D58" s="378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79"/>
      <c r="B59" s="379"/>
      <c r="C59" s="366"/>
      <c r="D59" s="379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77">
        <v>18</v>
      </c>
      <c r="B60" s="377" t="s">
        <v>6</v>
      </c>
      <c r="C60" s="365" t="s">
        <v>36</v>
      </c>
      <c r="D60" s="377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79"/>
      <c r="B61" s="379"/>
      <c r="C61" s="366"/>
      <c r="D61" s="379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78">
        <v>19</v>
      </c>
      <c r="B62" s="378" t="s">
        <v>6</v>
      </c>
      <c r="C62" s="384" t="s">
        <v>91</v>
      </c>
      <c r="D62" s="378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78"/>
      <c r="B63" s="378"/>
      <c r="C63" s="384"/>
      <c r="D63" s="378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95" t="s">
        <v>131</v>
      </c>
      <c r="B64" s="496"/>
      <c r="C64" s="449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97"/>
      <c r="B65" s="498"/>
      <c r="C65" s="451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99" t="s">
        <v>133</v>
      </c>
      <c r="B66" s="500"/>
      <c r="C66" s="503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43">
        <f t="shared" si="0"/>
        <v>1699278</v>
      </c>
      <c r="M66" s="444"/>
      <c r="N66" s="445">
        <f>SUM(N16,N18,N20,N22,N24,N26,N28,N30,N33,N35,N37,N39,N41,N43,N45,N47,N58,N60,N62)</f>
        <v>4004000</v>
      </c>
      <c r="O66" s="446"/>
      <c r="P66" s="148">
        <f>SUM(P16,P18,P20,P22,P24,P26,P28,P30,P33,P35,P37,P39,P41,P43,P45,P47,P58,P60,P62)</f>
        <v>300000</v>
      </c>
    </row>
    <row r="67" spans="1:16" ht="9.75" customHeight="1" thickBot="1">
      <c r="A67" s="501"/>
      <c r="B67" s="502"/>
      <c r="C67" s="461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47">
        <f>SUM(N17,N19,N21,N23,N25,N27,N29,N31,N32,N34,N36,N38,N40,N42,N44,N46,N48,N59,N61,N63)</f>
        <v>10620000</v>
      </c>
      <c r="O67" s="448"/>
      <c r="P67" s="87">
        <f>SUM(P17,P19,P21,P23,P25,P27,P29,P31,P32,P34,P36,P38,P40,P42,P44,P46,P48,P59,P61,P63)</f>
        <v>1400000</v>
      </c>
    </row>
    <row r="68" spans="1:16" ht="9.75" hidden="1">
      <c r="A68" s="377">
        <v>20</v>
      </c>
      <c r="B68" s="377" t="s">
        <v>2</v>
      </c>
      <c r="C68" s="365" t="s">
        <v>37</v>
      </c>
      <c r="D68" s="377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79"/>
      <c r="B69" s="379"/>
      <c r="C69" s="366"/>
      <c r="D69" s="379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77">
        <v>21</v>
      </c>
      <c r="B70" s="377" t="s">
        <v>2</v>
      </c>
      <c r="C70" s="365" t="s">
        <v>38</v>
      </c>
      <c r="D70" s="377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79"/>
      <c r="B71" s="379"/>
      <c r="C71" s="366"/>
      <c r="D71" s="379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77">
        <v>22</v>
      </c>
      <c r="B72" s="378" t="s">
        <v>2</v>
      </c>
      <c r="C72" s="365" t="s">
        <v>39</v>
      </c>
      <c r="D72" s="377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79"/>
      <c r="B73" s="379"/>
      <c r="C73" s="366"/>
      <c r="D73" s="379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77">
        <v>23</v>
      </c>
      <c r="B74" s="378" t="s">
        <v>2</v>
      </c>
      <c r="C74" s="365" t="s">
        <v>19</v>
      </c>
      <c r="D74" s="377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79"/>
      <c r="B75" s="379"/>
      <c r="C75" s="366"/>
      <c r="D75" s="379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77">
        <v>24</v>
      </c>
      <c r="B76" s="378" t="s">
        <v>2</v>
      </c>
      <c r="C76" s="365" t="s">
        <v>40</v>
      </c>
      <c r="D76" s="377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79"/>
      <c r="B77" s="379"/>
      <c r="C77" s="366"/>
      <c r="D77" s="379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77">
        <v>25</v>
      </c>
      <c r="B78" s="378" t="s">
        <v>2</v>
      </c>
      <c r="C78" s="365" t="s">
        <v>63</v>
      </c>
      <c r="D78" s="377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79"/>
      <c r="B79" s="379"/>
      <c r="C79" s="366"/>
      <c r="D79" s="379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77">
        <v>26</v>
      </c>
      <c r="B80" s="378" t="s">
        <v>6</v>
      </c>
      <c r="C80" s="384" t="s">
        <v>41</v>
      </c>
      <c r="D80" s="378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79"/>
      <c r="B81" s="379"/>
      <c r="C81" s="366"/>
      <c r="D81" s="379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77">
        <v>27</v>
      </c>
      <c r="B82" s="378" t="s">
        <v>6</v>
      </c>
      <c r="C82" s="384" t="s">
        <v>42</v>
      </c>
      <c r="D82" s="378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79"/>
      <c r="B83" s="379"/>
      <c r="C83" s="366"/>
      <c r="D83" s="379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77">
        <v>28</v>
      </c>
      <c r="B84" s="378" t="s">
        <v>6</v>
      </c>
      <c r="C84" s="384" t="s">
        <v>43</v>
      </c>
      <c r="D84" s="378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79"/>
      <c r="B85" s="379"/>
      <c r="C85" s="366"/>
      <c r="D85" s="379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77">
        <v>29</v>
      </c>
      <c r="B86" s="378" t="s">
        <v>6</v>
      </c>
      <c r="C86" s="384" t="s">
        <v>109</v>
      </c>
      <c r="D86" s="378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79"/>
      <c r="B87" s="379"/>
      <c r="C87" s="366"/>
      <c r="D87" s="379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77">
        <v>30</v>
      </c>
      <c r="B88" s="377" t="s">
        <v>6</v>
      </c>
      <c r="C88" s="365" t="s">
        <v>44</v>
      </c>
      <c r="D88" s="377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79"/>
      <c r="B89" s="379"/>
      <c r="C89" s="366"/>
      <c r="D89" s="379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77">
        <v>31</v>
      </c>
      <c r="B90" s="377" t="s">
        <v>6</v>
      </c>
      <c r="C90" s="365" t="s">
        <v>46</v>
      </c>
      <c r="D90" s="377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79"/>
      <c r="B91" s="379"/>
      <c r="C91" s="366"/>
      <c r="D91" s="379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77">
        <v>32</v>
      </c>
      <c r="B92" s="377" t="s">
        <v>6</v>
      </c>
      <c r="C92" s="365" t="s">
        <v>64</v>
      </c>
      <c r="D92" s="377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79"/>
      <c r="B93" s="379"/>
      <c r="C93" s="366"/>
      <c r="D93" s="379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77">
        <v>33</v>
      </c>
      <c r="B94" s="377" t="s">
        <v>6</v>
      </c>
      <c r="C94" s="365" t="s">
        <v>65</v>
      </c>
      <c r="D94" s="377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79"/>
      <c r="B95" s="379"/>
      <c r="C95" s="366"/>
      <c r="D95" s="379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77">
        <v>34</v>
      </c>
      <c r="B96" s="378" t="s">
        <v>6</v>
      </c>
      <c r="C96" s="365" t="s">
        <v>49</v>
      </c>
      <c r="D96" s="377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79"/>
      <c r="B97" s="379"/>
      <c r="C97" s="433"/>
      <c r="D97" s="433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77">
        <v>35</v>
      </c>
      <c r="B98" s="378" t="s">
        <v>6</v>
      </c>
      <c r="C98" s="365" t="s">
        <v>51</v>
      </c>
      <c r="D98" s="377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79"/>
      <c r="B99" s="379"/>
      <c r="C99" s="433"/>
      <c r="D99" s="433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77">
        <v>36</v>
      </c>
      <c r="B100" s="377" t="s">
        <v>6</v>
      </c>
      <c r="C100" s="365" t="s">
        <v>66</v>
      </c>
      <c r="D100" s="377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78"/>
      <c r="B101" s="378"/>
      <c r="C101" s="384"/>
      <c r="D101" s="378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78" t="s">
        <v>1</v>
      </c>
      <c r="B105" s="371" t="s">
        <v>0</v>
      </c>
      <c r="C105" s="371" t="s">
        <v>7</v>
      </c>
      <c r="D105" s="371" t="s">
        <v>8</v>
      </c>
      <c r="E105" s="407" t="s">
        <v>9</v>
      </c>
      <c r="F105" s="371" t="s">
        <v>96</v>
      </c>
      <c r="G105" s="412" t="s">
        <v>98</v>
      </c>
      <c r="H105" s="407" t="s">
        <v>86</v>
      </c>
      <c r="I105" s="412"/>
      <c r="J105" s="412"/>
      <c r="K105" s="412"/>
      <c r="L105" s="412"/>
      <c r="M105" s="412"/>
      <c r="N105" s="412"/>
      <c r="O105" s="412"/>
      <c r="P105" s="434"/>
    </row>
    <row r="106" spans="1:16" s="2" customFormat="1" ht="12.75" customHeight="1" hidden="1" thickBot="1">
      <c r="A106" s="378"/>
      <c r="B106" s="371"/>
      <c r="C106" s="371"/>
      <c r="D106" s="371"/>
      <c r="E106" s="407"/>
      <c r="F106" s="371"/>
      <c r="G106" s="412"/>
      <c r="H106" s="415">
        <v>2003</v>
      </c>
      <c r="I106" s="416"/>
      <c r="J106" s="416"/>
      <c r="K106" s="416"/>
      <c r="L106" s="416"/>
      <c r="M106" s="417"/>
      <c r="N106" s="435">
        <v>2004</v>
      </c>
      <c r="O106" s="419"/>
      <c r="P106" s="5">
        <v>2005</v>
      </c>
    </row>
    <row r="107" spans="1:16" s="2" customFormat="1" ht="9.75" customHeight="1" hidden="1" thickTop="1">
      <c r="A107" s="378"/>
      <c r="B107" s="371"/>
      <c r="C107" s="371"/>
      <c r="D107" s="371"/>
      <c r="E107" s="407"/>
      <c r="F107" s="371"/>
      <c r="G107" s="412"/>
      <c r="H107" s="420" t="s">
        <v>95</v>
      </c>
      <c r="I107" s="436" t="s">
        <v>13</v>
      </c>
      <c r="J107" s="437"/>
      <c r="K107" s="437"/>
      <c r="L107" s="437"/>
      <c r="M107" s="438"/>
      <c r="N107" s="439" t="s">
        <v>16</v>
      </c>
      <c r="O107" s="414"/>
      <c r="P107" s="369" t="s">
        <v>16</v>
      </c>
    </row>
    <row r="108" spans="1:16" s="2" customFormat="1" ht="9.75" customHeight="1" hidden="1">
      <c r="A108" s="378"/>
      <c r="B108" s="371"/>
      <c r="C108" s="371"/>
      <c r="D108" s="371"/>
      <c r="E108" s="407"/>
      <c r="F108" s="371"/>
      <c r="G108" s="412"/>
      <c r="H108" s="421"/>
      <c r="I108" s="426" t="s">
        <v>14</v>
      </c>
      <c r="J108" s="374" t="s">
        <v>12</v>
      </c>
      <c r="K108" s="375"/>
      <c r="L108" s="375"/>
      <c r="M108" s="428"/>
      <c r="N108" s="440"/>
      <c r="O108" s="434"/>
      <c r="P108" s="371"/>
    </row>
    <row r="109" spans="1:16" s="2" customFormat="1" ht="29.25" hidden="1">
      <c r="A109" s="379"/>
      <c r="B109" s="370"/>
      <c r="C109" s="370"/>
      <c r="D109" s="370"/>
      <c r="E109" s="408"/>
      <c r="F109" s="370"/>
      <c r="G109" s="413"/>
      <c r="H109" s="421"/>
      <c r="I109" s="427"/>
      <c r="J109" s="34" t="s">
        <v>10</v>
      </c>
      <c r="K109" s="34" t="s">
        <v>11</v>
      </c>
      <c r="L109" s="374" t="s">
        <v>15</v>
      </c>
      <c r="M109" s="428"/>
      <c r="N109" s="441"/>
      <c r="O109" s="442"/>
      <c r="P109" s="370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29">
        <v>12</v>
      </c>
      <c r="M110" s="430"/>
      <c r="N110" s="431">
        <v>13</v>
      </c>
      <c r="O110" s="432"/>
      <c r="P110" s="48">
        <v>14</v>
      </c>
    </row>
    <row r="111" spans="1:16" ht="9.75" customHeight="1" hidden="1" thickTop="1">
      <c r="A111" s="378">
        <v>37</v>
      </c>
      <c r="B111" s="378" t="s">
        <v>6</v>
      </c>
      <c r="C111" s="384" t="s">
        <v>47</v>
      </c>
      <c r="D111" s="378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79"/>
      <c r="B112" s="379"/>
      <c r="C112" s="366"/>
      <c r="D112" s="379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77">
        <v>38</v>
      </c>
      <c r="B113" s="377" t="s">
        <v>6</v>
      </c>
      <c r="C113" s="365" t="s">
        <v>48</v>
      </c>
      <c r="D113" s="377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79"/>
      <c r="B114" s="379"/>
      <c r="C114" s="366"/>
      <c r="D114" s="379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77">
        <v>39</v>
      </c>
      <c r="B115" s="378" t="s">
        <v>6</v>
      </c>
      <c r="C115" s="365" t="s">
        <v>50</v>
      </c>
      <c r="D115" s="377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79"/>
      <c r="B116" s="379"/>
      <c r="C116" s="433"/>
      <c r="D116" s="433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77">
        <v>40</v>
      </c>
      <c r="B117" s="378" t="s">
        <v>6</v>
      </c>
      <c r="C117" s="384" t="s">
        <v>68</v>
      </c>
      <c r="D117" s="378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79"/>
      <c r="B118" s="378"/>
      <c r="C118" s="384"/>
      <c r="D118" s="378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77">
        <v>41</v>
      </c>
      <c r="B119" s="377" t="s">
        <v>81</v>
      </c>
      <c r="C119" s="365" t="s">
        <v>82</v>
      </c>
      <c r="D119" s="377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79"/>
      <c r="B120" s="379"/>
      <c r="C120" s="366"/>
      <c r="D120" s="379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77">
        <v>42</v>
      </c>
      <c r="B121" s="378" t="s">
        <v>6</v>
      </c>
      <c r="C121" s="384" t="s">
        <v>67</v>
      </c>
      <c r="D121" s="378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79"/>
      <c r="B122" s="379"/>
      <c r="C122" s="366"/>
      <c r="D122" s="378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49" t="s">
        <v>135</v>
      </c>
      <c r="B123" s="450"/>
      <c r="C123" s="453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51"/>
      <c r="B124" s="452"/>
      <c r="C124" s="454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62" t="s">
        <v>136</v>
      </c>
      <c r="B125" s="463"/>
      <c r="C125" s="468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43">
        <f t="shared" si="1"/>
        <v>0</v>
      </c>
      <c r="M125" s="444"/>
      <c r="N125" s="446">
        <f>SUM(N68,N70,N72,N74,N76,N78,N80,N82,N84,N86,N88,N90,N92,N94,N96,N98,N100,N111,N113,N115,N117,N119,N121)</f>
        <v>4399000</v>
      </c>
      <c r="O125" s="455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64"/>
      <c r="B126" s="465"/>
      <c r="C126" s="469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56">
        <f>SUM(N69,N71,N73,N75,N77,N79,N81,N83,N85,N87,N89,N91,N93,N95,N97,N99,N101,N112,N114,N116,N118,N120,N122)</f>
        <v>0</v>
      </c>
      <c r="O126" s="457"/>
      <c r="P126" s="119">
        <f>SUM(P69,P71,P73,P75,P77,P79,P81,P83,P85,P87,P89,P91,P93,P95,P97,P99,P101,P112,P114,P116,P118,P120,P122)</f>
        <v>0</v>
      </c>
    </row>
    <row r="127" spans="1:16" ht="9.75" hidden="1">
      <c r="A127" s="378">
        <v>43</v>
      </c>
      <c r="B127" s="378" t="s">
        <v>2</v>
      </c>
      <c r="C127" s="384" t="s">
        <v>89</v>
      </c>
      <c r="D127" s="378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79"/>
      <c r="B128" s="379"/>
      <c r="C128" s="366"/>
      <c r="D128" s="379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78">
        <v>44</v>
      </c>
      <c r="B129" s="378" t="s">
        <v>6</v>
      </c>
      <c r="C129" s="384" t="s">
        <v>75</v>
      </c>
      <c r="D129" s="378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79"/>
      <c r="B130" s="379"/>
      <c r="C130" s="366"/>
      <c r="D130" s="378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49" t="s">
        <v>139</v>
      </c>
      <c r="B131" s="450"/>
      <c r="C131" s="458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51"/>
      <c r="B132" s="452"/>
      <c r="C132" s="459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62" t="s">
        <v>141</v>
      </c>
      <c r="B133" s="463"/>
      <c r="C133" s="460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70">
        <f t="shared" si="2"/>
        <v>0</v>
      </c>
      <c r="M133" s="471"/>
      <c r="N133" s="446">
        <f>SUM(N127,N129)</f>
        <v>429000</v>
      </c>
      <c r="O133" s="455"/>
      <c r="P133" s="148">
        <f>SUM(P127,P129)</f>
        <v>5700000</v>
      </c>
    </row>
    <row r="134" spans="1:16" ht="9.75" customHeight="1" thickBot="1">
      <c r="A134" s="464"/>
      <c r="B134" s="465"/>
      <c r="C134" s="461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66">
        <f>SUM(N128,N130)</f>
        <v>0</v>
      </c>
      <c r="O134" s="467"/>
      <c r="P134" s="87">
        <f>SUM(P128,P130)</f>
        <v>0</v>
      </c>
    </row>
    <row r="135" spans="1:16" ht="9.75" hidden="1">
      <c r="A135" s="378">
        <v>45</v>
      </c>
      <c r="B135" s="378" t="s">
        <v>6</v>
      </c>
      <c r="C135" s="384" t="s">
        <v>99</v>
      </c>
      <c r="D135" s="378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79"/>
      <c r="B136" s="379"/>
      <c r="C136" s="366"/>
      <c r="D136" s="379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78">
        <v>46</v>
      </c>
      <c r="B137" s="378" t="s">
        <v>6</v>
      </c>
      <c r="C137" s="384" t="s">
        <v>77</v>
      </c>
      <c r="D137" s="378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79"/>
      <c r="B138" s="379"/>
      <c r="C138" s="366"/>
      <c r="D138" s="379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49" t="s">
        <v>143</v>
      </c>
      <c r="B139" s="450"/>
      <c r="C139" s="458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51"/>
      <c r="B140" s="452"/>
      <c r="C140" s="459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62" t="s">
        <v>145</v>
      </c>
      <c r="B141" s="463"/>
      <c r="C141" s="460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43">
        <f t="shared" si="3"/>
        <v>0</v>
      </c>
      <c r="M141" s="444"/>
      <c r="N141" s="472">
        <f>SUM(N135,N137)</f>
        <v>100000</v>
      </c>
      <c r="O141" s="473"/>
      <c r="P141" s="78">
        <f>SUM(P135,P137)</f>
        <v>0</v>
      </c>
    </row>
    <row r="142" spans="1:16" ht="9.75" customHeight="1" thickBot="1">
      <c r="A142" s="464"/>
      <c r="B142" s="465"/>
      <c r="C142" s="461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66">
        <f>SUM(N136,N138)</f>
        <v>0</v>
      </c>
      <c r="O142" s="467"/>
      <c r="P142" s="87">
        <f>SUM(P136,P138)</f>
        <v>0</v>
      </c>
    </row>
    <row r="143" spans="1:16" ht="9.75" hidden="1">
      <c r="A143" s="378">
        <v>47</v>
      </c>
      <c r="B143" s="378" t="s">
        <v>6</v>
      </c>
      <c r="C143" s="384" t="s">
        <v>92</v>
      </c>
      <c r="D143" s="378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79"/>
      <c r="B144" s="379"/>
      <c r="C144" s="366"/>
      <c r="D144" s="379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78">
        <v>48</v>
      </c>
      <c r="B145" s="378" t="s">
        <v>6</v>
      </c>
      <c r="C145" s="384" t="s">
        <v>100</v>
      </c>
      <c r="D145" s="378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79"/>
      <c r="B146" s="379"/>
      <c r="C146" s="366"/>
      <c r="D146" s="379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49" t="s">
        <v>147</v>
      </c>
      <c r="B147" s="450"/>
      <c r="C147" s="458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51"/>
      <c r="B148" s="452"/>
      <c r="C148" s="459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62" t="s">
        <v>148</v>
      </c>
      <c r="B149" s="463"/>
      <c r="C149" s="460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43">
        <f t="shared" si="4"/>
        <v>0</v>
      </c>
      <c r="M149" s="444"/>
      <c r="N149" s="472">
        <f>SUM(N143,N145)</f>
        <v>0</v>
      </c>
      <c r="O149" s="473"/>
      <c r="P149" s="78">
        <f>SUM(P143,P145)</f>
        <v>0</v>
      </c>
    </row>
    <row r="150" spans="1:16" ht="9.75" customHeight="1" thickBot="1">
      <c r="A150" s="464"/>
      <c r="B150" s="465"/>
      <c r="C150" s="461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66">
        <f>SUM(N144,N146)</f>
        <v>0</v>
      </c>
      <c r="O150" s="467"/>
      <c r="P150" s="87">
        <f>SUM(P144,P146)</f>
        <v>0</v>
      </c>
    </row>
    <row r="151" spans="1:16" ht="9.75" hidden="1">
      <c r="A151" s="377">
        <v>49</v>
      </c>
      <c r="B151" s="377" t="s">
        <v>6</v>
      </c>
      <c r="C151" s="365" t="s">
        <v>69</v>
      </c>
      <c r="D151" s="377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79"/>
      <c r="B152" s="379"/>
      <c r="C152" s="366"/>
      <c r="D152" s="379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77">
        <v>50</v>
      </c>
      <c r="B153" s="377" t="s">
        <v>2</v>
      </c>
      <c r="C153" s="365" t="s">
        <v>20</v>
      </c>
      <c r="D153" s="377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79"/>
      <c r="B154" s="379"/>
      <c r="C154" s="366"/>
      <c r="D154" s="379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77">
        <v>51</v>
      </c>
      <c r="B155" s="378" t="s">
        <v>2</v>
      </c>
      <c r="C155" s="384" t="s">
        <v>53</v>
      </c>
      <c r="D155" s="378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79"/>
      <c r="B156" s="379"/>
      <c r="C156" s="366"/>
      <c r="D156" s="379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77">
        <v>52</v>
      </c>
      <c r="B157" s="378" t="s">
        <v>2</v>
      </c>
      <c r="C157" s="384" t="s">
        <v>21</v>
      </c>
      <c r="D157" s="378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79"/>
      <c r="B158" s="379"/>
      <c r="C158" s="366"/>
      <c r="D158" s="379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77">
        <v>53</v>
      </c>
      <c r="B159" s="377" t="s">
        <v>2</v>
      </c>
      <c r="C159" s="365" t="s">
        <v>70</v>
      </c>
      <c r="D159" s="377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79"/>
      <c r="B160" s="379"/>
      <c r="C160" s="366"/>
      <c r="D160" s="379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78" t="s">
        <v>1</v>
      </c>
      <c r="B164" s="371" t="s">
        <v>0</v>
      </c>
      <c r="C164" s="371" t="s">
        <v>7</v>
      </c>
      <c r="D164" s="371" t="s">
        <v>8</v>
      </c>
      <c r="E164" s="407" t="s">
        <v>9</v>
      </c>
      <c r="F164" s="371" t="s">
        <v>96</v>
      </c>
      <c r="G164" s="412" t="s">
        <v>98</v>
      </c>
      <c r="H164" s="407" t="s">
        <v>86</v>
      </c>
      <c r="I164" s="412"/>
      <c r="J164" s="412"/>
      <c r="K164" s="412"/>
      <c r="L164" s="412"/>
      <c r="M164" s="412"/>
      <c r="N164" s="412"/>
      <c r="O164" s="412"/>
      <c r="P164" s="434"/>
    </row>
    <row r="165" spans="1:16" s="2" customFormat="1" ht="12.75" customHeight="1" hidden="1" thickBot="1">
      <c r="A165" s="378"/>
      <c r="B165" s="371"/>
      <c r="C165" s="371"/>
      <c r="D165" s="371"/>
      <c r="E165" s="407"/>
      <c r="F165" s="371"/>
      <c r="G165" s="412"/>
      <c r="H165" s="415">
        <v>2003</v>
      </c>
      <c r="I165" s="416"/>
      <c r="J165" s="416"/>
      <c r="K165" s="416"/>
      <c r="L165" s="416"/>
      <c r="M165" s="417"/>
      <c r="N165" s="435">
        <v>2004</v>
      </c>
      <c r="O165" s="419"/>
      <c r="P165" s="5">
        <v>2005</v>
      </c>
    </row>
    <row r="166" spans="1:16" s="2" customFormat="1" ht="9.75" customHeight="1" hidden="1" thickTop="1">
      <c r="A166" s="378"/>
      <c r="B166" s="371"/>
      <c r="C166" s="371"/>
      <c r="D166" s="371"/>
      <c r="E166" s="407"/>
      <c r="F166" s="371"/>
      <c r="G166" s="412"/>
      <c r="H166" s="420" t="s">
        <v>95</v>
      </c>
      <c r="I166" s="436" t="s">
        <v>13</v>
      </c>
      <c r="J166" s="437"/>
      <c r="K166" s="437"/>
      <c r="L166" s="437"/>
      <c r="M166" s="438"/>
      <c r="N166" s="439" t="s">
        <v>16</v>
      </c>
      <c r="O166" s="414"/>
      <c r="P166" s="369" t="s">
        <v>16</v>
      </c>
    </row>
    <row r="167" spans="1:16" s="2" customFormat="1" ht="9.75" customHeight="1" hidden="1">
      <c r="A167" s="378"/>
      <c r="B167" s="371"/>
      <c r="C167" s="371"/>
      <c r="D167" s="371"/>
      <c r="E167" s="407"/>
      <c r="F167" s="371"/>
      <c r="G167" s="412"/>
      <c r="H167" s="421"/>
      <c r="I167" s="426" t="s">
        <v>14</v>
      </c>
      <c r="J167" s="374" t="s">
        <v>12</v>
      </c>
      <c r="K167" s="375"/>
      <c r="L167" s="375"/>
      <c r="M167" s="428"/>
      <c r="N167" s="440"/>
      <c r="O167" s="434"/>
      <c r="P167" s="371"/>
    </row>
    <row r="168" spans="1:16" s="2" customFormat="1" ht="29.25" hidden="1">
      <c r="A168" s="379"/>
      <c r="B168" s="370"/>
      <c r="C168" s="370"/>
      <c r="D168" s="370"/>
      <c r="E168" s="408"/>
      <c r="F168" s="370"/>
      <c r="G168" s="413"/>
      <c r="H168" s="421"/>
      <c r="I168" s="427"/>
      <c r="J168" s="34" t="s">
        <v>10</v>
      </c>
      <c r="K168" s="34" t="s">
        <v>11</v>
      </c>
      <c r="L168" s="374" t="s">
        <v>15</v>
      </c>
      <c r="M168" s="428"/>
      <c r="N168" s="441"/>
      <c r="O168" s="442"/>
      <c r="P168" s="370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29">
        <v>12</v>
      </c>
      <c r="M169" s="430"/>
      <c r="N169" s="431">
        <v>13</v>
      </c>
      <c r="O169" s="432"/>
      <c r="P169" s="48">
        <v>14</v>
      </c>
    </row>
    <row r="170" spans="1:16" ht="10.5" hidden="1" thickTop="1">
      <c r="A170" s="378">
        <v>54</v>
      </c>
      <c r="B170" s="378" t="s">
        <v>2</v>
      </c>
      <c r="C170" s="384" t="s">
        <v>83</v>
      </c>
      <c r="D170" s="378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79"/>
      <c r="B171" s="379"/>
      <c r="C171" s="366"/>
      <c r="D171" s="379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49" t="s">
        <v>150</v>
      </c>
      <c r="B172" s="450"/>
      <c r="C172" s="458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51"/>
      <c r="B173" s="452"/>
      <c r="C173" s="459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62" t="s">
        <v>152</v>
      </c>
      <c r="B174" s="463"/>
      <c r="C174" s="460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43">
        <f t="shared" si="5"/>
        <v>200000</v>
      </c>
      <c r="M174" s="444"/>
      <c r="N174" s="472">
        <f>SUM(N151,N153,N155,N157,N159,N170)</f>
        <v>7000000</v>
      </c>
      <c r="O174" s="473"/>
      <c r="P174" s="78">
        <f>SUM(P151,P153,P155,P157,P159,P170)</f>
        <v>1200000</v>
      </c>
    </row>
    <row r="175" spans="1:16" ht="9.75" customHeight="1" thickBot="1">
      <c r="A175" s="464"/>
      <c r="B175" s="465"/>
      <c r="C175" s="461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66">
        <f>SUM(N152,N154,N156,N158,N160,N171)</f>
        <v>0</v>
      </c>
      <c r="O175" s="467"/>
      <c r="P175" s="87">
        <f>SUM(P152,P154,P156,P158,P160,P171)</f>
        <v>0</v>
      </c>
    </row>
    <row r="176" spans="1:16" ht="9.75" hidden="1">
      <c r="A176" s="377">
        <v>55</v>
      </c>
      <c r="B176" s="378" t="s">
        <v>6</v>
      </c>
      <c r="C176" s="384" t="s">
        <v>102</v>
      </c>
      <c r="D176" s="378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79"/>
      <c r="B177" s="379"/>
      <c r="C177" s="366"/>
      <c r="D177" s="379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62" t="s">
        <v>154</v>
      </c>
      <c r="B178" s="463"/>
      <c r="C178" s="460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43">
        <f t="shared" si="6"/>
        <v>0</v>
      </c>
      <c r="M178" s="444"/>
      <c r="N178" s="472">
        <f>SUM(N176)</f>
        <v>0</v>
      </c>
      <c r="O178" s="473"/>
      <c r="P178" s="78">
        <f>SUM(P176)</f>
        <v>0</v>
      </c>
    </row>
    <row r="179" spans="1:16" ht="9.75" customHeight="1" thickBot="1">
      <c r="A179" s="464"/>
      <c r="B179" s="465"/>
      <c r="C179" s="461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66">
        <f>SUM(N177)</f>
        <v>0</v>
      </c>
      <c r="O179" s="467"/>
      <c r="P179" s="87">
        <f>SUM(P177)</f>
        <v>0</v>
      </c>
    </row>
    <row r="180" spans="1:16" ht="9.75">
      <c r="A180" s="378">
        <v>56</v>
      </c>
      <c r="B180" s="378" t="s">
        <v>2</v>
      </c>
      <c r="C180" s="384" t="s">
        <v>101</v>
      </c>
      <c r="D180" s="378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79"/>
      <c r="B181" s="379"/>
      <c r="C181" s="366"/>
      <c r="D181" s="379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49" t="s">
        <v>156</v>
      </c>
      <c r="B182" s="450"/>
      <c r="C182" s="453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51"/>
      <c r="B183" s="452"/>
      <c r="C183" s="454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43">
        <f t="shared" si="7"/>
        <v>0</v>
      </c>
      <c r="M184" s="444"/>
      <c r="N184" s="472">
        <f>SUM(N180)</f>
        <v>0</v>
      </c>
      <c r="O184" s="47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66">
        <f>SUM(N181)</f>
        <v>0</v>
      </c>
      <c r="O185" s="467"/>
      <c r="P185" s="87">
        <f>SUM(P181)</f>
        <v>0</v>
      </c>
    </row>
    <row r="186" spans="1:16" ht="9.75">
      <c r="A186" s="378">
        <v>57</v>
      </c>
      <c r="B186" s="378" t="s">
        <v>6</v>
      </c>
      <c r="C186" s="384" t="s">
        <v>110</v>
      </c>
      <c r="D186" s="378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79"/>
      <c r="B187" s="379"/>
      <c r="C187" s="366"/>
      <c r="D187" s="379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49" t="s">
        <v>150</v>
      </c>
      <c r="B188" s="450"/>
      <c r="C188" s="458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51"/>
      <c r="B189" s="452"/>
      <c r="C189" s="459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74" t="s">
        <v>111</v>
      </c>
      <c r="B190" s="475"/>
      <c r="C190" s="47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43">
        <f t="shared" si="8"/>
        <v>0</v>
      </c>
      <c r="M190" s="444"/>
      <c r="N190" s="472">
        <f>SUM(N186)</f>
        <v>0</v>
      </c>
      <c r="O190" s="473"/>
      <c r="P190" s="78">
        <f>SUM(P186)</f>
        <v>0</v>
      </c>
    </row>
    <row r="191" spans="1:16" ht="9.75" customHeight="1" thickBot="1">
      <c r="A191" s="477"/>
      <c r="B191" s="478"/>
      <c r="C191" s="467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66">
        <f>SUM(N187)</f>
        <v>0</v>
      </c>
      <c r="O191" s="467"/>
      <c r="P191" s="87">
        <f>SUM(P187)</f>
        <v>0</v>
      </c>
    </row>
    <row r="192" spans="1:16" ht="9.75">
      <c r="A192" s="378">
        <v>58</v>
      </c>
      <c r="B192" s="378" t="s">
        <v>2</v>
      </c>
      <c r="C192" s="384" t="s">
        <v>90</v>
      </c>
      <c r="D192" s="378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79"/>
      <c r="B193" s="379"/>
      <c r="C193" s="366"/>
      <c r="D193" s="379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49" t="s">
        <v>150</v>
      </c>
      <c r="B194" s="450"/>
      <c r="C194" s="458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51"/>
      <c r="B195" s="452"/>
      <c r="C195" s="459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74" t="s">
        <v>22</v>
      </c>
      <c r="B196" s="475"/>
      <c r="C196" s="47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43">
        <v>0</v>
      </c>
      <c r="M196" s="444"/>
      <c r="N196" s="472">
        <f>N192</f>
        <v>3000000</v>
      </c>
      <c r="O196" s="473"/>
      <c r="P196" s="78">
        <f>SUM(P192)</f>
        <v>0</v>
      </c>
    </row>
    <row r="197" spans="1:16" ht="9.75" customHeight="1" thickBot="1">
      <c r="A197" s="477"/>
      <c r="B197" s="478"/>
      <c r="C197" s="467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56">
        <f>N193</f>
        <v>0</v>
      </c>
      <c r="O197" s="457"/>
      <c r="P197" s="119">
        <f>SUM(P193)</f>
        <v>0</v>
      </c>
    </row>
    <row r="198" spans="1:16" ht="9.75">
      <c r="A198" s="378">
        <v>59</v>
      </c>
      <c r="B198" s="378" t="s">
        <v>6</v>
      </c>
      <c r="C198" s="384" t="s">
        <v>71</v>
      </c>
      <c r="D198" s="378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79"/>
      <c r="B199" s="379"/>
      <c r="C199" s="366"/>
      <c r="D199" s="379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77">
        <v>60</v>
      </c>
      <c r="B200" s="378" t="s">
        <v>6</v>
      </c>
      <c r="C200" s="384" t="s">
        <v>57</v>
      </c>
      <c r="D200" s="378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79"/>
      <c r="B201" s="379"/>
      <c r="C201" s="366"/>
      <c r="D201" s="379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78">
        <v>61</v>
      </c>
      <c r="B202" s="378" t="s">
        <v>6</v>
      </c>
      <c r="C202" s="384" t="s">
        <v>72</v>
      </c>
      <c r="D202" s="378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79"/>
      <c r="B203" s="379"/>
      <c r="C203" s="366"/>
      <c r="D203" s="379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77">
        <v>62</v>
      </c>
      <c r="B204" s="378" t="s">
        <v>6</v>
      </c>
      <c r="C204" s="384" t="s">
        <v>58</v>
      </c>
      <c r="D204" s="378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79"/>
      <c r="B205" s="379"/>
      <c r="C205" s="366"/>
      <c r="D205" s="379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78">
        <v>63</v>
      </c>
      <c r="B206" s="378" t="s">
        <v>6</v>
      </c>
      <c r="C206" s="384" t="s">
        <v>59</v>
      </c>
      <c r="D206" s="378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79"/>
      <c r="B207" s="379"/>
      <c r="C207" s="366"/>
      <c r="D207" s="379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77">
        <v>64</v>
      </c>
      <c r="B208" s="377" t="s">
        <v>6</v>
      </c>
      <c r="C208" s="365" t="s">
        <v>87</v>
      </c>
      <c r="D208" s="377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79"/>
      <c r="B209" s="379"/>
      <c r="C209" s="366"/>
      <c r="D209" s="379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78">
        <v>65</v>
      </c>
      <c r="B210" s="378" t="s">
        <v>6</v>
      </c>
      <c r="C210" s="384" t="s">
        <v>73</v>
      </c>
      <c r="D210" s="378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79"/>
      <c r="B211" s="379"/>
      <c r="C211" s="366"/>
      <c r="D211" s="379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77">
        <v>66</v>
      </c>
      <c r="B212" s="378" t="s">
        <v>6</v>
      </c>
      <c r="C212" s="384" t="s">
        <v>74</v>
      </c>
      <c r="D212" s="378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79"/>
      <c r="B213" s="379"/>
      <c r="C213" s="366"/>
      <c r="D213" s="379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78">
        <v>67</v>
      </c>
      <c r="B214" s="378" t="s">
        <v>6</v>
      </c>
      <c r="C214" s="384" t="s">
        <v>60</v>
      </c>
      <c r="D214" s="378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79"/>
      <c r="B215" s="379"/>
      <c r="C215" s="366"/>
      <c r="D215" s="379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77">
        <v>68</v>
      </c>
      <c r="B216" s="378" t="s">
        <v>6</v>
      </c>
      <c r="C216" s="384" t="s">
        <v>61</v>
      </c>
      <c r="D216" s="378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79"/>
      <c r="B217" s="379"/>
      <c r="C217" s="366"/>
      <c r="D217" s="379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78">
        <v>69</v>
      </c>
      <c r="B218" s="378" t="s">
        <v>6</v>
      </c>
      <c r="C218" s="384" t="s">
        <v>55</v>
      </c>
      <c r="D218" s="378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78"/>
      <c r="B219" s="378"/>
      <c r="C219" s="384"/>
      <c r="D219" s="378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78" t="s">
        <v>1</v>
      </c>
      <c r="B223" s="371" t="s">
        <v>0</v>
      </c>
      <c r="C223" s="371" t="s">
        <v>7</v>
      </c>
      <c r="D223" s="371" t="s">
        <v>8</v>
      </c>
      <c r="E223" s="407" t="s">
        <v>9</v>
      </c>
      <c r="F223" s="371" t="s">
        <v>96</v>
      </c>
      <c r="G223" s="412" t="s">
        <v>98</v>
      </c>
      <c r="H223" s="407" t="s">
        <v>86</v>
      </c>
      <c r="I223" s="412"/>
      <c r="J223" s="412"/>
      <c r="K223" s="412"/>
      <c r="L223" s="412"/>
      <c r="M223" s="412"/>
      <c r="N223" s="412"/>
      <c r="O223" s="412"/>
      <c r="P223" s="434"/>
    </row>
    <row r="224" spans="1:16" s="2" customFormat="1" ht="12.75" customHeight="1" thickBot="1">
      <c r="A224" s="378"/>
      <c r="B224" s="371"/>
      <c r="C224" s="371"/>
      <c r="D224" s="371"/>
      <c r="E224" s="407"/>
      <c r="F224" s="371"/>
      <c r="G224" s="412"/>
      <c r="H224" s="415">
        <v>2003</v>
      </c>
      <c r="I224" s="416"/>
      <c r="J224" s="416"/>
      <c r="K224" s="416"/>
      <c r="L224" s="416"/>
      <c r="M224" s="417"/>
      <c r="N224" s="435">
        <v>2004</v>
      </c>
      <c r="O224" s="419"/>
      <c r="P224" s="5">
        <v>2005</v>
      </c>
    </row>
    <row r="225" spans="1:16" s="2" customFormat="1" ht="9.75" customHeight="1" thickTop="1">
      <c r="A225" s="378"/>
      <c r="B225" s="371"/>
      <c r="C225" s="371"/>
      <c r="D225" s="371"/>
      <c r="E225" s="407"/>
      <c r="F225" s="371"/>
      <c r="G225" s="412"/>
      <c r="H225" s="420" t="s">
        <v>95</v>
      </c>
      <c r="I225" s="436" t="s">
        <v>13</v>
      </c>
      <c r="J225" s="437"/>
      <c r="K225" s="437"/>
      <c r="L225" s="437"/>
      <c r="M225" s="438"/>
      <c r="N225" s="439" t="s">
        <v>16</v>
      </c>
      <c r="O225" s="414"/>
      <c r="P225" s="369" t="s">
        <v>16</v>
      </c>
    </row>
    <row r="226" spans="1:16" s="2" customFormat="1" ht="9.75" customHeight="1">
      <c r="A226" s="378"/>
      <c r="B226" s="371"/>
      <c r="C226" s="371"/>
      <c r="D226" s="371"/>
      <c r="E226" s="407"/>
      <c r="F226" s="371"/>
      <c r="G226" s="412"/>
      <c r="H226" s="421"/>
      <c r="I226" s="426" t="s">
        <v>14</v>
      </c>
      <c r="J226" s="374" t="s">
        <v>12</v>
      </c>
      <c r="K226" s="375"/>
      <c r="L226" s="375"/>
      <c r="M226" s="428"/>
      <c r="N226" s="440"/>
      <c r="O226" s="434"/>
      <c r="P226" s="371"/>
    </row>
    <row r="227" spans="1:16" s="2" customFormat="1" ht="29.25">
      <c r="A227" s="379"/>
      <c r="B227" s="370"/>
      <c r="C227" s="370"/>
      <c r="D227" s="370"/>
      <c r="E227" s="408"/>
      <c r="F227" s="370"/>
      <c r="G227" s="413"/>
      <c r="H227" s="421"/>
      <c r="I227" s="427"/>
      <c r="J227" s="34" t="s">
        <v>10</v>
      </c>
      <c r="K227" s="34" t="s">
        <v>11</v>
      </c>
      <c r="L227" s="374" t="s">
        <v>15</v>
      </c>
      <c r="M227" s="428"/>
      <c r="N227" s="441"/>
      <c r="O227" s="442"/>
      <c r="P227" s="370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29">
        <v>12</v>
      </c>
      <c r="M228" s="430"/>
      <c r="N228" s="431">
        <v>13</v>
      </c>
      <c r="O228" s="432"/>
      <c r="P228" s="48">
        <v>14</v>
      </c>
    </row>
    <row r="229" spans="1:16" ht="10.5" thickTop="1">
      <c r="A229" s="378">
        <v>70</v>
      </c>
      <c r="B229" s="378" t="s">
        <v>6</v>
      </c>
      <c r="C229" s="384" t="s">
        <v>56</v>
      </c>
      <c r="D229" s="378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79"/>
      <c r="B230" s="379"/>
      <c r="C230" s="366"/>
      <c r="D230" s="379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78">
        <v>71</v>
      </c>
      <c r="B231" s="378" t="s">
        <v>6</v>
      </c>
      <c r="C231" s="384" t="s">
        <v>103</v>
      </c>
      <c r="D231" s="378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79"/>
      <c r="B232" s="379"/>
      <c r="C232" s="366"/>
      <c r="D232" s="379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74" t="s">
        <v>23</v>
      </c>
      <c r="B233" s="475"/>
      <c r="C233" s="47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43">
        <f t="shared" si="10"/>
        <v>40000</v>
      </c>
      <c r="M233" s="444"/>
      <c r="N233" s="472">
        <f>SUM(N198,N200,N202,N204,N206,N208,N210,N212,N214,N216,N218,N229,N231)</f>
        <v>583000</v>
      </c>
      <c r="O233" s="473"/>
      <c r="P233" s="78">
        <f>SUM(P198,P200,P202,P204,P206,P208,P210,P212,P214,P216,P218,P229,P231)</f>
        <v>0</v>
      </c>
    </row>
    <row r="234" spans="1:16" ht="9.75" customHeight="1" thickBot="1">
      <c r="A234" s="477"/>
      <c r="B234" s="478"/>
      <c r="C234" s="467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66">
        <f>SUM(N199,N201,N203,N205,N207,N209,N211,N213,N215,N217,N219,N230,N232)</f>
        <v>0</v>
      </c>
      <c r="O234" s="467"/>
      <c r="P234" s="87">
        <f>SUM(P199,P201,P203,P205,P207,P209,P211,P213,P215,P217,P219,P230,P232)</f>
        <v>0</v>
      </c>
    </row>
    <row r="235" spans="1:16" ht="9.75">
      <c r="A235" s="377">
        <v>72</v>
      </c>
      <c r="B235" s="378" t="s">
        <v>6</v>
      </c>
      <c r="C235" s="384" t="s">
        <v>84</v>
      </c>
      <c r="D235" s="378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79"/>
      <c r="B236" s="379"/>
      <c r="C236" s="366"/>
      <c r="D236" s="379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78">
        <v>73</v>
      </c>
      <c r="B237" s="378" t="s">
        <v>6</v>
      </c>
      <c r="C237" s="384" t="s">
        <v>106</v>
      </c>
      <c r="D237" s="378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79"/>
      <c r="B238" s="379"/>
      <c r="C238" s="366"/>
      <c r="D238" s="379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74" t="s">
        <v>85</v>
      </c>
      <c r="B239" s="475"/>
      <c r="C239" s="47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43">
        <f t="shared" si="11"/>
        <v>0</v>
      </c>
      <c r="M239" s="444"/>
      <c r="N239" s="472">
        <f>SUM(N235,N237)</f>
        <v>40000</v>
      </c>
      <c r="O239" s="473"/>
      <c r="P239" s="78">
        <f>SUM(P235,P237)</f>
        <v>0</v>
      </c>
    </row>
    <row r="240" spans="1:16" ht="9.75" customHeight="1" thickBot="1">
      <c r="A240" s="479"/>
      <c r="B240" s="480"/>
      <c r="C240" s="481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82">
        <f>SUM(N236,N238)</f>
        <v>0</v>
      </c>
      <c r="O240" s="481"/>
      <c r="P240" s="133">
        <f>SUM(P236,P238)</f>
        <v>0</v>
      </c>
    </row>
    <row r="241" spans="1:16" ht="13.5" customHeight="1" thickTop="1">
      <c r="A241" s="483" t="s">
        <v>25</v>
      </c>
      <c r="B241" s="484"/>
      <c r="C241" s="485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89">
        <f>SUM(L190,L66,L125,L133,L141,L149,L174,L178,L184,L196,L233,L239)</f>
        <v>1939278</v>
      </c>
      <c r="M241" s="490"/>
      <c r="N241" s="491">
        <f>SUM(N190,N66,N125,N133,N141,N149,N174,N178,N184,N196,N233,N239)</f>
        <v>19555000</v>
      </c>
      <c r="O241" s="492"/>
      <c r="P241" s="56">
        <f>SUM(P66,P125,P190,P133,P141,P149,P174,P178,P184,P196,P233,P239)</f>
        <v>8200000</v>
      </c>
    </row>
    <row r="242" spans="1:16" ht="13.5" customHeight="1" thickBot="1">
      <c r="A242" s="486"/>
      <c r="B242" s="487"/>
      <c r="C242" s="488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93">
        <f>SUM(N67,N126,N134,N142,N191,N150,N175,N179,N185,N197,N234,N240)</f>
        <v>10620000</v>
      </c>
      <c r="O242" s="494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D135:D136"/>
    <mergeCell ref="A145:A146"/>
    <mergeCell ref="B145:B146"/>
    <mergeCell ref="C145:C146"/>
    <mergeCell ref="D145:D146"/>
    <mergeCell ref="L149:M149"/>
    <mergeCell ref="N149:O149"/>
    <mergeCell ref="A147:B148"/>
    <mergeCell ref="C147:C148"/>
    <mergeCell ref="A149:B150"/>
    <mergeCell ref="C149:C150"/>
    <mergeCell ref="N150:O150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B129:B130"/>
    <mergeCell ref="C129:C130"/>
    <mergeCell ref="A133:B134"/>
    <mergeCell ref="D129:D130"/>
    <mergeCell ref="N133:O133"/>
    <mergeCell ref="N134:O134"/>
    <mergeCell ref="A129:A130"/>
    <mergeCell ref="C125:C126"/>
    <mergeCell ref="A125:B126"/>
    <mergeCell ref="D127:D128"/>
    <mergeCell ref="L133:M133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A121:A122"/>
    <mergeCell ref="B121:B122"/>
    <mergeCell ref="C121:C122"/>
    <mergeCell ref="A113:A114"/>
    <mergeCell ref="B113:B114"/>
    <mergeCell ref="C113:C114"/>
    <mergeCell ref="D113:D114"/>
    <mergeCell ref="L110:M110"/>
    <mergeCell ref="N110:O110"/>
    <mergeCell ref="A111:A112"/>
    <mergeCell ref="A115:A116"/>
    <mergeCell ref="B115:B116"/>
    <mergeCell ref="C115:C116"/>
    <mergeCell ref="D115:D116"/>
    <mergeCell ref="B111:B112"/>
    <mergeCell ref="C111:C112"/>
    <mergeCell ref="D111:D112"/>
    <mergeCell ref="N106:O106"/>
    <mergeCell ref="H107:H109"/>
    <mergeCell ref="I107:M107"/>
    <mergeCell ref="N107:O109"/>
    <mergeCell ref="G105:G109"/>
    <mergeCell ref="H105:P105"/>
    <mergeCell ref="H106:M106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P107:P109"/>
    <mergeCell ref="I108:I109"/>
    <mergeCell ref="J108:M108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2011-07-01T13:26:14Z</cp:lastPrinted>
  <dcterms:created xsi:type="dcterms:W3CDTF">2002-08-13T10:14:59Z</dcterms:created>
  <dcterms:modified xsi:type="dcterms:W3CDTF">2011-07-04T08:23:57Z</dcterms:modified>
  <cp:category/>
  <cp:version/>
  <cp:contentType/>
  <cp:contentStatus/>
</cp:coreProperties>
</file>