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40" windowHeight="9015" tabRatio="601"/>
  </bookViews>
  <sheets>
    <sheet name="szczegolowe" sheetId="2" r:id="rId1"/>
    <sheet name="Arkusz1" sheetId="4" r:id="rId2"/>
    <sheet name="ogolne" sheetId="3" r:id="rId3"/>
  </sheets>
  <definedNames>
    <definedName name="_xlnm.Print_Area" localSheetId="0">szczegolowe!$A$1:$R$92</definedName>
  </definedNames>
  <calcPr calcId="124519"/>
</workbook>
</file>

<file path=xl/calcChain.xml><?xml version="1.0" encoding="utf-8"?>
<calcChain xmlns="http://schemas.openxmlformats.org/spreadsheetml/2006/main">
  <c r="G60" i="2"/>
  <c r="F60"/>
  <c r="I42"/>
  <c r="H13"/>
  <c r="H20"/>
  <c r="J20"/>
  <c r="K20"/>
  <c r="L20"/>
  <c r="M20"/>
  <c r="F20"/>
  <c r="I73"/>
  <c r="I72"/>
  <c r="F13"/>
  <c r="I16"/>
  <c r="I18"/>
  <c r="I17"/>
  <c r="G48"/>
  <c r="H48"/>
  <c r="J48"/>
  <c r="K48"/>
  <c r="L48"/>
  <c r="F48"/>
  <c r="I50"/>
  <c r="I51"/>
  <c r="I49"/>
  <c r="M48"/>
  <c r="H79"/>
  <c r="I44"/>
  <c r="I48" l="1"/>
  <c r="H56"/>
  <c r="F56"/>
  <c r="I58"/>
  <c r="H75"/>
  <c r="H70"/>
  <c r="I74"/>
  <c r="H54"/>
  <c r="I45"/>
  <c r="I78"/>
  <c r="F78" s="1"/>
  <c r="F75" s="1"/>
  <c r="G54"/>
  <c r="G52"/>
  <c r="G46"/>
  <c r="G79"/>
  <c r="G75"/>
  <c r="G70"/>
  <c r="G56"/>
  <c r="G13"/>
  <c r="I23"/>
  <c r="J75"/>
  <c r="I71"/>
  <c r="F70"/>
  <c r="I21"/>
  <c r="I22"/>
  <c r="I24"/>
  <c r="G24" s="1"/>
  <c r="I25"/>
  <c r="G25" s="1"/>
  <c r="I27"/>
  <c r="G27" s="1"/>
  <c r="I34"/>
  <c r="G34" s="1"/>
  <c r="I35"/>
  <c r="I36"/>
  <c r="G36" s="1"/>
  <c r="I37"/>
  <c r="G37" s="1"/>
  <c r="I38"/>
  <c r="I39"/>
  <c r="G39" s="1"/>
  <c r="I40"/>
  <c r="I41"/>
  <c r="G41" s="1"/>
  <c r="I43"/>
  <c r="J46"/>
  <c r="I46" s="1"/>
  <c r="J52"/>
  <c r="I52" s="1"/>
  <c r="J54"/>
  <c r="I54" s="1"/>
  <c r="I57"/>
  <c r="I59"/>
  <c r="I14"/>
  <c r="I15"/>
  <c r="I19"/>
  <c r="I60"/>
  <c r="I76"/>
  <c r="I75" s="1"/>
  <c r="I80"/>
  <c r="I81"/>
  <c r="F81" s="1"/>
  <c r="I82"/>
  <c r="F82" s="1"/>
  <c r="I83"/>
  <c r="I84"/>
  <c r="J13"/>
  <c r="I55"/>
  <c r="J56"/>
  <c r="O56" s="1"/>
  <c r="J60"/>
  <c r="K46"/>
  <c r="K52"/>
  <c r="K54"/>
  <c r="K70"/>
  <c r="L46"/>
  <c r="L13"/>
  <c r="L70"/>
  <c r="M46"/>
  <c r="M13"/>
  <c r="M60"/>
  <c r="M70"/>
  <c r="M75"/>
  <c r="F54"/>
  <c r="F46"/>
  <c r="F52"/>
  <c r="J79"/>
  <c r="N85"/>
  <c r="Q12"/>
  <c r="I53"/>
  <c r="I47"/>
  <c r="H16" i="3"/>
  <c r="F16"/>
  <c r="F18"/>
  <c r="H18"/>
  <c r="H20"/>
  <c r="F20"/>
  <c r="F22"/>
  <c r="H22"/>
  <c r="H24"/>
  <c r="F24"/>
  <c r="F26"/>
  <c r="H26"/>
  <c r="H28"/>
  <c r="F28"/>
  <c r="F30"/>
  <c r="H30"/>
  <c r="H33"/>
  <c r="F33"/>
  <c r="F35"/>
  <c r="H35"/>
  <c r="H37"/>
  <c r="F37"/>
  <c r="F39"/>
  <c r="H39"/>
  <c r="H41"/>
  <c r="F41"/>
  <c r="F43"/>
  <c r="H43"/>
  <c r="H45"/>
  <c r="F45"/>
  <c r="F47"/>
  <c r="H47"/>
  <c r="H58"/>
  <c r="F58"/>
  <c r="F60"/>
  <c r="H60"/>
  <c r="H62"/>
  <c r="F62"/>
  <c r="E66"/>
  <c r="G66"/>
  <c r="H66"/>
  <c r="I66"/>
  <c r="J66"/>
  <c r="K66"/>
  <c r="L66"/>
  <c r="N66"/>
  <c r="P66"/>
  <c r="N67"/>
  <c r="P67"/>
  <c r="F68"/>
  <c r="H68"/>
  <c r="H70"/>
  <c r="F70"/>
  <c r="F72"/>
  <c r="H72"/>
  <c r="H74"/>
  <c r="F74"/>
  <c r="F76"/>
  <c r="H76"/>
  <c r="H78"/>
  <c r="F78"/>
  <c r="F80"/>
  <c r="H80"/>
  <c r="H82"/>
  <c r="F82"/>
  <c r="F84"/>
  <c r="H84"/>
  <c r="H86"/>
  <c r="F86"/>
  <c r="F88"/>
  <c r="H88"/>
  <c r="H90"/>
  <c r="F90"/>
  <c r="F92"/>
  <c r="H92"/>
  <c r="H94"/>
  <c r="F94"/>
  <c r="F96"/>
  <c r="H96"/>
  <c r="H98"/>
  <c r="F98"/>
  <c r="F100"/>
  <c r="H100"/>
  <c r="H111"/>
  <c r="F111"/>
  <c r="F113"/>
  <c r="H113"/>
  <c r="H115"/>
  <c r="F115"/>
  <c r="F117"/>
  <c r="H117"/>
  <c r="H119"/>
  <c r="F119"/>
  <c r="F121"/>
  <c r="H121"/>
  <c r="E125"/>
  <c r="G125"/>
  <c r="I125"/>
  <c r="J125"/>
  <c r="K125"/>
  <c r="L125"/>
  <c r="N125"/>
  <c r="P125"/>
  <c r="N126"/>
  <c r="P126"/>
  <c r="F127"/>
  <c r="F133"/>
  <c r="H127"/>
  <c r="H133"/>
  <c r="F129"/>
  <c r="H129"/>
  <c r="E133"/>
  <c r="G133"/>
  <c r="I133"/>
  <c r="J133"/>
  <c r="K133"/>
  <c r="L133"/>
  <c r="N133"/>
  <c r="P133"/>
  <c r="N134"/>
  <c r="P134"/>
  <c r="F135"/>
  <c r="F141"/>
  <c r="H135"/>
  <c r="H141"/>
  <c r="F137"/>
  <c r="H137"/>
  <c r="E141"/>
  <c r="G141"/>
  <c r="I141"/>
  <c r="J141"/>
  <c r="K141"/>
  <c r="L141"/>
  <c r="N141"/>
  <c r="P141"/>
  <c r="N142"/>
  <c r="P142"/>
  <c r="F143"/>
  <c r="F149"/>
  <c r="H143"/>
  <c r="H149"/>
  <c r="F145"/>
  <c r="H145"/>
  <c r="E149"/>
  <c r="G149"/>
  <c r="I149"/>
  <c r="J149"/>
  <c r="K149"/>
  <c r="L149"/>
  <c r="N149"/>
  <c r="P149"/>
  <c r="N150"/>
  <c r="P150"/>
  <c r="F151"/>
  <c r="F174"/>
  <c r="H151"/>
  <c r="H174"/>
  <c r="F153"/>
  <c r="H153"/>
  <c r="F155"/>
  <c r="H155"/>
  <c r="F157"/>
  <c r="H157"/>
  <c r="F159"/>
  <c r="H159"/>
  <c r="F170"/>
  <c r="H170"/>
  <c r="E174"/>
  <c r="G174"/>
  <c r="I174"/>
  <c r="J174"/>
  <c r="K174"/>
  <c r="L174"/>
  <c r="N174"/>
  <c r="P174"/>
  <c r="N175"/>
  <c r="P175"/>
  <c r="F176"/>
  <c r="F178"/>
  <c r="H176"/>
  <c r="E178"/>
  <c r="G178"/>
  <c r="H178"/>
  <c r="I178"/>
  <c r="J178"/>
  <c r="K178"/>
  <c r="L178"/>
  <c r="N178"/>
  <c r="P178"/>
  <c r="N179"/>
  <c r="P179"/>
  <c r="F180"/>
  <c r="F184"/>
  <c r="H180"/>
  <c r="E184"/>
  <c r="G184"/>
  <c r="H184"/>
  <c r="I184"/>
  <c r="J184"/>
  <c r="K184"/>
  <c r="L184"/>
  <c r="N184"/>
  <c r="P184"/>
  <c r="N185"/>
  <c r="P185"/>
  <c r="F186"/>
  <c r="F190"/>
  <c r="H186"/>
  <c r="E190"/>
  <c r="G190"/>
  <c r="H190"/>
  <c r="I190"/>
  <c r="J190"/>
  <c r="K190"/>
  <c r="L190"/>
  <c r="N190"/>
  <c r="P190"/>
  <c r="N191"/>
  <c r="P191"/>
  <c r="F192"/>
  <c r="F196"/>
  <c r="H192"/>
  <c r="E196"/>
  <c r="G196"/>
  <c r="H196"/>
  <c r="I196"/>
  <c r="J196"/>
  <c r="K196"/>
  <c r="N196"/>
  <c r="P196"/>
  <c r="N197"/>
  <c r="P197"/>
  <c r="H198"/>
  <c r="F198"/>
  <c r="H200"/>
  <c r="F200"/>
  <c r="H202"/>
  <c r="F202"/>
  <c r="H204"/>
  <c r="F204"/>
  <c r="H206"/>
  <c r="F206"/>
  <c r="H208"/>
  <c r="F208"/>
  <c r="H210"/>
  <c r="F210"/>
  <c r="H212"/>
  <c r="F212"/>
  <c r="H214"/>
  <c r="F214"/>
  <c r="H216"/>
  <c r="F216"/>
  <c r="H218"/>
  <c r="F218"/>
  <c r="H229"/>
  <c r="F229"/>
  <c r="H231"/>
  <c r="F231"/>
  <c r="E233"/>
  <c r="G233"/>
  <c r="I233"/>
  <c r="J233"/>
  <c r="K233"/>
  <c r="L233"/>
  <c r="N233"/>
  <c r="P233"/>
  <c r="N234"/>
  <c r="P234"/>
  <c r="H235"/>
  <c r="F235"/>
  <c r="F239"/>
  <c r="H237"/>
  <c r="E239"/>
  <c r="G239"/>
  <c r="I239"/>
  <c r="J239"/>
  <c r="K239"/>
  <c r="L239"/>
  <c r="N239"/>
  <c r="P239"/>
  <c r="N240"/>
  <c r="P240"/>
  <c r="E241"/>
  <c r="G241"/>
  <c r="I241"/>
  <c r="J241"/>
  <c r="K241"/>
  <c r="L241"/>
  <c r="N241"/>
  <c r="P241"/>
  <c r="N242"/>
  <c r="P242"/>
  <c r="F66"/>
  <c r="F125"/>
  <c r="F233"/>
  <c r="H239"/>
  <c r="H125"/>
  <c r="H233"/>
  <c r="F241"/>
  <c r="H241"/>
  <c r="G20" i="2" l="1"/>
  <c r="I20"/>
  <c r="F79"/>
  <c r="K12"/>
  <c r="K85" s="1"/>
  <c r="I56"/>
  <c r="L12"/>
  <c r="L85" s="1"/>
  <c r="I79"/>
  <c r="O46"/>
  <c r="O48"/>
  <c r="I70"/>
  <c r="M12"/>
  <c r="M85" s="1"/>
  <c r="H12"/>
  <c r="H85" s="1"/>
  <c r="G12"/>
  <c r="G85" s="1"/>
  <c r="J70"/>
  <c r="J12" s="1"/>
  <c r="F12"/>
  <c r="F85" s="1"/>
  <c r="O20"/>
  <c r="I13"/>
  <c r="O85" l="1"/>
  <c r="O88"/>
  <c r="O13"/>
  <c r="J85"/>
  <c r="O87" s="1"/>
  <c r="O12"/>
  <c r="I12"/>
  <c r="I85" s="1"/>
  <c r="P12"/>
  <c r="P85" l="1"/>
  <c r="Q85" s="1"/>
</calcChain>
</file>

<file path=xl/sharedStrings.xml><?xml version="1.0" encoding="utf-8"?>
<sst xmlns="http://schemas.openxmlformats.org/spreadsheetml/2006/main" count="523" uniqueCount="248">
  <si>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</si>
  <si>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</si>
  <si>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</si>
  <si>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</si>
  <si>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</si>
  <si>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</si>
  <si>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</si>
  <si>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</si>
  <si>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</si>
  <si>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</si>
  <si>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</si>
  <si>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</si>
  <si>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</si>
  <si>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</si>
  <si>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</si>
  <si>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</si>
  <si>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</si>
  <si>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</si>
  <si>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</si>
  <si>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</si>
  <si>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</si>
  <si>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</si>
  <si>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</si>
  <si>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</si>
  <si>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</si>
  <si>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</si>
  <si>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</si>
  <si>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</si>
  <si>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</si>
  <si>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</si>
  <si>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</si>
  <si>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</si>
  <si>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</si>
  <si>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</si>
  <si>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</si>
  <si>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</si>
  <si>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</si>
  <si>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</si>
  <si>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</si>
  <si>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</si>
  <si>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</si>
  <si>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</si>
  <si>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</si>
  <si>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</si>
  <si>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</si>
  <si>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</si>
  <si>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</si>
  <si>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</si>
  <si>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</si>
  <si>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</si>
  <si>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</si>
  <si>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</si>
  <si>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</si>
  <si>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</si>
  <si>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</si>
  <si>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</si>
  <si>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</si>
  <si>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</si>
  <si>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</si>
  <si>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</si>
  <si>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</si>
  <si>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</si>
  <si>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</si>
  <si>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</si>
  <si>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</si>
  <si>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</si>
  <si>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</si>
  <si>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</si>
  <si>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</si>
  <si>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</si>
  <si>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</si>
  <si>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</si>
  <si>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</si>
  <si>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</si>
  <si>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</si>
  <si>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</si>
  <si>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</si>
  <si>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</si>
  <si>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</si>
  <si>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</si>
  <si>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</si>
  <si>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</si>
  <si>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</si>
  <si>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</si>
  <si>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</si>
  <si>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</si>
  <si>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</si>
  <si>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</si>
  <si>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</si>
  <si>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</si>
  <si>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</si>
  <si>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</si>
  <si>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</si>
  <si>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</si>
  <si>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</si>
  <si>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</si>
  <si>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</si>
  <si>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</si>
  <si>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</si>
  <si>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</si>
  <si>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</si>
  <si>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</si>
  <si>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</si>
  <si>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</si>
  <si>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</si>
  <si>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</si>
  <si>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</si>
  <si>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</si>
  <si>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</si>
  <si>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</si>
  <si>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</si>
  <si>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</si>
  <si>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</si>
  <si>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</si>
  <si>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</si>
  <si>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</si>
  <si>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</si>
  <si>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</si>
  <si>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</si>
  <si>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</si>
  <si>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</si>
  <si>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</si>
  <si>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</si>
  <si>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</si>
  <si>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</si>
  <si>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</si>
  <si>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</si>
  <si>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</si>
  <si>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</si>
  <si>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</si>
  <si>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</si>
  <si>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</si>
  <si>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</si>
  <si>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</si>
  <si>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</si>
  <si>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</si>
  <si>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</si>
  <si>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</si>
  <si>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</si>
  <si>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</si>
  <si>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</si>
  <si>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</si>
  <si>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</si>
  <si>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</si>
  <si>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</si>
  <si>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</si>
  <si>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</si>
  <si>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</si>
  <si>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</si>
  <si>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</si>
  <si>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</si>
  <si>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</si>
  <si>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</si>
  <si>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</si>
  <si>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</si>
  <si>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</si>
  <si>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</si>
  <si>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</si>
  <si>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</si>
  <si>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</si>
  <si>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</si>
  <si>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01010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</si>
  <si>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</si>
  <si>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</si>
  <si>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</si>
  <si>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</si>
  <si>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</si>
  <si>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</si>
  <si>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</si>
  <si>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</si>
  <si>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</si>
  <si>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</si>
  <si>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</si>
  <si>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Razem wydatki inwestycyjne</t>
  </si>
  <si>
    <t>Magdaleka -Projekt ciągu pieszo-rowerowego - III etap</t>
  </si>
  <si>
    <t>Lesznowola - Projekt  budynku socjalnego</t>
  </si>
  <si>
    <t>Lesznowola- teren Gminy - Budowa nowego przebiegu drogi wojewódzkiej Nr 721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</si>
  <si>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</si>
  <si>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</si>
  <si>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</si>
  <si>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</si>
  <si>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</si>
  <si>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>Środki o których mowa w art..5 ust.1 pkt 2 i 3 uofp</t>
  </si>
  <si>
    <t xml:space="preserve"> Dotacje</t>
  </si>
  <si>
    <t>Razem wydatki inwestycyjne  (dotacje)</t>
  </si>
  <si>
    <t>Lesznowola - Projekt sygnalizcji świetlnej ul. Szkolna</t>
  </si>
  <si>
    <t>Razem dział 754</t>
  </si>
  <si>
    <t>Jazgarzewszczyzna - Projekt budowy kanalizacji ul Krzywa</t>
  </si>
  <si>
    <t>Nowa Iwiczna - Zakup gruntów pod  ul. Willową</t>
  </si>
  <si>
    <t>Nakłady w roku 2011</t>
  </si>
  <si>
    <t>Lesznowola - Projekt  przebudowy  ul. GRN  wraz z aktualizacją geodezyjną</t>
  </si>
  <si>
    <t>Lesznowola - Projekt i  budowa  ul. Sportowej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</si>
  <si>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</si>
  <si>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przebudowa ul. Polnej wraz z odwodnieniem</t>
  </si>
  <si>
    <t xml:space="preserve">Mysiadło - Projekt i  budowa ul. Kwiatowej  z odwodnieniem 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</si>
  <si>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</si>
  <si>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</si>
  <si>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</si>
  <si>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Stachowo, Wólka Kosowska, PAN Kosów  - Projekt ul. Karasia z odwodnieniem</t>
  </si>
  <si>
    <t xml:space="preserve">Warszawianka, Wola Mrokowska  - Budowa ul. Brzozowej i ul. Krótkiej wraz z kanalizacją deszczową  </t>
  </si>
  <si>
    <t>Wilcza Góra-Projekt kanalizacji deszczowej w ul. Borowej  z wytyczeniem geodezyjnym przebiegu drogi</t>
  </si>
  <si>
    <t>Zgorzała - Budowa oświet do działki Nr 300 - teren pod świetlicę  (pkt świetlne)</t>
  </si>
  <si>
    <t>Razem dział 900</t>
  </si>
  <si>
    <t>Razem dział 010</t>
  </si>
  <si>
    <t>Łazy - Budowa kolektora kanalizacyjnego w ul. Rolnej</t>
  </si>
  <si>
    <t>Razem dział 720</t>
  </si>
  <si>
    <t>Mysiadło - Zakup gruntów pod  poszerzenie ul. Poprzecznej</t>
  </si>
  <si>
    <t>UG- GG</t>
  </si>
  <si>
    <t>Razem dział 852</t>
  </si>
  <si>
    <t>Mysiadło- Projekt i adaptacja budynku przy ul. Osiedlowej -filia GOPS</t>
  </si>
  <si>
    <t>Mroków - Projekt hali sportowej</t>
  </si>
  <si>
    <t xml:space="preserve">Mroków - Projekt i budowa boisk szkolnych                                        </t>
  </si>
  <si>
    <t>UG-PRI</t>
  </si>
  <si>
    <t>Razem dział 921</t>
  </si>
  <si>
    <t>Wilcza Góra - Wymiana wodociągu odcinka od "Synapsis" do ul. Gajowej</t>
  </si>
  <si>
    <t>Okres realizacji inwestycji</t>
  </si>
  <si>
    <t>2010-2011</t>
  </si>
  <si>
    <t>2009-2011</t>
  </si>
  <si>
    <t>2007-2011</t>
  </si>
  <si>
    <t>2008-2011</t>
  </si>
  <si>
    <t>Lesznowola - Projekt oświetlenia ul. Dworkowej  i Słonecznej (pkt świetlne)</t>
  </si>
  <si>
    <t xml:space="preserve">Stara Iwiczna - Projekt  budowy ścieżki pieszo-rowerowej wzdłuż  ul. Słoneczna  - pomoc rzeczowa dla Samorządu Woj. Mazowieckiego  </t>
  </si>
  <si>
    <t xml:space="preserve">Lesznowola  teren gminy - budowa nowego przebiegu drogi wojewódzkiej Nr 721 - pomoc rzeczowa dla Samorządu Woj. Mazowieckiego  </t>
  </si>
  <si>
    <t xml:space="preserve">Stara Iwiczna - Projekt budowy ścieżki pieszo-rowerowej wzdłuż ul. Nowej  - pomoc rzeczowa dla Samorządu Woj. Mazowieckiego  </t>
  </si>
  <si>
    <t>Łazy - Budowa kanalizacji Al. Krakowska</t>
  </si>
  <si>
    <t>Obligacje</t>
  </si>
  <si>
    <t>Nakłady w roku 2011 po zmianach</t>
  </si>
  <si>
    <t>PLAN WYDATKÓW  MAJĄTKOWYCH   NA  2011 ROK - po zmianach</t>
  </si>
  <si>
    <t>II</t>
  </si>
  <si>
    <t>OGÓŁEM    ( I - II )</t>
  </si>
  <si>
    <t>Łoziska - Zakup gruntów pod  ul. Fabryczną</t>
  </si>
  <si>
    <t>Zakup komputerów dla przedszkola w Zamieniu</t>
  </si>
  <si>
    <t>ZOPO</t>
  </si>
  <si>
    <t xml:space="preserve">Zakup pomp dla OSP Mroków </t>
  </si>
  <si>
    <t>Wójta  Gminy Lesznowola</t>
  </si>
  <si>
    <t>Zmiany Uchwałą Rady Gminy Lesznowola</t>
  </si>
  <si>
    <t>Budowa sieci bezprzewodowej na terenie Gminy Lesznowola (Łączne nakłady inwestycyjne 2 093 429,-)</t>
  </si>
  <si>
    <t>Zgorzała - Projekt i budowa świetlicy                                                                        (Razem - 1.433.691,-zł)</t>
  </si>
  <si>
    <t>Zakup komputerów, drukarek, kserokopiarki i kosiarki</t>
  </si>
  <si>
    <t>Tabela  Nr 2a</t>
  </si>
  <si>
    <t xml:space="preserve">Do Uchwały Nr </t>
  </si>
  <si>
    <t xml:space="preserve">z dnia </t>
  </si>
  <si>
    <t xml:space="preserve">Warszawianka - Budowa wodociagu z przyłączami i kanlizacji grawitacyjnej z przyłączami na działkach nr ewid 23, 9/10, 9/11, 9/12, 9/13, 9/15, 9/16, 9/17, 9/18 </t>
  </si>
  <si>
    <t>Wilcza Góra - Budowa odcinka sieci wodociagowej wraz  z przyłączami oraz sieci  kanalizacyjnej  z przyłączami w ul. Lokalnej do ul. Żwirowej na działkach nr ewid 148/1, 148/3, 148/4, 148/9, 148/10, 148/111, 148/2, 148/14</t>
  </si>
  <si>
    <t>Władysławów - Budowa odcinka sieci wodociągowej w ul. Porannej Rosy dz. nr. ew. 222/2, 222/1, 23/345, 23/17, 23/29, 23/14, 23/25, 23/22, 23/21, 24/19, 24/20, 24/21, 24/22, 24/23, 24/24, 24/25, 24/26, 45/1, 23/18, 222/5, 24/2, 25/2, 24/16</t>
  </si>
  <si>
    <t>Lesznowola - budowa oświetlenia ul. Okrężna i Zajączkaj (pkt świetlne)</t>
  </si>
  <si>
    <t>Nowa Iwiczna - Projekt i budowa oświetlenia ul. Świerkowej (pkt świetlne)</t>
  </si>
  <si>
    <t>Wilcza Góra - Projekt odwodnienia ul. Jasnej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</si>
</sst>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u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2"/>
      <name val="Times New Roman"/>
      <family val="1"/>
    </font>
    <font>
      <b/>
      <u/>
      <sz val="12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9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2" fillId="3" borderId="49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9" fillId="2" borderId="50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0" fontId="7" fillId="3" borderId="51" xfId="0" applyFont="1" applyFill="1" applyBorder="1" applyAlignment="1">
      <alignment vertical="center"/>
    </xf>
    <xf numFmtId="0" fontId="7" fillId="3" borderId="5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5" fillId="4" borderId="5" xfId="0" applyNumberFormat="1" applyFont="1" applyFill="1" applyBorder="1" applyAlignment="1">
      <alignment horizontal="right" vertical="center"/>
    </xf>
    <xf numFmtId="0" fontId="17" fillId="3" borderId="49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53" xfId="0" applyNumberFormat="1" applyFont="1" applyBorder="1" applyAlignment="1">
      <alignment horizontal="right" vertical="center"/>
    </xf>
    <xf numFmtId="3" fontId="11" fillId="2" borderId="53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horizontal="right" vertical="center"/>
    </xf>
    <xf numFmtId="3" fontId="11" fillId="4" borderId="5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3" fontId="9" fillId="2" borderId="50" xfId="0" applyNumberFormat="1" applyFont="1" applyFill="1" applyBorder="1" applyAlignment="1">
      <alignment horizontal="right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3" fontId="15" fillId="4" borderId="1" xfId="0" applyNumberFormat="1" applyFont="1" applyFill="1" applyBorder="1" applyAlignment="1">
      <alignment vertical="center"/>
    </xf>
    <xf numFmtId="3" fontId="11" fillId="0" borderId="54" xfId="0" applyNumberFormat="1" applyFont="1" applyBorder="1" applyAlignment="1">
      <alignment horizontal="right" vertical="center" wrapText="1"/>
    </xf>
    <xf numFmtId="3" fontId="11" fillId="0" borderId="54" xfId="0" applyNumberFormat="1" applyFont="1" applyBorder="1" applyAlignment="1">
      <alignment horizontal="center" vertical="center"/>
    </xf>
    <xf numFmtId="3" fontId="11" fillId="0" borderId="54" xfId="0" applyNumberFormat="1" applyFont="1" applyFill="1" applyBorder="1" applyAlignment="1">
      <alignment horizontal="center" vertical="center"/>
    </xf>
    <xf numFmtId="3" fontId="11" fillId="0" borderId="54" xfId="0" applyNumberFormat="1" applyFont="1" applyBorder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horizontal="right" vertical="center"/>
    </xf>
    <xf numFmtId="3" fontId="11" fillId="0" borderId="55" xfId="0" applyNumberFormat="1" applyFont="1" applyBorder="1" applyAlignment="1">
      <alignment horizontal="right" vertical="center" wrapText="1"/>
    </xf>
    <xf numFmtId="3" fontId="11" fillId="0" borderId="55" xfId="0" applyNumberFormat="1" applyFont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3" fontId="11" fillId="0" borderId="55" xfId="0" applyNumberFormat="1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center" vertical="center"/>
    </xf>
    <xf numFmtId="3" fontId="11" fillId="4" borderId="54" xfId="0" applyNumberFormat="1" applyFont="1" applyFill="1" applyBorder="1" applyAlignment="1">
      <alignment vertical="center"/>
    </xf>
    <xf numFmtId="3" fontId="15" fillId="4" borderId="54" xfId="0" applyNumberFormat="1" applyFont="1" applyFill="1" applyBorder="1" applyAlignment="1">
      <alignment horizontal="right" vertical="center"/>
    </xf>
    <xf numFmtId="0" fontId="11" fillId="0" borderId="55" xfId="0" applyFont="1" applyBorder="1" applyAlignment="1">
      <alignment horizontal="right" vertical="center" wrapText="1"/>
    </xf>
    <xf numFmtId="3" fontId="11" fillId="4" borderId="55" xfId="0" applyNumberFormat="1" applyFont="1" applyFill="1" applyBorder="1" applyAlignment="1">
      <alignment vertical="center"/>
    </xf>
    <xf numFmtId="3" fontId="15" fillId="4" borderId="55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3" fontId="11" fillId="0" borderId="58" xfId="0" applyNumberFormat="1" applyFont="1" applyBorder="1" applyAlignment="1">
      <alignment horizontal="right" vertical="center" wrapText="1"/>
    </xf>
    <xf numFmtId="3" fontId="11" fillId="0" borderId="58" xfId="0" applyNumberFormat="1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3" fontId="11" fillId="0" borderId="58" xfId="0" applyNumberFormat="1" applyFont="1" applyBorder="1" applyAlignment="1">
      <alignment vertical="center"/>
    </xf>
    <xf numFmtId="3" fontId="12" fillId="0" borderId="58" xfId="0" applyNumberFormat="1" applyFont="1" applyFill="1" applyBorder="1" applyAlignment="1">
      <alignment vertical="center"/>
    </xf>
    <xf numFmtId="3" fontId="11" fillId="0" borderId="5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12" fillId="4" borderId="14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right" vertical="center"/>
    </xf>
    <xf numFmtId="3" fontId="15" fillId="4" borderId="14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3" fontId="15" fillId="4" borderId="4" xfId="0" applyNumberFormat="1" applyFont="1" applyFill="1" applyBorder="1" applyAlignment="1">
      <alignment vertical="center"/>
    </xf>
    <xf numFmtId="3" fontId="12" fillId="4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11" fillId="0" borderId="53" xfId="0" applyNumberFormat="1" applyFont="1" applyBorder="1" applyAlignment="1">
      <alignment horizontal="right" vertical="center" wrapText="1"/>
    </xf>
    <xf numFmtId="3" fontId="11" fillId="0" borderId="53" xfId="0" applyNumberFormat="1" applyFont="1" applyFill="1" applyBorder="1" applyAlignment="1">
      <alignment horizontal="right" vertical="center"/>
    </xf>
    <xf numFmtId="0" fontId="1" fillId="0" borderId="53" xfId="0" applyFont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3" fontId="11" fillId="0" borderId="81" xfId="0" applyNumberFormat="1" applyFont="1" applyBorder="1" applyAlignment="1">
      <alignment horizontal="right" vertical="center" wrapText="1"/>
    </xf>
    <xf numFmtId="3" fontId="11" fillId="0" borderId="81" xfId="0" applyNumberFormat="1" applyFont="1" applyBorder="1" applyAlignment="1">
      <alignment horizontal="right" vertical="center"/>
    </xf>
    <xf numFmtId="3" fontId="11" fillId="0" borderId="81" xfId="0" applyNumberFormat="1" applyFont="1" applyFill="1" applyBorder="1" applyAlignment="1">
      <alignment horizontal="right" vertical="center"/>
    </xf>
    <xf numFmtId="0" fontId="1" fillId="0" borderId="81" xfId="0" applyFont="1" applyBorder="1" applyAlignment="1">
      <alignment vertical="center"/>
    </xf>
    <xf numFmtId="3" fontId="12" fillId="0" borderId="81" xfId="0" applyNumberFormat="1" applyFont="1" applyFill="1" applyBorder="1" applyAlignment="1">
      <alignment vertical="center"/>
    </xf>
    <xf numFmtId="3" fontId="11" fillId="0" borderId="82" xfId="0" applyNumberFormat="1" applyFont="1" applyBorder="1" applyAlignment="1">
      <alignment horizontal="right" vertical="center" wrapText="1"/>
    </xf>
    <xf numFmtId="3" fontId="11" fillId="0" borderId="82" xfId="0" applyNumberFormat="1" applyFont="1" applyBorder="1" applyAlignment="1">
      <alignment horizontal="right" vertical="center"/>
    </xf>
    <xf numFmtId="3" fontId="11" fillId="0" borderId="82" xfId="0" applyNumberFormat="1" applyFont="1" applyFill="1" applyBorder="1" applyAlignment="1">
      <alignment horizontal="right" vertical="center"/>
    </xf>
    <xf numFmtId="0" fontId="1" fillId="0" borderId="82" xfId="0" applyFont="1" applyBorder="1" applyAlignment="1">
      <alignment vertical="center"/>
    </xf>
    <xf numFmtId="3" fontId="12" fillId="0" borderId="82" xfId="0" applyNumberFormat="1" applyFont="1" applyFill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vertical="center"/>
    </xf>
    <xf numFmtId="3" fontId="12" fillId="4" borderId="0" xfId="0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3" fontId="11" fillId="4" borderId="14" xfId="0" applyNumberFormat="1" applyFont="1" applyFill="1" applyBorder="1" applyAlignment="1">
      <alignment vertical="center"/>
    </xf>
    <xf numFmtId="3" fontId="15" fillId="4" borderId="1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3" fontId="15" fillId="4" borderId="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1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3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7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vertical="center"/>
    </xf>
    <xf numFmtId="3" fontId="9" fillId="2" borderId="30" xfId="0" applyNumberFormat="1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vertical="center"/>
    </xf>
    <xf numFmtId="3" fontId="9" fillId="2" borderId="15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3" fontId="2" fillId="3" borderId="78" xfId="0" applyNumberFormat="1" applyFont="1" applyFill="1" applyBorder="1" applyAlignment="1">
      <alignment vertical="center"/>
    </xf>
    <xf numFmtId="0" fontId="0" fillId="3" borderId="75" xfId="0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3" fontId="3" fillId="3" borderId="76" xfId="0" applyNumberFormat="1" applyFont="1" applyFill="1" applyBorder="1" applyAlignment="1">
      <alignment vertical="center"/>
    </xf>
    <xf numFmtId="3" fontId="3" fillId="3" borderId="77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74" xfId="0" applyNumberFormat="1" applyFont="1" applyFill="1" applyBorder="1" applyAlignment="1">
      <alignment vertical="center"/>
    </xf>
    <xf numFmtId="3" fontId="3" fillId="3" borderId="75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showZeros="0" tabSelected="1" topLeftCell="A39" zoomScaleSheetLayoutView="100" workbookViewId="0">
      <selection activeCell="F85" sqref="F85"/>
    </sheetView>
  </sheetViews>
  <sheetFormatPr defaultRowHeight="9.75"/>
  <cols>
    <col min="1" max="1" width="2.5703125" style="1" customWidth="1"/>
    <col min="2" max="2" width="6.42578125" style="1" customWidth="1"/>
    <col min="3" max="3" width="5.28515625" style="1" customWidth="1"/>
    <col min="4" max="4" width="33.28515625" style="1" customWidth="1"/>
    <col min="5" max="5" width="10.85546875" style="1" customWidth="1"/>
    <col min="6" max="6" width="10" style="1" customWidth="1"/>
    <col min="7" max="7" width="10.140625" style="1" customWidth="1"/>
    <col min="8" max="8" width="9.28515625" style="1" customWidth="1"/>
    <col min="9" max="10" width="9.7109375" style="1" customWidth="1"/>
    <col min="11" max="11" width="9.28515625" style="1" customWidth="1"/>
    <col min="12" max="12" width="9.42578125" style="1" customWidth="1"/>
    <col min="13" max="13" width="9.140625" style="1" customWidth="1"/>
    <col min="14" max="14" width="7.140625" style="1" customWidth="1"/>
    <col min="15" max="15" width="10.140625" style="1" bestFit="1" customWidth="1"/>
    <col min="16" max="16384" width="9.140625" style="1"/>
  </cols>
  <sheetData>
    <row r="1" spans="1:17" ht="11.25" customHeight="1">
      <c r="J1" s="202"/>
      <c r="K1" s="202"/>
      <c r="L1" s="202" t="s">
        <v>239</v>
      </c>
      <c r="M1" s="202"/>
      <c r="N1" s="154"/>
    </row>
    <row r="2" spans="1:17" ht="3" customHeight="1">
      <c r="M2" s="142"/>
      <c r="N2" s="142"/>
    </row>
    <row r="3" spans="1:17" ht="10.5" customHeight="1">
      <c r="J3" s="142"/>
      <c r="K3" s="142"/>
      <c r="L3" s="142" t="s">
        <v>240</v>
      </c>
      <c r="M3" s="142"/>
      <c r="N3" s="142"/>
    </row>
    <row r="4" spans="1:17" ht="11.25" customHeight="1">
      <c r="D4" s="149"/>
      <c r="E4" s="149"/>
      <c r="I4" s="149"/>
      <c r="J4" s="142"/>
      <c r="K4" s="142"/>
      <c r="L4" s="142" t="s">
        <v>234</v>
      </c>
      <c r="M4" s="142"/>
      <c r="N4" s="142"/>
    </row>
    <row r="5" spans="1:17" ht="11.25" customHeight="1">
      <c r="D5" s="149"/>
      <c r="E5" s="149"/>
      <c r="J5" s="142"/>
      <c r="K5" s="142"/>
      <c r="L5" s="142" t="s">
        <v>241</v>
      </c>
      <c r="M5" s="142"/>
      <c r="N5" s="142"/>
    </row>
    <row r="6" spans="1:17" ht="11.25" customHeight="1">
      <c r="A6" s="350" t="s">
        <v>227</v>
      </c>
      <c r="B6" s="350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121"/>
    </row>
    <row r="7" spans="1:17" ht="3.75" customHeight="1">
      <c r="A7" s="120"/>
      <c r="B7" s="120"/>
      <c r="C7" s="121"/>
      <c r="D7" s="168"/>
      <c r="E7" s="168"/>
      <c r="F7" s="121"/>
      <c r="G7" s="121"/>
      <c r="H7" s="121"/>
      <c r="I7" s="121"/>
      <c r="J7" s="121"/>
      <c r="K7" s="121"/>
      <c r="L7" s="121"/>
      <c r="M7" s="121"/>
      <c r="N7" s="121"/>
    </row>
    <row r="8" spans="1:17" s="2" customFormat="1" ht="7.5" customHeight="1">
      <c r="A8" s="354" t="s">
        <v>1</v>
      </c>
      <c r="B8" s="352" t="s">
        <v>158</v>
      </c>
      <c r="C8" s="339" t="s">
        <v>162</v>
      </c>
      <c r="D8" s="352" t="s">
        <v>159</v>
      </c>
      <c r="E8" s="333" t="s">
        <v>215</v>
      </c>
      <c r="F8" s="352" t="s">
        <v>160</v>
      </c>
      <c r="G8" s="355" t="s">
        <v>189</v>
      </c>
      <c r="H8" s="333" t="s">
        <v>235</v>
      </c>
      <c r="I8" s="355" t="s">
        <v>226</v>
      </c>
      <c r="J8" s="336" t="s">
        <v>181</v>
      </c>
      <c r="K8" s="337"/>
      <c r="L8" s="337"/>
      <c r="M8" s="337"/>
      <c r="N8" s="333" t="s">
        <v>167</v>
      </c>
      <c r="O8" s="15" t="s">
        <v>94</v>
      </c>
    </row>
    <row r="9" spans="1:17" s="2" customFormat="1" ht="9.75" customHeight="1">
      <c r="A9" s="354"/>
      <c r="B9" s="352"/>
      <c r="C9" s="340"/>
      <c r="D9" s="352"/>
      <c r="E9" s="334"/>
      <c r="F9" s="352"/>
      <c r="G9" s="356"/>
      <c r="H9" s="358"/>
      <c r="I9" s="356"/>
      <c r="J9" s="353" t="s">
        <v>177</v>
      </c>
      <c r="K9" s="353" t="s">
        <v>225</v>
      </c>
      <c r="L9" s="334" t="s">
        <v>182</v>
      </c>
      <c r="M9" s="334" t="s">
        <v>183</v>
      </c>
      <c r="N9" s="334"/>
    </row>
    <row r="10" spans="1:17" s="2" customFormat="1" ht="29.25" customHeight="1">
      <c r="A10" s="354"/>
      <c r="B10" s="352"/>
      <c r="C10" s="340"/>
      <c r="D10" s="352"/>
      <c r="E10" s="335"/>
      <c r="F10" s="352"/>
      <c r="G10" s="357"/>
      <c r="H10" s="359"/>
      <c r="I10" s="357"/>
      <c r="J10" s="353"/>
      <c r="K10" s="349"/>
      <c r="L10" s="335"/>
      <c r="M10" s="334"/>
      <c r="N10" s="335"/>
      <c r="O10" s="170"/>
    </row>
    <row r="11" spans="1:17" s="2" customFormat="1" ht="8.25" customHeigh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52">
        <v>13</v>
      </c>
      <c r="N11" s="152">
        <v>14</v>
      </c>
      <c r="O11" s="170"/>
    </row>
    <row r="12" spans="1:17" s="2" customFormat="1" ht="12.75" customHeight="1">
      <c r="A12" s="181" t="s">
        <v>172</v>
      </c>
      <c r="B12" s="180"/>
      <c r="C12" s="180"/>
      <c r="D12" s="184" t="s">
        <v>173</v>
      </c>
      <c r="E12" s="183"/>
      <c r="F12" s="182">
        <f t="shared" ref="F12:M12" si="0">F20+F46+F52+F54+F56+F13+F48+F60+F70+F75</f>
        <v>17693787</v>
      </c>
      <c r="G12" s="182">
        <f t="shared" si="0"/>
        <v>14499059</v>
      </c>
      <c r="H12" s="182">
        <f t="shared" si="0"/>
        <v>1205000</v>
      </c>
      <c r="I12" s="182">
        <f t="shared" si="0"/>
        <v>15704059</v>
      </c>
      <c r="J12" s="182">
        <f t="shared" si="0"/>
        <v>6199644</v>
      </c>
      <c r="K12" s="182">
        <f t="shared" si="0"/>
        <v>7000000</v>
      </c>
      <c r="L12" s="182">
        <f t="shared" si="0"/>
        <v>0</v>
      </c>
      <c r="M12" s="182">
        <f t="shared" si="0"/>
        <v>2504415</v>
      </c>
      <c r="N12" s="183"/>
      <c r="O12" s="170">
        <f>M12+K12+J12</f>
        <v>15704059</v>
      </c>
      <c r="P12" s="170">
        <f>M12+L12+K12+J12</f>
        <v>15704059</v>
      </c>
      <c r="Q12" s="170" t="e">
        <f>#REF!+#REF!</f>
        <v>#REF!</v>
      </c>
    </row>
    <row r="13" spans="1:17" s="2" customFormat="1" ht="15" customHeight="1">
      <c r="A13" s="195"/>
      <c r="B13" s="194" t="s">
        <v>94</v>
      </c>
      <c r="C13" s="196"/>
      <c r="D13" s="197" t="s">
        <v>203</v>
      </c>
      <c r="E13" s="258" t="s">
        <v>216</v>
      </c>
      <c r="F13" s="219">
        <f>SUM(F14:F19)</f>
        <v>1015193</v>
      </c>
      <c r="G13" s="219">
        <f>SUM(G14:G19)</f>
        <v>206849</v>
      </c>
      <c r="H13" s="219">
        <f>SUM(H14:H19)</f>
        <v>802000</v>
      </c>
      <c r="I13" s="219">
        <f>SUM(I14:I19)</f>
        <v>1008849</v>
      </c>
      <c r="J13" s="219">
        <f>SUM(J14:J19)</f>
        <v>1008849</v>
      </c>
      <c r="K13" s="173"/>
      <c r="L13" s="173">
        <f>SUM(L14:L14,L41:L45)</f>
        <v>0</v>
      </c>
      <c r="M13" s="173">
        <f>SUM(M14:M14,M41:M45)</f>
        <v>0</v>
      </c>
      <c r="N13" s="173"/>
      <c r="O13" s="170">
        <f>G12+H12</f>
        <v>15704059</v>
      </c>
      <c r="P13" s="170"/>
      <c r="Q13" s="170"/>
    </row>
    <row r="14" spans="1:17" s="2" customFormat="1" ht="10.5" customHeight="1">
      <c r="A14" s="205">
        <v>1</v>
      </c>
      <c r="B14" s="165" t="s">
        <v>161</v>
      </c>
      <c r="C14" s="160">
        <v>6050</v>
      </c>
      <c r="D14" s="157" t="s">
        <v>224</v>
      </c>
      <c r="E14" s="256" t="s">
        <v>216</v>
      </c>
      <c r="F14" s="222">
        <v>59993</v>
      </c>
      <c r="G14" s="218">
        <v>53649</v>
      </c>
      <c r="H14" s="222"/>
      <c r="I14" s="218">
        <f t="shared" ref="I14:I19" si="1">J14</f>
        <v>53649</v>
      </c>
      <c r="J14" s="217">
        <v>53649</v>
      </c>
      <c r="K14" s="207"/>
      <c r="L14" s="207"/>
      <c r="M14" s="207"/>
      <c r="N14" s="210" t="s">
        <v>212</v>
      </c>
      <c r="O14" s="170"/>
      <c r="P14" s="170"/>
      <c r="Q14" s="170"/>
    </row>
    <row r="15" spans="1:17" s="2" customFormat="1" ht="11.25" customHeight="1">
      <c r="A15" s="205">
        <v>2</v>
      </c>
      <c r="B15" s="165" t="s">
        <v>161</v>
      </c>
      <c r="C15" s="160">
        <v>6050</v>
      </c>
      <c r="D15" s="157" t="s">
        <v>204</v>
      </c>
      <c r="E15" s="256">
        <v>2011</v>
      </c>
      <c r="F15" s="222">
        <v>88200</v>
      </c>
      <c r="G15" s="218">
        <v>88200</v>
      </c>
      <c r="H15" s="222"/>
      <c r="I15" s="218">
        <f t="shared" si="1"/>
        <v>88200</v>
      </c>
      <c r="J15" s="217">
        <v>88200</v>
      </c>
      <c r="K15" s="207"/>
      <c r="L15" s="207"/>
      <c r="M15" s="207"/>
      <c r="N15" s="210" t="s">
        <v>212</v>
      </c>
      <c r="O15" s="170"/>
      <c r="P15" s="170"/>
      <c r="Q15" s="170"/>
    </row>
    <row r="16" spans="1:17" s="2" customFormat="1" ht="32.25" customHeight="1">
      <c r="A16" s="205">
        <v>3</v>
      </c>
      <c r="B16" s="165" t="s">
        <v>161</v>
      </c>
      <c r="C16" s="316">
        <v>6050</v>
      </c>
      <c r="D16" s="157" t="s">
        <v>242</v>
      </c>
      <c r="E16" s="312">
        <v>2011</v>
      </c>
      <c r="F16" s="222">
        <v>272000</v>
      </c>
      <c r="G16" s="218"/>
      <c r="H16" s="222">
        <v>272000</v>
      </c>
      <c r="I16" s="218">
        <f t="shared" si="1"/>
        <v>272000</v>
      </c>
      <c r="J16" s="217">
        <v>272000</v>
      </c>
      <c r="K16" s="207"/>
      <c r="L16" s="207"/>
      <c r="M16" s="207"/>
      <c r="N16" s="210" t="s">
        <v>212</v>
      </c>
      <c r="O16" s="170"/>
      <c r="P16" s="170"/>
      <c r="Q16" s="170"/>
    </row>
    <row r="17" spans="1:17" s="2" customFormat="1" ht="19.5" customHeight="1">
      <c r="A17" s="205">
        <v>4</v>
      </c>
      <c r="B17" s="165" t="s">
        <v>161</v>
      </c>
      <c r="C17" s="316">
        <v>6050</v>
      </c>
      <c r="D17" s="157" t="s">
        <v>214</v>
      </c>
      <c r="E17" s="312">
        <v>2011</v>
      </c>
      <c r="F17" s="222">
        <v>65000</v>
      </c>
      <c r="G17" s="218">
        <v>65000</v>
      </c>
      <c r="H17" s="222"/>
      <c r="I17" s="218">
        <f t="shared" si="1"/>
        <v>65000</v>
      </c>
      <c r="J17" s="217">
        <v>65000</v>
      </c>
      <c r="K17" s="207"/>
      <c r="L17" s="207"/>
      <c r="M17" s="207"/>
      <c r="N17" s="210" t="s">
        <v>212</v>
      </c>
      <c r="O17" s="170"/>
      <c r="P17" s="170"/>
      <c r="Q17" s="170"/>
    </row>
    <row r="18" spans="1:17" s="2" customFormat="1" ht="40.5" customHeight="1">
      <c r="A18" s="205">
        <v>5</v>
      </c>
      <c r="B18" s="165" t="s">
        <v>161</v>
      </c>
      <c r="C18" s="316">
        <v>6050</v>
      </c>
      <c r="D18" s="157" t="s">
        <v>243</v>
      </c>
      <c r="E18" s="312">
        <v>2011</v>
      </c>
      <c r="F18" s="222">
        <v>360000</v>
      </c>
      <c r="G18" s="218"/>
      <c r="H18" s="222">
        <v>360000</v>
      </c>
      <c r="I18" s="218">
        <f t="shared" si="1"/>
        <v>360000</v>
      </c>
      <c r="J18" s="217">
        <v>360000</v>
      </c>
      <c r="K18" s="207"/>
      <c r="L18" s="207"/>
      <c r="M18" s="207"/>
      <c r="N18" s="210" t="s">
        <v>212</v>
      </c>
      <c r="O18" s="170"/>
      <c r="P18" s="170"/>
      <c r="Q18" s="170"/>
    </row>
    <row r="19" spans="1:17" s="2" customFormat="1" ht="54" customHeight="1">
      <c r="A19" s="205">
        <v>6</v>
      </c>
      <c r="B19" s="165" t="s">
        <v>161</v>
      </c>
      <c r="C19" s="160">
        <v>6050</v>
      </c>
      <c r="D19" s="157" t="s">
        <v>244</v>
      </c>
      <c r="E19" s="256">
        <v>2011</v>
      </c>
      <c r="F19" s="222">
        <v>170000</v>
      </c>
      <c r="G19" s="218"/>
      <c r="H19" s="222">
        <v>170000</v>
      </c>
      <c r="I19" s="218">
        <f t="shared" si="1"/>
        <v>170000</v>
      </c>
      <c r="J19" s="217">
        <v>170000</v>
      </c>
      <c r="K19" s="207"/>
      <c r="L19" s="207"/>
      <c r="M19" s="207"/>
      <c r="N19" s="210" t="s">
        <v>212</v>
      </c>
      <c r="O19" s="170"/>
      <c r="P19" s="170"/>
      <c r="Q19" s="170"/>
    </row>
    <row r="20" spans="1:17" s="3" customFormat="1" ht="15" customHeight="1">
      <c r="A20" s="195"/>
      <c r="B20" s="194" t="s">
        <v>94</v>
      </c>
      <c r="C20" s="196"/>
      <c r="D20" s="197" t="s">
        <v>163</v>
      </c>
      <c r="E20" s="258" t="s">
        <v>217</v>
      </c>
      <c r="F20" s="219">
        <f>SUM(F21:F27,F34:F45)</f>
        <v>11422135</v>
      </c>
      <c r="G20" s="219">
        <f t="shared" ref="G20:M20" si="2">SUM(G21:G27,G34:G45)</f>
        <v>9595540</v>
      </c>
      <c r="H20" s="219">
        <f t="shared" si="2"/>
        <v>74000</v>
      </c>
      <c r="I20" s="219">
        <f t="shared" si="2"/>
        <v>9669540</v>
      </c>
      <c r="J20" s="219">
        <f t="shared" si="2"/>
        <v>2669540</v>
      </c>
      <c r="K20" s="219">
        <f t="shared" si="2"/>
        <v>7000000</v>
      </c>
      <c r="L20" s="219">
        <f t="shared" si="2"/>
        <v>0</v>
      </c>
      <c r="M20" s="219">
        <f t="shared" si="2"/>
        <v>0</v>
      </c>
      <c r="N20" s="173"/>
      <c r="O20" s="153">
        <f>M20+J20+K20</f>
        <v>9669540</v>
      </c>
      <c r="P20" s="150"/>
    </row>
    <row r="21" spans="1:17" s="3" customFormat="1" ht="27.75" customHeight="1">
      <c r="A21" s="205">
        <v>7</v>
      </c>
      <c r="B21" s="201">
        <v>60013</v>
      </c>
      <c r="C21" s="206">
        <v>6050</v>
      </c>
      <c r="D21" s="209" t="s">
        <v>221</v>
      </c>
      <c r="E21" s="256">
        <v>2011</v>
      </c>
      <c r="F21" s="223">
        <v>66000</v>
      </c>
      <c r="G21" s="220">
        <v>66000</v>
      </c>
      <c r="H21" s="223"/>
      <c r="I21" s="220">
        <f>J21</f>
        <v>66000</v>
      </c>
      <c r="J21" s="223">
        <v>66000</v>
      </c>
      <c r="K21" s="207"/>
      <c r="L21" s="207"/>
      <c r="M21" s="207"/>
      <c r="N21" s="210" t="s">
        <v>179</v>
      </c>
      <c r="O21" s="153"/>
      <c r="P21" s="150"/>
    </row>
    <row r="22" spans="1:17" s="3" customFormat="1" ht="27" customHeight="1">
      <c r="A22" s="205">
        <v>8</v>
      </c>
      <c r="B22" s="201">
        <v>60013</v>
      </c>
      <c r="C22" s="206">
        <v>6050</v>
      </c>
      <c r="D22" s="209" t="s">
        <v>223</v>
      </c>
      <c r="E22" s="256">
        <v>2011</v>
      </c>
      <c r="F22" s="223">
        <v>40260</v>
      </c>
      <c r="G22" s="220">
        <v>40260</v>
      </c>
      <c r="H22" s="223"/>
      <c r="I22" s="220">
        <f>J22</f>
        <v>40260</v>
      </c>
      <c r="J22" s="223">
        <v>40260</v>
      </c>
      <c r="K22" s="238"/>
      <c r="L22" s="207"/>
      <c r="M22" s="207"/>
      <c r="N22" s="210" t="s">
        <v>179</v>
      </c>
      <c r="O22" s="153"/>
      <c r="P22" s="150"/>
    </row>
    <row r="23" spans="1:17" s="3" customFormat="1" ht="27.75" customHeight="1">
      <c r="A23" s="205">
        <v>9</v>
      </c>
      <c r="B23" s="201">
        <v>60013</v>
      </c>
      <c r="C23" s="206">
        <v>6050</v>
      </c>
      <c r="D23" s="209" t="s">
        <v>222</v>
      </c>
      <c r="E23" s="256">
        <v>2011</v>
      </c>
      <c r="F23" s="223">
        <v>65563</v>
      </c>
      <c r="G23" s="220">
        <v>65563</v>
      </c>
      <c r="H23" s="223"/>
      <c r="I23" s="220">
        <f>J23</f>
        <v>65563</v>
      </c>
      <c r="J23" s="223">
        <v>65563</v>
      </c>
      <c r="K23" s="238"/>
      <c r="L23" s="207"/>
      <c r="M23" s="207"/>
      <c r="N23" s="210" t="s">
        <v>179</v>
      </c>
      <c r="O23" s="153"/>
      <c r="P23" s="150"/>
    </row>
    <row r="24" spans="1:17" s="3" customFormat="1" ht="19.5" customHeight="1">
      <c r="A24" s="205">
        <v>10</v>
      </c>
      <c r="B24" s="161">
        <v>60016</v>
      </c>
      <c r="C24" s="161">
        <v>6050</v>
      </c>
      <c r="D24" s="214" t="s">
        <v>190</v>
      </c>
      <c r="E24" s="256" t="s">
        <v>217</v>
      </c>
      <c r="F24" s="224">
        <v>150269</v>
      </c>
      <c r="G24" s="221">
        <f>H24+I24</f>
        <v>96990</v>
      </c>
      <c r="H24" s="224"/>
      <c r="I24" s="221">
        <f>J24+K24</f>
        <v>96990</v>
      </c>
      <c r="J24" s="166">
        <v>96990</v>
      </c>
      <c r="K24" s="238"/>
      <c r="L24" s="207"/>
      <c r="M24" s="207"/>
      <c r="N24" s="156" t="s">
        <v>170</v>
      </c>
      <c r="O24" s="153"/>
      <c r="P24" s="150"/>
    </row>
    <row r="25" spans="1:17" s="3" customFormat="1" ht="21" customHeight="1">
      <c r="A25" s="205">
        <v>11</v>
      </c>
      <c r="B25" s="161">
        <v>60016</v>
      </c>
      <c r="C25" s="161">
        <v>6050</v>
      </c>
      <c r="D25" s="157" t="s">
        <v>191</v>
      </c>
      <c r="E25" s="256" t="s">
        <v>217</v>
      </c>
      <c r="F25" s="224">
        <v>398315</v>
      </c>
      <c r="G25" s="221">
        <f t="shared" ref="G25:I41" si="3">H25+I25</f>
        <v>375501</v>
      </c>
      <c r="H25" s="224"/>
      <c r="I25" s="221">
        <f t="shared" si="3"/>
        <v>375501</v>
      </c>
      <c r="J25" s="166">
        <v>375501</v>
      </c>
      <c r="K25" s="238"/>
      <c r="L25" s="207"/>
      <c r="M25" s="207"/>
      <c r="N25" s="156" t="s">
        <v>170</v>
      </c>
      <c r="O25" s="153"/>
      <c r="P25" s="150"/>
    </row>
    <row r="26" spans="1:17" s="3" customFormat="1" ht="11.25" customHeight="1">
      <c r="A26" s="205">
        <v>12</v>
      </c>
      <c r="B26" s="161">
        <v>60016</v>
      </c>
      <c r="C26" s="161">
        <v>6050</v>
      </c>
      <c r="D26" s="157" t="s">
        <v>174</v>
      </c>
      <c r="E26" s="256">
        <v>2011</v>
      </c>
      <c r="F26" s="224">
        <v>59000</v>
      </c>
      <c r="G26" s="221">
        <v>59000</v>
      </c>
      <c r="H26" s="224"/>
      <c r="I26" s="221">
        <v>59000</v>
      </c>
      <c r="J26" s="225">
        <v>59000</v>
      </c>
      <c r="K26" s="238"/>
      <c r="L26" s="207"/>
      <c r="M26" s="207"/>
      <c r="N26" s="156" t="s">
        <v>170</v>
      </c>
      <c r="O26" s="153"/>
      <c r="P26" s="150"/>
    </row>
    <row r="27" spans="1:17" s="3" customFormat="1" ht="29.25" customHeight="1">
      <c r="A27" s="205">
        <v>13</v>
      </c>
      <c r="B27" s="161">
        <v>60016</v>
      </c>
      <c r="C27" s="161">
        <v>6050</v>
      </c>
      <c r="D27" s="157" t="s">
        <v>192</v>
      </c>
      <c r="E27" s="256" t="s">
        <v>217</v>
      </c>
      <c r="F27" s="224">
        <v>130581</v>
      </c>
      <c r="G27" s="221">
        <f t="shared" si="3"/>
        <v>73200</v>
      </c>
      <c r="H27" s="224"/>
      <c r="I27" s="221">
        <f t="shared" si="3"/>
        <v>73200</v>
      </c>
      <c r="J27" s="166">
        <v>73200</v>
      </c>
      <c r="K27" s="238"/>
      <c r="L27" s="207"/>
      <c r="M27" s="207"/>
      <c r="N27" s="156" t="s">
        <v>170</v>
      </c>
      <c r="O27" s="153"/>
      <c r="P27" s="150"/>
    </row>
    <row r="28" spans="1:17" s="3" customFormat="1" ht="25.5" customHeight="1">
      <c r="A28" s="275"/>
      <c r="B28" s="276"/>
      <c r="C28" s="276"/>
      <c r="D28" s="317"/>
      <c r="E28" s="277"/>
      <c r="F28" s="278"/>
      <c r="G28" s="278"/>
      <c r="H28" s="278"/>
      <c r="I28" s="278"/>
      <c r="J28" s="278"/>
      <c r="K28" s="279"/>
      <c r="L28" s="274"/>
      <c r="M28" s="274"/>
      <c r="N28" s="319"/>
      <c r="O28" s="153"/>
      <c r="P28" s="150"/>
    </row>
    <row r="29" spans="1:17" s="3" customFormat="1" ht="12" customHeight="1">
      <c r="A29" s="320"/>
      <c r="B29" s="282"/>
      <c r="C29" s="282"/>
      <c r="D29" s="283"/>
      <c r="E29" s="284"/>
      <c r="F29" s="287"/>
      <c r="G29" s="287"/>
      <c r="H29" s="287"/>
      <c r="I29" s="287"/>
      <c r="J29" s="287"/>
      <c r="K29" s="321"/>
      <c r="L29" s="322"/>
      <c r="M29" s="322"/>
      <c r="N29" s="318"/>
      <c r="O29" s="153"/>
      <c r="P29" s="150"/>
    </row>
    <row r="30" spans="1:17" s="3" customFormat="1" ht="12" customHeight="1">
      <c r="A30" s="370" t="s">
        <v>1</v>
      </c>
      <c r="B30" s="333" t="s">
        <v>158</v>
      </c>
      <c r="C30" s="339" t="s">
        <v>162</v>
      </c>
      <c r="D30" s="333" t="s">
        <v>159</v>
      </c>
      <c r="E30" s="333" t="s">
        <v>215</v>
      </c>
      <c r="F30" s="333" t="s">
        <v>160</v>
      </c>
      <c r="G30" s="333" t="s">
        <v>189</v>
      </c>
      <c r="H30" s="333" t="s">
        <v>235</v>
      </c>
      <c r="I30" s="333" t="s">
        <v>226</v>
      </c>
      <c r="J30" s="336" t="s">
        <v>181</v>
      </c>
      <c r="K30" s="337"/>
      <c r="L30" s="337"/>
      <c r="M30" s="338"/>
      <c r="N30" s="333" t="s">
        <v>167</v>
      </c>
      <c r="O30" s="153"/>
      <c r="P30" s="150"/>
    </row>
    <row r="31" spans="1:17" s="3" customFormat="1" ht="24.75" customHeight="1">
      <c r="A31" s="371"/>
      <c r="B31" s="334"/>
      <c r="C31" s="340"/>
      <c r="D31" s="334"/>
      <c r="E31" s="334"/>
      <c r="F31" s="334"/>
      <c r="G31" s="334"/>
      <c r="H31" s="334"/>
      <c r="I31" s="334"/>
      <c r="J31" s="348" t="s">
        <v>177</v>
      </c>
      <c r="K31" s="348" t="s">
        <v>225</v>
      </c>
      <c r="L31" s="333" t="s">
        <v>182</v>
      </c>
      <c r="M31" s="333" t="s">
        <v>183</v>
      </c>
      <c r="N31" s="334"/>
      <c r="O31" s="153"/>
      <c r="P31" s="150"/>
    </row>
    <row r="32" spans="1:17" s="3" customFormat="1" ht="19.5" customHeight="1">
      <c r="A32" s="372"/>
      <c r="B32" s="335"/>
      <c r="C32" s="341"/>
      <c r="D32" s="335"/>
      <c r="E32" s="335"/>
      <c r="F32" s="335"/>
      <c r="G32" s="335"/>
      <c r="H32" s="335"/>
      <c r="I32" s="335"/>
      <c r="J32" s="349"/>
      <c r="K32" s="349"/>
      <c r="L32" s="335"/>
      <c r="M32" s="335"/>
      <c r="N32" s="335"/>
      <c r="O32" s="153"/>
      <c r="P32" s="150"/>
    </row>
    <row r="33" spans="1:16" s="3" customFormat="1" ht="9" customHeight="1">
      <c r="A33" s="152">
        <v>1</v>
      </c>
      <c r="B33" s="152">
        <v>2</v>
      </c>
      <c r="C33" s="152">
        <v>3</v>
      </c>
      <c r="D33" s="152">
        <v>4</v>
      </c>
      <c r="E33" s="152">
        <v>5</v>
      </c>
      <c r="F33" s="152">
        <v>6</v>
      </c>
      <c r="G33" s="152">
        <v>7</v>
      </c>
      <c r="H33" s="152">
        <v>8</v>
      </c>
      <c r="I33" s="152">
        <v>9</v>
      </c>
      <c r="J33" s="152">
        <v>10</v>
      </c>
      <c r="K33" s="152">
        <v>11</v>
      </c>
      <c r="L33" s="152">
        <v>12</v>
      </c>
      <c r="M33" s="152">
        <v>13</v>
      </c>
      <c r="N33" s="152">
        <v>14</v>
      </c>
      <c r="O33" s="153"/>
      <c r="P33" s="150"/>
    </row>
    <row r="34" spans="1:16" s="3" customFormat="1" ht="20.25" customHeight="1">
      <c r="A34" s="205">
        <v>14</v>
      </c>
      <c r="B34" s="161">
        <v>60016</v>
      </c>
      <c r="C34" s="161">
        <v>6050</v>
      </c>
      <c r="D34" s="157" t="s">
        <v>193</v>
      </c>
      <c r="E34" s="256">
        <v>2011</v>
      </c>
      <c r="F34" s="224">
        <v>2267000</v>
      </c>
      <c r="G34" s="221">
        <f t="shared" si="3"/>
        <v>2267000</v>
      </c>
      <c r="H34" s="224"/>
      <c r="I34" s="221">
        <f t="shared" si="3"/>
        <v>2267000</v>
      </c>
      <c r="J34" s="166">
        <v>267000</v>
      </c>
      <c r="K34" s="238">
        <v>2000000</v>
      </c>
      <c r="L34" s="207"/>
      <c r="M34" s="207"/>
      <c r="N34" s="156" t="s">
        <v>170</v>
      </c>
      <c r="O34" s="153"/>
      <c r="P34" s="150"/>
    </row>
    <row r="35" spans="1:16" s="3" customFormat="1" ht="22.5" customHeight="1">
      <c r="A35" s="205">
        <v>15</v>
      </c>
      <c r="B35" s="161">
        <v>60016</v>
      </c>
      <c r="C35" s="161">
        <v>6050</v>
      </c>
      <c r="D35" s="270" t="s">
        <v>194</v>
      </c>
      <c r="E35" s="256">
        <v>2011</v>
      </c>
      <c r="F35" s="224">
        <v>2821595</v>
      </c>
      <c r="G35" s="221">
        <v>2821595</v>
      </c>
      <c r="H35" s="224"/>
      <c r="I35" s="221">
        <f t="shared" si="3"/>
        <v>2821595</v>
      </c>
      <c r="J35" s="166">
        <v>821595</v>
      </c>
      <c r="K35" s="238">
        <v>2000000</v>
      </c>
      <c r="L35" s="207"/>
      <c r="M35" s="207"/>
      <c r="N35" s="156" t="s">
        <v>170</v>
      </c>
      <c r="O35" s="153"/>
      <c r="P35" s="150"/>
    </row>
    <row r="36" spans="1:16" s="3" customFormat="1" ht="30" customHeight="1">
      <c r="A36" s="205">
        <v>16</v>
      </c>
      <c r="B36" s="161">
        <v>60016</v>
      </c>
      <c r="C36" s="161">
        <v>6050</v>
      </c>
      <c r="D36" s="169" t="s">
        <v>195</v>
      </c>
      <c r="E36" s="256">
        <v>2011</v>
      </c>
      <c r="F36" s="224">
        <v>48800</v>
      </c>
      <c r="G36" s="221">
        <f t="shared" si="3"/>
        <v>48800</v>
      </c>
      <c r="H36" s="224"/>
      <c r="I36" s="221">
        <f t="shared" si="3"/>
        <v>48800</v>
      </c>
      <c r="J36" s="166">
        <v>48800</v>
      </c>
      <c r="K36" s="238"/>
      <c r="L36" s="207"/>
      <c r="M36" s="207"/>
      <c r="N36" s="156" t="s">
        <v>170</v>
      </c>
      <c r="O36" s="153"/>
      <c r="P36" s="150"/>
    </row>
    <row r="37" spans="1:16" s="3" customFormat="1" ht="19.5" customHeight="1">
      <c r="A37" s="205">
        <v>17</v>
      </c>
      <c r="B37" s="161">
        <v>60016</v>
      </c>
      <c r="C37" s="161">
        <v>6050</v>
      </c>
      <c r="D37" s="157" t="s">
        <v>196</v>
      </c>
      <c r="E37" s="256">
        <v>2011</v>
      </c>
      <c r="F37" s="224">
        <v>79300</v>
      </c>
      <c r="G37" s="221">
        <f t="shared" si="3"/>
        <v>79300</v>
      </c>
      <c r="H37" s="224"/>
      <c r="I37" s="221">
        <f t="shared" si="3"/>
        <v>79300</v>
      </c>
      <c r="J37" s="166">
        <v>79300</v>
      </c>
      <c r="K37" s="238"/>
      <c r="L37" s="207"/>
      <c r="M37" s="207"/>
      <c r="N37" s="156" t="s">
        <v>170</v>
      </c>
      <c r="O37" s="153"/>
      <c r="P37" s="150"/>
    </row>
    <row r="38" spans="1:16" s="3" customFormat="1" ht="19.5" customHeight="1">
      <c r="A38" s="205">
        <v>18</v>
      </c>
      <c r="B38" s="161">
        <v>60016</v>
      </c>
      <c r="C38" s="161">
        <v>6050</v>
      </c>
      <c r="D38" s="157" t="s">
        <v>197</v>
      </c>
      <c r="E38" s="256" t="s">
        <v>217</v>
      </c>
      <c r="F38" s="224">
        <v>1303522</v>
      </c>
      <c r="G38" s="221">
        <v>1303405</v>
      </c>
      <c r="H38" s="224"/>
      <c r="I38" s="221">
        <f>J38+K38</f>
        <v>1303405</v>
      </c>
      <c r="J38" s="166">
        <v>203405</v>
      </c>
      <c r="K38" s="238">
        <v>1100000</v>
      </c>
      <c r="L38" s="207"/>
      <c r="M38" s="207"/>
      <c r="N38" s="156" t="s">
        <v>170</v>
      </c>
      <c r="O38" s="153"/>
      <c r="P38" s="150"/>
    </row>
    <row r="39" spans="1:16" s="3" customFormat="1" ht="17.25" customHeight="1">
      <c r="A39" s="205">
        <v>19</v>
      </c>
      <c r="B39" s="161">
        <v>60016</v>
      </c>
      <c r="C39" s="161">
        <v>6050</v>
      </c>
      <c r="D39" s="157" t="s">
        <v>198</v>
      </c>
      <c r="E39" s="256">
        <v>2011</v>
      </c>
      <c r="F39" s="224">
        <v>52000</v>
      </c>
      <c r="G39" s="221">
        <f t="shared" si="3"/>
        <v>52000</v>
      </c>
      <c r="H39" s="224"/>
      <c r="I39" s="221">
        <f>J39+K39</f>
        <v>52000</v>
      </c>
      <c r="J39" s="166">
        <v>52000</v>
      </c>
      <c r="K39" s="238"/>
      <c r="L39" s="207"/>
      <c r="M39" s="207"/>
      <c r="N39" s="156" t="s">
        <v>170</v>
      </c>
      <c r="O39" s="153"/>
      <c r="P39" s="150"/>
    </row>
    <row r="40" spans="1:16" s="3" customFormat="1" ht="19.5" customHeight="1">
      <c r="A40" s="205">
        <v>20</v>
      </c>
      <c r="B40" s="272">
        <v>60016</v>
      </c>
      <c r="C40" s="272">
        <v>6050</v>
      </c>
      <c r="D40" s="169" t="s">
        <v>199</v>
      </c>
      <c r="E40" s="256" t="s">
        <v>216</v>
      </c>
      <c r="F40" s="222">
        <v>3600409</v>
      </c>
      <c r="G40" s="216">
        <v>1981405</v>
      </c>
      <c r="H40" s="222"/>
      <c r="I40" s="216">
        <f t="shared" si="3"/>
        <v>1981405</v>
      </c>
      <c r="J40" s="226">
        <v>81405</v>
      </c>
      <c r="K40" s="289">
        <v>1900000</v>
      </c>
      <c r="L40" s="290"/>
      <c r="M40" s="290"/>
      <c r="N40" s="271" t="s">
        <v>170</v>
      </c>
      <c r="O40" s="153"/>
      <c r="P40" s="150"/>
    </row>
    <row r="41" spans="1:16" s="3" customFormat="1" ht="18.75" customHeight="1">
      <c r="A41" s="205">
        <v>21</v>
      </c>
      <c r="B41" s="161">
        <v>60016</v>
      </c>
      <c r="C41" s="161">
        <v>6050</v>
      </c>
      <c r="D41" s="157" t="s">
        <v>200</v>
      </c>
      <c r="E41" s="256">
        <v>2011</v>
      </c>
      <c r="F41" s="224">
        <v>125538</v>
      </c>
      <c r="G41" s="221">
        <f t="shared" si="3"/>
        <v>125538</v>
      </c>
      <c r="H41" s="224"/>
      <c r="I41" s="221">
        <f t="shared" si="3"/>
        <v>125538</v>
      </c>
      <c r="J41" s="166">
        <v>125538</v>
      </c>
      <c r="K41" s="238"/>
      <c r="L41" s="207"/>
      <c r="M41" s="207"/>
      <c r="N41" s="156" t="s">
        <v>170</v>
      </c>
      <c r="O41" s="153"/>
      <c r="P41" s="150"/>
    </row>
    <row r="42" spans="1:16" s="3" customFormat="1" ht="18.75" customHeight="1">
      <c r="A42" s="205">
        <v>22</v>
      </c>
      <c r="B42" s="165">
        <v>60016</v>
      </c>
      <c r="C42" s="316">
        <v>6050</v>
      </c>
      <c r="D42" s="157" t="s">
        <v>247</v>
      </c>
      <c r="E42" s="312">
        <v>2011</v>
      </c>
      <c r="F42" s="222">
        <v>74000</v>
      </c>
      <c r="G42" s="218"/>
      <c r="H42" s="222">
        <v>74000</v>
      </c>
      <c r="I42" s="218">
        <f>J42</f>
        <v>74000</v>
      </c>
      <c r="J42" s="217">
        <v>74000</v>
      </c>
      <c r="K42" s="207"/>
      <c r="L42" s="207"/>
      <c r="M42" s="207"/>
      <c r="N42" s="314" t="s">
        <v>170</v>
      </c>
      <c r="O42" s="153"/>
      <c r="P42" s="150"/>
    </row>
    <row r="43" spans="1:16" s="3" customFormat="1" ht="20.25" customHeight="1">
      <c r="A43" s="205">
        <v>23</v>
      </c>
      <c r="B43" s="161">
        <v>60016</v>
      </c>
      <c r="C43" s="161">
        <v>6060</v>
      </c>
      <c r="D43" s="157" t="s">
        <v>206</v>
      </c>
      <c r="E43" s="256">
        <v>2011</v>
      </c>
      <c r="F43" s="224">
        <v>12030</v>
      </c>
      <c r="G43" s="221">
        <v>12030</v>
      </c>
      <c r="H43" s="224"/>
      <c r="I43" s="221">
        <f>J43</f>
        <v>12030</v>
      </c>
      <c r="J43" s="225">
        <v>12030</v>
      </c>
      <c r="K43" s="238"/>
      <c r="L43" s="207"/>
      <c r="M43" s="207"/>
      <c r="N43" s="156" t="s">
        <v>207</v>
      </c>
      <c r="O43" s="153"/>
      <c r="P43" s="150"/>
    </row>
    <row r="44" spans="1:16" s="3" customFormat="1" ht="11.25" customHeight="1">
      <c r="A44" s="205">
        <v>24</v>
      </c>
      <c r="B44" s="161">
        <v>60016</v>
      </c>
      <c r="C44" s="161">
        <v>6060</v>
      </c>
      <c r="D44" s="157" t="s">
        <v>188</v>
      </c>
      <c r="E44" s="259">
        <v>2011</v>
      </c>
      <c r="F44" s="224">
        <v>81617</v>
      </c>
      <c r="G44" s="221">
        <v>81617</v>
      </c>
      <c r="H44" s="224"/>
      <c r="I44" s="221">
        <f>J44</f>
        <v>81617</v>
      </c>
      <c r="J44" s="225">
        <v>81617</v>
      </c>
      <c r="K44" s="238"/>
      <c r="L44" s="207"/>
      <c r="M44" s="207"/>
      <c r="N44" s="273" t="s">
        <v>207</v>
      </c>
      <c r="O44" s="153"/>
      <c r="P44" s="150"/>
    </row>
    <row r="45" spans="1:16" s="3" customFormat="1" ht="11.25" customHeight="1">
      <c r="A45" s="205">
        <v>25</v>
      </c>
      <c r="B45" s="161">
        <v>60016</v>
      </c>
      <c r="C45" s="161">
        <v>6060</v>
      </c>
      <c r="D45" s="157" t="s">
        <v>230</v>
      </c>
      <c r="E45" s="259">
        <v>2011</v>
      </c>
      <c r="F45" s="224">
        <v>46336</v>
      </c>
      <c r="G45" s="221">
        <v>46336</v>
      </c>
      <c r="H45" s="224"/>
      <c r="I45" s="221">
        <f>J45</f>
        <v>46336</v>
      </c>
      <c r="J45" s="225">
        <v>46336</v>
      </c>
      <c r="K45" s="238"/>
      <c r="L45" s="207"/>
      <c r="M45" s="207"/>
      <c r="N45" s="156" t="s">
        <v>207</v>
      </c>
      <c r="O45" s="153"/>
      <c r="P45" s="150"/>
    </row>
    <row r="46" spans="1:16" ht="15" customHeight="1">
      <c r="A46" s="193"/>
      <c r="B46" s="194"/>
      <c r="C46" s="179"/>
      <c r="D46" s="186" t="s">
        <v>166</v>
      </c>
      <c r="E46" s="258">
        <v>2011</v>
      </c>
      <c r="F46" s="219">
        <f>SUM(F47:F47)</f>
        <v>50000</v>
      </c>
      <c r="G46" s="219">
        <f>SUM(G47:G47)</f>
        <v>50000</v>
      </c>
      <c r="H46" s="219"/>
      <c r="I46" s="219">
        <f t="shared" ref="I46:I54" si="4">J46</f>
        <v>50000</v>
      </c>
      <c r="J46" s="219">
        <f>SUM(J47:J47)</f>
        <v>50000</v>
      </c>
      <c r="K46" s="173">
        <f>SUM(K47:K47)</f>
        <v>0</v>
      </c>
      <c r="L46" s="173">
        <f>SUM(L47:L47)</f>
        <v>0</v>
      </c>
      <c r="M46" s="173">
        <f>SUM(M47:M47)</f>
        <v>0</v>
      </c>
      <c r="N46" s="187"/>
      <c r="O46" s="149">
        <f>J46+K46</f>
        <v>50000</v>
      </c>
    </row>
    <row r="47" spans="1:16" ht="12" customHeight="1">
      <c r="A47" s="161">
        <v>26</v>
      </c>
      <c r="B47" s="161">
        <v>70005</v>
      </c>
      <c r="C47" s="161">
        <v>6050</v>
      </c>
      <c r="D47" s="157" t="s">
        <v>175</v>
      </c>
      <c r="E47" s="256">
        <v>2011</v>
      </c>
      <c r="F47" s="224">
        <v>50000</v>
      </c>
      <c r="G47" s="221">
        <v>50000</v>
      </c>
      <c r="H47" s="224"/>
      <c r="I47" s="221">
        <f t="shared" si="4"/>
        <v>50000</v>
      </c>
      <c r="J47" s="225">
        <v>50000</v>
      </c>
      <c r="K47" s="163"/>
      <c r="L47" s="167"/>
      <c r="M47" s="166"/>
      <c r="N47" s="156" t="s">
        <v>168</v>
      </c>
    </row>
    <row r="48" spans="1:16" ht="15" customHeight="1">
      <c r="A48" s="193"/>
      <c r="B48" s="194"/>
      <c r="C48" s="179"/>
      <c r="D48" s="186" t="s">
        <v>205</v>
      </c>
      <c r="E48" s="258">
        <v>2011</v>
      </c>
      <c r="F48" s="219">
        <f>SUM(F49:F51)</f>
        <v>2093429</v>
      </c>
      <c r="G48" s="219">
        <f t="shared" ref="G48:L48" si="5">SUM(G49:G51)</f>
        <v>2093429</v>
      </c>
      <c r="H48" s="219">
        <f t="shared" si="5"/>
        <v>0</v>
      </c>
      <c r="I48" s="219">
        <f t="shared" si="5"/>
        <v>2093429</v>
      </c>
      <c r="J48" s="219">
        <f t="shared" si="5"/>
        <v>314014</v>
      </c>
      <c r="K48" s="219">
        <f t="shared" si="5"/>
        <v>0</v>
      </c>
      <c r="L48" s="219">
        <f t="shared" si="5"/>
        <v>0</v>
      </c>
      <c r="M48" s="173">
        <f>M49+M50</f>
        <v>1779415</v>
      </c>
      <c r="N48" s="187"/>
      <c r="O48" s="149">
        <f>J48+M48</f>
        <v>2093429</v>
      </c>
    </row>
    <row r="49" spans="1:15" ht="12" customHeight="1">
      <c r="A49" s="364">
        <v>27</v>
      </c>
      <c r="B49" s="364">
        <v>72095</v>
      </c>
      <c r="C49" s="308">
        <v>6057</v>
      </c>
      <c r="D49" s="375" t="s">
        <v>236</v>
      </c>
      <c r="E49" s="342">
        <v>2011</v>
      </c>
      <c r="F49" s="294">
        <v>1512503</v>
      </c>
      <c r="G49" s="217">
        <v>1512503</v>
      </c>
      <c r="H49" s="294"/>
      <c r="I49" s="217">
        <f>SUM(J49:M49)</f>
        <v>1512503</v>
      </c>
      <c r="J49" s="295"/>
      <c r="K49" s="296"/>
      <c r="L49" s="297"/>
      <c r="M49" s="295">
        <v>1512503</v>
      </c>
      <c r="N49" s="333" t="s">
        <v>171</v>
      </c>
    </row>
    <row r="50" spans="1:15" ht="11.25" customHeight="1">
      <c r="A50" s="365"/>
      <c r="B50" s="365"/>
      <c r="C50" s="309">
        <v>6059</v>
      </c>
      <c r="D50" s="379"/>
      <c r="E50" s="343"/>
      <c r="F50" s="298">
        <v>266912</v>
      </c>
      <c r="G50" s="299">
        <v>266912</v>
      </c>
      <c r="H50" s="298"/>
      <c r="I50" s="299">
        <f t="shared" ref="I50:I51" si="6">SUM(J50:M50)</f>
        <v>266912</v>
      </c>
      <c r="J50" s="300"/>
      <c r="K50" s="301"/>
      <c r="L50" s="302"/>
      <c r="M50" s="300">
        <v>266912</v>
      </c>
      <c r="N50" s="334"/>
    </row>
    <row r="51" spans="1:15" ht="12" customHeight="1">
      <c r="A51" s="365"/>
      <c r="B51" s="365"/>
      <c r="C51" s="310">
        <v>6059</v>
      </c>
      <c r="D51" s="380"/>
      <c r="E51" s="344"/>
      <c r="F51" s="303">
        <v>314014</v>
      </c>
      <c r="G51" s="304">
        <v>314014</v>
      </c>
      <c r="H51" s="303"/>
      <c r="I51" s="304">
        <f t="shared" si="6"/>
        <v>314014</v>
      </c>
      <c r="J51" s="305">
        <v>314014</v>
      </c>
      <c r="K51" s="306"/>
      <c r="L51" s="307"/>
      <c r="M51" s="305"/>
      <c r="N51" s="335"/>
    </row>
    <row r="52" spans="1:15" ht="15" customHeight="1">
      <c r="A52" s="189"/>
      <c r="B52" s="190"/>
      <c r="C52" s="191"/>
      <c r="D52" s="192" t="s">
        <v>165</v>
      </c>
      <c r="E52" s="260">
        <v>2011</v>
      </c>
      <c r="F52" s="219">
        <f>SUM(F53:F53)</f>
        <v>58639</v>
      </c>
      <c r="G52" s="227">
        <f>G53</f>
        <v>58639</v>
      </c>
      <c r="H52" s="219"/>
      <c r="I52" s="227">
        <f t="shared" si="4"/>
        <v>58639</v>
      </c>
      <c r="J52" s="219">
        <f>SUM(J53:J53)</f>
        <v>58639</v>
      </c>
      <c r="K52" s="173">
        <f>SUM(K53:K53)</f>
        <v>0</v>
      </c>
      <c r="L52" s="173"/>
      <c r="M52" s="173"/>
      <c r="N52" s="187"/>
      <c r="O52" s="149"/>
    </row>
    <row r="53" spans="1:15" ht="11.25" customHeight="1">
      <c r="A53" s="164">
        <v>28</v>
      </c>
      <c r="B53" s="160">
        <v>75023</v>
      </c>
      <c r="C53" s="160">
        <v>6060</v>
      </c>
      <c r="D53" s="311" t="s">
        <v>238</v>
      </c>
      <c r="E53" s="256">
        <v>2011</v>
      </c>
      <c r="F53" s="224">
        <v>58639</v>
      </c>
      <c r="G53" s="221">
        <v>58639</v>
      </c>
      <c r="H53" s="224"/>
      <c r="I53" s="221">
        <f t="shared" si="4"/>
        <v>58639</v>
      </c>
      <c r="J53" s="228">
        <v>58639</v>
      </c>
      <c r="K53" s="159"/>
      <c r="L53" s="158"/>
      <c r="M53" s="158"/>
      <c r="N53" s="34" t="s">
        <v>169</v>
      </c>
    </row>
    <row r="54" spans="1:15" ht="13.5" customHeight="1">
      <c r="A54" s="189"/>
      <c r="B54" s="190"/>
      <c r="C54" s="191"/>
      <c r="D54" s="192" t="s">
        <v>186</v>
      </c>
      <c r="E54" s="260">
        <v>2011</v>
      </c>
      <c r="F54" s="219">
        <f>SUM(F55:F55)</f>
        <v>22500</v>
      </c>
      <c r="G54" s="227">
        <f>G55</f>
        <v>22500</v>
      </c>
      <c r="H54" s="227">
        <f>H55</f>
        <v>0</v>
      </c>
      <c r="I54" s="227">
        <f t="shared" si="4"/>
        <v>22500</v>
      </c>
      <c r="J54" s="219">
        <f>SUM(J55:J55)</f>
        <v>22500</v>
      </c>
      <c r="K54" s="173">
        <f>SUM(K55:K55)</f>
        <v>0</v>
      </c>
      <c r="L54" s="173"/>
      <c r="M54" s="173"/>
      <c r="N54" s="187"/>
    </row>
    <row r="55" spans="1:15" ht="10.5" customHeight="1">
      <c r="A55" s="164">
        <v>29</v>
      </c>
      <c r="B55" s="160">
        <v>75412</v>
      </c>
      <c r="C55" s="160">
        <v>6060</v>
      </c>
      <c r="D55" s="291" t="s">
        <v>233</v>
      </c>
      <c r="E55" s="256">
        <v>2011</v>
      </c>
      <c r="F55" s="222">
        <v>22500</v>
      </c>
      <c r="G55" s="216">
        <v>22500</v>
      </c>
      <c r="H55" s="222"/>
      <c r="I55" s="216">
        <f>J55</f>
        <v>22500</v>
      </c>
      <c r="J55" s="228">
        <v>22500</v>
      </c>
      <c r="K55" s="159"/>
      <c r="L55" s="158"/>
      <c r="M55" s="158"/>
      <c r="N55" s="34" t="s">
        <v>169</v>
      </c>
    </row>
    <row r="56" spans="1:15" ht="15" customHeight="1">
      <c r="A56" s="185"/>
      <c r="B56" s="185"/>
      <c r="C56" s="185"/>
      <c r="D56" s="186" t="s">
        <v>164</v>
      </c>
      <c r="E56" s="258" t="s">
        <v>218</v>
      </c>
      <c r="F56" s="219">
        <f>SUM(F57:F59)</f>
        <v>672790</v>
      </c>
      <c r="G56" s="219">
        <f>SUM(G57:G59)</f>
        <v>568522</v>
      </c>
      <c r="H56" s="219">
        <f>SUM(H57:H59)</f>
        <v>0</v>
      </c>
      <c r="I56" s="219">
        <f>SUM(I57:I59)</f>
        <v>568522</v>
      </c>
      <c r="J56" s="219">
        <f>SUM(J57:J59)</f>
        <v>568522</v>
      </c>
      <c r="K56" s="173"/>
      <c r="L56" s="173"/>
      <c r="M56" s="173"/>
      <c r="N56" s="188"/>
      <c r="O56" s="149">
        <f>J56+K56+M56</f>
        <v>568522</v>
      </c>
    </row>
    <row r="57" spans="1:15" ht="10.5" customHeight="1">
      <c r="A57" s="215">
        <v>30</v>
      </c>
      <c r="B57" s="160">
        <v>80101</v>
      </c>
      <c r="C57" s="160">
        <v>6050</v>
      </c>
      <c r="D57" s="169" t="s">
        <v>211</v>
      </c>
      <c r="E57" s="256" t="s">
        <v>218</v>
      </c>
      <c r="F57" s="222">
        <v>601190</v>
      </c>
      <c r="G57" s="216">
        <v>496922</v>
      </c>
      <c r="H57" s="222"/>
      <c r="I57" s="216">
        <f>J57</f>
        <v>496922</v>
      </c>
      <c r="J57" s="226">
        <v>496922</v>
      </c>
      <c r="K57" s="159"/>
      <c r="L57" s="159"/>
      <c r="M57" s="203"/>
      <c r="N57" s="210" t="s">
        <v>212</v>
      </c>
      <c r="O57" s="155"/>
    </row>
    <row r="58" spans="1:15" ht="10.5" customHeight="1">
      <c r="A58" s="292">
        <v>31</v>
      </c>
      <c r="B58" s="161">
        <v>80101</v>
      </c>
      <c r="C58" s="161">
        <v>6050</v>
      </c>
      <c r="D58" s="157" t="s">
        <v>210</v>
      </c>
      <c r="E58" s="259">
        <v>2011</v>
      </c>
      <c r="F58" s="224">
        <v>64000</v>
      </c>
      <c r="G58" s="221">
        <v>64000</v>
      </c>
      <c r="H58" s="224"/>
      <c r="I58" s="221">
        <f>J58</f>
        <v>64000</v>
      </c>
      <c r="J58" s="166">
        <v>64000</v>
      </c>
      <c r="K58" s="159"/>
      <c r="L58" s="159"/>
      <c r="M58" s="203"/>
      <c r="N58" s="210" t="s">
        <v>212</v>
      </c>
      <c r="O58" s="293"/>
    </row>
    <row r="59" spans="1:15" ht="10.5" customHeight="1">
      <c r="A59" s="215">
        <v>32</v>
      </c>
      <c r="B59" s="161">
        <v>80104</v>
      </c>
      <c r="C59" s="161">
        <v>6060</v>
      </c>
      <c r="D59" s="157" t="s">
        <v>231</v>
      </c>
      <c r="E59" s="259">
        <v>2011</v>
      </c>
      <c r="F59" s="224">
        <v>7600</v>
      </c>
      <c r="G59" s="221">
        <v>7600</v>
      </c>
      <c r="H59" s="224"/>
      <c r="I59" s="221">
        <f>J59</f>
        <v>7600</v>
      </c>
      <c r="J59" s="166">
        <v>7600</v>
      </c>
      <c r="K59" s="159"/>
      <c r="L59" s="159"/>
      <c r="M59" s="203"/>
      <c r="N59" s="210" t="s">
        <v>232</v>
      </c>
      <c r="O59" s="155"/>
    </row>
    <row r="60" spans="1:15" ht="15" customHeight="1">
      <c r="A60" s="185"/>
      <c r="B60" s="185"/>
      <c r="C60" s="185"/>
      <c r="D60" s="186" t="s">
        <v>208</v>
      </c>
      <c r="E60" s="258" t="s">
        <v>216</v>
      </c>
      <c r="F60" s="219">
        <f>SUM(F61:F62)</f>
        <v>494880</v>
      </c>
      <c r="G60" s="219">
        <f>G61+G62</f>
        <v>490000</v>
      </c>
      <c r="H60" s="219"/>
      <c r="I60" s="219">
        <f>I61+I62</f>
        <v>490000</v>
      </c>
      <c r="J60" s="219">
        <f>J62</f>
        <v>65000</v>
      </c>
      <c r="K60" s="173"/>
      <c r="L60" s="173"/>
      <c r="M60" s="173">
        <f>M61</f>
        <v>425000</v>
      </c>
      <c r="N60" s="188"/>
      <c r="O60" s="155"/>
    </row>
    <row r="61" spans="1:15" ht="10.5" customHeight="1">
      <c r="A61" s="364">
        <v>33</v>
      </c>
      <c r="B61" s="364">
        <v>85219</v>
      </c>
      <c r="C61" s="232">
        <v>6058</v>
      </c>
      <c r="D61" s="375" t="s">
        <v>209</v>
      </c>
      <c r="E61" s="342" t="s">
        <v>216</v>
      </c>
      <c r="F61" s="239">
        <v>425000</v>
      </c>
      <c r="G61" s="240">
        <v>425000</v>
      </c>
      <c r="H61" s="239"/>
      <c r="I61" s="240">
        <v>425000</v>
      </c>
      <c r="J61" s="249"/>
      <c r="K61" s="242"/>
      <c r="L61" s="250"/>
      <c r="M61" s="251">
        <v>425000</v>
      </c>
      <c r="N61" s="333" t="s">
        <v>168</v>
      </c>
      <c r="O61" s="155"/>
    </row>
    <row r="62" spans="1:15" ht="10.5" customHeight="1">
      <c r="A62" s="366"/>
      <c r="B62" s="366"/>
      <c r="C62" s="233">
        <v>6059</v>
      </c>
      <c r="D62" s="376"/>
      <c r="E62" s="344"/>
      <c r="F62" s="245">
        <v>69880</v>
      </c>
      <c r="G62" s="234">
        <v>65000</v>
      </c>
      <c r="H62" s="252"/>
      <c r="I62" s="234">
        <v>65000</v>
      </c>
      <c r="J62" s="235">
        <v>65000</v>
      </c>
      <c r="K62" s="236"/>
      <c r="L62" s="253"/>
      <c r="M62" s="254"/>
      <c r="N62" s="335"/>
      <c r="O62" s="155"/>
    </row>
    <row r="63" spans="1:15" ht="24" customHeight="1">
      <c r="A63" s="276"/>
      <c r="B63" s="276"/>
      <c r="C63" s="276"/>
      <c r="D63" s="317"/>
      <c r="E63" s="277"/>
      <c r="F63" s="280"/>
      <c r="G63" s="281"/>
      <c r="H63" s="323"/>
      <c r="I63" s="281"/>
      <c r="J63" s="324"/>
      <c r="K63" s="325"/>
      <c r="L63" s="326"/>
      <c r="M63" s="327"/>
      <c r="N63" s="319"/>
      <c r="O63" s="318"/>
    </row>
    <row r="64" spans="1:15" ht="17.25" customHeight="1">
      <c r="A64" s="282"/>
      <c r="B64" s="282"/>
      <c r="C64" s="282"/>
      <c r="D64" s="283"/>
      <c r="E64" s="284"/>
      <c r="F64" s="285"/>
      <c r="G64" s="286"/>
      <c r="H64" s="328"/>
      <c r="I64" s="286"/>
      <c r="J64" s="329"/>
      <c r="K64" s="330"/>
      <c r="L64" s="331"/>
      <c r="M64" s="332"/>
      <c r="N64" s="318"/>
      <c r="O64" s="318"/>
    </row>
    <row r="65" spans="1:15" ht="6.75" customHeight="1">
      <c r="A65" s="282"/>
      <c r="B65" s="282"/>
      <c r="C65" s="282"/>
      <c r="D65" s="283"/>
      <c r="E65" s="284"/>
      <c r="F65" s="285"/>
      <c r="G65" s="286"/>
      <c r="H65" s="328"/>
      <c r="I65" s="286"/>
      <c r="J65" s="329"/>
      <c r="K65" s="330"/>
      <c r="L65" s="331"/>
      <c r="M65" s="332"/>
      <c r="N65" s="318"/>
      <c r="O65" s="318"/>
    </row>
    <row r="66" spans="1:15" ht="10.5" customHeight="1">
      <c r="A66" s="370" t="s">
        <v>1</v>
      </c>
      <c r="B66" s="333" t="s">
        <v>158</v>
      </c>
      <c r="C66" s="339" t="s">
        <v>162</v>
      </c>
      <c r="D66" s="333" t="s">
        <v>159</v>
      </c>
      <c r="E66" s="333" t="s">
        <v>215</v>
      </c>
      <c r="F66" s="333" t="s">
        <v>160</v>
      </c>
      <c r="G66" s="333" t="s">
        <v>189</v>
      </c>
      <c r="H66" s="333" t="s">
        <v>235</v>
      </c>
      <c r="I66" s="333" t="s">
        <v>226</v>
      </c>
      <c r="J66" s="336" t="s">
        <v>181</v>
      </c>
      <c r="K66" s="337"/>
      <c r="L66" s="337"/>
      <c r="M66" s="338"/>
      <c r="N66" s="333" t="s">
        <v>167</v>
      </c>
      <c r="O66" s="318"/>
    </row>
    <row r="67" spans="1:15" ht="15.75" customHeight="1">
      <c r="A67" s="371"/>
      <c r="B67" s="334"/>
      <c r="C67" s="340"/>
      <c r="D67" s="334"/>
      <c r="E67" s="334"/>
      <c r="F67" s="334"/>
      <c r="G67" s="334"/>
      <c r="H67" s="334"/>
      <c r="I67" s="334"/>
      <c r="J67" s="348" t="s">
        <v>177</v>
      </c>
      <c r="K67" s="348" t="s">
        <v>225</v>
      </c>
      <c r="L67" s="333" t="s">
        <v>182</v>
      </c>
      <c r="M67" s="333" t="s">
        <v>183</v>
      </c>
      <c r="N67" s="334"/>
      <c r="O67" s="318"/>
    </row>
    <row r="68" spans="1:15" ht="15.75" customHeight="1">
      <c r="A68" s="372"/>
      <c r="B68" s="335"/>
      <c r="C68" s="341"/>
      <c r="D68" s="335"/>
      <c r="E68" s="335"/>
      <c r="F68" s="335"/>
      <c r="G68" s="335"/>
      <c r="H68" s="335"/>
      <c r="I68" s="335"/>
      <c r="J68" s="349"/>
      <c r="K68" s="349"/>
      <c r="L68" s="335"/>
      <c r="M68" s="335"/>
      <c r="N68" s="335"/>
      <c r="O68" s="318"/>
    </row>
    <row r="69" spans="1:15" ht="10.5" customHeight="1">
      <c r="A69" s="152">
        <v>1</v>
      </c>
      <c r="B69" s="152">
        <v>2</v>
      </c>
      <c r="C69" s="152">
        <v>3</v>
      </c>
      <c r="D69" s="152">
        <v>4</v>
      </c>
      <c r="E69" s="152">
        <v>5</v>
      </c>
      <c r="F69" s="152">
        <v>6</v>
      </c>
      <c r="G69" s="152">
        <v>7</v>
      </c>
      <c r="H69" s="152">
        <v>8</v>
      </c>
      <c r="I69" s="152">
        <v>9</v>
      </c>
      <c r="J69" s="152">
        <v>10</v>
      </c>
      <c r="K69" s="152">
        <v>11</v>
      </c>
      <c r="L69" s="152">
        <v>12</v>
      </c>
      <c r="M69" s="152">
        <v>13</v>
      </c>
      <c r="N69" s="152">
        <v>14</v>
      </c>
      <c r="O69" s="318"/>
    </row>
    <row r="70" spans="1:15" ht="14.25" customHeight="1">
      <c r="A70" s="215"/>
      <c r="B70" s="194"/>
      <c r="C70" s="179"/>
      <c r="D70" s="186" t="s">
        <v>202</v>
      </c>
      <c r="E70" s="258" t="s">
        <v>216</v>
      </c>
      <c r="F70" s="219">
        <f>SUM(F71:F74)</f>
        <v>430530</v>
      </c>
      <c r="G70" s="219">
        <f>SUM(G71:G74)</f>
        <v>87500</v>
      </c>
      <c r="H70" s="219">
        <f>SUM(H71:H74)</f>
        <v>329000</v>
      </c>
      <c r="I70" s="219">
        <f>SUM(I71:I74)</f>
        <v>416500</v>
      </c>
      <c r="J70" s="219">
        <f>SUM(J71:J74)</f>
        <v>416500</v>
      </c>
      <c r="K70" s="173">
        <f>SUM(K71:K71)</f>
        <v>0</v>
      </c>
      <c r="L70" s="173">
        <f>SUM(L71:L71)</f>
        <v>0</v>
      </c>
      <c r="M70" s="173">
        <f>SUM(M71:M71)</f>
        <v>0</v>
      </c>
      <c r="N70" s="187"/>
      <c r="O70" s="155"/>
    </row>
    <row r="71" spans="1:15" ht="18" customHeight="1">
      <c r="A71" s="215">
        <v>34</v>
      </c>
      <c r="B71" s="161">
        <v>90015</v>
      </c>
      <c r="C71" s="161">
        <v>6050</v>
      </c>
      <c r="D71" s="169" t="s">
        <v>220</v>
      </c>
      <c r="E71" s="256">
        <v>2011</v>
      </c>
      <c r="F71" s="222">
        <v>8500</v>
      </c>
      <c r="G71" s="216">
        <v>8500</v>
      </c>
      <c r="H71" s="222"/>
      <c r="I71" s="216">
        <f>J71</f>
        <v>8500</v>
      </c>
      <c r="J71" s="225">
        <v>8500</v>
      </c>
      <c r="K71" s="163"/>
      <c r="L71" s="167"/>
      <c r="M71" s="166"/>
      <c r="N71" s="156" t="s">
        <v>168</v>
      </c>
      <c r="O71" s="155"/>
    </row>
    <row r="72" spans="1:15" ht="18" customHeight="1">
      <c r="A72" s="315">
        <v>35</v>
      </c>
      <c r="B72" s="161">
        <v>90015</v>
      </c>
      <c r="C72" s="161">
        <v>6050</v>
      </c>
      <c r="D72" s="313" t="s">
        <v>245</v>
      </c>
      <c r="E72" s="312">
        <v>2011</v>
      </c>
      <c r="F72" s="222">
        <v>279000</v>
      </c>
      <c r="G72" s="216"/>
      <c r="H72" s="222">
        <v>279000</v>
      </c>
      <c r="I72" s="216">
        <f>J72</f>
        <v>279000</v>
      </c>
      <c r="J72" s="225">
        <v>279000</v>
      </c>
      <c r="K72" s="163"/>
      <c r="L72" s="167"/>
      <c r="M72" s="166"/>
      <c r="N72" s="314" t="s">
        <v>168</v>
      </c>
      <c r="O72" s="318"/>
    </row>
    <row r="73" spans="1:15" ht="20.25" customHeight="1">
      <c r="A73" s="215">
        <v>36</v>
      </c>
      <c r="B73" s="161">
        <v>90015</v>
      </c>
      <c r="C73" s="161">
        <v>6050</v>
      </c>
      <c r="D73" s="313" t="s">
        <v>246</v>
      </c>
      <c r="E73" s="256">
        <v>2011</v>
      </c>
      <c r="F73" s="222">
        <v>55000</v>
      </c>
      <c r="G73" s="216">
        <v>5000</v>
      </c>
      <c r="H73" s="222">
        <v>50000</v>
      </c>
      <c r="I73" s="216">
        <f>J73</f>
        <v>55000</v>
      </c>
      <c r="J73" s="225">
        <v>55000</v>
      </c>
      <c r="K73" s="163"/>
      <c r="L73" s="167"/>
      <c r="M73" s="166"/>
      <c r="N73" s="156" t="s">
        <v>168</v>
      </c>
      <c r="O73" s="155"/>
    </row>
    <row r="74" spans="1:15" ht="21" customHeight="1">
      <c r="A74" s="215">
        <v>37</v>
      </c>
      <c r="B74" s="161">
        <v>90015</v>
      </c>
      <c r="C74" s="161">
        <v>6050</v>
      </c>
      <c r="D74" s="169" t="s">
        <v>201</v>
      </c>
      <c r="E74" s="256" t="s">
        <v>216</v>
      </c>
      <c r="F74" s="222">
        <v>88030</v>
      </c>
      <c r="G74" s="216">
        <v>74000</v>
      </c>
      <c r="H74" s="222"/>
      <c r="I74" s="216">
        <f>J74</f>
        <v>74000</v>
      </c>
      <c r="J74" s="225">
        <v>74000</v>
      </c>
      <c r="K74" s="163"/>
      <c r="L74" s="167"/>
      <c r="M74" s="166"/>
      <c r="N74" s="156" t="s">
        <v>168</v>
      </c>
      <c r="O74" s="155"/>
    </row>
    <row r="75" spans="1:15" ht="15" customHeight="1">
      <c r="A75" s="215"/>
      <c r="B75" s="185"/>
      <c r="C75" s="185"/>
      <c r="D75" s="186" t="s">
        <v>213</v>
      </c>
      <c r="E75" s="258" t="s">
        <v>219</v>
      </c>
      <c r="F75" s="219">
        <f>SUM(F76:F78)</f>
        <v>1433691</v>
      </c>
      <c r="G75" s="219">
        <f>SUM(G76:G78)</f>
        <v>1326080</v>
      </c>
      <c r="H75" s="219">
        <f>SUM(H76:H78)</f>
        <v>0</v>
      </c>
      <c r="I75" s="219">
        <f>SUM(I76:I78)</f>
        <v>1326080</v>
      </c>
      <c r="J75" s="219">
        <f>SUM(J76:J78)</f>
        <v>1026080</v>
      </c>
      <c r="K75" s="173"/>
      <c r="L75" s="173"/>
      <c r="M75" s="173">
        <f>M77</f>
        <v>300000</v>
      </c>
      <c r="N75" s="188"/>
      <c r="O75" s="155"/>
    </row>
    <row r="76" spans="1:15" ht="15.75" customHeight="1">
      <c r="A76" s="364">
        <v>38</v>
      </c>
      <c r="B76" s="361">
        <v>92109</v>
      </c>
      <c r="C76" s="232">
        <v>6050</v>
      </c>
      <c r="D76" s="345" t="s">
        <v>237</v>
      </c>
      <c r="E76" s="342" t="s">
        <v>219</v>
      </c>
      <c r="F76" s="239">
        <v>138611</v>
      </c>
      <c r="G76" s="240">
        <v>31000</v>
      </c>
      <c r="H76" s="239"/>
      <c r="I76" s="240">
        <f>J76</f>
        <v>31000</v>
      </c>
      <c r="J76" s="241">
        <v>31000</v>
      </c>
      <c r="K76" s="242"/>
      <c r="L76" s="243"/>
      <c r="M76" s="244"/>
      <c r="N76" s="333" t="s">
        <v>171</v>
      </c>
      <c r="O76" s="155"/>
    </row>
    <row r="77" spans="1:15" ht="14.25" customHeight="1">
      <c r="A77" s="365"/>
      <c r="B77" s="362"/>
      <c r="C77" s="237">
        <v>6058</v>
      </c>
      <c r="D77" s="346"/>
      <c r="E77" s="343"/>
      <c r="F77" s="262">
        <v>300000</v>
      </c>
      <c r="G77" s="263">
        <v>300000</v>
      </c>
      <c r="H77" s="262"/>
      <c r="I77" s="263">
        <v>300000</v>
      </c>
      <c r="J77" s="264"/>
      <c r="K77" s="265"/>
      <c r="L77" s="266"/>
      <c r="M77" s="267">
        <v>300000</v>
      </c>
      <c r="N77" s="334"/>
      <c r="O77" s="155"/>
    </row>
    <row r="78" spans="1:15" ht="14.25" customHeight="1">
      <c r="A78" s="366"/>
      <c r="B78" s="363"/>
      <c r="C78" s="255">
        <v>6059</v>
      </c>
      <c r="D78" s="347"/>
      <c r="E78" s="344"/>
      <c r="F78" s="245">
        <f>I78</f>
        <v>995080</v>
      </c>
      <c r="G78" s="234">
        <v>995080</v>
      </c>
      <c r="H78" s="245"/>
      <c r="I78" s="234">
        <f>J78</f>
        <v>995080</v>
      </c>
      <c r="J78" s="235">
        <v>995080</v>
      </c>
      <c r="K78" s="246"/>
      <c r="L78" s="247"/>
      <c r="M78" s="248"/>
      <c r="N78" s="335"/>
      <c r="O78" s="155"/>
    </row>
    <row r="79" spans="1:15" ht="15" customHeight="1">
      <c r="A79" s="204" t="s">
        <v>228</v>
      </c>
      <c r="B79" s="176" t="s">
        <v>184</v>
      </c>
      <c r="C79" s="177"/>
      <c r="D79" s="178"/>
      <c r="E79" s="261">
        <v>2011</v>
      </c>
      <c r="F79" s="230">
        <f>SUM(F80:F84)</f>
        <v>907134</v>
      </c>
      <c r="G79" s="230">
        <f>SUM(G80:G84)</f>
        <v>907134</v>
      </c>
      <c r="H79" s="230">
        <f>SUM(H80:H84)</f>
        <v>0</v>
      </c>
      <c r="I79" s="230">
        <f>SUM(I80:I84)</f>
        <v>907134</v>
      </c>
      <c r="J79" s="230">
        <f>SUM(J80:J84)</f>
        <v>907134</v>
      </c>
      <c r="K79" s="151"/>
      <c r="L79" s="151"/>
      <c r="M79" s="151"/>
      <c r="N79" s="171"/>
      <c r="O79" s="175"/>
    </row>
    <row r="80" spans="1:15" ht="12" customHeight="1">
      <c r="A80" s="211">
        <v>39</v>
      </c>
      <c r="B80" s="165" t="s">
        <v>161</v>
      </c>
      <c r="C80" s="161">
        <v>6610</v>
      </c>
      <c r="D80" s="157" t="s">
        <v>187</v>
      </c>
      <c r="E80" s="256">
        <v>2011</v>
      </c>
      <c r="F80" s="224">
        <v>10000</v>
      </c>
      <c r="G80" s="229">
        <v>10000</v>
      </c>
      <c r="H80" s="269"/>
      <c r="I80" s="229">
        <f>J80</f>
        <v>10000</v>
      </c>
      <c r="J80" s="225">
        <v>10000</v>
      </c>
      <c r="K80" s="163"/>
      <c r="L80" s="162"/>
      <c r="M80" s="163"/>
      <c r="N80" s="156" t="s">
        <v>171</v>
      </c>
      <c r="O80" s="175"/>
    </row>
    <row r="81" spans="1:17" ht="40.5" customHeight="1">
      <c r="A81" s="201">
        <v>40</v>
      </c>
      <c r="B81" s="161">
        <v>15011</v>
      </c>
      <c r="C81" s="161">
        <v>6639</v>
      </c>
      <c r="D81" s="157" t="s">
        <v>178</v>
      </c>
      <c r="E81" s="256">
        <v>2011</v>
      </c>
      <c r="F81" s="224">
        <f>I81</f>
        <v>27045</v>
      </c>
      <c r="G81" s="229">
        <v>27045</v>
      </c>
      <c r="H81" s="269"/>
      <c r="I81" s="229">
        <f>J81</f>
        <v>27045</v>
      </c>
      <c r="J81" s="225">
        <v>27045</v>
      </c>
      <c r="K81" s="163"/>
      <c r="L81" s="162"/>
      <c r="M81" s="163"/>
      <c r="N81" s="156" t="s">
        <v>179</v>
      </c>
      <c r="O81" s="175"/>
    </row>
    <row r="82" spans="1:17" ht="19.5" customHeight="1">
      <c r="A82" s="211">
        <v>41</v>
      </c>
      <c r="B82" s="161">
        <v>60013</v>
      </c>
      <c r="C82" s="161">
        <v>6300</v>
      </c>
      <c r="D82" s="157" t="s">
        <v>176</v>
      </c>
      <c r="E82" s="256">
        <v>2011</v>
      </c>
      <c r="F82" s="224">
        <f>I82</f>
        <v>765563</v>
      </c>
      <c r="G82" s="229">
        <v>765563</v>
      </c>
      <c r="H82" s="269"/>
      <c r="I82" s="229">
        <f>J82</f>
        <v>765563</v>
      </c>
      <c r="J82" s="225">
        <v>765563</v>
      </c>
      <c r="K82" s="163"/>
      <c r="L82" s="162"/>
      <c r="M82" s="163"/>
      <c r="N82" s="156" t="s">
        <v>171</v>
      </c>
      <c r="O82" s="175"/>
    </row>
    <row r="83" spans="1:17" ht="12.75" customHeight="1">
      <c r="A83" s="201">
        <v>42</v>
      </c>
      <c r="B83" s="161">
        <v>60013</v>
      </c>
      <c r="C83" s="161">
        <v>6300</v>
      </c>
      <c r="D83" s="157" t="s">
        <v>185</v>
      </c>
      <c r="E83" s="256">
        <v>2011</v>
      </c>
      <c r="F83" s="224">
        <v>93940</v>
      </c>
      <c r="G83" s="229">
        <v>93940</v>
      </c>
      <c r="H83" s="269"/>
      <c r="I83" s="229">
        <f>J83</f>
        <v>93940</v>
      </c>
      <c r="J83" s="225">
        <v>93940</v>
      </c>
      <c r="K83" s="163"/>
      <c r="L83" s="162"/>
      <c r="M83" s="163"/>
      <c r="N83" s="156" t="s">
        <v>171</v>
      </c>
      <c r="O83" s="175"/>
    </row>
    <row r="84" spans="1:17" ht="30" customHeight="1" thickBot="1">
      <c r="A84" s="201">
        <v>43</v>
      </c>
      <c r="B84" s="161">
        <v>75095</v>
      </c>
      <c r="C84" s="161">
        <v>6639</v>
      </c>
      <c r="D84" s="157" t="s">
        <v>180</v>
      </c>
      <c r="E84" s="256">
        <v>2011</v>
      </c>
      <c r="F84" s="224">
        <v>10586</v>
      </c>
      <c r="G84" s="229">
        <v>10586</v>
      </c>
      <c r="H84" s="269"/>
      <c r="I84" s="229">
        <f>J84</f>
        <v>10586</v>
      </c>
      <c r="J84" s="225">
        <v>10586</v>
      </c>
      <c r="K84" s="163"/>
      <c r="L84" s="162"/>
      <c r="M84" s="163"/>
      <c r="N84" s="156" t="s">
        <v>179</v>
      </c>
      <c r="O84" s="175"/>
    </row>
    <row r="85" spans="1:17" ht="24" customHeight="1" thickTop="1" thickBot="1">
      <c r="A85" s="367" t="s">
        <v>229</v>
      </c>
      <c r="B85" s="368"/>
      <c r="C85" s="368"/>
      <c r="D85" s="369"/>
      <c r="E85" s="257"/>
      <c r="F85" s="231">
        <f t="shared" ref="F85:N85" si="7">F79+F12</f>
        <v>18600921</v>
      </c>
      <c r="G85" s="231">
        <f t="shared" si="7"/>
        <v>15406193</v>
      </c>
      <c r="H85" s="231">
        <f t="shared" si="7"/>
        <v>1205000</v>
      </c>
      <c r="I85" s="231">
        <f t="shared" si="7"/>
        <v>16611193</v>
      </c>
      <c r="J85" s="231">
        <f t="shared" si="7"/>
        <v>7106778</v>
      </c>
      <c r="K85" s="174">
        <f t="shared" si="7"/>
        <v>7000000</v>
      </c>
      <c r="L85" s="174">
        <f t="shared" si="7"/>
        <v>0</v>
      </c>
      <c r="M85" s="174">
        <f t="shared" si="7"/>
        <v>2504415</v>
      </c>
      <c r="N85" s="174">
        <f t="shared" si="7"/>
        <v>0</v>
      </c>
      <c r="O85" s="172">
        <f>G85+H85</f>
        <v>16611193</v>
      </c>
      <c r="P85" s="149">
        <f>O85-I85</f>
        <v>0</v>
      </c>
      <c r="Q85" s="149">
        <f>O85-P85</f>
        <v>16611193</v>
      </c>
    </row>
    <row r="86" spans="1:17" ht="4.5" customHeight="1" thickTop="1"/>
    <row r="87" spans="1:17" ht="13.5" customHeight="1">
      <c r="A87" s="200"/>
      <c r="B87" s="208"/>
      <c r="C87" s="208"/>
      <c r="D87" s="208"/>
      <c r="E87" s="208"/>
      <c r="F87" s="208"/>
      <c r="G87" s="208"/>
      <c r="H87" s="208"/>
      <c r="I87" s="377"/>
      <c r="J87" s="378"/>
      <c r="K87" s="288"/>
      <c r="L87" s="208"/>
      <c r="M87" s="208"/>
      <c r="N87" s="208"/>
      <c r="O87" s="149">
        <f>M85+L85+K85+J85</f>
        <v>16611193</v>
      </c>
    </row>
    <row r="88" spans="1:17" ht="13.5" customHeight="1">
      <c r="A88" s="199"/>
      <c r="B88" s="373"/>
      <c r="C88" s="374"/>
      <c r="D88" s="374"/>
      <c r="E88" s="374"/>
      <c r="F88" s="374"/>
      <c r="G88" s="374"/>
      <c r="H88" s="374"/>
      <c r="I88" s="374"/>
      <c r="J88" s="374"/>
      <c r="K88" s="208"/>
      <c r="L88" s="208"/>
      <c r="M88" s="208"/>
      <c r="N88" s="208"/>
      <c r="O88" s="149">
        <f>G85+H85</f>
        <v>16611193</v>
      </c>
    </row>
    <row r="89" spans="1:17" ht="25.5" customHeight="1">
      <c r="A89" s="360"/>
      <c r="B89" s="360"/>
      <c r="C89" s="360"/>
      <c r="D89" s="360"/>
      <c r="E89" s="360"/>
      <c r="F89" s="360"/>
      <c r="G89" s="268"/>
      <c r="H89" s="268"/>
      <c r="I89" s="198"/>
      <c r="J89" s="198"/>
      <c r="K89" s="208"/>
      <c r="L89" s="208"/>
      <c r="M89" s="208"/>
      <c r="N89" s="208"/>
      <c r="O89" s="149"/>
    </row>
    <row r="90" spans="1:17" ht="13.5" customHeight="1">
      <c r="A90" s="199"/>
      <c r="B90" s="212"/>
      <c r="C90" s="212"/>
      <c r="D90" s="213"/>
      <c r="E90" s="213"/>
      <c r="F90" s="213"/>
      <c r="G90" s="213"/>
      <c r="H90" s="213"/>
      <c r="I90" s="198"/>
      <c r="J90" s="198"/>
      <c r="K90" s="208"/>
      <c r="L90" s="208"/>
      <c r="M90" s="208"/>
      <c r="N90" s="208"/>
      <c r="O90" s="149"/>
    </row>
    <row r="91" spans="1:17" ht="13.5" customHeight="1">
      <c r="A91" s="199"/>
      <c r="B91" s="212"/>
      <c r="C91" s="212"/>
      <c r="D91" s="213"/>
      <c r="E91" s="213"/>
      <c r="F91" s="213"/>
      <c r="G91" s="213"/>
      <c r="H91" s="213"/>
      <c r="I91" s="198"/>
      <c r="J91" s="198"/>
      <c r="K91" s="208"/>
      <c r="L91" s="208"/>
      <c r="M91" s="208"/>
      <c r="N91" s="208"/>
      <c r="O91" s="149"/>
    </row>
    <row r="92" spans="1:17" ht="13.5" customHeight="1">
      <c r="A92" s="199"/>
      <c r="B92" s="212"/>
      <c r="C92" s="212"/>
      <c r="D92" s="212"/>
      <c r="E92" s="212"/>
      <c r="F92" s="212"/>
      <c r="G92" s="212"/>
      <c r="H92" s="212"/>
      <c r="I92" s="198"/>
      <c r="J92" s="198"/>
      <c r="K92" s="198"/>
      <c r="L92" s="198"/>
      <c r="M92" s="198"/>
      <c r="N92" s="198"/>
    </row>
  </sheetData>
  <mergeCells count="65">
    <mergeCell ref="A49:A51"/>
    <mergeCell ref="M67:M68"/>
    <mergeCell ref="I30:I32"/>
    <mergeCell ref="H30:H32"/>
    <mergeCell ref="G30:G32"/>
    <mergeCell ref="F30:F32"/>
    <mergeCell ref="K67:K68"/>
    <mergeCell ref="L67:L68"/>
    <mergeCell ref="B49:B51"/>
    <mergeCell ref="D49:D51"/>
    <mergeCell ref="M31:M32"/>
    <mergeCell ref="L31:L32"/>
    <mergeCell ref="K31:K32"/>
    <mergeCell ref="J31:J32"/>
    <mergeCell ref="B30:B32"/>
    <mergeCell ref="A30:A32"/>
    <mergeCell ref="N8:N10"/>
    <mergeCell ref="M9:M10"/>
    <mergeCell ref="J9:J10"/>
    <mergeCell ref="J8:M8"/>
    <mergeCell ref="A89:F89"/>
    <mergeCell ref="B76:B78"/>
    <mergeCell ref="A76:A78"/>
    <mergeCell ref="A85:D85"/>
    <mergeCell ref="A61:A62"/>
    <mergeCell ref="A66:A68"/>
    <mergeCell ref="B66:B68"/>
    <mergeCell ref="C66:C68"/>
    <mergeCell ref="B88:J88"/>
    <mergeCell ref="B61:B62"/>
    <mergeCell ref="D61:D62"/>
    <mergeCell ref="I87:J87"/>
    <mergeCell ref="A6:M6"/>
    <mergeCell ref="F8:F10"/>
    <mergeCell ref="L9:L10"/>
    <mergeCell ref="K9:K10"/>
    <mergeCell ref="A8:A10"/>
    <mergeCell ref="B8:B10"/>
    <mergeCell ref="I8:I10"/>
    <mergeCell ref="D8:D10"/>
    <mergeCell ref="C8:C10"/>
    <mergeCell ref="E8:E10"/>
    <mergeCell ref="G8:G10"/>
    <mergeCell ref="H8:H10"/>
    <mergeCell ref="N49:N51"/>
    <mergeCell ref="E49:E51"/>
    <mergeCell ref="N76:N78"/>
    <mergeCell ref="E76:E78"/>
    <mergeCell ref="D76:D78"/>
    <mergeCell ref="N61:N62"/>
    <mergeCell ref="E61:E62"/>
    <mergeCell ref="D66:D68"/>
    <mergeCell ref="E66:E68"/>
    <mergeCell ref="F66:F68"/>
    <mergeCell ref="G66:G68"/>
    <mergeCell ref="H66:H68"/>
    <mergeCell ref="I66:I68"/>
    <mergeCell ref="J66:M66"/>
    <mergeCell ref="N66:N68"/>
    <mergeCell ref="J67:J68"/>
    <mergeCell ref="N30:N32"/>
    <mergeCell ref="J30:M30"/>
    <mergeCell ref="E30:E32"/>
    <mergeCell ref="D30:D32"/>
    <mergeCell ref="C30:C32"/>
  </mergeCells>
  <phoneticPr fontId="0" type="noConversion"/>
  <printOptions horizontalCentered="1"/>
  <pageMargins left="0.15748031496062992" right="0.15748031496062992" top="0.55118110236220474" bottom="0.55118110236220474" header="0.31496062992125984" footer="0.23622047244094491"/>
  <pageSetup paperSize="9" scale="98" orientation="landscape" horizontalDpi="1200" verticalDpi="12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9" sqref="F29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3"/>
  <sheetViews>
    <sheetView showZeros="0" workbookViewId="0">
      <selection activeCell="F180" sqref="F180"/>
    </sheetView>
  </sheetViews>
  <sheetFormatPr defaultRowHeight="9.75"/>
  <cols>
    <col min="1" max="1" width="3.85546875" style="1" customWidth="1"/>
    <col min="2" max="2" width="6.28515625" style="1" customWidth="1"/>
    <col min="3" max="3" width="22.28515625" style="1" customWidth="1"/>
    <col min="4" max="4" width="7.28515625" style="2" customWidth="1"/>
    <col min="5" max="6" width="9.7109375" style="1" customWidth="1"/>
    <col min="7" max="7" width="10.42578125" style="1" customWidth="1"/>
    <col min="8" max="8" width="9.5703125" style="1" customWidth="1"/>
    <col min="9" max="9" width="9.7109375" style="1" customWidth="1"/>
    <col min="10" max="11" width="8.7109375" style="1" customWidth="1"/>
    <col min="12" max="12" width="7.28515625" style="1" customWidth="1"/>
    <col min="13" max="13" width="2.140625" style="1" customWidth="1"/>
    <col min="14" max="14" width="7.5703125" style="1" customWidth="1"/>
    <col min="15" max="15" width="7.28515625" style="1" customWidth="1"/>
    <col min="16" max="16" width="9.42578125" style="1" customWidth="1"/>
    <col min="17" max="16384" width="9.140625" style="1"/>
  </cols>
  <sheetData>
    <row r="1" spans="1:16" ht="5.25" customHeight="1"/>
    <row r="2" spans="1:16" ht="15">
      <c r="K2" s="52" t="s">
        <v>112</v>
      </c>
      <c r="L2" s="52"/>
    </row>
    <row r="3" spans="1:16" ht="12.75">
      <c r="K3" s="51" t="s">
        <v>113</v>
      </c>
      <c r="L3" s="51"/>
    </row>
    <row r="4" spans="1:16" ht="12.75">
      <c r="K4" s="51" t="s">
        <v>114</v>
      </c>
      <c r="L4" s="51"/>
    </row>
    <row r="5" spans="1:16" ht="12.75">
      <c r="J5" s="23"/>
      <c r="P5" s="27"/>
    </row>
    <row r="6" spans="1:16" ht="12.75">
      <c r="J6" s="23"/>
      <c r="P6" s="27"/>
    </row>
    <row r="7" spans="1:16" ht="15" customHeight="1">
      <c r="A7" s="350" t="s">
        <v>93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7.5" customHeight="1"/>
    <row r="10" spans="1:16" s="2" customFormat="1" ht="12.75" customHeight="1" thickBot="1">
      <c r="A10" s="354" t="s">
        <v>1</v>
      </c>
      <c r="B10" s="352" t="s">
        <v>0</v>
      </c>
      <c r="C10" s="352" t="s">
        <v>7</v>
      </c>
      <c r="D10" s="352" t="s">
        <v>8</v>
      </c>
      <c r="E10" s="336" t="s">
        <v>9</v>
      </c>
      <c r="F10" s="333" t="s">
        <v>96</v>
      </c>
      <c r="G10" s="468" t="s">
        <v>98</v>
      </c>
      <c r="H10" s="355" t="s">
        <v>86</v>
      </c>
      <c r="I10" s="468"/>
      <c r="J10" s="468"/>
      <c r="K10" s="468"/>
      <c r="L10" s="468"/>
      <c r="M10" s="468"/>
      <c r="N10" s="468"/>
      <c r="O10" s="468"/>
      <c r="P10" s="445"/>
    </row>
    <row r="11" spans="1:16" s="2" customFormat="1" ht="12.75" customHeight="1" thickBot="1">
      <c r="A11" s="354"/>
      <c r="B11" s="352"/>
      <c r="C11" s="352"/>
      <c r="D11" s="352"/>
      <c r="E11" s="336"/>
      <c r="F11" s="334"/>
      <c r="G11" s="431"/>
      <c r="H11" s="434">
        <v>2003</v>
      </c>
      <c r="I11" s="435"/>
      <c r="J11" s="435"/>
      <c r="K11" s="435"/>
      <c r="L11" s="435"/>
      <c r="M11" s="436"/>
      <c r="N11" s="469">
        <v>2004</v>
      </c>
      <c r="O11" s="438"/>
      <c r="P11" s="5">
        <v>2005</v>
      </c>
    </row>
    <row r="12" spans="1:16" s="2" customFormat="1" ht="9.75" customHeight="1" thickTop="1">
      <c r="A12" s="354"/>
      <c r="B12" s="352"/>
      <c r="C12" s="352"/>
      <c r="D12" s="352"/>
      <c r="E12" s="336"/>
      <c r="F12" s="334"/>
      <c r="G12" s="431"/>
      <c r="H12" s="439" t="s">
        <v>95</v>
      </c>
      <c r="I12" s="357" t="s">
        <v>13</v>
      </c>
      <c r="J12" s="432"/>
      <c r="K12" s="432"/>
      <c r="L12" s="432"/>
      <c r="M12" s="470"/>
      <c r="N12" s="468" t="s">
        <v>16</v>
      </c>
      <c r="O12" s="471"/>
      <c r="P12" s="352" t="s">
        <v>16</v>
      </c>
    </row>
    <row r="13" spans="1:16" s="2" customFormat="1" ht="9.75" customHeight="1">
      <c r="A13" s="354"/>
      <c r="B13" s="352"/>
      <c r="C13" s="352"/>
      <c r="D13" s="352"/>
      <c r="E13" s="336"/>
      <c r="F13" s="334"/>
      <c r="G13" s="431"/>
      <c r="H13" s="440"/>
      <c r="I13" s="449" t="s">
        <v>14</v>
      </c>
      <c r="J13" s="336" t="s">
        <v>12</v>
      </c>
      <c r="K13" s="337"/>
      <c r="L13" s="337"/>
      <c r="M13" s="451"/>
      <c r="N13" s="431"/>
      <c r="O13" s="472"/>
      <c r="P13" s="352"/>
    </row>
    <row r="14" spans="1:16" s="2" customFormat="1" ht="29.25">
      <c r="A14" s="354"/>
      <c r="B14" s="352"/>
      <c r="C14" s="352"/>
      <c r="D14" s="352"/>
      <c r="E14" s="336"/>
      <c r="F14" s="335"/>
      <c r="G14" s="432"/>
      <c r="H14" s="440"/>
      <c r="I14" s="450"/>
      <c r="J14" s="34" t="s">
        <v>10</v>
      </c>
      <c r="K14" s="34" t="s">
        <v>11</v>
      </c>
      <c r="L14" s="336" t="s">
        <v>15</v>
      </c>
      <c r="M14" s="451"/>
      <c r="N14" s="432"/>
      <c r="O14" s="473"/>
      <c r="P14" s="352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27">
        <v>12</v>
      </c>
      <c r="M15" s="428"/>
      <c r="N15" s="429">
        <v>13</v>
      </c>
      <c r="O15" s="430"/>
      <c r="P15" s="48">
        <v>14</v>
      </c>
    </row>
    <row r="16" spans="1:16" ht="10.5" hidden="1" thickTop="1">
      <c r="A16" s="371">
        <v>1</v>
      </c>
      <c r="B16" s="371" t="s">
        <v>26</v>
      </c>
      <c r="C16" s="379" t="s">
        <v>27</v>
      </c>
      <c r="D16" s="371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idden="1">
      <c r="A17" s="372"/>
      <c r="B17" s="372"/>
      <c r="C17" s="376"/>
      <c r="D17" s="372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idden="1">
      <c r="A18" s="370">
        <v>2</v>
      </c>
      <c r="B18" s="370" t="s">
        <v>6</v>
      </c>
      <c r="C18" s="375" t="s">
        <v>105</v>
      </c>
      <c r="D18" s="370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idden="1">
      <c r="A19" s="372"/>
      <c r="B19" s="372"/>
      <c r="C19" s="376"/>
      <c r="D19" s="372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idden="1">
      <c r="A20" s="370">
        <v>3</v>
      </c>
      <c r="B20" s="370" t="s">
        <v>81</v>
      </c>
      <c r="C20" s="375" t="s">
        <v>107</v>
      </c>
      <c r="D20" s="370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idden="1">
      <c r="A21" s="372"/>
      <c r="B21" s="372"/>
      <c r="C21" s="376"/>
      <c r="D21" s="372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idden="1">
      <c r="A22" s="370">
        <v>4</v>
      </c>
      <c r="B22" s="370" t="s">
        <v>26</v>
      </c>
      <c r="C22" s="375" t="s">
        <v>28</v>
      </c>
      <c r="D22" s="370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idden="1">
      <c r="A23" s="372"/>
      <c r="B23" s="372"/>
      <c r="C23" s="376"/>
      <c r="D23" s="372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idden="1">
      <c r="A24" s="370">
        <v>5</v>
      </c>
      <c r="B24" s="371" t="s">
        <v>26</v>
      </c>
      <c r="C24" s="379" t="s">
        <v>104</v>
      </c>
      <c r="D24" s="371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idden="1">
      <c r="A25" s="372"/>
      <c r="B25" s="372"/>
      <c r="C25" s="376"/>
      <c r="D25" s="372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idden="1">
      <c r="A26" s="370">
        <v>6</v>
      </c>
      <c r="B26" s="371" t="s">
        <v>26</v>
      </c>
      <c r="C26" s="379" t="s">
        <v>29</v>
      </c>
      <c r="D26" s="371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idden="1">
      <c r="A27" s="372"/>
      <c r="B27" s="372"/>
      <c r="C27" s="376"/>
      <c r="D27" s="372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idden="1">
      <c r="A28" s="370">
        <v>7</v>
      </c>
      <c r="B28" s="371" t="s">
        <v>6</v>
      </c>
      <c r="C28" s="379" t="s">
        <v>130</v>
      </c>
      <c r="D28" s="371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idden="1">
      <c r="A29" s="372"/>
      <c r="B29" s="372"/>
      <c r="C29" s="376"/>
      <c r="D29" s="372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idden="1">
      <c r="A30" s="370">
        <v>8</v>
      </c>
      <c r="B30" s="371" t="s">
        <v>26</v>
      </c>
      <c r="C30" s="379" t="s">
        <v>31</v>
      </c>
      <c r="D30" s="371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idden="1">
      <c r="A31" s="371"/>
      <c r="B31" s="371"/>
      <c r="C31" s="379"/>
      <c r="D31" s="371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idden="1">
      <c r="A32" s="372"/>
      <c r="B32" s="372"/>
      <c r="C32" s="376"/>
      <c r="D32" s="372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hidden="1" customHeight="1">
      <c r="A33" s="370">
        <v>9</v>
      </c>
      <c r="B33" s="370" t="s">
        <v>6</v>
      </c>
      <c r="C33" s="375" t="s">
        <v>30</v>
      </c>
      <c r="D33" s="370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hidden="1" customHeight="1">
      <c r="A34" s="372"/>
      <c r="B34" s="464"/>
      <c r="C34" s="464"/>
      <c r="D34" s="464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idden="1">
      <c r="A35" s="370">
        <v>10</v>
      </c>
      <c r="B35" s="371" t="s">
        <v>26</v>
      </c>
      <c r="C35" s="379" t="s">
        <v>33</v>
      </c>
      <c r="D35" s="371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idden="1">
      <c r="A36" s="372"/>
      <c r="B36" s="372"/>
      <c r="C36" s="376"/>
      <c r="D36" s="372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idden="1">
      <c r="A37" s="370">
        <v>11</v>
      </c>
      <c r="B37" s="371" t="s">
        <v>26</v>
      </c>
      <c r="C37" s="379" t="s">
        <v>88</v>
      </c>
      <c r="D37" s="371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idden="1">
      <c r="A38" s="372"/>
      <c r="B38" s="372"/>
      <c r="C38" s="376"/>
      <c r="D38" s="372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idden="1">
      <c r="A39" s="370">
        <v>12</v>
      </c>
      <c r="B39" s="371" t="s">
        <v>26</v>
      </c>
      <c r="C39" s="379" t="s">
        <v>3</v>
      </c>
      <c r="D39" s="371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idden="1">
      <c r="A40" s="372"/>
      <c r="B40" s="372"/>
      <c r="C40" s="376"/>
      <c r="D40" s="372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idden="1">
      <c r="A41" s="370">
        <v>13</v>
      </c>
      <c r="B41" s="371" t="s">
        <v>26</v>
      </c>
      <c r="C41" s="379" t="s">
        <v>34</v>
      </c>
      <c r="D41" s="371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idden="1">
      <c r="A42" s="372"/>
      <c r="B42" s="372"/>
      <c r="C42" s="376"/>
      <c r="D42" s="372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idden="1">
      <c r="A43" s="370">
        <v>14</v>
      </c>
      <c r="B43" s="371" t="s">
        <v>26</v>
      </c>
      <c r="C43" s="379" t="s">
        <v>62</v>
      </c>
      <c r="D43" s="371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idden="1">
      <c r="A44" s="372"/>
      <c r="B44" s="372"/>
      <c r="C44" s="376"/>
      <c r="D44" s="372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idden="1">
      <c r="A45" s="370">
        <v>15</v>
      </c>
      <c r="B45" s="371" t="s">
        <v>26</v>
      </c>
      <c r="C45" s="379" t="s">
        <v>35</v>
      </c>
      <c r="D45" s="371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idden="1">
      <c r="A46" s="372"/>
      <c r="B46" s="372"/>
      <c r="C46" s="376"/>
      <c r="D46" s="372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idden="1">
      <c r="A47" s="370">
        <v>16</v>
      </c>
      <c r="B47" s="371" t="s">
        <v>26</v>
      </c>
      <c r="C47" s="379" t="s">
        <v>4</v>
      </c>
      <c r="D47" s="371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71"/>
      <c r="B48" s="371"/>
      <c r="C48" s="379"/>
      <c r="D48" s="371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hidden="1" customHeight="1" thickBot="1">
      <c r="A52" s="371" t="s">
        <v>1</v>
      </c>
      <c r="B52" s="334" t="s">
        <v>0</v>
      </c>
      <c r="C52" s="334" t="s">
        <v>7</v>
      </c>
      <c r="D52" s="334" t="s">
        <v>8</v>
      </c>
      <c r="E52" s="356" t="s">
        <v>9</v>
      </c>
      <c r="F52" s="334" t="s">
        <v>96</v>
      </c>
      <c r="G52" s="431" t="s">
        <v>98</v>
      </c>
      <c r="H52" s="356" t="s">
        <v>86</v>
      </c>
      <c r="I52" s="431"/>
      <c r="J52" s="431"/>
      <c r="K52" s="431"/>
      <c r="L52" s="431"/>
      <c r="M52" s="431"/>
      <c r="N52" s="431"/>
      <c r="O52" s="431"/>
      <c r="P52" s="433"/>
    </row>
    <row r="53" spans="1:16" s="2" customFormat="1" ht="12.75" hidden="1" customHeight="1" thickBot="1">
      <c r="A53" s="371"/>
      <c r="B53" s="334"/>
      <c r="C53" s="334"/>
      <c r="D53" s="334"/>
      <c r="E53" s="356"/>
      <c r="F53" s="334"/>
      <c r="G53" s="431"/>
      <c r="H53" s="434">
        <v>2003</v>
      </c>
      <c r="I53" s="435"/>
      <c r="J53" s="435"/>
      <c r="K53" s="435"/>
      <c r="L53" s="435"/>
      <c r="M53" s="436"/>
      <c r="N53" s="437">
        <v>2004</v>
      </c>
      <c r="O53" s="438"/>
      <c r="P53" s="5">
        <v>2005</v>
      </c>
    </row>
    <row r="54" spans="1:16" s="2" customFormat="1" ht="9.75" hidden="1" customHeight="1" thickTop="1">
      <c r="A54" s="371"/>
      <c r="B54" s="334"/>
      <c r="C54" s="334"/>
      <c r="D54" s="334"/>
      <c r="E54" s="356"/>
      <c r="F54" s="334"/>
      <c r="G54" s="431"/>
      <c r="H54" s="439" t="s">
        <v>95</v>
      </c>
      <c r="I54" s="441" t="s">
        <v>13</v>
      </c>
      <c r="J54" s="442"/>
      <c r="K54" s="442"/>
      <c r="L54" s="442"/>
      <c r="M54" s="443"/>
      <c r="N54" s="444" t="s">
        <v>16</v>
      </c>
      <c r="O54" s="445"/>
      <c r="P54" s="333" t="s">
        <v>16</v>
      </c>
    </row>
    <row r="55" spans="1:16" s="2" customFormat="1" ht="9.75" hidden="1" customHeight="1">
      <c r="A55" s="371"/>
      <c r="B55" s="334"/>
      <c r="C55" s="334"/>
      <c r="D55" s="334"/>
      <c r="E55" s="356"/>
      <c r="F55" s="334"/>
      <c r="G55" s="431"/>
      <c r="H55" s="440"/>
      <c r="I55" s="449" t="s">
        <v>14</v>
      </c>
      <c r="J55" s="336" t="s">
        <v>12</v>
      </c>
      <c r="K55" s="337"/>
      <c r="L55" s="337"/>
      <c r="M55" s="451"/>
      <c r="N55" s="446"/>
      <c r="O55" s="433"/>
      <c r="P55" s="334"/>
    </row>
    <row r="56" spans="1:16" s="2" customFormat="1" ht="29.25" hidden="1">
      <c r="A56" s="372"/>
      <c r="B56" s="335"/>
      <c r="C56" s="335"/>
      <c r="D56" s="335"/>
      <c r="E56" s="357"/>
      <c r="F56" s="335"/>
      <c r="G56" s="432"/>
      <c r="H56" s="440"/>
      <c r="I56" s="450"/>
      <c r="J56" s="34" t="s">
        <v>10</v>
      </c>
      <c r="K56" s="34" t="s">
        <v>11</v>
      </c>
      <c r="L56" s="336" t="s">
        <v>15</v>
      </c>
      <c r="M56" s="451"/>
      <c r="N56" s="447"/>
      <c r="O56" s="448"/>
      <c r="P56" s="335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27">
        <v>12</v>
      </c>
      <c r="M57" s="428"/>
      <c r="N57" s="429">
        <v>13</v>
      </c>
      <c r="O57" s="430"/>
      <c r="P57" s="48">
        <v>14</v>
      </c>
    </row>
    <row r="58" spans="1:16" ht="10.5" hidden="1" thickTop="1">
      <c r="A58" s="371">
        <v>17</v>
      </c>
      <c r="B58" s="371" t="s">
        <v>26</v>
      </c>
      <c r="C58" s="379" t="s">
        <v>5</v>
      </c>
      <c r="D58" s="371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idden="1">
      <c r="A59" s="372"/>
      <c r="B59" s="372"/>
      <c r="C59" s="376"/>
      <c r="D59" s="372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idden="1">
      <c r="A60" s="370">
        <v>18</v>
      </c>
      <c r="B60" s="370" t="s">
        <v>6</v>
      </c>
      <c r="C60" s="375" t="s">
        <v>36</v>
      </c>
      <c r="D60" s="370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idden="1">
      <c r="A61" s="372"/>
      <c r="B61" s="372"/>
      <c r="C61" s="376"/>
      <c r="D61" s="372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idden="1">
      <c r="A62" s="371">
        <v>19</v>
      </c>
      <c r="B62" s="371" t="s">
        <v>6</v>
      </c>
      <c r="C62" s="379" t="s">
        <v>91</v>
      </c>
      <c r="D62" s="371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idden="1">
      <c r="A63" s="371"/>
      <c r="B63" s="371"/>
      <c r="C63" s="379"/>
      <c r="D63" s="371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04" t="s">
        <v>131</v>
      </c>
      <c r="B64" s="405"/>
      <c r="C64" s="408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06"/>
      <c r="B65" s="407"/>
      <c r="C65" s="409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10" t="s">
        <v>133</v>
      </c>
      <c r="B66" s="411"/>
      <c r="C66" s="414" t="s">
        <v>134</v>
      </c>
      <c r="D66" s="145"/>
      <c r="E66" s="146">
        <f t="shared" ref="E66:L66" si="0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87">
        <f t="shared" si="0"/>
        <v>1699278</v>
      </c>
      <c r="M66" s="388"/>
      <c r="N66" s="465">
        <f>SUM(N16,N18,N20,N22,N24,N26,N28,N30,N33,N35,N37,N39,N41,N43,N45,N47,N58,N60,N62)</f>
        <v>4004000</v>
      </c>
      <c r="O66" s="458"/>
      <c r="P66" s="148">
        <f>SUM(P16,P18,P20,P22,P24,P26,P28,P30,P33,P35,P37,P39,P41,P43,P45,P47,P58,P60,P62)</f>
        <v>300000</v>
      </c>
    </row>
    <row r="67" spans="1:16" ht="9.75" customHeight="1" thickBot="1">
      <c r="A67" s="412"/>
      <c r="B67" s="413"/>
      <c r="C67" s="415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66">
        <f>SUM(N17,N19,N21,N23,N25,N27,N29,N31,N32,N34,N36,N38,N40,N42,N44,N46,N48,N59,N61,N63)</f>
        <v>10620000</v>
      </c>
      <c r="O67" s="467"/>
      <c r="P67" s="87">
        <f>SUM(P17,P19,P21,P23,P25,P27,P29,P31,P32,P34,P36,P38,P40,P42,P44,P46,P48,P59,P61,P63)</f>
        <v>1400000</v>
      </c>
    </row>
    <row r="68" spans="1:16" hidden="1">
      <c r="A68" s="370">
        <v>20</v>
      </c>
      <c r="B68" s="370" t="s">
        <v>2</v>
      </c>
      <c r="C68" s="375" t="s">
        <v>37</v>
      </c>
      <c r="D68" s="370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idden="1">
      <c r="A69" s="372"/>
      <c r="B69" s="372"/>
      <c r="C69" s="376"/>
      <c r="D69" s="372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hidden="1" customHeight="1">
      <c r="A70" s="370">
        <v>21</v>
      </c>
      <c r="B70" s="370" t="s">
        <v>2</v>
      </c>
      <c r="C70" s="375" t="s">
        <v>38</v>
      </c>
      <c r="D70" s="370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idden="1">
      <c r="A71" s="372"/>
      <c r="B71" s="372"/>
      <c r="C71" s="376"/>
      <c r="D71" s="372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idden="1">
      <c r="A72" s="370">
        <v>22</v>
      </c>
      <c r="B72" s="371" t="s">
        <v>2</v>
      </c>
      <c r="C72" s="375" t="s">
        <v>39</v>
      </c>
      <c r="D72" s="370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idden="1">
      <c r="A73" s="372"/>
      <c r="B73" s="372"/>
      <c r="C73" s="376"/>
      <c r="D73" s="372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hidden="1" customHeight="1">
      <c r="A74" s="370">
        <v>23</v>
      </c>
      <c r="B74" s="371" t="s">
        <v>2</v>
      </c>
      <c r="C74" s="375" t="s">
        <v>19</v>
      </c>
      <c r="D74" s="370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idden="1">
      <c r="A75" s="372"/>
      <c r="B75" s="372"/>
      <c r="C75" s="376"/>
      <c r="D75" s="372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hidden="1" customHeight="1">
      <c r="A76" s="370">
        <v>24</v>
      </c>
      <c r="B76" s="371" t="s">
        <v>2</v>
      </c>
      <c r="C76" s="375" t="s">
        <v>40</v>
      </c>
      <c r="D76" s="370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idden="1">
      <c r="A77" s="372"/>
      <c r="B77" s="372"/>
      <c r="C77" s="376"/>
      <c r="D77" s="372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hidden="1" customHeight="1">
      <c r="A78" s="370">
        <v>25</v>
      </c>
      <c r="B78" s="371" t="s">
        <v>2</v>
      </c>
      <c r="C78" s="375" t="s">
        <v>63</v>
      </c>
      <c r="D78" s="370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idden="1">
      <c r="A79" s="372"/>
      <c r="B79" s="372"/>
      <c r="C79" s="376"/>
      <c r="D79" s="372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idden="1">
      <c r="A80" s="370">
        <v>26</v>
      </c>
      <c r="B80" s="371" t="s">
        <v>6</v>
      </c>
      <c r="C80" s="379" t="s">
        <v>41</v>
      </c>
      <c r="D80" s="371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idden="1">
      <c r="A81" s="372"/>
      <c r="B81" s="372"/>
      <c r="C81" s="376"/>
      <c r="D81" s="372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idden="1">
      <c r="A82" s="370">
        <v>27</v>
      </c>
      <c r="B82" s="371" t="s">
        <v>6</v>
      </c>
      <c r="C82" s="379" t="s">
        <v>42</v>
      </c>
      <c r="D82" s="371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idden="1">
      <c r="A83" s="372"/>
      <c r="B83" s="372"/>
      <c r="C83" s="376"/>
      <c r="D83" s="372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idden="1">
      <c r="A84" s="370">
        <v>28</v>
      </c>
      <c r="B84" s="371" t="s">
        <v>6</v>
      </c>
      <c r="C84" s="379" t="s">
        <v>43</v>
      </c>
      <c r="D84" s="371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idden="1">
      <c r="A85" s="372"/>
      <c r="B85" s="372"/>
      <c r="C85" s="376"/>
      <c r="D85" s="372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idden="1">
      <c r="A86" s="370">
        <v>29</v>
      </c>
      <c r="B86" s="371" t="s">
        <v>6</v>
      </c>
      <c r="C86" s="379" t="s">
        <v>109</v>
      </c>
      <c r="D86" s="371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idden="1">
      <c r="A87" s="372"/>
      <c r="B87" s="372"/>
      <c r="C87" s="376"/>
      <c r="D87" s="372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idden="1">
      <c r="A88" s="370">
        <v>30</v>
      </c>
      <c r="B88" s="370" t="s">
        <v>6</v>
      </c>
      <c r="C88" s="375" t="s">
        <v>44</v>
      </c>
      <c r="D88" s="370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idden="1">
      <c r="A89" s="372"/>
      <c r="B89" s="372"/>
      <c r="C89" s="376"/>
      <c r="D89" s="372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idden="1">
      <c r="A90" s="370">
        <v>31</v>
      </c>
      <c r="B90" s="370" t="s">
        <v>6</v>
      </c>
      <c r="C90" s="375" t="s">
        <v>46</v>
      </c>
      <c r="D90" s="370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idden="1">
      <c r="A91" s="372"/>
      <c r="B91" s="372"/>
      <c r="C91" s="376"/>
      <c r="D91" s="372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idden="1">
      <c r="A92" s="370">
        <v>32</v>
      </c>
      <c r="B92" s="370" t="s">
        <v>6</v>
      </c>
      <c r="C92" s="375" t="s">
        <v>64</v>
      </c>
      <c r="D92" s="370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idden="1">
      <c r="A93" s="372"/>
      <c r="B93" s="372"/>
      <c r="C93" s="376"/>
      <c r="D93" s="372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idden="1">
      <c r="A94" s="370">
        <v>33</v>
      </c>
      <c r="B94" s="370" t="s">
        <v>6</v>
      </c>
      <c r="C94" s="375" t="s">
        <v>65</v>
      </c>
      <c r="D94" s="370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idden="1">
      <c r="A95" s="372"/>
      <c r="B95" s="372"/>
      <c r="C95" s="376"/>
      <c r="D95" s="372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idden="1">
      <c r="A96" s="370">
        <v>34</v>
      </c>
      <c r="B96" s="371" t="s">
        <v>6</v>
      </c>
      <c r="C96" s="375" t="s">
        <v>49</v>
      </c>
      <c r="D96" s="370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idden="1">
      <c r="A97" s="372"/>
      <c r="B97" s="372"/>
      <c r="C97" s="464"/>
      <c r="D97" s="464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idden="1">
      <c r="A98" s="370">
        <v>35</v>
      </c>
      <c r="B98" s="371" t="s">
        <v>6</v>
      </c>
      <c r="C98" s="375" t="s">
        <v>51</v>
      </c>
      <c r="D98" s="370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idden="1">
      <c r="A99" s="372"/>
      <c r="B99" s="372"/>
      <c r="C99" s="464"/>
      <c r="D99" s="464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hidden="1" customHeight="1">
      <c r="A100" s="370">
        <v>36</v>
      </c>
      <c r="B100" s="370" t="s">
        <v>6</v>
      </c>
      <c r="C100" s="375" t="s">
        <v>66</v>
      </c>
      <c r="D100" s="370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71"/>
      <c r="B101" s="371"/>
      <c r="C101" s="379"/>
      <c r="D101" s="371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hidden="1" customHeight="1" thickBot="1">
      <c r="A105" s="371" t="s">
        <v>1</v>
      </c>
      <c r="B105" s="334" t="s">
        <v>0</v>
      </c>
      <c r="C105" s="334" t="s">
        <v>7</v>
      </c>
      <c r="D105" s="334" t="s">
        <v>8</v>
      </c>
      <c r="E105" s="356" t="s">
        <v>9</v>
      </c>
      <c r="F105" s="334" t="s">
        <v>96</v>
      </c>
      <c r="G105" s="431" t="s">
        <v>98</v>
      </c>
      <c r="H105" s="356" t="s">
        <v>86</v>
      </c>
      <c r="I105" s="431"/>
      <c r="J105" s="431"/>
      <c r="K105" s="431"/>
      <c r="L105" s="431"/>
      <c r="M105" s="431"/>
      <c r="N105" s="431"/>
      <c r="O105" s="431"/>
      <c r="P105" s="433"/>
    </row>
    <row r="106" spans="1:16" s="2" customFormat="1" ht="12.75" hidden="1" customHeight="1" thickBot="1">
      <c r="A106" s="371"/>
      <c r="B106" s="334"/>
      <c r="C106" s="334"/>
      <c r="D106" s="334"/>
      <c r="E106" s="356"/>
      <c r="F106" s="334"/>
      <c r="G106" s="431"/>
      <c r="H106" s="434">
        <v>2003</v>
      </c>
      <c r="I106" s="435"/>
      <c r="J106" s="435"/>
      <c r="K106" s="435"/>
      <c r="L106" s="435"/>
      <c r="M106" s="436"/>
      <c r="N106" s="437">
        <v>2004</v>
      </c>
      <c r="O106" s="438"/>
      <c r="P106" s="5">
        <v>2005</v>
      </c>
    </row>
    <row r="107" spans="1:16" s="2" customFormat="1" ht="9.75" hidden="1" customHeight="1" thickTop="1">
      <c r="A107" s="371"/>
      <c r="B107" s="334"/>
      <c r="C107" s="334"/>
      <c r="D107" s="334"/>
      <c r="E107" s="356"/>
      <c r="F107" s="334"/>
      <c r="G107" s="431"/>
      <c r="H107" s="439" t="s">
        <v>95</v>
      </c>
      <c r="I107" s="441" t="s">
        <v>13</v>
      </c>
      <c r="J107" s="442"/>
      <c r="K107" s="442"/>
      <c r="L107" s="442"/>
      <c r="M107" s="443"/>
      <c r="N107" s="444" t="s">
        <v>16</v>
      </c>
      <c r="O107" s="445"/>
      <c r="P107" s="333" t="s">
        <v>16</v>
      </c>
    </row>
    <row r="108" spans="1:16" s="2" customFormat="1" ht="9.75" hidden="1" customHeight="1">
      <c r="A108" s="371"/>
      <c r="B108" s="334"/>
      <c r="C108" s="334"/>
      <c r="D108" s="334"/>
      <c r="E108" s="356"/>
      <c r="F108" s="334"/>
      <c r="G108" s="431"/>
      <c r="H108" s="440"/>
      <c r="I108" s="449" t="s">
        <v>14</v>
      </c>
      <c r="J108" s="336" t="s">
        <v>12</v>
      </c>
      <c r="K108" s="337"/>
      <c r="L108" s="337"/>
      <c r="M108" s="451"/>
      <c r="N108" s="446"/>
      <c r="O108" s="433"/>
      <c r="P108" s="334"/>
    </row>
    <row r="109" spans="1:16" s="2" customFormat="1" ht="29.25" hidden="1">
      <c r="A109" s="372"/>
      <c r="B109" s="335"/>
      <c r="C109" s="335"/>
      <c r="D109" s="335"/>
      <c r="E109" s="357"/>
      <c r="F109" s="335"/>
      <c r="G109" s="432"/>
      <c r="H109" s="440"/>
      <c r="I109" s="450"/>
      <c r="J109" s="34" t="s">
        <v>10</v>
      </c>
      <c r="K109" s="34" t="s">
        <v>11</v>
      </c>
      <c r="L109" s="336" t="s">
        <v>15</v>
      </c>
      <c r="M109" s="451"/>
      <c r="N109" s="447"/>
      <c r="O109" s="448"/>
      <c r="P109" s="335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27">
        <v>12</v>
      </c>
      <c r="M110" s="428"/>
      <c r="N110" s="429">
        <v>13</v>
      </c>
      <c r="O110" s="430"/>
      <c r="P110" s="48">
        <v>14</v>
      </c>
    </row>
    <row r="111" spans="1:16" ht="9.75" hidden="1" customHeight="1" thickTop="1">
      <c r="A111" s="371">
        <v>37</v>
      </c>
      <c r="B111" s="371" t="s">
        <v>6</v>
      </c>
      <c r="C111" s="379" t="s">
        <v>47</v>
      </c>
      <c r="D111" s="371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idden="1">
      <c r="A112" s="372"/>
      <c r="B112" s="372"/>
      <c r="C112" s="376"/>
      <c r="D112" s="372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idden="1">
      <c r="A113" s="370">
        <v>38</v>
      </c>
      <c r="B113" s="370" t="s">
        <v>6</v>
      </c>
      <c r="C113" s="375" t="s">
        <v>48</v>
      </c>
      <c r="D113" s="370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idden="1">
      <c r="A114" s="372"/>
      <c r="B114" s="372"/>
      <c r="C114" s="376"/>
      <c r="D114" s="372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idden="1">
      <c r="A115" s="370">
        <v>39</v>
      </c>
      <c r="B115" s="371" t="s">
        <v>6</v>
      </c>
      <c r="C115" s="375" t="s">
        <v>50</v>
      </c>
      <c r="D115" s="370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idden="1">
      <c r="A116" s="372"/>
      <c r="B116" s="372"/>
      <c r="C116" s="464"/>
      <c r="D116" s="464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idden="1">
      <c r="A117" s="370">
        <v>40</v>
      </c>
      <c r="B117" s="371" t="s">
        <v>6</v>
      </c>
      <c r="C117" s="379" t="s">
        <v>68</v>
      </c>
      <c r="D117" s="371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idden="1">
      <c r="A118" s="372"/>
      <c r="B118" s="371"/>
      <c r="C118" s="379"/>
      <c r="D118" s="371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idden="1">
      <c r="A119" s="370">
        <v>41</v>
      </c>
      <c r="B119" s="370" t="s">
        <v>81</v>
      </c>
      <c r="C119" s="375" t="s">
        <v>82</v>
      </c>
      <c r="D119" s="370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idden="1">
      <c r="A120" s="372"/>
      <c r="B120" s="372"/>
      <c r="C120" s="376"/>
      <c r="D120" s="372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idden="1">
      <c r="A121" s="370">
        <v>42</v>
      </c>
      <c r="B121" s="371" t="s">
        <v>6</v>
      </c>
      <c r="C121" s="379" t="s">
        <v>67</v>
      </c>
      <c r="D121" s="371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idden="1">
      <c r="A122" s="372"/>
      <c r="B122" s="372"/>
      <c r="C122" s="376"/>
      <c r="D122" s="371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>
      <c r="A123" s="408" t="s">
        <v>135</v>
      </c>
      <c r="B123" s="454"/>
      <c r="C123" s="456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09"/>
      <c r="B124" s="455"/>
      <c r="C124" s="457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>
      <c r="A125" s="419" t="s">
        <v>136</v>
      </c>
      <c r="B125" s="420"/>
      <c r="C125" s="460" t="s">
        <v>138</v>
      </c>
      <c r="D125" s="89"/>
      <c r="E125" s="146">
        <f t="shared" ref="E125:L125" si="1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87">
        <f t="shared" si="1"/>
        <v>0</v>
      </c>
      <c r="M125" s="388"/>
      <c r="N125" s="458">
        <f>SUM(N68,N70,N72,N74,N76,N78,N80,N82,N84,N86,N88,N90,N92,N94,N96,N98,N100,N111,N113,N115,N117,N119,N121)</f>
        <v>4399000</v>
      </c>
      <c r="O125" s="459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21"/>
      <c r="B126" s="422"/>
      <c r="C126" s="461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52">
        <f>SUM(N69,N71,N73,N75,N77,N79,N81,N83,N85,N87,N89,N91,N93,N95,N97,N99,N101,N112,N114,N116,N118,N120,N122)</f>
        <v>0</v>
      </c>
      <c r="O126" s="453"/>
      <c r="P126" s="119">
        <f>SUM(P69,P71,P73,P75,P77,P79,P81,P83,P85,P87,P89,P91,P93,P95,P97,P99,P101,P112,P114,P116,P118,P120,P122)</f>
        <v>0</v>
      </c>
    </row>
    <row r="127" spans="1:16" hidden="1">
      <c r="A127" s="371">
        <v>43</v>
      </c>
      <c r="B127" s="371" t="s">
        <v>2</v>
      </c>
      <c r="C127" s="379" t="s">
        <v>89</v>
      </c>
      <c r="D127" s="371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idden="1">
      <c r="A128" s="372"/>
      <c r="B128" s="372"/>
      <c r="C128" s="376"/>
      <c r="D128" s="372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idden="1">
      <c r="A129" s="371">
        <v>44</v>
      </c>
      <c r="B129" s="371" t="s">
        <v>6</v>
      </c>
      <c r="C129" s="379" t="s">
        <v>75</v>
      </c>
      <c r="D129" s="371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idden="1">
      <c r="A130" s="372"/>
      <c r="B130" s="372"/>
      <c r="C130" s="376"/>
      <c r="D130" s="371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>
      <c r="A131" s="408" t="s">
        <v>139</v>
      </c>
      <c r="B131" s="454"/>
      <c r="C131" s="417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09"/>
      <c r="B132" s="455"/>
      <c r="C132" s="418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19" t="s">
        <v>141</v>
      </c>
      <c r="B133" s="420"/>
      <c r="C133" s="416" t="s">
        <v>142</v>
      </c>
      <c r="D133" s="89"/>
      <c r="E133" s="146">
        <f t="shared" ref="E133:L133" si="2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62">
        <f t="shared" si="2"/>
        <v>0</v>
      </c>
      <c r="M133" s="463"/>
      <c r="N133" s="458">
        <f>SUM(N127,N129)</f>
        <v>429000</v>
      </c>
      <c r="O133" s="459"/>
      <c r="P133" s="148">
        <f>SUM(P127,P129)</f>
        <v>5700000</v>
      </c>
    </row>
    <row r="134" spans="1:16" ht="9.75" customHeight="1" thickBot="1">
      <c r="A134" s="421"/>
      <c r="B134" s="422"/>
      <c r="C134" s="415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26">
        <f>SUM(N128,N130)</f>
        <v>0</v>
      </c>
      <c r="O134" s="425"/>
      <c r="P134" s="87">
        <f>SUM(P128,P130)</f>
        <v>0</v>
      </c>
    </row>
    <row r="135" spans="1:16" hidden="1">
      <c r="A135" s="371">
        <v>45</v>
      </c>
      <c r="B135" s="371" t="s">
        <v>6</v>
      </c>
      <c r="C135" s="379" t="s">
        <v>99</v>
      </c>
      <c r="D135" s="371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idden="1">
      <c r="A136" s="372"/>
      <c r="B136" s="372"/>
      <c r="C136" s="376"/>
      <c r="D136" s="372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idden="1">
      <c r="A137" s="371">
        <v>46</v>
      </c>
      <c r="B137" s="371" t="s">
        <v>6</v>
      </c>
      <c r="C137" s="379" t="s">
        <v>77</v>
      </c>
      <c r="D137" s="371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idden="1">
      <c r="A138" s="372"/>
      <c r="B138" s="372"/>
      <c r="C138" s="376"/>
      <c r="D138" s="372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>
      <c r="A139" s="408" t="s">
        <v>143</v>
      </c>
      <c r="B139" s="454"/>
      <c r="C139" s="417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09"/>
      <c r="B140" s="455"/>
      <c r="C140" s="418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19" t="s">
        <v>145</v>
      </c>
      <c r="B141" s="420"/>
      <c r="C141" s="416" t="s">
        <v>146</v>
      </c>
      <c r="D141" s="72"/>
      <c r="E141" s="73">
        <f t="shared" ref="E141:L141" si="3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87">
        <f t="shared" si="3"/>
        <v>0</v>
      </c>
      <c r="M141" s="388"/>
      <c r="N141" s="389">
        <f>SUM(N135,N137)</f>
        <v>100000</v>
      </c>
      <c r="O141" s="390"/>
      <c r="P141" s="78">
        <f>SUM(P135,P137)</f>
        <v>0</v>
      </c>
    </row>
    <row r="142" spans="1:16" ht="9.75" customHeight="1" thickBot="1">
      <c r="A142" s="421"/>
      <c r="B142" s="422"/>
      <c r="C142" s="415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26">
        <f>SUM(N136,N138)</f>
        <v>0</v>
      </c>
      <c r="O142" s="425"/>
      <c r="P142" s="87">
        <f>SUM(P136,P138)</f>
        <v>0</v>
      </c>
    </row>
    <row r="143" spans="1:16" hidden="1">
      <c r="A143" s="371">
        <v>47</v>
      </c>
      <c r="B143" s="371" t="s">
        <v>6</v>
      </c>
      <c r="C143" s="379" t="s">
        <v>92</v>
      </c>
      <c r="D143" s="371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idden="1">
      <c r="A144" s="372"/>
      <c r="B144" s="372"/>
      <c r="C144" s="376"/>
      <c r="D144" s="372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idden="1">
      <c r="A145" s="371">
        <v>48</v>
      </c>
      <c r="B145" s="371" t="s">
        <v>6</v>
      </c>
      <c r="C145" s="379" t="s">
        <v>100</v>
      </c>
      <c r="D145" s="371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idden="1">
      <c r="A146" s="372"/>
      <c r="B146" s="372"/>
      <c r="C146" s="376"/>
      <c r="D146" s="372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>
      <c r="A147" s="408" t="s">
        <v>147</v>
      </c>
      <c r="B147" s="454"/>
      <c r="C147" s="417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09"/>
      <c r="B148" s="455"/>
      <c r="C148" s="418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19" t="s">
        <v>148</v>
      </c>
      <c r="B149" s="420"/>
      <c r="C149" s="416" t="s">
        <v>149</v>
      </c>
      <c r="D149" s="72"/>
      <c r="E149" s="73">
        <f t="shared" ref="E149:L149" si="4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87">
        <f t="shared" si="4"/>
        <v>0</v>
      </c>
      <c r="M149" s="388"/>
      <c r="N149" s="389">
        <f>SUM(N143,N145)</f>
        <v>0</v>
      </c>
      <c r="O149" s="390"/>
      <c r="P149" s="78">
        <f>SUM(P143,P145)</f>
        <v>0</v>
      </c>
    </row>
    <row r="150" spans="1:16" ht="9.75" customHeight="1" thickBot="1">
      <c r="A150" s="421"/>
      <c r="B150" s="422"/>
      <c r="C150" s="415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26">
        <f>SUM(N144,N146)</f>
        <v>0</v>
      </c>
      <c r="O150" s="425"/>
      <c r="P150" s="87">
        <f>SUM(P144,P146)</f>
        <v>0</v>
      </c>
    </row>
    <row r="151" spans="1:16" hidden="1">
      <c r="A151" s="370">
        <v>49</v>
      </c>
      <c r="B151" s="370" t="s">
        <v>6</v>
      </c>
      <c r="C151" s="375" t="s">
        <v>69</v>
      </c>
      <c r="D151" s="370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idden="1">
      <c r="A152" s="372"/>
      <c r="B152" s="372"/>
      <c r="C152" s="376"/>
      <c r="D152" s="372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idden="1">
      <c r="A153" s="370">
        <v>50</v>
      </c>
      <c r="B153" s="370" t="s">
        <v>2</v>
      </c>
      <c r="C153" s="375" t="s">
        <v>20</v>
      </c>
      <c r="D153" s="370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idden="1">
      <c r="A154" s="372"/>
      <c r="B154" s="372"/>
      <c r="C154" s="376"/>
      <c r="D154" s="372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idden="1">
      <c r="A155" s="370">
        <v>51</v>
      </c>
      <c r="B155" s="371" t="s">
        <v>2</v>
      </c>
      <c r="C155" s="379" t="s">
        <v>53</v>
      </c>
      <c r="D155" s="371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idden="1">
      <c r="A156" s="372"/>
      <c r="B156" s="372"/>
      <c r="C156" s="376"/>
      <c r="D156" s="372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idden="1">
      <c r="A157" s="370">
        <v>52</v>
      </c>
      <c r="B157" s="371" t="s">
        <v>2</v>
      </c>
      <c r="C157" s="379" t="s">
        <v>21</v>
      </c>
      <c r="D157" s="371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idden="1">
      <c r="A158" s="372"/>
      <c r="B158" s="372"/>
      <c r="C158" s="376"/>
      <c r="D158" s="372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idden="1">
      <c r="A159" s="370">
        <v>53</v>
      </c>
      <c r="B159" s="370" t="s">
        <v>2</v>
      </c>
      <c r="C159" s="375" t="s">
        <v>70</v>
      </c>
      <c r="D159" s="370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72"/>
      <c r="B160" s="372"/>
      <c r="C160" s="376"/>
      <c r="D160" s="372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hidden="1" customHeight="1" thickBot="1">
      <c r="A164" s="371" t="s">
        <v>1</v>
      </c>
      <c r="B164" s="334" t="s">
        <v>0</v>
      </c>
      <c r="C164" s="334" t="s">
        <v>7</v>
      </c>
      <c r="D164" s="334" t="s">
        <v>8</v>
      </c>
      <c r="E164" s="356" t="s">
        <v>9</v>
      </c>
      <c r="F164" s="334" t="s">
        <v>96</v>
      </c>
      <c r="G164" s="431" t="s">
        <v>98</v>
      </c>
      <c r="H164" s="356" t="s">
        <v>86</v>
      </c>
      <c r="I164" s="431"/>
      <c r="J164" s="431"/>
      <c r="K164" s="431"/>
      <c r="L164" s="431"/>
      <c r="M164" s="431"/>
      <c r="N164" s="431"/>
      <c r="O164" s="431"/>
      <c r="P164" s="433"/>
    </row>
    <row r="165" spans="1:16" s="2" customFormat="1" ht="12.75" hidden="1" customHeight="1" thickBot="1">
      <c r="A165" s="371"/>
      <c r="B165" s="334"/>
      <c r="C165" s="334"/>
      <c r="D165" s="334"/>
      <c r="E165" s="356"/>
      <c r="F165" s="334"/>
      <c r="G165" s="431"/>
      <c r="H165" s="434">
        <v>2003</v>
      </c>
      <c r="I165" s="435"/>
      <c r="J165" s="435"/>
      <c r="K165" s="435"/>
      <c r="L165" s="435"/>
      <c r="M165" s="436"/>
      <c r="N165" s="437">
        <v>2004</v>
      </c>
      <c r="O165" s="438"/>
      <c r="P165" s="5">
        <v>2005</v>
      </c>
    </row>
    <row r="166" spans="1:16" s="2" customFormat="1" ht="9.75" hidden="1" customHeight="1" thickTop="1">
      <c r="A166" s="371"/>
      <c r="B166" s="334"/>
      <c r="C166" s="334"/>
      <c r="D166" s="334"/>
      <c r="E166" s="356"/>
      <c r="F166" s="334"/>
      <c r="G166" s="431"/>
      <c r="H166" s="439" t="s">
        <v>95</v>
      </c>
      <c r="I166" s="441" t="s">
        <v>13</v>
      </c>
      <c r="J166" s="442"/>
      <c r="K166" s="442"/>
      <c r="L166" s="442"/>
      <c r="M166" s="443"/>
      <c r="N166" s="444" t="s">
        <v>16</v>
      </c>
      <c r="O166" s="445"/>
      <c r="P166" s="333" t="s">
        <v>16</v>
      </c>
    </row>
    <row r="167" spans="1:16" s="2" customFormat="1" ht="9.75" hidden="1" customHeight="1">
      <c r="A167" s="371"/>
      <c r="B167" s="334"/>
      <c r="C167" s="334"/>
      <c r="D167" s="334"/>
      <c r="E167" s="356"/>
      <c r="F167" s="334"/>
      <c r="G167" s="431"/>
      <c r="H167" s="440"/>
      <c r="I167" s="449" t="s">
        <v>14</v>
      </c>
      <c r="J167" s="336" t="s">
        <v>12</v>
      </c>
      <c r="K167" s="337"/>
      <c r="L167" s="337"/>
      <c r="M167" s="451"/>
      <c r="N167" s="446"/>
      <c r="O167" s="433"/>
      <c r="P167" s="334"/>
    </row>
    <row r="168" spans="1:16" s="2" customFormat="1" ht="29.25" hidden="1">
      <c r="A168" s="372"/>
      <c r="B168" s="335"/>
      <c r="C168" s="335"/>
      <c r="D168" s="335"/>
      <c r="E168" s="357"/>
      <c r="F168" s="335"/>
      <c r="G168" s="432"/>
      <c r="H168" s="440"/>
      <c r="I168" s="450"/>
      <c r="J168" s="34" t="s">
        <v>10</v>
      </c>
      <c r="K168" s="34" t="s">
        <v>11</v>
      </c>
      <c r="L168" s="336" t="s">
        <v>15</v>
      </c>
      <c r="M168" s="451"/>
      <c r="N168" s="447"/>
      <c r="O168" s="448"/>
      <c r="P168" s="335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27">
        <v>12</v>
      </c>
      <c r="M169" s="428"/>
      <c r="N169" s="429">
        <v>13</v>
      </c>
      <c r="O169" s="430"/>
      <c r="P169" s="48">
        <v>14</v>
      </c>
    </row>
    <row r="170" spans="1:16" ht="10.5" hidden="1" thickTop="1">
      <c r="A170" s="371">
        <v>54</v>
      </c>
      <c r="B170" s="371" t="s">
        <v>2</v>
      </c>
      <c r="C170" s="379" t="s">
        <v>83</v>
      </c>
      <c r="D170" s="371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idden="1">
      <c r="A171" s="372"/>
      <c r="B171" s="372"/>
      <c r="C171" s="376"/>
      <c r="D171" s="372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>
      <c r="A172" s="408" t="s">
        <v>150</v>
      </c>
      <c r="B172" s="454"/>
      <c r="C172" s="417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09"/>
      <c r="B173" s="455"/>
      <c r="C173" s="418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19" t="s">
        <v>152</v>
      </c>
      <c r="B174" s="420"/>
      <c r="C174" s="416" t="s">
        <v>153</v>
      </c>
      <c r="D174" s="72"/>
      <c r="E174" s="73">
        <f t="shared" ref="E174:L174" si="5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87">
        <f t="shared" si="5"/>
        <v>200000</v>
      </c>
      <c r="M174" s="388"/>
      <c r="N174" s="389">
        <f>SUM(N151,N153,N155,N157,N159,N170)</f>
        <v>7000000</v>
      </c>
      <c r="O174" s="390"/>
      <c r="P174" s="78">
        <f>SUM(P151,P153,P155,P157,P159,P170)</f>
        <v>1200000</v>
      </c>
    </row>
    <row r="175" spans="1:16" ht="9.75" customHeight="1" thickBot="1">
      <c r="A175" s="421"/>
      <c r="B175" s="422"/>
      <c r="C175" s="415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26">
        <f>SUM(N152,N154,N156,N158,N160,N171)</f>
        <v>0</v>
      </c>
      <c r="O175" s="425"/>
      <c r="P175" s="87">
        <f>SUM(P152,P154,P156,P158,P160,P171)</f>
        <v>0</v>
      </c>
    </row>
    <row r="176" spans="1:16" hidden="1">
      <c r="A176" s="370">
        <v>55</v>
      </c>
      <c r="B176" s="371" t="s">
        <v>6</v>
      </c>
      <c r="C176" s="379" t="s">
        <v>102</v>
      </c>
      <c r="D176" s="371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72"/>
      <c r="B177" s="372"/>
      <c r="C177" s="376"/>
      <c r="D177" s="372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19" t="s">
        <v>154</v>
      </c>
      <c r="B178" s="420"/>
      <c r="C178" s="416" t="s">
        <v>155</v>
      </c>
      <c r="D178" s="72"/>
      <c r="E178" s="73">
        <f t="shared" ref="E178:L178" si="6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87">
        <f t="shared" si="6"/>
        <v>0</v>
      </c>
      <c r="M178" s="388"/>
      <c r="N178" s="389">
        <f>SUM(N176)</f>
        <v>0</v>
      </c>
      <c r="O178" s="390"/>
      <c r="P178" s="78">
        <f>SUM(P176)</f>
        <v>0</v>
      </c>
    </row>
    <row r="179" spans="1:16" ht="9.75" customHeight="1" thickBot="1">
      <c r="A179" s="421"/>
      <c r="B179" s="422"/>
      <c r="C179" s="415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26">
        <f>SUM(N177)</f>
        <v>0</v>
      </c>
      <c r="O179" s="425"/>
      <c r="P179" s="87">
        <f>SUM(P177)</f>
        <v>0</v>
      </c>
    </row>
    <row r="180" spans="1:16">
      <c r="A180" s="371">
        <v>56</v>
      </c>
      <c r="B180" s="371" t="s">
        <v>2</v>
      </c>
      <c r="C180" s="379" t="s">
        <v>101</v>
      </c>
      <c r="D180" s="371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>
      <c r="A181" s="372"/>
      <c r="B181" s="372"/>
      <c r="C181" s="376"/>
      <c r="D181" s="372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>
      <c r="A182" s="408" t="s">
        <v>156</v>
      </c>
      <c r="B182" s="454"/>
      <c r="C182" s="456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09"/>
      <c r="B183" s="455"/>
      <c r="C183" s="457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t="shared" ref="E184:L184" si="7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87">
        <f t="shared" si="7"/>
        <v>0</v>
      </c>
      <c r="M184" s="388"/>
      <c r="N184" s="389">
        <f>SUM(N180)</f>
        <v>0</v>
      </c>
      <c r="O184" s="390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26">
        <f>SUM(N181)</f>
        <v>0</v>
      </c>
      <c r="O185" s="425"/>
      <c r="P185" s="87">
        <f>SUM(P181)</f>
        <v>0</v>
      </c>
    </row>
    <row r="186" spans="1:16">
      <c r="A186" s="371">
        <v>57</v>
      </c>
      <c r="B186" s="371" t="s">
        <v>6</v>
      </c>
      <c r="C186" s="379" t="s">
        <v>110</v>
      </c>
      <c r="D186" s="371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>
      <c r="A187" s="372"/>
      <c r="B187" s="372"/>
      <c r="C187" s="376"/>
      <c r="D187" s="372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>
      <c r="A188" s="408" t="s">
        <v>150</v>
      </c>
      <c r="B188" s="454"/>
      <c r="C188" s="417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09"/>
      <c r="B189" s="455"/>
      <c r="C189" s="418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>
      <c r="A190" s="381" t="s">
        <v>111</v>
      </c>
      <c r="B190" s="382"/>
      <c r="C190" s="383"/>
      <c r="D190" s="72"/>
      <c r="E190" s="73">
        <f t="shared" ref="E190:L190" si="8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87">
        <f t="shared" si="8"/>
        <v>0</v>
      </c>
      <c r="M190" s="388"/>
      <c r="N190" s="389">
        <f>SUM(N186)</f>
        <v>0</v>
      </c>
      <c r="O190" s="390"/>
      <c r="P190" s="78">
        <f>SUM(P186)</f>
        <v>0</v>
      </c>
    </row>
    <row r="191" spans="1:16" ht="9.75" customHeight="1" thickBot="1">
      <c r="A191" s="423"/>
      <c r="B191" s="424"/>
      <c r="C191" s="425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26">
        <f>SUM(N187)</f>
        <v>0</v>
      </c>
      <c r="O191" s="425"/>
      <c r="P191" s="87">
        <f>SUM(P187)</f>
        <v>0</v>
      </c>
    </row>
    <row r="192" spans="1:16">
      <c r="A192" s="371">
        <v>58</v>
      </c>
      <c r="B192" s="371" t="s">
        <v>2</v>
      </c>
      <c r="C192" s="379" t="s">
        <v>90</v>
      </c>
      <c r="D192" s="371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>
      <c r="A193" s="372"/>
      <c r="B193" s="372"/>
      <c r="C193" s="376"/>
      <c r="D193" s="372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>
      <c r="A194" s="408" t="s">
        <v>150</v>
      </c>
      <c r="B194" s="454"/>
      <c r="C194" s="417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09"/>
      <c r="B195" s="455"/>
      <c r="C195" s="418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81" t="s">
        <v>22</v>
      </c>
      <c r="B196" s="382"/>
      <c r="C196" s="383"/>
      <c r="D196" s="72"/>
      <c r="E196" s="73">
        <f t="shared" ref="E196:K196" si="9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87">
        <v>0</v>
      </c>
      <c r="M196" s="388"/>
      <c r="N196" s="389">
        <f>N192</f>
        <v>3000000</v>
      </c>
      <c r="O196" s="390"/>
      <c r="P196" s="78">
        <f>SUM(P192)</f>
        <v>0</v>
      </c>
    </row>
    <row r="197" spans="1:16" ht="9.75" customHeight="1" thickBot="1">
      <c r="A197" s="423"/>
      <c r="B197" s="424"/>
      <c r="C197" s="425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52">
        <f>N193</f>
        <v>0</v>
      </c>
      <c r="O197" s="453"/>
      <c r="P197" s="119">
        <f>SUM(P193)</f>
        <v>0</v>
      </c>
    </row>
    <row r="198" spans="1:16">
      <c r="A198" s="371">
        <v>59</v>
      </c>
      <c r="B198" s="371" t="s">
        <v>6</v>
      </c>
      <c r="C198" s="379" t="s">
        <v>71</v>
      </c>
      <c r="D198" s="371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>
      <c r="A199" s="372"/>
      <c r="B199" s="372"/>
      <c r="C199" s="376"/>
      <c r="D199" s="372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>
      <c r="A200" s="370">
        <v>60</v>
      </c>
      <c r="B200" s="371" t="s">
        <v>6</v>
      </c>
      <c r="C200" s="379" t="s">
        <v>57</v>
      </c>
      <c r="D200" s="371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>
      <c r="A201" s="372"/>
      <c r="B201" s="372"/>
      <c r="C201" s="376"/>
      <c r="D201" s="372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>
      <c r="A202" s="371">
        <v>61</v>
      </c>
      <c r="B202" s="371" t="s">
        <v>6</v>
      </c>
      <c r="C202" s="379" t="s">
        <v>72</v>
      </c>
      <c r="D202" s="371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>
      <c r="A203" s="372"/>
      <c r="B203" s="372"/>
      <c r="C203" s="376"/>
      <c r="D203" s="372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>
      <c r="A204" s="370">
        <v>62</v>
      </c>
      <c r="B204" s="371" t="s">
        <v>6</v>
      </c>
      <c r="C204" s="379" t="s">
        <v>58</v>
      </c>
      <c r="D204" s="371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>
      <c r="A205" s="372"/>
      <c r="B205" s="372"/>
      <c r="C205" s="376"/>
      <c r="D205" s="372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>
      <c r="A206" s="371">
        <v>63</v>
      </c>
      <c r="B206" s="371" t="s">
        <v>6</v>
      </c>
      <c r="C206" s="379" t="s">
        <v>59</v>
      </c>
      <c r="D206" s="371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>
      <c r="A207" s="372"/>
      <c r="B207" s="372"/>
      <c r="C207" s="376"/>
      <c r="D207" s="372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>
      <c r="A208" s="370">
        <v>64</v>
      </c>
      <c r="B208" s="370" t="s">
        <v>6</v>
      </c>
      <c r="C208" s="375" t="s">
        <v>87</v>
      </c>
      <c r="D208" s="370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>
      <c r="A209" s="372"/>
      <c r="B209" s="372"/>
      <c r="C209" s="376"/>
      <c r="D209" s="372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>
      <c r="A210" s="371">
        <v>65</v>
      </c>
      <c r="B210" s="371" t="s">
        <v>6</v>
      </c>
      <c r="C210" s="379" t="s">
        <v>73</v>
      </c>
      <c r="D210" s="371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>
      <c r="A211" s="372"/>
      <c r="B211" s="372"/>
      <c r="C211" s="376"/>
      <c r="D211" s="372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>
      <c r="A212" s="370">
        <v>66</v>
      </c>
      <c r="B212" s="371" t="s">
        <v>6</v>
      </c>
      <c r="C212" s="379" t="s">
        <v>74</v>
      </c>
      <c r="D212" s="371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>
      <c r="A213" s="372"/>
      <c r="B213" s="372"/>
      <c r="C213" s="376"/>
      <c r="D213" s="372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>
      <c r="A214" s="371">
        <v>67</v>
      </c>
      <c r="B214" s="371" t="s">
        <v>6</v>
      </c>
      <c r="C214" s="379" t="s">
        <v>60</v>
      </c>
      <c r="D214" s="371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>
      <c r="A215" s="372"/>
      <c r="B215" s="372"/>
      <c r="C215" s="376"/>
      <c r="D215" s="372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>
      <c r="A216" s="370">
        <v>68</v>
      </c>
      <c r="B216" s="371" t="s">
        <v>6</v>
      </c>
      <c r="C216" s="379" t="s">
        <v>61</v>
      </c>
      <c r="D216" s="371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>
      <c r="A217" s="372"/>
      <c r="B217" s="372"/>
      <c r="C217" s="376"/>
      <c r="D217" s="372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>
      <c r="A218" s="371">
        <v>69</v>
      </c>
      <c r="B218" s="371" t="s">
        <v>6</v>
      </c>
      <c r="C218" s="379" t="s">
        <v>55</v>
      </c>
      <c r="D218" s="371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71"/>
      <c r="B219" s="371"/>
      <c r="C219" s="379"/>
      <c r="D219" s="371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71" t="s">
        <v>1</v>
      </c>
      <c r="B223" s="334" t="s">
        <v>0</v>
      </c>
      <c r="C223" s="334" t="s">
        <v>7</v>
      </c>
      <c r="D223" s="334" t="s">
        <v>8</v>
      </c>
      <c r="E223" s="356" t="s">
        <v>9</v>
      </c>
      <c r="F223" s="334" t="s">
        <v>96</v>
      </c>
      <c r="G223" s="431" t="s">
        <v>98</v>
      </c>
      <c r="H223" s="356" t="s">
        <v>86</v>
      </c>
      <c r="I223" s="431"/>
      <c r="J223" s="431"/>
      <c r="K223" s="431"/>
      <c r="L223" s="431"/>
      <c r="M223" s="431"/>
      <c r="N223" s="431"/>
      <c r="O223" s="431"/>
      <c r="P223" s="433"/>
    </row>
    <row r="224" spans="1:16" s="2" customFormat="1" ht="12.75" customHeight="1" thickBot="1">
      <c r="A224" s="371"/>
      <c r="B224" s="334"/>
      <c r="C224" s="334"/>
      <c r="D224" s="334"/>
      <c r="E224" s="356"/>
      <c r="F224" s="334"/>
      <c r="G224" s="431"/>
      <c r="H224" s="434">
        <v>2003</v>
      </c>
      <c r="I224" s="435"/>
      <c r="J224" s="435"/>
      <c r="K224" s="435"/>
      <c r="L224" s="435"/>
      <c r="M224" s="436"/>
      <c r="N224" s="437">
        <v>2004</v>
      </c>
      <c r="O224" s="438"/>
      <c r="P224" s="5">
        <v>2005</v>
      </c>
    </row>
    <row r="225" spans="1:16" s="2" customFormat="1" ht="9.75" customHeight="1" thickTop="1">
      <c r="A225" s="371"/>
      <c r="B225" s="334"/>
      <c r="C225" s="334"/>
      <c r="D225" s="334"/>
      <c r="E225" s="356"/>
      <c r="F225" s="334"/>
      <c r="G225" s="431"/>
      <c r="H225" s="439" t="s">
        <v>95</v>
      </c>
      <c r="I225" s="441" t="s">
        <v>13</v>
      </c>
      <c r="J225" s="442"/>
      <c r="K225" s="442"/>
      <c r="L225" s="442"/>
      <c r="M225" s="443"/>
      <c r="N225" s="444" t="s">
        <v>16</v>
      </c>
      <c r="O225" s="445"/>
      <c r="P225" s="333" t="s">
        <v>16</v>
      </c>
    </row>
    <row r="226" spans="1:16" s="2" customFormat="1" ht="9.75" customHeight="1">
      <c r="A226" s="371"/>
      <c r="B226" s="334"/>
      <c r="C226" s="334"/>
      <c r="D226" s="334"/>
      <c r="E226" s="356"/>
      <c r="F226" s="334"/>
      <c r="G226" s="431"/>
      <c r="H226" s="440"/>
      <c r="I226" s="449" t="s">
        <v>14</v>
      </c>
      <c r="J226" s="336" t="s">
        <v>12</v>
      </c>
      <c r="K226" s="337"/>
      <c r="L226" s="337"/>
      <c r="M226" s="451"/>
      <c r="N226" s="446"/>
      <c r="O226" s="433"/>
      <c r="P226" s="334"/>
    </row>
    <row r="227" spans="1:16" s="2" customFormat="1" ht="29.25">
      <c r="A227" s="372"/>
      <c r="B227" s="335"/>
      <c r="C227" s="335"/>
      <c r="D227" s="335"/>
      <c r="E227" s="357"/>
      <c r="F227" s="335"/>
      <c r="G227" s="432"/>
      <c r="H227" s="440"/>
      <c r="I227" s="450"/>
      <c r="J227" s="34" t="s">
        <v>10</v>
      </c>
      <c r="K227" s="34" t="s">
        <v>11</v>
      </c>
      <c r="L227" s="336" t="s">
        <v>15</v>
      </c>
      <c r="M227" s="451"/>
      <c r="N227" s="447"/>
      <c r="O227" s="448"/>
      <c r="P227" s="335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27">
        <v>12</v>
      </c>
      <c r="M228" s="428"/>
      <c r="N228" s="429">
        <v>13</v>
      </c>
      <c r="O228" s="430"/>
      <c r="P228" s="48">
        <v>14</v>
      </c>
    </row>
    <row r="229" spans="1:16" ht="10.5" thickTop="1">
      <c r="A229" s="371">
        <v>70</v>
      </c>
      <c r="B229" s="371" t="s">
        <v>6</v>
      </c>
      <c r="C229" s="379" t="s">
        <v>56</v>
      </c>
      <c r="D229" s="371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>
      <c r="A230" s="372"/>
      <c r="B230" s="372"/>
      <c r="C230" s="376"/>
      <c r="D230" s="372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>
      <c r="A231" s="371">
        <v>71</v>
      </c>
      <c r="B231" s="371" t="s">
        <v>6</v>
      </c>
      <c r="C231" s="379" t="s">
        <v>103</v>
      </c>
      <c r="D231" s="371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72"/>
      <c r="B232" s="372"/>
      <c r="C232" s="376"/>
      <c r="D232" s="372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>
      <c r="A233" s="381" t="s">
        <v>23</v>
      </c>
      <c r="B233" s="382"/>
      <c r="C233" s="383"/>
      <c r="D233" s="72"/>
      <c r="E233" s="73">
        <f t="shared" ref="E233:L233" si="10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87">
        <f t="shared" si="10"/>
        <v>40000</v>
      </c>
      <c r="M233" s="388"/>
      <c r="N233" s="389">
        <f>SUM(N198,N200,N202,N204,N206,N208,N210,N212,N214,N216,N218,N229,N231)</f>
        <v>583000</v>
      </c>
      <c r="O233" s="390"/>
      <c r="P233" s="78">
        <f>SUM(P198,P200,P202,P204,P206,P208,P210,P212,P214,P216,P218,P229,P231)</f>
        <v>0</v>
      </c>
    </row>
    <row r="234" spans="1:16" ht="9.75" customHeight="1" thickBot="1">
      <c r="A234" s="423"/>
      <c r="B234" s="424"/>
      <c r="C234" s="425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26">
        <f>SUM(N199,N201,N203,N205,N207,N209,N211,N213,N215,N217,N219,N230,N232)</f>
        <v>0</v>
      </c>
      <c r="O234" s="425"/>
      <c r="P234" s="87">
        <f>SUM(P199,P201,P203,P205,P207,P209,P211,P213,P215,P217,P219,P230,P232)</f>
        <v>0</v>
      </c>
    </row>
    <row r="235" spans="1:16">
      <c r="A235" s="370">
        <v>72</v>
      </c>
      <c r="B235" s="371" t="s">
        <v>6</v>
      </c>
      <c r="C235" s="379" t="s">
        <v>84</v>
      </c>
      <c r="D235" s="371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>
      <c r="A236" s="372"/>
      <c r="B236" s="372"/>
      <c r="C236" s="376"/>
      <c r="D236" s="372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>
      <c r="A237" s="371">
        <v>73</v>
      </c>
      <c r="B237" s="371" t="s">
        <v>6</v>
      </c>
      <c r="C237" s="379" t="s">
        <v>106</v>
      </c>
      <c r="D237" s="371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72"/>
      <c r="B238" s="372"/>
      <c r="C238" s="376"/>
      <c r="D238" s="372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>
      <c r="A239" s="381" t="s">
        <v>85</v>
      </c>
      <c r="B239" s="382"/>
      <c r="C239" s="383"/>
      <c r="D239" s="72"/>
      <c r="E239" s="73">
        <f t="shared" ref="E239:L239" si="11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87">
        <f t="shared" si="11"/>
        <v>0</v>
      </c>
      <c r="M239" s="388"/>
      <c r="N239" s="389">
        <f>SUM(N235,N237)</f>
        <v>40000</v>
      </c>
      <c r="O239" s="390"/>
      <c r="P239" s="78">
        <f>SUM(P235,P237)</f>
        <v>0</v>
      </c>
    </row>
    <row r="240" spans="1:16" ht="9.75" customHeight="1" thickBot="1">
      <c r="A240" s="384"/>
      <c r="B240" s="385"/>
      <c r="C240" s="386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91">
        <f>SUM(N236,N238)</f>
        <v>0</v>
      </c>
      <c r="O240" s="386"/>
      <c r="P240" s="133">
        <f>SUM(P236,P238)</f>
        <v>0</v>
      </c>
    </row>
    <row r="241" spans="1:16" ht="13.9" customHeight="1" thickTop="1">
      <c r="A241" s="392" t="s">
        <v>25</v>
      </c>
      <c r="B241" s="393"/>
      <c r="C241" s="394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98">
        <f>SUM(L190,L66,L125,L133,L141,L149,L174,L178,L184,L196,L233,L239)</f>
        <v>1939278</v>
      </c>
      <c r="M241" s="399"/>
      <c r="N241" s="400">
        <f>SUM(N190,N66,N125,N133,N141,N149,N174,N178,N184,N196,N233,N239)</f>
        <v>19555000</v>
      </c>
      <c r="O241" s="401"/>
      <c r="P241" s="56">
        <f>SUM(P66,P125,P190,P133,P141,P149,P174,P178,P184,P196,P233,P239)</f>
        <v>8200000</v>
      </c>
    </row>
    <row r="242" spans="1:16" ht="13.9" customHeight="1" thickBot="1">
      <c r="A242" s="395"/>
      <c r="B242" s="396"/>
      <c r="C242" s="397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02">
        <f>SUM(N67,N126,N134,N142,N191,N150,N175,N179,N185,N197,N234,N240)</f>
        <v>10620000</v>
      </c>
      <c r="O242" s="403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16" s="16" customFormat="1" ht="12.75">
      <c r="A248" s="142" t="s">
        <v>129</v>
      </c>
      <c r="D248" s="17"/>
    </row>
    <row r="249" spans="1:16" s="16" customFormat="1" ht="12.75">
      <c r="D249" s="17"/>
    </row>
    <row r="250" spans="1:16" ht="12">
      <c r="A250" s="43" t="s">
        <v>121</v>
      </c>
      <c r="B250" s="43" t="s">
        <v>122</v>
      </c>
    </row>
    <row r="251" spans="1:16" ht="12">
      <c r="A251" s="43" t="s">
        <v>123</v>
      </c>
      <c r="B251" s="43" t="s">
        <v>124</v>
      </c>
    </row>
    <row r="252" spans="1:16" ht="12">
      <c r="A252" s="43" t="s">
        <v>125</v>
      </c>
      <c r="B252" s="43" t="s">
        <v>126</v>
      </c>
    </row>
    <row r="253" spans="1:16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N106:O106"/>
    <mergeCell ref="H107:H109"/>
    <mergeCell ref="I107:M107"/>
    <mergeCell ref="N107:O109"/>
    <mergeCell ref="G105:G109"/>
    <mergeCell ref="H105:P105"/>
    <mergeCell ref="H106:M106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P107:P109"/>
    <mergeCell ref="I108:I109"/>
    <mergeCell ref="J108:M108"/>
    <mergeCell ref="L109:M109"/>
    <mergeCell ref="A105:A109"/>
    <mergeCell ref="B105:B109"/>
    <mergeCell ref="C105:C109"/>
    <mergeCell ref="D105:D109"/>
    <mergeCell ref="E105:E109"/>
    <mergeCell ref="A113:A114"/>
    <mergeCell ref="B113:B114"/>
    <mergeCell ref="C113:C114"/>
    <mergeCell ref="D113:D114"/>
    <mergeCell ref="L110:M110"/>
    <mergeCell ref="N110:O110"/>
    <mergeCell ref="A111:A112"/>
    <mergeCell ref="A115:A116"/>
    <mergeCell ref="B115:B116"/>
    <mergeCell ref="C115:C116"/>
    <mergeCell ref="D115:D116"/>
    <mergeCell ref="B111:B112"/>
    <mergeCell ref="C111:C112"/>
    <mergeCell ref="D111:D112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A121:A122"/>
    <mergeCell ref="B121:B122"/>
    <mergeCell ref="C121:C122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B129:B130"/>
    <mergeCell ref="C129:C130"/>
    <mergeCell ref="A133:B134"/>
    <mergeCell ref="D129:D130"/>
    <mergeCell ref="N133:O133"/>
    <mergeCell ref="N134:O134"/>
    <mergeCell ref="A129:A130"/>
    <mergeCell ref="C125:C126"/>
    <mergeCell ref="A125:B126"/>
    <mergeCell ref="D127:D128"/>
    <mergeCell ref="L133:M133"/>
    <mergeCell ref="D135:D136"/>
    <mergeCell ref="A145:A146"/>
    <mergeCell ref="B145:B146"/>
    <mergeCell ref="C145:C146"/>
    <mergeCell ref="D145:D146"/>
    <mergeCell ref="L149:M149"/>
    <mergeCell ref="N149:O149"/>
    <mergeCell ref="A147:B148"/>
    <mergeCell ref="C147:C148"/>
    <mergeCell ref="A149:B150"/>
    <mergeCell ref="C149:C150"/>
    <mergeCell ref="N150:O150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L169:M169"/>
    <mergeCell ref="N169:O169"/>
    <mergeCell ref="A170:A171"/>
    <mergeCell ref="B170:B171"/>
    <mergeCell ref="C170:C171"/>
    <mergeCell ref="D170:D171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72:B17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A231:A232"/>
    <mergeCell ref="B231:B232"/>
    <mergeCell ref="C231:C232"/>
    <mergeCell ref="D231:D232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szczegolowe</vt:lpstr>
      <vt:lpstr>Arkusz1</vt:lpstr>
      <vt:lpstr>ogolne</vt:lpstr>
      <vt:lpstr>szczegolowe!Obszar_wydruku</vt:lpstr>
    </vt:vector>
  </TitlesOfParts>
  <Company>URZĄD GMINY 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LESZNOWOLA</dc:creator>
  <cp:lastModifiedBy>UG</cp:lastModifiedBy>
  <cp:lastPrinted>2011-05-12T08:40:30Z</cp:lastPrinted>
  <dcterms:created xsi:type="dcterms:W3CDTF">2002-08-13T10:14:59Z</dcterms:created>
  <dcterms:modified xsi:type="dcterms:W3CDTF">2011-05-12T09:09:12Z</dcterms:modified>
</cp:coreProperties>
</file>