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'szczegolowe'!$A$1:$P$106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<sst xmlns="http://schemas.openxmlformats.org/spreadsheetml/2006/main" count="544" uniqueCount="285">
  <si>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</si>
  <si>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</si>
  <si>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</si>
  <si>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</si>
  <si>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</si>
  <si>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</si>
  <si>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</si>
  <si>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</si>
  <si>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</si>
  <si>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</si>
  <si>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</si>
  <si>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</si>
  <si>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</si>
  <si>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</si>
  <si>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</si>
  <si>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</si>
  <si>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</si>
  <si>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</si>
  <si>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</si>
  <si>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</si>
  <si>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</si>
  <si>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</si>
  <si>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</si>
  <si>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</si>
  <si>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</si>
  <si>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</si>
  <si>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</si>
  <si>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</si>
  <si>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</si>
  <si>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</si>
  <si>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</si>
  <si>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</si>
  <si>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</si>
  <si>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</si>
  <si>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</si>
  <si>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</si>
  <si>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</si>
  <si>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</si>
  <si>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</si>
  <si>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</si>
  <si>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</si>
  <si>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</si>
  <si>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</si>
  <si>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</si>
  <si>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</si>
  <si>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</si>
  <si>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</si>
  <si>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</si>
  <si>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</si>
  <si>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</si>
  <si>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</si>
  <si>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</si>
  <si>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</si>
  <si>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</si>
  <si>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</si>
  <si>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</si>
  <si>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</si>
  <si>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</si>
  <si>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</si>
  <si>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</si>
  <si>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</si>
  <si>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</si>
  <si>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</si>
  <si>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</si>
  <si>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</si>
  <si>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</si>
  <si>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</si>
  <si>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</si>
  <si>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</si>
  <si>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</si>
  <si>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</si>
  <si>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</si>
  <si>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</si>
  <si>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</si>
  <si>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</si>
  <si>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</si>
  <si>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</si>
  <si>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</si>
  <si>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</si>
  <si>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</si>
  <si>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</si>
  <si>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</si>
  <si>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</si>
  <si>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</si>
  <si>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</si>
  <si>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</si>
  <si>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</si>
  <si>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</si>
  <si>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</si>
  <si>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</si>
  <si>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</si>
  <si>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</si>
  <si>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</si>
  <si>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</si>
  <si>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</si>
  <si>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</si>
  <si>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</si>
  <si>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</si>
  <si>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</si>
  <si>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</si>
  <si>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</si>
  <si>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</si>
  <si>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</si>
  <si>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</si>
  <si>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</si>
  <si>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</si>
  <si>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</si>
  <si>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</si>
  <si>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</si>
  <si>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</si>
  <si>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</si>
  <si>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</si>
  <si>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</si>
  <si>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</si>
  <si>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</si>
  <si>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</si>
  <si>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</si>
  <si>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</si>
  <si>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</si>
  <si>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</si>
  <si>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</si>
  <si>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</si>
  <si>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</si>
  <si>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</si>
  <si>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</si>
  <si>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</si>
  <si>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</si>
  <si>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</si>
  <si>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</si>
  <si>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</si>
  <si>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</si>
  <si>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</si>
  <si>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</si>
  <si>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</si>
  <si>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</si>
  <si>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</si>
  <si>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</si>
  <si>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</si>
  <si>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</si>
  <si>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</si>
  <si>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</si>
  <si>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</si>
  <si>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</si>
  <si>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</si>
  <si>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</si>
  <si>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</si>
  <si>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</si>
  <si>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</si>
  <si>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</si>
  <si>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</si>
  <si>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</si>
  <si>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</si>
  <si>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</si>
  <si>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</si>
  <si>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</si>
  <si>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</si>
  <si>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</si>
  <si>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</si>
  <si>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</si>
  <si>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</si>
  <si>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</si>
  <si>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</si>
  <si>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</si>
  <si>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</si>
  <si>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</si>
  <si>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</si>
  <si>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</si>
  <si>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</si>
  <si>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</si>
  <si>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</si>
  <si>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</si>
  <si>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</si>
  <si>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Lesznowola - Projekt  budynku socjalnego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</si>
  <si>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</si>
  <si>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</si>
  <si>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</si>
  <si>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</si>
  <si>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</si>
  <si>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Lesznowola - Projekt sygnalizcji świetlnej ul. Szkolna</t>
  </si>
  <si>
    <t>Razem dział 900</t>
  </si>
  <si>
    <t>Razem dział 720</t>
  </si>
  <si>
    <t>UG-PRI</t>
  </si>
  <si>
    <t>Okres realizacji inwestycji</t>
  </si>
  <si>
    <t>Obligacje</t>
  </si>
  <si>
    <t>II</t>
  </si>
  <si>
    <t>ZOPO</t>
  </si>
  <si>
    <t>Budowa sieci bezprzewodowej na terenie Gminy Lesznowola (Łączne nakłady inwestycyjne 2 093 429,-)</t>
  </si>
  <si>
    <t>Środki o których mowa w art.5 ust.1 pkt 2 i 3 uofp</t>
  </si>
  <si>
    <t>Razem dział 926</t>
  </si>
  <si>
    <t xml:space="preserve">Łazy II - Projekt chodnika ul. Przyszłości </t>
  </si>
  <si>
    <t>Wola Mrokowska - Projekt przebudowy drogi powiatowej (Nr 2849 W ) ul. Ogrodowa</t>
  </si>
  <si>
    <t xml:space="preserve">Zamienie - Projekt budowy oświetlenia ul. Arakowej </t>
  </si>
  <si>
    <t xml:space="preserve">Lesznowola- teren Gminy - Budowa nowego przebiegu drogi wojewódzkiej Nr 721- koncepcja </t>
  </si>
  <si>
    <t>Kol. Lesznowola - Budowa oświetlenia ul. Fabryczna i Postępu (pkt świetlne)</t>
  </si>
  <si>
    <t>UE</t>
  </si>
  <si>
    <t>BP</t>
  </si>
  <si>
    <t>Gmina</t>
  </si>
  <si>
    <t>Marysin - Projekt budowy oświetlenia ul. Pogodnej, Krzywej i Złocistej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</si>
  <si>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</si>
  <si>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</si>
  <si>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</si>
  <si>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</si>
  <si>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PLAN WYDATKÓW  MAJĄTKOWYCH   W  2012 ROKU- po zmianach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</si>
  <si>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</si>
  <si>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</si>
  <si>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</si>
  <si>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</si>
  <si>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</si>
  <si>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</si>
  <si>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</si>
  <si>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</si>
  <si>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</si>
  <si>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</si>
  <si>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 xml:space="preserve">Podolszyn - Modernizacja zbiornika retencyjnego </t>
  </si>
  <si>
    <t xml:space="preserve">Nowa Iwiczna- Projekt budowy oświetlenia ul. Al. Zgody </t>
  </si>
  <si>
    <t xml:space="preserve">Mroków - Projekt nadbudowy szkoły </t>
  </si>
  <si>
    <t>Mysiadło - Projekt budowy oświetlenia ul. Poprzecznej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</si>
  <si>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</si>
  <si>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</si>
  <si>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</si>
  <si>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</si>
  <si>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</si>
  <si>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</si>
  <si>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</si>
  <si>
    <t>Zamienie - Projekt budowy strażnicy dla OSP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</si>
  <si>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</si>
  <si>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</si>
  <si>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</si>
  <si>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>UG -GOPS</t>
  </si>
  <si>
    <t>UG - UE</t>
  </si>
  <si>
    <t>Mysiadło - Aktualizacja projektu budowy ul. Miłej</t>
  </si>
  <si>
    <t>Zakup dwóch samochodów osobowych</t>
  </si>
  <si>
    <t xml:space="preserve">Stara Iwiczna - Projekt rozbudowy ul. Nowej wraz z  budową ścieżki pieszo-rowerowej - pomoc rzeczowa dla Samorządu Woj. Mazowieckiego  </t>
  </si>
  <si>
    <t>Nakłady w roku 2012 przed zmianami</t>
  </si>
  <si>
    <t>Kosów - Budowa oświetlenia ul. Podleśna i Żytnia  (pkt świetlne)</t>
  </si>
  <si>
    <t>Zakup kserokopiarki i maszyny sprzątającej do szkoły w Lesznowoli, zakup patelni do szkoły w Mrokowie, zakup bemara, rejestratora , macierzy dyskowej do pracowni informatycznej, urządzenia do wykonywanie kopii -dziennik elektryczny i drukarki do szkoły w Nowej Iwicznej, zakup bemara, taboreta gazowego, obieraczki do ziemniaków, urządzenia do dziennika elektronicznego do szkoły w Łazach i zakup kserokopiarki do szkoły w Mysiadle oraz zestawu sprawnościowego na plac zabaw w Mysiadle</t>
  </si>
  <si>
    <t>Zmiany Uchwałą Rady Gminy Lesznowola</t>
  </si>
  <si>
    <t>Tabela  Nr 2a</t>
  </si>
  <si>
    <t xml:space="preserve">Kolonia Lesznowola, Nowa Wola - Projekt budowy skrzyżowania ulicy Słonecznej z ul. Postępu wraz z syganlizacją świetlną - pomoc  rzeczowa dla Samorządu Woj. Mazowieckiego  </t>
  </si>
  <si>
    <t>UG- RGG</t>
  </si>
  <si>
    <t>Stara Iwiczna - Budowa ścieżki pieszo-rowerowej na odcinku od ul. Krótkiej do torów PKP  - pomoc rzeczowa dla Samorządu Woj. Mazow.</t>
  </si>
  <si>
    <t>Wola Mrokowska - Rozbudowa gminnej sieci wodociągowej dz. nr ew. 26/7 i 26/43</t>
  </si>
  <si>
    <t>Wilcza Góra - Budowa sieci kanalizacji z przyłączami ul. Lokalna od Żwirowej dz. nr ew. 217/1, 155/12, 155/4, 155/13, 155/14, 155/15, 155/16, 155/17, 155/18, 155/19, 155/20 oraz działki Nr 52 (Kol. Lesznowola)</t>
  </si>
  <si>
    <t>Środki trwałe wybudowane przez gminę z zakresu gospodarki wodno-ściekowej i kanalizacji deszczowej przekazane zostaną docelowo do Lesznowolskiego Przedsiębiorstwa Komunalnego Sp. z.oo. w formie kapitału zakładowego. Spólka będzie  pobierać opłaty.</t>
  </si>
  <si>
    <t>Nowa Iwiczna- Budowa przyłącza kanalizacji deszczowej w ul. Owocowej</t>
  </si>
  <si>
    <t>Magdalenka- Zakup działki zabudowanej budynkiem</t>
  </si>
  <si>
    <t>Nowa Iwiczna- Budowa przyłącza kanalizacji deszczowej w ul. Granicznej (58,5 mb)</t>
  </si>
  <si>
    <t>Zgorzała - Budowa oświetlenia do działki Nr 300 - teren pod świetlicę  (pkt świetlne)</t>
  </si>
  <si>
    <t>Łazy - Modernizacja placu zabaw</t>
  </si>
  <si>
    <t>Magdalenka - Budowa oświetlenia ul.Bukowa, Jesionowa, Kalinowa i Leszczynowa  (pkt świetlne)</t>
  </si>
  <si>
    <t>Magdalenka - Zakup gruntów  pod ulicę  Gąsek, Projektowaną i Prywatną</t>
  </si>
  <si>
    <t>Stefanowo - Zakup gruntów  pod ulicę  Graniczną, dz. nr 59/10 i 59/17</t>
  </si>
  <si>
    <t>Zakup systemu /programu  "gospodarka odpadami"</t>
  </si>
  <si>
    <t>UG-Infor</t>
  </si>
  <si>
    <t>Zakup komputerów -  "gospodarka odpadami"</t>
  </si>
  <si>
    <t>Zakup serwera - "gospodarka odpadami"</t>
  </si>
  <si>
    <t>Zakup komputerów, drukarek, kserokopiarek</t>
  </si>
  <si>
    <t>UG -Inf</t>
  </si>
  <si>
    <t>Lesznowola  - Zakup gruntów  pod ulicę  Okrężną od ul. Słonecznej do dz. Nr 267/10</t>
  </si>
  <si>
    <t>Zamienie- Budowa ul. Błędnej III etap</t>
  </si>
  <si>
    <t>Łazy - Zakup sprzętu na plac zabaw</t>
  </si>
  <si>
    <t>Jastrzębiec - Zakup kontenera</t>
  </si>
  <si>
    <t>Stara Iwiczna  - Budowa wodociągu i kanalizacji wraz z przyłączami ul. Wiśniowa (działki nr 142/2, 142/3, 142/4, 143/5, 143/4, 145/22)</t>
  </si>
  <si>
    <t>Warszawianka - Budowa kanalizacji sanitarnej i wodociągu  ul. Nutki i ul. Alpejska</t>
  </si>
  <si>
    <t>Rady Gminy Lesznowola</t>
  </si>
  <si>
    <t>Łazy  - Zakup gruntów  pod  drogę gminną -dz. nr 138/2</t>
  </si>
  <si>
    <t>Łazy  - Zakup gruntów  pod  drogę gminną - dz. nr 136/2 i 137/2</t>
  </si>
  <si>
    <t>Łazy II - Projekt i budowa oświetlenia ulicznego, w tym złącza pomiarowo-sterowniczego, linii kablowanej nN-0,4kV i słupów oświetleniowych dz. nr. 42, 43, 44/21 i 44/53  (przy ul. Przyszłości-pkt świetlne)</t>
  </si>
  <si>
    <t>Mysiadło- Projekt i budowa oświetlenia ulicznego, w tym  linii kablowanej nN-0,4kV i słupów oświetleniowych dz. nr.15/9, 20/17, 20/34, 22 i 31/6  (pkt świetlne)</t>
  </si>
  <si>
    <t>Zakup maszyny sprzątającej do hali w Łazach i kontenera na boisko w Nowej Woli</t>
  </si>
  <si>
    <t>Mysiadło, Zgorzała - Projekt i budowa oświetlenia ulicznego, w tym linii kablowej nN-0,4kV, złącza pomiarowo-sterowniczego i słupów oświetleniowych dz. nr. 15/9, 15/10, 15/21 16/2 i 194/3  (pkt świetlne)</t>
  </si>
  <si>
    <t>Wilcza Góra, Władysławów  - Przebudowa drogi  (Nr 2840 W) ul. Wojska Polskiego od ul. Żwirowej do granicy gminy Lesznowola</t>
  </si>
  <si>
    <t xml:space="preserve">Stachowo - Projekt budowy oświetlenia ul. Sadowa </t>
  </si>
  <si>
    <t xml:space="preserve">Do Uchwały  Nr </t>
  </si>
  <si>
    <t xml:space="preserve">z dnia </t>
  </si>
  <si>
    <t>III</t>
  </si>
  <si>
    <t xml:space="preserve"> WYDATKI MAJĄTKOWE WIELOLETNIE</t>
  </si>
  <si>
    <t>OGÓŁEM    ( I + II +III )</t>
  </si>
  <si>
    <t>Wilcza Góra - Zakup gruntów  pod drogę  dz. nr 113/2</t>
  </si>
  <si>
    <t>Mysiadło- Zakup działki pod drogę dz. nr 30/21</t>
  </si>
  <si>
    <t>Kredyt</t>
  </si>
  <si>
    <t>2012-2016</t>
  </si>
  <si>
    <t>Zgorzała, Mysiadło - Projekt i budowa odwodnienia ul. Gogolińskiej</t>
  </si>
  <si>
    <t>Nowa Iwiczna- Projekt i budowa oświetlenia na działce nr 31/7 przy ulicy Szkolnej (pkt świetlne)</t>
  </si>
  <si>
    <t>Nowa Iwiczna - Projekt budowy ulicy na działce Nr 38/32, 38/33 i 101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</si>
</sst>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b/>
      <sz val="6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dashed"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right" vertical="center"/>
    </xf>
    <xf numFmtId="3" fontId="37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7" fillId="36" borderId="13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3" fontId="37" fillId="0" borderId="59" xfId="0" applyNumberFormat="1" applyFont="1" applyBorder="1" applyAlignment="1">
      <alignment horizontal="right" vertical="center" wrapText="1"/>
    </xf>
    <xf numFmtId="3" fontId="37" fillId="0" borderId="59" xfId="0" applyNumberFormat="1" applyFont="1" applyFill="1" applyBorder="1" applyAlignment="1">
      <alignment horizontal="right" vertical="center"/>
    </xf>
    <xf numFmtId="0" fontId="35" fillId="0" borderId="59" xfId="0" applyFont="1" applyBorder="1" applyAlignment="1">
      <alignment vertical="center"/>
    </xf>
    <xf numFmtId="3" fontId="36" fillId="0" borderId="59" xfId="0" applyNumberFormat="1" applyFont="1" applyFill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 wrapText="1"/>
    </xf>
    <xf numFmtId="3" fontId="37" fillId="0" borderId="60" xfId="0" applyNumberFormat="1" applyFont="1" applyFill="1" applyBorder="1" applyAlignment="1">
      <alignment horizontal="right" vertical="center"/>
    </xf>
    <xf numFmtId="0" fontId="35" fillId="0" borderId="60" xfId="0" applyFont="1" applyBorder="1" applyAlignment="1">
      <alignment vertical="center"/>
    </xf>
    <xf numFmtId="3" fontId="36" fillId="0" borderId="60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3" fontId="37" fillId="35" borderId="14" xfId="0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4" fillId="6" borderId="58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7" fillId="6" borderId="59" xfId="0" applyNumberFormat="1" applyFont="1" applyFill="1" applyBorder="1" applyAlignment="1">
      <alignment horizontal="right" vertical="center"/>
    </xf>
    <xf numFmtId="3" fontId="37" fillId="6" borderId="60" xfId="0" applyNumberFormat="1" applyFont="1" applyFill="1" applyBorder="1" applyAlignment="1">
      <alignment horizontal="right" vertical="center"/>
    </xf>
    <xf numFmtId="3" fontId="37" fillId="6" borderId="1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vertical="center"/>
    </xf>
    <xf numFmtId="0" fontId="34" fillId="6" borderId="65" xfId="0" applyFont="1" applyFill="1" applyBorder="1" applyAlignment="1">
      <alignment vertical="center"/>
    </xf>
    <xf numFmtId="0" fontId="34" fillId="6" borderId="66" xfId="0" applyFont="1" applyFill="1" applyBorder="1" applyAlignment="1">
      <alignment vertical="center"/>
    </xf>
    <xf numFmtId="0" fontId="36" fillId="6" borderId="66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vertical="center"/>
    </xf>
    <xf numFmtId="3" fontId="37" fillId="6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vertical="center"/>
    </xf>
    <xf numFmtId="0" fontId="34" fillId="6" borderId="67" xfId="0" applyFont="1" applyFill="1" applyBorder="1" applyAlignment="1">
      <alignment horizontal="center" vertical="center"/>
    </xf>
    <xf numFmtId="0" fontId="35" fillId="6" borderId="68" xfId="0" applyFont="1" applyFill="1" applyBorder="1" applyAlignment="1">
      <alignment horizontal="center" vertical="center"/>
    </xf>
    <xf numFmtId="0" fontId="38" fillId="6" borderId="68" xfId="0" applyFont="1" applyFill="1" applyBorder="1" applyAlignment="1">
      <alignment horizontal="left" vertical="center"/>
    </xf>
    <xf numFmtId="0" fontId="36" fillId="6" borderId="68" xfId="0" applyFont="1" applyFill="1" applyBorder="1" applyAlignment="1">
      <alignment horizontal="center" vertical="center"/>
    </xf>
    <xf numFmtId="3" fontId="36" fillId="6" borderId="68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3" fontId="37" fillId="0" borderId="71" xfId="0" applyNumberFormat="1" applyFont="1" applyBorder="1" applyAlignment="1">
      <alignment horizontal="right" vertical="center" wrapText="1"/>
    </xf>
    <xf numFmtId="3" fontId="37" fillId="6" borderId="71" xfId="0" applyNumberFormat="1" applyFont="1" applyFill="1" applyBorder="1" applyAlignment="1">
      <alignment horizontal="right" vertical="center"/>
    </xf>
    <xf numFmtId="0" fontId="35" fillId="0" borderId="71" xfId="0" applyFont="1" applyBorder="1" applyAlignment="1">
      <alignment vertical="center"/>
    </xf>
    <xf numFmtId="3" fontId="36" fillId="0" borderId="71" xfId="0" applyNumberFormat="1" applyFont="1" applyFill="1" applyBorder="1" applyAlignment="1">
      <alignment vertical="center"/>
    </xf>
    <xf numFmtId="3" fontId="37" fillId="0" borderId="71" xfId="0" applyNumberFormat="1" applyFont="1" applyFill="1" applyBorder="1" applyAlignment="1">
      <alignment horizontal="right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12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horizontal="right" vertical="center"/>
    </xf>
    <xf numFmtId="3" fontId="36" fillId="38" borderId="10" xfId="0" applyNumberFormat="1" applyFont="1" applyFill="1" applyBorder="1" applyAlignment="1">
      <alignment horizontal="right" vertical="center"/>
    </xf>
    <xf numFmtId="0" fontId="33" fillId="12" borderId="10" xfId="0" applyFont="1" applyFill="1" applyBorder="1" applyAlignment="1">
      <alignment vertical="center"/>
    </xf>
    <xf numFmtId="0" fontId="31" fillId="12" borderId="58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37" borderId="72" xfId="0" applyFont="1" applyFill="1" applyBorder="1" applyAlignment="1">
      <alignment horizontal="center" vertical="center" wrapText="1"/>
    </xf>
    <xf numFmtId="0" fontId="36" fillId="37" borderId="72" xfId="0" applyFont="1" applyFill="1" applyBorder="1" applyAlignment="1">
      <alignment horizontal="center" vertical="center" wrapText="1"/>
    </xf>
    <xf numFmtId="3" fontId="38" fillId="37" borderId="72" xfId="0" applyNumberFormat="1" applyFont="1" applyFill="1" applyBorder="1" applyAlignment="1">
      <alignment horizontal="right" vertical="center"/>
    </xf>
    <xf numFmtId="3" fontId="38" fillId="37" borderId="7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3" fontId="11" fillId="37" borderId="0" xfId="0" applyNumberFormat="1" applyFont="1" applyFill="1" applyBorder="1" applyAlignment="1">
      <alignment horizontal="right" vertical="center"/>
    </xf>
    <xf numFmtId="3" fontId="11" fillId="35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33" fillId="37" borderId="0" xfId="0" applyFont="1" applyFill="1" applyBorder="1" applyAlignment="1">
      <alignment horizontal="center" vertical="center" wrapText="1"/>
    </xf>
    <xf numFmtId="0" fontId="36" fillId="37" borderId="0" xfId="0" applyFont="1" applyFill="1" applyBorder="1" applyAlignment="1">
      <alignment horizontal="center" vertical="center" wrapText="1"/>
    </xf>
    <xf numFmtId="3" fontId="38" fillId="37" borderId="0" xfId="0" applyNumberFormat="1" applyFont="1" applyFill="1" applyBorder="1" applyAlignment="1">
      <alignment horizontal="right" vertical="center"/>
    </xf>
    <xf numFmtId="3" fontId="38" fillId="37" borderId="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7" fillId="35" borderId="58" xfId="0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3" fontId="37" fillId="6" borderId="15" xfId="0" applyNumberFormat="1" applyFont="1" applyFill="1" applyBorder="1" applyAlignment="1">
      <alignment horizontal="right" vertical="center"/>
    </xf>
    <xf numFmtId="3" fontId="37" fillId="35" borderId="13" xfId="0" applyNumberFormat="1" applyFont="1" applyFill="1" applyBorder="1" applyAlignment="1">
      <alignment horizontal="right" vertical="center"/>
    </xf>
    <xf numFmtId="3" fontId="37" fillId="35" borderId="13" xfId="0" applyNumberFormat="1" applyFont="1" applyFill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34" fillId="6" borderId="29" xfId="0" applyFont="1" applyFill="1" applyBorder="1" applyAlignment="1">
      <alignment horizontal="center" vertical="center"/>
    </xf>
    <xf numFmtId="0" fontId="34" fillId="6" borderId="29" xfId="0" applyFont="1" applyFill="1" applyBorder="1" applyAlignment="1">
      <alignment vertical="center"/>
    </xf>
    <xf numFmtId="0" fontId="34" fillId="6" borderId="36" xfId="0" applyFont="1" applyFill="1" applyBorder="1" applyAlignment="1">
      <alignment vertical="center"/>
    </xf>
    <xf numFmtId="0" fontId="34" fillId="6" borderId="73" xfId="0" applyFont="1" applyFill="1" applyBorder="1" applyAlignment="1">
      <alignment vertical="center"/>
    </xf>
    <xf numFmtId="3" fontId="36" fillId="6" borderId="28" xfId="0" applyNumberFormat="1" applyFont="1" applyFill="1" applyBorder="1" applyAlignment="1">
      <alignment horizontal="right" vertical="center"/>
    </xf>
    <xf numFmtId="3" fontId="36" fillId="6" borderId="28" xfId="0" applyNumberFormat="1" applyFont="1" applyFill="1" applyBorder="1" applyAlignment="1">
      <alignment vertical="center"/>
    </xf>
    <xf numFmtId="0" fontId="36" fillId="18" borderId="74" xfId="0" applyFont="1" applyFill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 wrapText="1"/>
    </xf>
    <xf numFmtId="3" fontId="37" fillId="0" borderId="23" xfId="0" applyNumberFormat="1" applyFont="1" applyBorder="1" applyAlignment="1">
      <alignment horizontal="right" vertical="center"/>
    </xf>
    <xf numFmtId="3" fontId="37" fillId="6" borderId="23" xfId="0" applyNumberFormat="1" applyFont="1" applyFill="1" applyBorder="1" applyAlignment="1">
      <alignment horizontal="right" vertical="center"/>
    </xf>
    <xf numFmtId="3" fontId="37" fillId="35" borderId="23" xfId="0" applyNumberFormat="1" applyFont="1" applyFill="1" applyBorder="1" applyAlignment="1">
      <alignment horizontal="right" vertical="center"/>
    </xf>
    <xf numFmtId="3" fontId="37" fillId="35" borderId="23" xfId="0" applyNumberFormat="1" applyFont="1" applyFill="1" applyBorder="1" applyAlignment="1">
      <alignment vertical="center"/>
    </xf>
    <xf numFmtId="3" fontId="37" fillId="0" borderId="23" xfId="0" applyNumberFormat="1" applyFont="1" applyFill="1" applyBorder="1" applyAlignment="1">
      <alignment vertical="center"/>
    </xf>
    <xf numFmtId="0" fontId="31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3" fontId="37" fillId="0" borderId="0" xfId="0" applyNumberFormat="1" applyFont="1" applyBorder="1" applyAlignment="1">
      <alignment horizontal="right" vertical="center"/>
    </xf>
    <xf numFmtId="3" fontId="37" fillId="6" borderId="0" xfId="0" applyNumberFormat="1" applyFont="1" applyFill="1" applyBorder="1" applyAlignment="1">
      <alignment horizontal="right" vertical="center"/>
    </xf>
    <xf numFmtId="3" fontId="37" fillId="35" borderId="0" xfId="0" applyNumberFormat="1" applyFont="1" applyFill="1" applyBorder="1" applyAlignment="1">
      <alignment horizontal="right" vertical="center"/>
    </xf>
    <xf numFmtId="3" fontId="37" fillId="35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58" xfId="0" applyFont="1" applyFill="1" applyBorder="1" applyAlignment="1">
      <alignment horizontal="center" vertical="center"/>
    </xf>
    <xf numFmtId="3" fontId="39" fillId="6" borderId="68" xfId="0" applyNumberFormat="1" applyFont="1" applyFill="1" applyBorder="1" applyAlignment="1">
      <alignment horizontal="center" vertical="center"/>
    </xf>
    <xf numFmtId="3" fontId="36" fillId="18" borderId="75" xfId="0" applyNumberFormat="1" applyFont="1" applyFill="1" applyBorder="1" applyAlignment="1">
      <alignment horizontal="right" vertical="center"/>
    </xf>
    <xf numFmtId="3" fontId="36" fillId="18" borderId="75" xfId="0" applyNumberFormat="1" applyFont="1" applyFill="1" applyBorder="1" applyAlignment="1">
      <alignment vertical="center"/>
    </xf>
    <xf numFmtId="3" fontId="39" fillId="6" borderId="28" xfId="0" applyNumberFormat="1" applyFont="1" applyFill="1" applyBorder="1" applyAlignment="1">
      <alignment vertical="center"/>
    </xf>
    <xf numFmtId="3" fontId="39" fillId="18" borderId="75" xfId="0" applyNumberFormat="1" applyFont="1" applyFill="1" applyBorder="1" applyAlignment="1">
      <alignment horizontal="right" vertical="center"/>
    </xf>
    <xf numFmtId="0" fontId="40" fillId="6" borderId="73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42" fillId="6" borderId="58" xfId="0" applyFont="1" applyFill="1" applyBorder="1" applyAlignment="1">
      <alignment vertical="center"/>
    </xf>
    <xf numFmtId="0" fontId="42" fillId="6" borderId="66" xfId="0" applyFont="1" applyFill="1" applyBorder="1" applyAlignment="1">
      <alignment vertical="center"/>
    </xf>
    <xf numFmtId="0" fontId="37" fillId="0" borderId="66" xfId="0" applyFont="1" applyBorder="1" applyAlignment="1">
      <alignment horizontal="center" vertical="center"/>
    </xf>
    <xf numFmtId="0" fontId="42" fillId="33" borderId="58" xfId="0" applyFont="1" applyFill="1" applyBorder="1" applyAlignment="1">
      <alignment vertical="center"/>
    </xf>
    <xf numFmtId="0" fontId="42" fillId="33" borderId="66" xfId="0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66" xfId="0" applyFont="1" applyFill="1" applyBorder="1" applyAlignment="1">
      <alignment horizontal="center" vertical="center"/>
    </xf>
    <xf numFmtId="0" fontId="42" fillId="12" borderId="58" xfId="0" applyFont="1" applyFill="1" applyBorder="1" applyAlignment="1">
      <alignment vertical="center"/>
    </xf>
    <xf numFmtId="0" fontId="42" fillId="12" borderId="66" xfId="0" applyFont="1" applyFill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1" fillId="37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3" fillId="18" borderId="76" xfId="0" applyFont="1" applyFill="1" applyBorder="1" applyAlignment="1">
      <alignment horizontal="center" vertical="center" wrapText="1"/>
    </xf>
    <xf numFmtId="0" fontId="33" fillId="18" borderId="77" xfId="0" applyFont="1" applyFill="1" applyBorder="1" applyAlignment="1">
      <alignment horizontal="center" vertical="center" wrapText="1"/>
    </xf>
    <xf numFmtId="0" fontId="33" fillId="18" borderId="74" xfId="0" applyFont="1" applyFill="1" applyBorder="1" applyAlignment="1">
      <alignment horizontal="center" vertical="center" wrapText="1"/>
    </xf>
    <xf numFmtId="0" fontId="35" fillId="6" borderId="67" xfId="0" applyFont="1" applyFill="1" applyBorder="1" applyAlignment="1">
      <alignment horizontal="center" vertical="center"/>
    </xf>
    <xf numFmtId="0" fontId="35" fillId="6" borderId="7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33" borderId="58" xfId="0" applyFont="1" applyFill="1" applyBorder="1" applyAlignment="1">
      <alignment horizontal="center" vertical="center"/>
    </xf>
    <xf numFmtId="0" fontId="37" fillId="33" borderId="6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90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91" xfId="0" applyNumberFormat="1" applyFont="1" applyFill="1" applyBorder="1" applyAlignment="1">
      <alignment vertical="center"/>
    </xf>
    <xf numFmtId="3" fontId="4" fillId="34" borderId="92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4" fillId="34" borderId="93" xfId="0" applyNumberFormat="1" applyFont="1" applyFill="1" applyBorder="1" applyAlignment="1">
      <alignment vertical="center"/>
    </xf>
    <xf numFmtId="3" fontId="4" fillId="34" borderId="94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95" xfId="0" applyNumberFormat="1" applyFont="1" applyFill="1" applyBorder="1" applyAlignment="1">
      <alignment vertical="center"/>
    </xf>
    <xf numFmtId="0" fontId="0" fillId="34" borderId="92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0" fillId="34" borderId="52" xfId="0" applyFill="1" applyBorder="1" applyAlignment="1">
      <alignment vertical="center"/>
    </xf>
    <xf numFmtId="0" fontId="0" fillId="34" borderId="96" xfId="0" applyFill="1" applyBorder="1" applyAlignment="1">
      <alignment vertical="center"/>
    </xf>
    <xf numFmtId="0" fontId="0" fillId="34" borderId="97" xfId="0" applyFill="1" applyBorder="1" applyAlignment="1">
      <alignment vertical="center"/>
    </xf>
    <xf numFmtId="3" fontId="3" fillId="34" borderId="96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showZeros="0" tabSelected="1" zoomScaleSheetLayoutView="100" zoomScalePageLayoutView="0" workbookViewId="0" topLeftCell="A36">
      <selection activeCell="J28" sqref="J28"/>
    </sheetView>
  </sheetViews>
  <sheetFormatPr defaultColWidth="9.00390625" defaultRowHeight="12.75"/>
  <cols>
    <col min="1" max="1" width="2.625" style="1" customWidth="1"/>
    <col min="2" max="2" width="5.75390625" style="1" customWidth="1"/>
    <col min="3" max="3" width="4.25390625" style="1" customWidth="1"/>
    <col min="4" max="4" width="1.25" style="1" customWidth="1"/>
    <col min="5" max="5" width="40.00390625" style="1" customWidth="1"/>
    <col min="6" max="6" width="6.875" style="1" customWidth="1"/>
    <col min="7" max="7" width="11.375" style="1" customWidth="1"/>
    <col min="8" max="10" width="10.125" style="1" customWidth="1"/>
    <col min="11" max="11" width="10.00390625" style="1" customWidth="1"/>
    <col min="12" max="12" width="5.75390625" style="1" customWidth="1"/>
    <col min="13" max="13" width="6.875" style="1" customWidth="1"/>
    <col min="14" max="14" width="8.25390625" style="1" customWidth="1"/>
    <col min="15" max="15" width="9.125" style="1" customWidth="1"/>
    <col min="16" max="16" width="6.125" style="1" customWidth="1"/>
    <col min="17" max="17" width="10.125" style="1" bestFit="1" customWidth="1"/>
    <col min="18" max="16384" width="9.125" style="1" customWidth="1"/>
  </cols>
  <sheetData>
    <row r="1" spans="1:16" ht="11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 t="s">
        <v>237</v>
      </c>
      <c r="M1" s="162"/>
      <c r="N1" s="162"/>
      <c r="O1" s="162"/>
      <c r="P1" s="163"/>
    </row>
    <row r="2" spans="1:16" ht="3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4"/>
      <c r="P2" s="164"/>
    </row>
    <row r="3" spans="1:16" ht="10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4"/>
      <c r="L3" s="164" t="s">
        <v>273</v>
      </c>
      <c r="M3" s="164"/>
      <c r="N3" s="164"/>
      <c r="O3" s="164"/>
      <c r="P3" s="164"/>
    </row>
    <row r="4" spans="1:16" ht="11.25" customHeight="1">
      <c r="A4" s="161"/>
      <c r="B4" s="161"/>
      <c r="C4" s="161"/>
      <c r="D4" s="161"/>
      <c r="E4" s="165"/>
      <c r="F4" s="165"/>
      <c r="G4" s="161"/>
      <c r="H4" s="161"/>
      <c r="I4" s="161"/>
      <c r="J4" s="161"/>
      <c r="K4" s="164"/>
      <c r="L4" s="164" t="s">
        <v>264</v>
      </c>
      <c r="M4" s="164"/>
      <c r="N4" s="164"/>
      <c r="O4" s="164"/>
      <c r="P4" s="164"/>
    </row>
    <row r="5" spans="1:16" ht="13.5" customHeight="1">
      <c r="A5" s="161"/>
      <c r="B5" s="161"/>
      <c r="C5" s="161"/>
      <c r="D5" s="161"/>
      <c r="E5" s="165"/>
      <c r="F5" s="165"/>
      <c r="G5" s="161"/>
      <c r="H5" s="161"/>
      <c r="I5" s="161"/>
      <c r="J5" s="161"/>
      <c r="K5" s="164"/>
      <c r="L5" s="164" t="s">
        <v>274</v>
      </c>
      <c r="M5" s="164"/>
      <c r="N5" s="164"/>
      <c r="O5" s="164"/>
      <c r="P5" s="164"/>
    </row>
    <row r="6" spans="1:16" ht="18" customHeight="1">
      <c r="A6" s="447" t="s">
        <v>202</v>
      </c>
      <c r="B6" s="447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166"/>
    </row>
    <row r="7" spans="1:16" ht="6" customHeight="1">
      <c r="A7" s="167"/>
      <c r="B7" s="167"/>
      <c r="C7" s="166"/>
      <c r="D7" s="218"/>
      <c r="E7" s="168"/>
      <c r="F7" s="168"/>
      <c r="G7" s="166"/>
      <c r="H7" s="166"/>
      <c r="I7" s="239"/>
      <c r="J7" s="239"/>
      <c r="K7" s="166"/>
      <c r="L7" s="166"/>
      <c r="M7" s="366"/>
      <c r="N7" s="166"/>
      <c r="O7" s="166"/>
      <c r="P7" s="166"/>
    </row>
    <row r="8" spans="1:17" s="2" customFormat="1" ht="11.25" customHeight="1">
      <c r="A8" s="449" t="s">
        <v>1</v>
      </c>
      <c r="B8" s="436" t="s">
        <v>158</v>
      </c>
      <c r="C8" s="437" t="s">
        <v>161</v>
      </c>
      <c r="D8" s="438"/>
      <c r="E8" s="436" t="s">
        <v>159</v>
      </c>
      <c r="F8" s="410" t="s">
        <v>182</v>
      </c>
      <c r="G8" s="436" t="s">
        <v>160</v>
      </c>
      <c r="H8" s="433" t="s">
        <v>233</v>
      </c>
      <c r="I8" s="450" t="s">
        <v>236</v>
      </c>
      <c r="J8" s="433" t="s">
        <v>207</v>
      </c>
      <c r="K8" s="422" t="s">
        <v>176</v>
      </c>
      <c r="L8" s="423"/>
      <c r="M8" s="423"/>
      <c r="N8" s="423"/>
      <c r="O8" s="423"/>
      <c r="P8" s="410" t="s">
        <v>166</v>
      </c>
      <c r="Q8" s="15" t="s">
        <v>94</v>
      </c>
    </row>
    <row r="9" spans="1:16" s="2" customFormat="1" ht="9.75" customHeight="1">
      <c r="A9" s="449"/>
      <c r="B9" s="436"/>
      <c r="C9" s="439"/>
      <c r="D9" s="440"/>
      <c r="E9" s="436"/>
      <c r="F9" s="411"/>
      <c r="G9" s="436"/>
      <c r="H9" s="434"/>
      <c r="I9" s="451"/>
      <c r="J9" s="434"/>
      <c r="K9" s="421" t="s">
        <v>173</v>
      </c>
      <c r="L9" s="421" t="s">
        <v>183</v>
      </c>
      <c r="M9" s="397" t="s">
        <v>280</v>
      </c>
      <c r="N9" s="411" t="s">
        <v>187</v>
      </c>
      <c r="O9" s="411" t="s">
        <v>177</v>
      </c>
      <c r="P9" s="411"/>
    </row>
    <row r="10" spans="1:17" s="2" customFormat="1" ht="34.5" customHeight="1">
      <c r="A10" s="449"/>
      <c r="B10" s="436"/>
      <c r="C10" s="441"/>
      <c r="D10" s="442"/>
      <c r="E10" s="436"/>
      <c r="F10" s="412"/>
      <c r="G10" s="436"/>
      <c r="H10" s="435"/>
      <c r="I10" s="452"/>
      <c r="J10" s="435"/>
      <c r="K10" s="421"/>
      <c r="L10" s="398"/>
      <c r="M10" s="398"/>
      <c r="N10" s="412"/>
      <c r="O10" s="411"/>
      <c r="P10" s="412"/>
      <c r="Q10" s="153"/>
    </row>
    <row r="11" spans="1:17" s="2" customFormat="1" ht="8.25" customHeight="1" thickBot="1">
      <c r="A11" s="169">
        <v>1</v>
      </c>
      <c r="B11" s="169">
        <v>2</v>
      </c>
      <c r="C11" s="443">
        <v>3</v>
      </c>
      <c r="D11" s="444"/>
      <c r="E11" s="169">
        <v>4</v>
      </c>
      <c r="F11" s="169">
        <v>5</v>
      </c>
      <c r="G11" s="169">
        <v>6</v>
      </c>
      <c r="H11" s="169">
        <v>7</v>
      </c>
      <c r="I11" s="169">
        <v>8</v>
      </c>
      <c r="J11" s="169">
        <v>9</v>
      </c>
      <c r="K11" s="169">
        <v>10</v>
      </c>
      <c r="L11" s="169">
        <v>11</v>
      </c>
      <c r="M11" s="169">
        <v>12</v>
      </c>
      <c r="N11" s="169">
        <v>13</v>
      </c>
      <c r="O11" s="169">
        <v>14</v>
      </c>
      <c r="P11" s="169">
        <v>15</v>
      </c>
      <c r="Q11" s="153"/>
    </row>
    <row r="12" spans="1:19" s="2" customFormat="1" ht="18" customHeight="1" thickBot="1">
      <c r="A12" s="247" t="s">
        <v>171</v>
      </c>
      <c r="B12" s="248"/>
      <c r="C12" s="431"/>
      <c r="D12" s="432"/>
      <c r="E12" s="249" t="s">
        <v>205</v>
      </c>
      <c r="F12" s="250"/>
      <c r="G12" s="251">
        <f aca="true" t="shared" si="0" ref="G12:L12">G20+G37+G40+G44+G50+G61+G90+G13+G47+G57</f>
        <v>15204863</v>
      </c>
      <c r="H12" s="251">
        <f t="shared" si="0"/>
        <v>12438473</v>
      </c>
      <c r="I12" s="251">
        <f t="shared" si="0"/>
        <v>2766390</v>
      </c>
      <c r="J12" s="251">
        <f t="shared" si="0"/>
        <v>15204863</v>
      </c>
      <c r="K12" s="388">
        <f t="shared" si="0"/>
        <v>13425448</v>
      </c>
      <c r="L12" s="251">
        <f t="shared" si="0"/>
        <v>0</v>
      </c>
      <c r="M12" s="251"/>
      <c r="N12" s="251">
        <f>N20+N37+N40+N44+N50+N61+N90+N13+N47+N57</f>
        <v>0</v>
      </c>
      <c r="O12" s="388">
        <f>O20+O37+O40+O44+O50+O61+O90+O13+O47+O57</f>
        <v>1779415</v>
      </c>
      <c r="P12" s="250"/>
      <c r="Q12" s="153">
        <f>O12+L12+K12</f>
        <v>15204863</v>
      </c>
      <c r="R12" s="153">
        <f>O12+N12+L12+K12</f>
        <v>15204863</v>
      </c>
      <c r="S12" s="153" t="e">
        <f>#REF!+#REF!</f>
        <v>#REF!</v>
      </c>
    </row>
    <row r="13" spans="1:19" s="2" customFormat="1" ht="17.25" customHeight="1">
      <c r="A13" s="241"/>
      <c r="B13" s="242" t="s">
        <v>94</v>
      </c>
      <c r="C13" s="424"/>
      <c r="D13" s="425"/>
      <c r="E13" s="243" t="s">
        <v>209</v>
      </c>
      <c r="F13" s="244">
        <v>2012</v>
      </c>
      <c r="G13" s="245">
        <f>SUM(G14:G19)</f>
        <v>786210</v>
      </c>
      <c r="H13" s="245">
        <f>SUM(H14:H19)</f>
        <v>1012820</v>
      </c>
      <c r="I13" s="245">
        <f>SUM(I14:I19)</f>
        <v>-226610</v>
      </c>
      <c r="J13" s="245">
        <f>SUM(J14:J19)</f>
        <v>786210</v>
      </c>
      <c r="K13" s="245">
        <f>SUM(K14:K19)</f>
        <v>786210</v>
      </c>
      <c r="L13" s="245">
        <f>SUM(L14:L24)</f>
        <v>0</v>
      </c>
      <c r="M13" s="245"/>
      <c r="N13" s="245">
        <f>SUM(N14:N24)</f>
        <v>0</v>
      </c>
      <c r="O13" s="245">
        <f>SUM(O14:O24)</f>
        <v>0</v>
      </c>
      <c r="P13" s="246"/>
      <c r="Q13" s="153"/>
      <c r="R13" s="153"/>
      <c r="S13" s="153"/>
    </row>
    <row r="14" spans="1:19" s="2" customFormat="1" ht="13.5" customHeight="1">
      <c r="A14" s="252">
        <v>1</v>
      </c>
      <c r="B14" s="266" t="s">
        <v>210</v>
      </c>
      <c r="C14" s="404">
        <v>6050</v>
      </c>
      <c r="D14" s="405"/>
      <c r="E14" s="176" t="s">
        <v>211</v>
      </c>
      <c r="F14" s="253">
        <v>2012</v>
      </c>
      <c r="G14" s="178">
        <v>98271</v>
      </c>
      <c r="H14" s="228">
        <v>98271</v>
      </c>
      <c r="I14" s="228"/>
      <c r="J14" s="228">
        <f aca="true" t="shared" si="1" ref="J14:J19">H14+I14</f>
        <v>98271</v>
      </c>
      <c r="K14" s="178">
        <v>98271</v>
      </c>
      <c r="L14" s="179"/>
      <c r="M14" s="179"/>
      <c r="N14" s="180"/>
      <c r="O14" s="180"/>
      <c r="P14" s="181" t="s">
        <v>181</v>
      </c>
      <c r="Q14" s="153"/>
      <c r="R14" s="153"/>
      <c r="S14" s="153"/>
    </row>
    <row r="15" spans="1:19" s="2" customFormat="1" ht="13.5" customHeight="1">
      <c r="A15" s="252">
        <v>2</v>
      </c>
      <c r="B15" s="266" t="s">
        <v>210</v>
      </c>
      <c r="C15" s="404">
        <v>6050</v>
      </c>
      <c r="D15" s="396"/>
      <c r="E15" s="176" t="s">
        <v>212</v>
      </c>
      <c r="F15" s="253">
        <v>2012</v>
      </c>
      <c r="G15" s="178">
        <v>64049</v>
      </c>
      <c r="H15" s="228">
        <v>64049</v>
      </c>
      <c r="I15" s="228"/>
      <c r="J15" s="228">
        <f t="shared" si="1"/>
        <v>64049</v>
      </c>
      <c r="K15" s="178">
        <v>64049</v>
      </c>
      <c r="L15" s="179"/>
      <c r="M15" s="179"/>
      <c r="N15" s="180"/>
      <c r="O15" s="180"/>
      <c r="P15" s="181" t="s">
        <v>181</v>
      </c>
      <c r="Q15" s="153"/>
      <c r="R15" s="153"/>
      <c r="S15" s="153"/>
    </row>
    <row r="16" spans="1:19" s="2" customFormat="1" ht="22.5" customHeight="1">
      <c r="A16" s="327">
        <v>3</v>
      </c>
      <c r="B16" s="266" t="s">
        <v>210</v>
      </c>
      <c r="C16" s="404">
        <v>6050</v>
      </c>
      <c r="D16" s="396"/>
      <c r="E16" s="176" t="s">
        <v>262</v>
      </c>
      <c r="F16" s="328">
        <v>2012</v>
      </c>
      <c r="G16" s="178">
        <f>K16</f>
        <v>59686</v>
      </c>
      <c r="H16" s="228">
        <v>80500</v>
      </c>
      <c r="I16" s="228">
        <v>-20814</v>
      </c>
      <c r="J16" s="228">
        <f t="shared" si="1"/>
        <v>59686</v>
      </c>
      <c r="K16" s="178">
        <v>59686</v>
      </c>
      <c r="L16" s="179"/>
      <c r="M16" s="179"/>
      <c r="N16" s="180"/>
      <c r="O16" s="180"/>
      <c r="P16" s="181" t="s">
        <v>181</v>
      </c>
      <c r="Q16" s="153"/>
      <c r="R16" s="153"/>
      <c r="S16" s="153"/>
    </row>
    <row r="17" spans="1:19" s="2" customFormat="1" ht="21.75" customHeight="1">
      <c r="A17" s="327">
        <v>4</v>
      </c>
      <c r="B17" s="266" t="s">
        <v>210</v>
      </c>
      <c r="C17" s="404">
        <v>6050</v>
      </c>
      <c r="D17" s="396"/>
      <c r="E17" s="176" t="s">
        <v>263</v>
      </c>
      <c r="F17" s="324">
        <v>2012</v>
      </c>
      <c r="G17" s="178">
        <f>K17</f>
        <v>345000</v>
      </c>
      <c r="H17" s="228">
        <v>400000</v>
      </c>
      <c r="I17" s="228">
        <v>-55000</v>
      </c>
      <c r="J17" s="228">
        <f t="shared" si="1"/>
        <v>345000</v>
      </c>
      <c r="K17" s="178">
        <v>345000</v>
      </c>
      <c r="L17" s="179"/>
      <c r="M17" s="179"/>
      <c r="N17" s="180"/>
      <c r="O17" s="180"/>
      <c r="P17" s="181" t="s">
        <v>181</v>
      </c>
      <c r="Q17" s="153"/>
      <c r="R17" s="153"/>
      <c r="S17" s="153"/>
    </row>
    <row r="18" spans="1:19" s="2" customFormat="1" ht="21.75" customHeight="1">
      <c r="A18" s="327">
        <v>5</v>
      </c>
      <c r="B18" s="266" t="s">
        <v>210</v>
      </c>
      <c r="C18" s="394">
        <v>6050</v>
      </c>
      <c r="D18" s="401"/>
      <c r="E18" s="183" t="s">
        <v>241</v>
      </c>
      <c r="F18" s="184">
        <v>2012</v>
      </c>
      <c r="G18" s="178">
        <f>K18</f>
        <v>72519</v>
      </c>
      <c r="H18" s="228">
        <v>100000</v>
      </c>
      <c r="I18" s="228">
        <v>-27481</v>
      </c>
      <c r="J18" s="228">
        <f t="shared" si="1"/>
        <v>72519</v>
      </c>
      <c r="K18" s="186">
        <v>72519</v>
      </c>
      <c r="L18" s="179"/>
      <c r="M18" s="179"/>
      <c r="N18" s="180"/>
      <c r="O18" s="180"/>
      <c r="P18" s="181" t="s">
        <v>181</v>
      </c>
      <c r="Q18" s="153"/>
      <c r="R18" s="153"/>
      <c r="S18" s="153"/>
    </row>
    <row r="19" spans="1:19" s="2" customFormat="1" ht="36.75" customHeight="1">
      <c r="A19" s="327">
        <v>6</v>
      </c>
      <c r="B19" s="266" t="s">
        <v>210</v>
      </c>
      <c r="C19" s="394">
        <v>6050</v>
      </c>
      <c r="D19" s="401"/>
      <c r="E19" s="183" t="s">
        <v>242</v>
      </c>
      <c r="F19" s="184">
        <v>2012</v>
      </c>
      <c r="G19" s="178">
        <f>K19</f>
        <v>146685</v>
      </c>
      <c r="H19" s="228">
        <v>270000</v>
      </c>
      <c r="I19" s="228">
        <v>-123315</v>
      </c>
      <c r="J19" s="228">
        <f t="shared" si="1"/>
        <v>146685</v>
      </c>
      <c r="K19" s="186">
        <v>146685</v>
      </c>
      <c r="L19" s="179"/>
      <c r="M19" s="179"/>
      <c r="N19" s="180"/>
      <c r="O19" s="180"/>
      <c r="P19" s="181" t="s">
        <v>181</v>
      </c>
      <c r="Q19" s="153"/>
      <c r="R19" s="153"/>
      <c r="S19" s="153"/>
    </row>
    <row r="20" spans="1:18" s="3" customFormat="1" ht="17.25" customHeight="1">
      <c r="A20" s="241"/>
      <c r="B20" s="242" t="s">
        <v>94</v>
      </c>
      <c r="C20" s="424"/>
      <c r="D20" s="425"/>
      <c r="E20" s="243" t="s">
        <v>162</v>
      </c>
      <c r="F20" s="244">
        <v>2012</v>
      </c>
      <c r="G20" s="245">
        <f>SUM(G21:G36)</f>
        <v>6046110</v>
      </c>
      <c r="H20" s="245">
        <f>SUM(H21:H36)</f>
        <v>3146110</v>
      </c>
      <c r="I20" s="245">
        <f>SUM(I21:I36)</f>
        <v>2900000</v>
      </c>
      <c r="J20" s="245">
        <f>SUM(J21:J36)</f>
        <v>6046110</v>
      </c>
      <c r="K20" s="245">
        <f>SUM(K21:K36)</f>
        <v>6046110</v>
      </c>
      <c r="L20" s="245">
        <f>SUM(L21:L28)</f>
        <v>0</v>
      </c>
      <c r="M20" s="245"/>
      <c r="N20" s="245">
        <f>SUM(N21:N28)</f>
        <v>0</v>
      </c>
      <c r="O20" s="245">
        <f>SUM(O21:O28)</f>
        <v>0</v>
      </c>
      <c r="P20" s="246"/>
      <c r="Q20" s="151">
        <f>O20+K20+L20</f>
        <v>6046110</v>
      </c>
      <c r="R20" s="150"/>
    </row>
    <row r="21" spans="1:18" s="3" customFormat="1" ht="25.5" customHeight="1">
      <c r="A21" s="174">
        <v>7</v>
      </c>
      <c r="B21" s="175">
        <v>60013</v>
      </c>
      <c r="C21" s="404">
        <v>6050</v>
      </c>
      <c r="D21" s="405"/>
      <c r="E21" s="176" t="s">
        <v>240</v>
      </c>
      <c r="F21" s="177">
        <v>2012</v>
      </c>
      <c r="G21" s="178">
        <v>3323000</v>
      </c>
      <c r="H21" s="228">
        <v>450000</v>
      </c>
      <c r="I21" s="228">
        <v>2873000</v>
      </c>
      <c r="J21" s="228">
        <f>H21+I21</f>
        <v>3323000</v>
      </c>
      <c r="K21" s="178">
        <v>3323000</v>
      </c>
      <c r="L21" s="179"/>
      <c r="M21" s="179"/>
      <c r="N21" s="180"/>
      <c r="O21" s="180"/>
      <c r="P21" s="181" t="s">
        <v>170</v>
      </c>
      <c r="Q21" s="151">
        <f>H20+I20</f>
        <v>6046110</v>
      </c>
      <c r="R21" s="150"/>
    </row>
    <row r="22" spans="1:18" s="3" customFormat="1" ht="25.5" customHeight="1">
      <c r="A22" s="223">
        <v>8</v>
      </c>
      <c r="B22" s="175">
        <v>60013</v>
      </c>
      <c r="C22" s="404">
        <v>6050</v>
      </c>
      <c r="D22" s="396"/>
      <c r="E22" s="176" t="s">
        <v>232</v>
      </c>
      <c r="F22" s="224">
        <v>2012</v>
      </c>
      <c r="G22" s="178">
        <v>69000</v>
      </c>
      <c r="H22" s="228">
        <v>69000</v>
      </c>
      <c r="I22" s="228"/>
      <c r="J22" s="228">
        <f aca="true" t="shared" si="2" ref="J22:J29">H22+I22</f>
        <v>69000</v>
      </c>
      <c r="K22" s="178">
        <v>69000</v>
      </c>
      <c r="L22" s="179"/>
      <c r="M22" s="179"/>
      <c r="N22" s="180"/>
      <c r="O22" s="180"/>
      <c r="P22" s="181" t="s">
        <v>170</v>
      </c>
      <c r="Q22" s="151"/>
      <c r="R22" s="150"/>
    </row>
    <row r="23" spans="1:18" s="3" customFormat="1" ht="30.75" customHeight="1">
      <c r="A23" s="327">
        <v>9</v>
      </c>
      <c r="B23" s="175">
        <v>60013</v>
      </c>
      <c r="C23" s="404">
        <v>6050</v>
      </c>
      <c r="D23" s="396"/>
      <c r="E23" s="176" t="s">
        <v>238</v>
      </c>
      <c r="F23" s="270">
        <v>2012</v>
      </c>
      <c r="G23" s="178">
        <v>68000</v>
      </c>
      <c r="H23" s="228">
        <v>68000</v>
      </c>
      <c r="I23" s="228"/>
      <c r="J23" s="228">
        <f>H23+I23</f>
        <v>68000</v>
      </c>
      <c r="K23" s="178">
        <v>68000</v>
      </c>
      <c r="L23" s="179"/>
      <c r="M23" s="179"/>
      <c r="N23" s="180"/>
      <c r="O23" s="180"/>
      <c r="P23" s="181" t="s">
        <v>170</v>
      </c>
      <c r="Q23" s="151"/>
      <c r="R23" s="150"/>
    </row>
    <row r="24" spans="1:18" s="3" customFormat="1" ht="13.5" customHeight="1">
      <c r="A24" s="340">
        <v>10</v>
      </c>
      <c r="B24" s="182">
        <v>60016</v>
      </c>
      <c r="C24" s="394">
        <v>6050</v>
      </c>
      <c r="D24" s="401"/>
      <c r="E24" s="183" t="s">
        <v>203</v>
      </c>
      <c r="F24" s="184">
        <v>2012</v>
      </c>
      <c r="G24" s="185">
        <v>13592</v>
      </c>
      <c r="H24" s="228">
        <v>13592</v>
      </c>
      <c r="I24" s="228"/>
      <c r="J24" s="228">
        <f t="shared" si="2"/>
        <v>13592</v>
      </c>
      <c r="K24" s="186">
        <v>13592</v>
      </c>
      <c r="L24" s="179"/>
      <c r="M24" s="179"/>
      <c r="N24" s="180"/>
      <c r="O24" s="180"/>
      <c r="P24" s="240" t="s">
        <v>169</v>
      </c>
      <c r="Q24" s="151"/>
      <c r="R24" s="150"/>
    </row>
    <row r="25" spans="1:18" s="3" customFormat="1" ht="13.5" customHeight="1">
      <c r="A25" s="340">
        <v>11</v>
      </c>
      <c r="B25" s="182">
        <v>60016</v>
      </c>
      <c r="C25" s="394">
        <v>6050</v>
      </c>
      <c r="D25" s="401"/>
      <c r="E25" s="183" t="s">
        <v>230</v>
      </c>
      <c r="F25" s="184">
        <v>2012</v>
      </c>
      <c r="G25" s="185">
        <v>15000</v>
      </c>
      <c r="H25" s="228">
        <v>15000</v>
      </c>
      <c r="I25" s="228"/>
      <c r="J25" s="228">
        <f>H25+I25</f>
        <v>15000</v>
      </c>
      <c r="K25" s="186">
        <v>15000</v>
      </c>
      <c r="L25" s="179"/>
      <c r="M25" s="179"/>
      <c r="N25" s="180"/>
      <c r="O25" s="180"/>
      <c r="P25" s="240" t="s">
        <v>169</v>
      </c>
      <c r="Q25" s="151"/>
      <c r="R25" s="150"/>
    </row>
    <row r="26" spans="1:18" s="3" customFormat="1" ht="13.5" customHeight="1">
      <c r="A26" s="340">
        <v>12</v>
      </c>
      <c r="B26" s="182">
        <v>60016</v>
      </c>
      <c r="C26" s="394">
        <v>6050</v>
      </c>
      <c r="D26" s="401"/>
      <c r="E26" s="183" t="s">
        <v>208</v>
      </c>
      <c r="F26" s="184">
        <v>2012</v>
      </c>
      <c r="G26" s="185">
        <f>K26</f>
        <v>69000</v>
      </c>
      <c r="H26" s="228">
        <v>69000</v>
      </c>
      <c r="I26" s="228"/>
      <c r="J26" s="228">
        <f>H26+I26</f>
        <v>69000</v>
      </c>
      <c r="K26" s="186">
        <v>69000</v>
      </c>
      <c r="L26" s="179"/>
      <c r="M26" s="179"/>
      <c r="N26" s="180"/>
      <c r="O26" s="180"/>
      <c r="P26" s="335" t="s">
        <v>169</v>
      </c>
      <c r="Q26" s="151"/>
      <c r="R26" s="150"/>
    </row>
    <row r="27" spans="1:18" s="3" customFormat="1" ht="16.5" customHeight="1">
      <c r="A27" s="340">
        <v>13</v>
      </c>
      <c r="B27" s="182">
        <v>60016</v>
      </c>
      <c r="C27" s="394">
        <v>6050</v>
      </c>
      <c r="D27" s="401"/>
      <c r="E27" s="183" t="s">
        <v>284</v>
      </c>
      <c r="F27" s="184">
        <v>2012</v>
      </c>
      <c r="G27" s="185">
        <v>30000</v>
      </c>
      <c r="H27" s="228">
        <v>30000</v>
      </c>
      <c r="I27" s="228"/>
      <c r="J27" s="228">
        <f>H27+I27</f>
        <v>30000</v>
      </c>
      <c r="K27" s="186">
        <v>30000</v>
      </c>
      <c r="L27" s="179"/>
      <c r="M27" s="179"/>
      <c r="N27" s="180"/>
      <c r="O27" s="180"/>
      <c r="P27" s="255" t="s">
        <v>169</v>
      </c>
      <c r="Q27" s="151"/>
      <c r="R27" s="150"/>
    </row>
    <row r="28" spans="1:18" s="3" customFormat="1" ht="19.5" customHeight="1">
      <c r="A28" s="340">
        <v>14</v>
      </c>
      <c r="B28" s="182">
        <v>60016</v>
      </c>
      <c r="C28" s="394">
        <v>6050</v>
      </c>
      <c r="D28" s="401"/>
      <c r="E28" s="226" t="s">
        <v>198</v>
      </c>
      <c r="F28" s="184">
        <v>2012</v>
      </c>
      <c r="G28" s="185">
        <v>1296110</v>
      </c>
      <c r="H28" s="228">
        <v>1296110</v>
      </c>
      <c r="I28" s="228"/>
      <c r="J28" s="228">
        <f t="shared" si="2"/>
        <v>1296110</v>
      </c>
      <c r="K28" s="186">
        <v>1296110</v>
      </c>
      <c r="L28" s="179"/>
      <c r="M28" s="179"/>
      <c r="N28" s="180"/>
      <c r="O28" s="180"/>
      <c r="P28" s="255" t="s">
        <v>169</v>
      </c>
      <c r="Q28" s="151"/>
      <c r="R28" s="150"/>
    </row>
    <row r="29" spans="1:18" s="3" customFormat="1" ht="13.5" customHeight="1">
      <c r="A29" s="340">
        <v>15</v>
      </c>
      <c r="B29" s="182">
        <v>60016</v>
      </c>
      <c r="C29" s="394">
        <v>6050</v>
      </c>
      <c r="D29" s="401"/>
      <c r="E29" s="183" t="s">
        <v>259</v>
      </c>
      <c r="F29" s="184">
        <v>2012</v>
      </c>
      <c r="G29" s="185">
        <f>K29</f>
        <v>649000</v>
      </c>
      <c r="H29" s="228">
        <v>649000</v>
      </c>
      <c r="I29" s="228"/>
      <c r="J29" s="228">
        <f t="shared" si="2"/>
        <v>649000</v>
      </c>
      <c r="K29" s="186">
        <v>649000</v>
      </c>
      <c r="L29" s="179"/>
      <c r="M29" s="179"/>
      <c r="N29" s="180"/>
      <c r="O29" s="180"/>
      <c r="P29" s="336" t="s">
        <v>169</v>
      </c>
      <c r="Q29" s="151"/>
      <c r="R29" s="150"/>
    </row>
    <row r="30" spans="1:18" s="3" customFormat="1" ht="20.25" customHeight="1">
      <c r="A30" s="341">
        <v>16</v>
      </c>
      <c r="B30" s="182">
        <v>60016</v>
      </c>
      <c r="C30" s="394">
        <v>6060</v>
      </c>
      <c r="D30" s="396"/>
      <c r="E30" s="183" t="s">
        <v>258</v>
      </c>
      <c r="F30" s="184">
        <v>2012</v>
      </c>
      <c r="G30" s="185">
        <v>46723</v>
      </c>
      <c r="H30" s="228">
        <v>46723</v>
      </c>
      <c r="I30" s="228"/>
      <c r="J30" s="228">
        <f aca="true" t="shared" si="3" ref="J30:J36">H30+I30</f>
        <v>46723</v>
      </c>
      <c r="K30" s="186">
        <v>46723</v>
      </c>
      <c r="L30" s="179"/>
      <c r="M30" s="179"/>
      <c r="N30" s="180"/>
      <c r="O30" s="180"/>
      <c r="P30" s="335" t="s">
        <v>239</v>
      </c>
      <c r="Q30" s="151"/>
      <c r="R30" s="150"/>
    </row>
    <row r="31" spans="1:18" s="3" customFormat="1" ht="15.75" customHeight="1">
      <c r="A31" s="341">
        <v>17</v>
      </c>
      <c r="B31" s="182">
        <v>60016</v>
      </c>
      <c r="C31" s="394">
        <v>6060</v>
      </c>
      <c r="D31" s="396"/>
      <c r="E31" s="183" t="s">
        <v>265</v>
      </c>
      <c r="F31" s="184">
        <v>2012</v>
      </c>
      <c r="G31" s="185">
        <v>24000</v>
      </c>
      <c r="H31" s="228">
        <v>24000</v>
      </c>
      <c r="I31" s="228"/>
      <c r="J31" s="228">
        <f t="shared" si="3"/>
        <v>24000</v>
      </c>
      <c r="K31" s="186">
        <v>24000</v>
      </c>
      <c r="L31" s="179"/>
      <c r="M31" s="179"/>
      <c r="N31" s="180"/>
      <c r="O31" s="180"/>
      <c r="P31" s="344" t="s">
        <v>239</v>
      </c>
      <c r="Q31" s="151"/>
      <c r="R31" s="150"/>
    </row>
    <row r="32" spans="1:18" s="3" customFormat="1" ht="15" customHeight="1">
      <c r="A32" s="364">
        <v>18</v>
      </c>
      <c r="B32" s="182">
        <v>60016</v>
      </c>
      <c r="C32" s="394">
        <v>6060</v>
      </c>
      <c r="D32" s="396"/>
      <c r="E32" s="183" t="s">
        <v>266</v>
      </c>
      <c r="F32" s="184">
        <v>2012</v>
      </c>
      <c r="G32" s="185">
        <v>17000</v>
      </c>
      <c r="H32" s="228">
        <v>17000</v>
      </c>
      <c r="I32" s="228"/>
      <c r="J32" s="228">
        <f t="shared" si="3"/>
        <v>17000</v>
      </c>
      <c r="K32" s="186">
        <v>17000</v>
      </c>
      <c r="L32" s="179"/>
      <c r="M32" s="179"/>
      <c r="N32" s="180"/>
      <c r="O32" s="180"/>
      <c r="P32" s="344" t="s">
        <v>239</v>
      </c>
      <c r="Q32" s="151"/>
      <c r="R32" s="150"/>
    </row>
    <row r="33" spans="1:18" s="3" customFormat="1" ht="14.25" customHeight="1">
      <c r="A33" s="364">
        <v>19</v>
      </c>
      <c r="B33" s="182">
        <v>60016</v>
      </c>
      <c r="C33" s="394">
        <v>6060</v>
      </c>
      <c r="D33" s="396"/>
      <c r="E33" s="183" t="s">
        <v>250</v>
      </c>
      <c r="F33" s="184">
        <v>2012</v>
      </c>
      <c r="G33" s="185">
        <v>310000</v>
      </c>
      <c r="H33" s="228">
        <f>SUM(K33:O33)</f>
        <v>310000</v>
      </c>
      <c r="I33" s="228"/>
      <c r="J33" s="228">
        <f t="shared" si="3"/>
        <v>310000</v>
      </c>
      <c r="K33" s="186">
        <v>310000</v>
      </c>
      <c r="L33" s="179"/>
      <c r="M33" s="179"/>
      <c r="N33" s="180"/>
      <c r="O33" s="180"/>
      <c r="P33" s="301" t="s">
        <v>239</v>
      </c>
      <c r="Q33" s="151"/>
      <c r="R33" s="150"/>
    </row>
    <row r="34" spans="1:18" s="3" customFormat="1" ht="14.25" customHeight="1">
      <c r="A34" s="364">
        <v>20</v>
      </c>
      <c r="B34" s="182">
        <v>60016</v>
      </c>
      <c r="C34" s="394">
        <v>6060</v>
      </c>
      <c r="D34" s="396"/>
      <c r="E34" s="183" t="s">
        <v>279</v>
      </c>
      <c r="F34" s="184">
        <v>2012</v>
      </c>
      <c r="G34" s="185">
        <v>8700</v>
      </c>
      <c r="H34" s="228"/>
      <c r="I34" s="228">
        <v>8700</v>
      </c>
      <c r="J34" s="228">
        <f>H34+I34</f>
        <v>8700</v>
      </c>
      <c r="K34" s="186">
        <v>8700</v>
      </c>
      <c r="L34" s="179"/>
      <c r="M34" s="179"/>
      <c r="N34" s="180"/>
      <c r="O34" s="180"/>
      <c r="P34" s="365" t="s">
        <v>239</v>
      </c>
      <c r="Q34" s="151"/>
      <c r="R34" s="150"/>
    </row>
    <row r="35" spans="1:18" s="3" customFormat="1" ht="14.25" customHeight="1">
      <c r="A35" s="364">
        <v>21</v>
      </c>
      <c r="B35" s="182">
        <v>60016</v>
      </c>
      <c r="C35" s="394">
        <v>6060</v>
      </c>
      <c r="D35" s="396"/>
      <c r="E35" s="183" t="s">
        <v>251</v>
      </c>
      <c r="F35" s="184">
        <v>2012</v>
      </c>
      <c r="G35" s="185">
        <v>88685</v>
      </c>
      <c r="H35" s="228">
        <v>88685</v>
      </c>
      <c r="I35" s="228"/>
      <c r="J35" s="228">
        <f t="shared" si="3"/>
        <v>88685</v>
      </c>
      <c r="K35" s="186">
        <v>88685</v>
      </c>
      <c r="L35" s="179"/>
      <c r="M35" s="179"/>
      <c r="N35" s="180"/>
      <c r="O35" s="180"/>
      <c r="P35" s="351" t="s">
        <v>239</v>
      </c>
      <c r="Q35" s="151"/>
      <c r="R35" s="150"/>
    </row>
    <row r="36" spans="1:18" s="3" customFormat="1" ht="13.5" customHeight="1">
      <c r="A36" s="364">
        <v>22</v>
      </c>
      <c r="B36" s="182">
        <v>60016</v>
      </c>
      <c r="C36" s="394">
        <v>6060</v>
      </c>
      <c r="D36" s="396"/>
      <c r="E36" s="183" t="s">
        <v>278</v>
      </c>
      <c r="F36" s="184">
        <v>2012</v>
      </c>
      <c r="G36" s="185">
        <v>18300</v>
      </c>
      <c r="H36" s="228"/>
      <c r="I36" s="228">
        <v>18300</v>
      </c>
      <c r="J36" s="228">
        <f t="shared" si="3"/>
        <v>18300</v>
      </c>
      <c r="K36" s="186">
        <v>18300</v>
      </c>
      <c r="L36" s="179"/>
      <c r="M36" s="179"/>
      <c r="N36" s="180"/>
      <c r="O36" s="180"/>
      <c r="P36" s="301" t="s">
        <v>239</v>
      </c>
      <c r="Q36" s="151"/>
      <c r="R36" s="150"/>
    </row>
    <row r="37" spans="1:17" ht="15" customHeight="1">
      <c r="A37" s="187"/>
      <c r="B37" s="170"/>
      <c r="C37" s="402"/>
      <c r="D37" s="403"/>
      <c r="E37" s="188" t="s">
        <v>165</v>
      </c>
      <c r="F37" s="263">
        <v>2012</v>
      </c>
      <c r="G37" s="172">
        <f>SUM(G38:G39)</f>
        <v>3983990</v>
      </c>
      <c r="H37" s="172">
        <f>SUM(H38:H39)</f>
        <v>3983990</v>
      </c>
      <c r="I37" s="172">
        <f>SUM(I38:I39)</f>
        <v>0</v>
      </c>
      <c r="J37" s="172">
        <f>SUM(J38:J39)</f>
        <v>3983990</v>
      </c>
      <c r="K37" s="172">
        <f>SUM(K38:K39)</f>
        <v>3983990</v>
      </c>
      <c r="L37" s="173">
        <f>SUM(L38:L38)</f>
        <v>0</v>
      </c>
      <c r="M37" s="173"/>
      <c r="N37" s="173">
        <f>SUM(N38:N38)</f>
        <v>0</v>
      </c>
      <c r="O37" s="173">
        <f>SUM(O38:O38)</f>
        <v>0</v>
      </c>
      <c r="P37" s="190"/>
      <c r="Q37" s="149">
        <f>K37+L37</f>
        <v>3983990</v>
      </c>
    </row>
    <row r="38" spans="1:16" ht="13.5" customHeight="1">
      <c r="A38" s="182">
        <v>23</v>
      </c>
      <c r="B38" s="182">
        <v>70005</v>
      </c>
      <c r="C38" s="394">
        <v>6050</v>
      </c>
      <c r="D38" s="401"/>
      <c r="E38" s="183" t="s">
        <v>172</v>
      </c>
      <c r="F38" s="184">
        <v>2012</v>
      </c>
      <c r="G38" s="185">
        <v>50000</v>
      </c>
      <c r="H38" s="228">
        <v>50000</v>
      </c>
      <c r="I38" s="228"/>
      <c r="J38" s="228">
        <f>H38+I38</f>
        <v>50000</v>
      </c>
      <c r="K38" s="178">
        <v>50000</v>
      </c>
      <c r="L38" s="179"/>
      <c r="M38" s="179"/>
      <c r="N38" s="191"/>
      <c r="O38" s="186"/>
      <c r="P38" s="301" t="s">
        <v>169</v>
      </c>
    </row>
    <row r="39" spans="1:16" ht="15" customHeight="1">
      <c r="A39" s="182">
        <v>24</v>
      </c>
      <c r="B39" s="182">
        <v>70005</v>
      </c>
      <c r="C39" s="394">
        <v>6060</v>
      </c>
      <c r="D39" s="401"/>
      <c r="E39" s="183" t="s">
        <v>245</v>
      </c>
      <c r="F39" s="184">
        <v>2012</v>
      </c>
      <c r="G39" s="185">
        <v>3933990</v>
      </c>
      <c r="H39" s="228">
        <v>3933990</v>
      </c>
      <c r="I39" s="228"/>
      <c r="J39" s="228">
        <f>H39+I39</f>
        <v>3933990</v>
      </c>
      <c r="K39" s="178">
        <v>3933990</v>
      </c>
      <c r="L39" s="179"/>
      <c r="M39" s="179"/>
      <c r="N39" s="191"/>
      <c r="O39" s="186"/>
      <c r="P39" s="317" t="s">
        <v>169</v>
      </c>
    </row>
    <row r="40" spans="1:17" ht="15.75" customHeight="1">
      <c r="A40" s="187"/>
      <c r="B40" s="170"/>
      <c r="C40" s="402"/>
      <c r="D40" s="403"/>
      <c r="E40" s="192" t="s">
        <v>180</v>
      </c>
      <c r="F40" s="189">
        <v>2012</v>
      </c>
      <c r="G40" s="172">
        <f aca="true" t="shared" si="4" ref="G40:N40">SUM(G41:G43)</f>
        <v>2093429</v>
      </c>
      <c r="H40" s="275">
        <f t="shared" si="4"/>
        <v>2093429</v>
      </c>
      <c r="I40" s="275">
        <f t="shared" si="4"/>
        <v>0</v>
      </c>
      <c r="J40" s="275">
        <f t="shared" si="4"/>
        <v>2093429</v>
      </c>
      <c r="K40" s="172">
        <f t="shared" si="4"/>
        <v>314014</v>
      </c>
      <c r="L40" s="172">
        <f t="shared" si="4"/>
        <v>0</v>
      </c>
      <c r="M40" s="172"/>
      <c r="N40" s="172">
        <f t="shared" si="4"/>
        <v>0</v>
      </c>
      <c r="O40" s="173">
        <f>O41+O42</f>
        <v>1779415</v>
      </c>
      <c r="P40" s="190"/>
      <c r="Q40" s="149">
        <f>K40+O40</f>
        <v>2093429</v>
      </c>
    </row>
    <row r="41" spans="1:16" ht="14.25" customHeight="1">
      <c r="A41" s="417">
        <v>25</v>
      </c>
      <c r="B41" s="417">
        <v>72095</v>
      </c>
      <c r="C41" s="219">
        <v>6057</v>
      </c>
      <c r="D41" s="221" t="s">
        <v>194</v>
      </c>
      <c r="E41" s="413" t="s">
        <v>186</v>
      </c>
      <c r="F41" s="426">
        <v>2012</v>
      </c>
      <c r="G41" s="193">
        <v>1512503</v>
      </c>
      <c r="H41" s="230">
        <f>K41+O41</f>
        <v>1512503</v>
      </c>
      <c r="I41" s="230"/>
      <c r="J41" s="230">
        <f>H41+I41</f>
        <v>1512503</v>
      </c>
      <c r="K41" s="193"/>
      <c r="L41" s="195"/>
      <c r="M41" s="195"/>
      <c r="N41" s="196"/>
      <c r="O41" s="194">
        <v>1512503</v>
      </c>
      <c r="P41" s="410" t="s">
        <v>170</v>
      </c>
    </row>
    <row r="42" spans="1:16" ht="14.25" customHeight="1">
      <c r="A42" s="418"/>
      <c r="B42" s="418"/>
      <c r="C42" s="220">
        <v>6059</v>
      </c>
      <c r="D42" s="222" t="s">
        <v>195</v>
      </c>
      <c r="E42" s="414"/>
      <c r="F42" s="427"/>
      <c r="G42" s="197">
        <v>266912</v>
      </c>
      <c r="H42" s="231">
        <f>O42</f>
        <v>266912</v>
      </c>
      <c r="I42" s="231"/>
      <c r="J42" s="231">
        <f>H42+I42</f>
        <v>266912</v>
      </c>
      <c r="K42" s="197"/>
      <c r="L42" s="199"/>
      <c r="M42" s="199"/>
      <c r="N42" s="200"/>
      <c r="O42" s="198">
        <v>266912</v>
      </c>
      <c r="P42" s="411"/>
    </row>
    <row r="43" spans="1:16" ht="14.25" customHeight="1">
      <c r="A43" s="418"/>
      <c r="B43" s="418"/>
      <c r="C43" s="256">
        <v>6059</v>
      </c>
      <c r="D43" s="257" t="s">
        <v>196</v>
      </c>
      <c r="E43" s="415"/>
      <c r="F43" s="427"/>
      <c r="G43" s="258">
        <v>314014</v>
      </c>
      <c r="H43" s="259">
        <f>K43</f>
        <v>314014</v>
      </c>
      <c r="I43" s="259"/>
      <c r="J43" s="259">
        <f>H43+I43</f>
        <v>314014</v>
      </c>
      <c r="K43" s="258">
        <v>314014</v>
      </c>
      <c r="L43" s="260"/>
      <c r="M43" s="260"/>
      <c r="N43" s="261"/>
      <c r="O43" s="262"/>
      <c r="P43" s="411"/>
    </row>
    <row r="44" spans="1:17" ht="15" customHeight="1">
      <c r="A44" s="283"/>
      <c r="B44" s="284"/>
      <c r="C44" s="399"/>
      <c r="D44" s="400"/>
      <c r="E44" s="285" t="s">
        <v>164</v>
      </c>
      <c r="F44" s="286">
        <v>2012</v>
      </c>
      <c r="G44" s="229">
        <f>SUM(G45:G46)</f>
        <v>196690</v>
      </c>
      <c r="H44" s="229">
        <f>SUM(H45:H46)</f>
        <v>196690</v>
      </c>
      <c r="I44" s="229">
        <f>SUM(I45:I46)</f>
        <v>0</v>
      </c>
      <c r="J44" s="229">
        <f>SUM(J45:J46)</f>
        <v>196690</v>
      </c>
      <c r="K44" s="229">
        <f>SUM(K45:K46)</f>
        <v>196690</v>
      </c>
      <c r="L44" s="237">
        <f>SUM(L45:L45)</f>
        <v>0</v>
      </c>
      <c r="M44" s="237"/>
      <c r="N44" s="237"/>
      <c r="O44" s="237"/>
      <c r="P44" s="287"/>
      <c r="Q44" s="149"/>
    </row>
    <row r="45" spans="1:16" ht="13.5" customHeight="1">
      <c r="A45" s="204">
        <v>26</v>
      </c>
      <c r="B45" s="205">
        <v>75023</v>
      </c>
      <c r="C45" s="394">
        <v>6060</v>
      </c>
      <c r="D45" s="395"/>
      <c r="E45" s="332" t="s">
        <v>256</v>
      </c>
      <c r="F45" s="177">
        <v>2012</v>
      </c>
      <c r="G45" s="185">
        <v>50000</v>
      </c>
      <c r="H45" s="228">
        <v>50000</v>
      </c>
      <c r="I45" s="238"/>
      <c r="J45" s="238">
        <f>H45+I45</f>
        <v>50000</v>
      </c>
      <c r="K45" s="206">
        <v>50000</v>
      </c>
      <c r="L45" s="207"/>
      <c r="M45" s="207"/>
      <c r="N45" s="208"/>
      <c r="O45" s="208"/>
      <c r="P45" s="330" t="s">
        <v>257</v>
      </c>
    </row>
    <row r="46" spans="1:16" ht="12.75" customHeight="1">
      <c r="A46" s="293">
        <v>27</v>
      </c>
      <c r="B46" s="297">
        <v>75023</v>
      </c>
      <c r="C46" s="394">
        <v>6060</v>
      </c>
      <c r="D46" s="395"/>
      <c r="E46" s="296" t="s">
        <v>231</v>
      </c>
      <c r="F46" s="295">
        <v>2012</v>
      </c>
      <c r="G46" s="185">
        <v>146690</v>
      </c>
      <c r="H46" s="228">
        <v>146690</v>
      </c>
      <c r="I46" s="238"/>
      <c r="J46" s="238">
        <f>H46+I46</f>
        <v>146690</v>
      </c>
      <c r="K46" s="206">
        <v>146690</v>
      </c>
      <c r="L46" s="207"/>
      <c r="M46" s="207"/>
      <c r="N46" s="208"/>
      <c r="O46" s="208"/>
      <c r="P46" s="294" t="s">
        <v>168</v>
      </c>
    </row>
    <row r="47" spans="1:16" ht="15" customHeight="1">
      <c r="A47" s="187"/>
      <c r="B47" s="170"/>
      <c r="C47" s="402"/>
      <c r="D47" s="403"/>
      <c r="E47" s="188" t="s">
        <v>217</v>
      </c>
      <c r="F47" s="263">
        <v>2012</v>
      </c>
      <c r="G47" s="172">
        <f>SUM(G48:G49)</f>
        <v>168000</v>
      </c>
      <c r="H47" s="172">
        <f>SUM(H48:H49)</f>
        <v>168000</v>
      </c>
      <c r="I47" s="172">
        <f>SUM(I48:I49)</f>
        <v>0</v>
      </c>
      <c r="J47" s="172">
        <f>SUM(J48:J49)</f>
        <v>168000</v>
      </c>
      <c r="K47" s="172">
        <f>SUM(K48:K49)</f>
        <v>168000</v>
      </c>
      <c r="L47" s="173">
        <f>SUM(L48:L48)</f>
        <v>0</v>
      </c>
      <c r="M47" s="173"/>
      <c r="N47" s="173"/>
      <c r="O47" s="173"/>
      <c r="P47" s="190"/>
    </row>
    <row r="48" spans="1:16" ht="12" customHeight="1">
      <c r="A48" s="269">
        <v>28</v>
      </c>
      <c r="B48" s="272">
        <v>75412</v>
      </c>
      <c r="C48" s="394">
        <v>6050</v>
      </c>
      <c r="D48" s="395"/>
      <c r="E48" s="271" t="s">
        <v>218</v>
      </c>
      <c r="F48" s="270">
        <v>2012</v>
      </c>
      <c r="G48" s="185">
        <v>100000</v>
      </c>
      <c r="H48" s="238">
        <v>100000</v>
      </c>
      <c r="I48" s="238"/>
      <c r="J48" s="238">
        <f>H48+I48</f>
        <v>100000</v>
      </c>
      <c r="K48" s="206">
        <v>100000</v>
      </c>
      <c r="L48" s="207"/>
      <c r="M48" s="207"/>
      <c r="N48" s="208"/>
      <c r="O48" s="208"/>
      <c r="P48" s="181" t="s">
        <v>181</v>
      </c>
    </row>
    <row r="49" spans="1:16" ht="12" customHeight="1">
      <c r="A49" s="288">
        <v>29</v>
      </c>
      <c r="B49" s="291">
        <v>75412</v>
      </c>
      <c r="C49" s="394">
        <v>6050</v>
      </c>
      <c r="D49" s="395"/>
      <c r="E49" s="290" t="s">
        <v>224</v>
      </c>
      <c r="F49" s="289">
        <v>2012</v>
      </c>
      <c r="G49" s="185">
        <v>68000</v>
      </c>
      <c r="H49" s="238">
        <v>68000</v>
      </c>
      <c r="I49" s="238"/>
      <c r="J49" s="238">
        <f>H49+I49</f>
        <v>68000</v>
      </c>
      <c r="K49" s="206">
        <v>68000</v>
      </c>
      <c r="L49" s="207"/>
      <c r="M49" s="207"/>
      <c r="N49" s="208"/>
      <c r="O49" s="208"/>
      <c r="P49" s="181" t="s">
        <v>181</v>
      </c>
    </row>
    <row r="50" spans="1:17" ht="15" customHeight="1">
      <c r="A50" s="209"/>
      <c r="B50" s="209"/>
      <c r="C50" s="445"/>
      <c r="D50" s="446"/>
      <c r="E50" s="188" t="s">
        <v>163</v>
      </c>
      <c r="F50" s="171">
        <v>2012</v>
      </c>
      <c r="G50" s="172">
        <f>SUM(G51:G56)</f>
        <v>352412</v>
      </c>
      <c r="H50" s="172">
        <f>SUM(H51:H56)</f>
        <v>352412</v>
      </c>
      <c r="I50" s="172">
        <f>SUM(I51:I56)</f>
        <v>0</v>
      </c>
      <c r="J50" s="172">
        <f>SUM(J51:J56)</f>
        <v>352412</v>
      </c>
      <c r="K50" s="172">
        <f>SUM(K51:K56)</f>
        <v>352412</v>
      </c>
      <c r="L50" s="173"/>
      <c r="M50" s="173"/>
      <c r="N50" s="173"/>
      <c r="O50" s="173"/>
      <c r="P50" s="171"/>
      <c r="Q50" s="149">
        <f>K50+L50+O50</f>
        <v>352412</v>
      </c>
    </row>
    <row r="51" spans="1:17" ht="12.75" customHeight="1">
      <c r="A51" s="268">
        <v>30</v>
      </c>
      <c r="B51" s="182">
        <v>80101</v>
      </c>
      <c r="C51" s="394">
        <v>6050</v>
      </c>
      <c r="D51" s="401"/>
      <c r="E51" s="183" t="s">
        <v>215</v>
      </c>
      <c r="F51" s="184">
        <v>2012</v>
      </c>
      <c r="G51" s="185">
        <v>80000</v>
      </c>
      <c r="H51" s="228">
        <v>80000</v>
      </c>
      <c r="I51" s="228"/>
      <c r="J51" s="228">
        <f aca="true" t="shared" si="5" ref="J51:J56">H51+I51</f>
        <v>80000</v>
      </c>
      <c r="K51" s="186">
        <v>80000</v>
      </c>
      <c r="L51" s="207"/>
      <c r="M51" s="207"/>
      <c r="N51" s="207"/>
      <c r="O51" s="206"/>
      <c r="P51" s="181" t="s">
        <v>181</v>
      </c>
      <c r="Q51" s="149"/>
    </row>
    <row r="52" spans="1:17" ht="12.75" customHeight="1">
      <c r="A52" s="268">
        <v>31</v>
      </c>
      <c r="B52" s="182">
        <v>80101</v>
      </c>
      <c r="C52" s="394">
        <v>6050</v>
      </c>
      <c r="D52" s="401"/>
      <c r="E52" s="183" t="s">
        <v>248</v>
      </c>
      <c r="F52" s="184">
        <v>2012</v>
      </c>
      <c r="G52" s="185">
        <f>K52</f>
        <v>61500</v>
      </c>
      <c r="H52" s="228">
        <v>61500</v>
      </c>
      <c r="I52" s="228"/>
      <c r="J52" s="228">
        <f t="shared" si="5"/>
        <v>61500</v>
      </c>
      <c r="K52" s="186">
        <v>61500</v>
      </c>
      <c r="L52" s="207"/>
      <c r="M52" s="207"/>
      <c r="N52" s="207"/>
      <c r="O52" s="206"/>
      <c r="P52" s="181" t="s">
        <v>185</v>
      </c>
      <c r="Q52" s="149"/>
    </row>
    <row r="53" spans="1:17" ht="12" customHeight="1">
      <c r="A53" s="268">
        <v>32</v>
      </c>
      <c r="B53" s="182">
        <v>80101</v>
      </c>
      <c r="C53" s="394">
        <v>6060</v>
      </c>
      <c r="D53" s="401"/>
      <c r="E53" s="183" t="s">
        <v>260</v>
      </c>
      <c r="F53" s="184">
        <v>2012</v>
      </c>
      <c r="G53" s="185">
        <f>K53</f>
        <v>22212</v>
      </c>
      <c r="H53" s="228">
        <v>22212</v>
      </c>
      <c r="I53" s="228"/>
      <c r="J53" s="228">
        <f t="shared" si="5"/>
        <v>22212</v>
      </c>
      <c r="K53" s="186">
        <v>22212</v>
      </c>
      <c r="L53" s="207"/>
      <c r="M53" s="207"/>
      <c r="N53" s="207"/>
      <c r="O53" s="206"/>
      <c r="P53" s="181" t="s">
        <v>185</v>
      </c>
      <c r="Q53" s="149"/>
    </row>
    <row r="54" spans="1:17" ht="78" customHeight="1">
      <c r="A54" s="268">
        <v>33</v>
      </c>
      <c r="B54" s="182">
        <v>80101</v>
      </c>
      <c r="C54" s="394">
        <v>6060</v>
      </c>
      <c r="D54" s="401"/>
      <c r="E54" s="183" t="s">
        <v>235</v>
      </c>
      <c r="F54" s="184">
        <v>2012</v>
      </c>
      <c r="G54" s="185">
        <f>K54</f>
        <v>156500</v>
      </c>
      <c r="H54" s="228">
        <v>156500</v>
      </c>
      <c r="I54" s="228"/>
      <c r="J54" s="228">
        <f t="shared" si="5"/>
        <v>156500</v>
      </c>
      <c r="K54" s="186">
        <v>156500</v>
      </c>
      <c r="L54" s="207"/>
      <c r="M54" s="207"/>
      <c r="N54" s="207"/>
      <c r="O54" s="206"/>
      <c r="P54" s="181" t="s">
        <v>185</v>
      </c>
      <c r="Q54" s="152"/>
    </row>
    <row r="55" spans="1:17" ht="13.5" customHeight="1">
      <c r="A55" s="268">
        <v>34</v>
      </c>
      <c r="B55" s="182">
        <v>80104</v>
      </c>
      <c r="C55" s="394">
        <v>6060</v>
      </c>
      <c r="D55" s="401"/>
      <c r="E55" s="183" t="s">
        <v>261</v>
      </c>
      <c r="F55" s="184">
        <v>2012</v>
      </c>
      <c r="G55" s="185">
        <v>5000</v>
      </c>
      <c r="H55" s="228">
        <v>5000</v>
      </c>
      <c r="I55" s="228"/>
      <c r="J55" s="228">
        <f t="shared" si="5"/>
        <v>5000</v>
      </c>
      <c r="K55" s="186">
        <v>5000</v>
      </c>
      <c r="L55" s="207"/>
      <c r="M55" s="207"/>
      <c r="N55" s="207"/>
      <c r="O55" s="206"/>
      <c r="P55" s="181" t="s">
        <v>185</v>
      </c>
      <c r="Q55" s="152"/>
    </row>
    <row r="56" spans="1:17" ht="13.5" customHeight="1">
      <c r="A56" s="268">
        <v>35</v>
      </c>
      <c r="B56" s="182">
        <v>80114</v>
      </c>
      <c r="C56" s="394">
        <v>6060</v>
      </c>
      <c r="D56" s="401"/>
      <c r="E56" s="183" t="s">
        <v>204</v>
      </c>
      <c r="F56" s="184">
        <v>2012</v>
      </c>
      <c r="G56" s="185">
        <v>27200</v>
      </c>
      <c r="H56" s="228">
        <v>27200</v>
      </c>
      <c r="I56" s="228"/>
      <c r="J56" s="228">
        <f t="shared" si="5"/>
        <v>27200</v>
      </c>
      <c r="K56" s="186">
        <v>27200</v>
      </c>
      <c r="L56" s="207"/>
      <c r="M56" s="207"/>
      <c r="N56" s="207"/>
      <c r="O56" s="206"/>
      <c r="P56" s="181" t="s">
        <v>185</v>
      </c>
      <c r="Q56" s="152"/>
    </row>
    <row r="57" spans="1:17" ht="15" customHeight="1">
      <c r="A57" s="277"/>
      <c r="B57" s="278"/>
      <c r="C57" s="406"/>
      <c r="D57" s="407"/>
      <c r="E57" s="276" t="s">
        <v>222</v>
      </c>
      <c r="F57" s="279">
        <v>2012</v>
      </c>
      <c r="G57" s="274">
        <f>SUM(G58:G58)</f>
        <v>15000</v>
      </c>
      <c r="H57" s="274">
        <f>H58</f>
        <v>15000</v>
      </c>
      <c r="I57" s="274">
        <f>I58</f>
        <v>0</v>
      </c>
      <c r="J57" s="274">
        <f>J58</f>
        <v>15000</v>
      </c>
      <c r="K57" s="274">
        <f>SUM(K58:K58)</f>
        <v>15000</v>
      </c>
      <c r="L57" s="280">
        <f>SUM(L58:L58)</f>
        <v>0</v>
      </c>
      <c r="M57" s="280"/>
      <c r="N57" s="280"/>
      <c r="O57" s="280"/>
      <c r="P57" s="281"/>
      <c r="Q57" s="152"/>
    </row>
    <row r="58" spans="1:17" ht="12" customHeight="1">
      <c r="A58" s="334">
        <v>36</v>
      </c>
      <c r="B58" s="182">
        <v>85219</v>
      </c>
      <c r="C58" s="394">
        <v>6060</v>
      </c>
      <c r="D58" s="401"/>
      <c r="E58" s="183" t="s">
        <v>223</v>
      </c>
      <c r="F58" s="184">
        <v>2012</v>
      </c>
      <c r="G58" s="185">
        <v>15000</v>
      </c>
      <c r="H58" s="228">
        <v>15000</v>
      </c>
      <c r="I58" s="228"/>
      <c r="J58" s="228">
        <f>H58+I58</f>
        <v>15000</v>
      </c>
      <c r="K58" s="178">
        <v>15000</v>
      </c>
      <c r="L58" s="179"/>
      <c r="M58" s="179"/>
      <c r="N58" s="326"/>
      <c r="O58" s="326"/>
      <c r="P58" s="335" t="s">
        <v>228</v>
      </c>
      <c r="Q58" s="152"/>
    </row>
    <row r="59" spans="1:17" ht="15.75" customHeight="1">
      <c r="A59" s="367"/>
      <c r="B59" s="367"/>
      <c r="C59" s="367"/>
      <c r="D59" s="367"/>
      <c r="E59" s="368"/>
      <c r="F59" s="369"/>
      <c r="G59" s="370"/>
      <c r="H59" s="371"/>
      <c r="I59" s="371"/>
      <c r="J59" s="371"/>
      <c r="K59" s="372"/>
      <c r="L59" s="373"/>
      <c r="M59" s="373"/>
      <c r="N59" s="374"/>
      <c r="O59" s="374"/>
      <c r="P59" s="375"/>
      <c r="Q59" s="152"/>
    </row>
    <row r="60" spans="1:17" ht="12" customHeight="1">
      <c r="A60" s="376"/>
      <c r="B60" s="376"/>
      <c r="C60" s="376"/>
      <c r="D60" s="376"/>
      <c r="E60" s="377"/>
      <c r="F60" s="378"/>
      <c r="G60" s="379"/>
      <c r="H60" s="380"/>
      <c r="I60" s="380"/>
      <c r="J60" s="380"/>
      <c r="K60" s="381"/>
      <c r="L60" s="382"/>
      <c r="M60" s="382"/>
      <c r="N60" s="383"/>
      <c r="O60" s="383"/>
      <c r="P60" s="384"/>
      <c r="Q60" s="152"/>
    </row>
    <row r="61" spans="1:17" ht="15.75" customHeight="1">
      <c r="A61" s="264"/>
      <c r="B61" s="278"/>
      <c r="C61" s="406"/>
      <c r="D61" s="407"/>
      <c r="E61" s="276" t="s">
        <v>179</v>
      </c>
      <c r="F61" s="282">
        <v>2012</v>
      </c>
      <c r="G61" s="274">
        <f>SUM(G62:G89)</f>
        <v>1533022</v>
      </c>
      <c r="H61" s="274">
        <f>SUM(H62:H89)</f>
        <v>1440022</v>
      </c>
      <c r="I61" s="274">
        <f>SUM(I62:I89)</f>
        <v>93000</v>
      </c>
      <c r="J61" s="274">
        <f>SUM(J62:J89)</f>
        <v>1533022</v>
      </c>
      <c r="K61" s="274">
        <f>SUM(K62:K89)</f>
        <v>1533022</v>
      </c>
      <c r="L61" s="280"/>
      <c r="M61" s="280"/>
      <c r="N61" s="280"/>
      <c r="O61" s="280"/>
      <c r="P61" s="281"/>
      <c r="Q61" s="152"/>
    </row>
    <row r="62" spans="1:17" ht="23.25" customHeight="1">
      <c r="A62" s="210">
        <v>37</v>
      </c>
      <c r="B62" s="182">
        <v>90001</v>
      </c>
      <c r="C62" s="394">
        <v>6050</v>
      </c>
      <c r="D62" s="395"/>
      <c r="E62" s="321" t="s">
        <v>246</v>
      </c>
      <c r="F62" s="177">
        <v>2012</v>
      </c>
      <c r="G62" s="211">
        <v>68000</v>
      </c>
      <c r="H62" s="232">
        <v>68000</v>
      </c>
      <c r="I62" s="232"/>
      <c r="J62" s="232">
        <f aca="true" t="shared" si="6" ref="J62:J69">H62+I62</f>
        <v>68000</v>
      </c>
      <c r="K62" s="178">
        <v>68000</v>
      </c>
      <c r="L62" s="179"/>
      <c r="M62" s="179"/>
      <c r="N62" s="191"/>
      <c r="O62" s="186"/>
      <c r="P62" s="338" t="s">
        <v>167</v>
      </c>
      <c r="Q62" s="152"/>
    </row>
    <row r="63" spans="1:17" ht="21" customHeight="1">
      <c r="A63" s="346">
        <v>38</v>
      </c>
      <c r="B63" s="182">
        <v>90001</v>
      </c>
      <c r="C63" s="394">
        <v>6050</v>
      </c>
      <c r="D63" s="395"/>
      <c r="E63" s="183" t="s">
        <v>244</v>
      </c>
      <c r="F63" s="184">
        <v>2012</v>
      </c>
      <c r="G63" s="185">
        <v>69000</v>
      </c>
      <c r="H63" s="228">
        <v>69000</v>
      </c>
      <c r="I63" s="228"/>
      <c r="J63" s="228">
        <f t="shared" si="6"/>
        <v>69000</v>
      </c>
      <c r="K63" s="178">
        <v>69000</v>
      </c>
      <c r="L63" s="179"/>
      <c r="M63" s="179"/>
      <c r="N63" s="191"/>
      <c r="O63" s="186"/>
      <c r="P63" s="347" t="s">
        <v>167</v>
      </c>
      <c r="Q63" s="152"/>
    </row>
    <row r="64" spans="1:17" ht="12.75" customHeight="1">
      <c r="A64" s="215">
        <v>39</v>
      </c>
      <c r="B64" s="182">
        <v>90001</v>
      </c>
      <c r="C64" s="394">
        <v>6050</v>
      </c>
      <c r="D64" s="395"/>
      <c r="E64" s="319" t="s">
        <v>213</v>
      </c>
      <c r="F64" s="320">
        <v>2012</v>
      </c>
      <c r="G64" s="211">
        <v>70000</v>
      </c>
      <c r="H64" s="232">
        <v>70000</v>
      </c>
      <c r="I64" s="232"/>
      <c r="J64" s="232">
        <f t="shared" si="6"/>
        <v>70000</v>
      </c>
      <c r="K64" s="178">
        <v>70000</v>
      </c>
      <c r="L64" s="179"/>
      <c r="M64" s="179"/>
      <c r="N64" s="191"/>
      <c r="O64" s="186"/>
      <c r="P64" s="318" t="s">
        <v>181</v>
      </c>
      <c r="Q64" s="152"/>
    </row>
    <row r="65" spans="1:17" ht="14.25" customHeight="1">
      <c r="A65" s="363">
        <v>40</v>
      </c>
      <c r="B65" s="182">
        <v>90001</v>
      </c>
      <c r="C65" s="394">
        <v>6050</v>
      </c>
      <c r="D65" s="395"/>
      <c r="E65" s="226" t="s">
        <v>282</v>
      </c>
      <c r="F65" s="184">
        <v>2012</v>
      </c>
      <c r="G65" s="185">
        <f>K65</f>
        <v>75000</v>
      </c>
      <c r="H65" s="228">
        <v>20000</v>
      </c>
      <c r="I65" s="228">
        <v>55000</v>
      </c>
      <c r="J65" s="232">
        <f t="shared" si="6"/>
        <v>75000</v>
      </c>
      <c r="K65" s="178">
        <v>75000</v>
      </c>
      <c r="L65" s="179"/>
      <c r="M65" s="179"/>
      <c r="N65" s="191"/>
      <c r="O65" s="186"/>
      <c r="P65" s="318" t="s">
        <v>181</v>
      </c>
      <c r="Q65" s="152"/>
    </row>
    <row r="66" spans="1:17" ht="14.25" customHeight="1">
      <c r="A66" s="215">
        <v>41</v>
      </c>
      <c r="B66" s="182">
        <v>90003</v>
      </c>
      <c r="C66" s="394">
        <v>6060</v>
      </c>
      <c r="D66" s="395"/>
      <c r="E66" s="333" t="s">
        <v>252</v>
      </c>
      <c r="F66" s="331">
        <v>2012</v>
      </c>
      <c r="G66" s="211">
        <v>42000</v>
      </c>
      <c r="H66" s="232">
        <v>42000</v>
      </c>
      <c r="I66" s="232"/>
      <c r="J66" s="232">
        <f t="shared" si="6"/>
        <v>42000</v>
      </c>
      <c r="K66" s="178">
        <v>42000</v>
      </c>
      <c r="L66" s="179"/>
      <c r="M66" s="179"/>
      <c r="N66" s="191"/>
      <c r="O66" s="186"/>
      <c r="P66" s="329" t="s">
        <v>253</v>
      </c>
      <c r="Q66" s="152"/>
    </row>
    <row r="67" spans="1:17" ht="12" customHeight="1">
      <c r="A67" s="363">
        <v>42</v>
      </c>
      <c r="B67" s="182">
        <v>90003</v>
      </c>
      <c r="C67" s="394">
        <v>6060</v>
      </c>
      <c r="D67" s="395"/>
      <c r="E67" s="333" t="s">
        <v>255</v>
      </c>
      <c r="F67" s="331">
        <v>2012</v>
      </c>
      <c r="G67" s="211">
        <v>24000</v>
      </c>
      <c r="H67" s="232">
        <v>24000</v>
      </c>
      <c r="I67" s="232"/>
      <c r="J67" s="232">
        <f t="shared" si="6"/>
        <v>24000</v>
      </c>
      <c r="K67" s="178">
        <v>24000</v>
      </c>
      <c r="L67" s="179"/>
      <c r="M67" s="179"/>
      <c r="N67" s="191"/>
      <c r="O67" s="186"/>
      <c r="P67" s="339" t="s">
        <v>253</v>
      </c>
      <c r="Q67" s="152"/>
    </row>
    <row r="68" spans="1:17" ht="14.25" customHeight="1">
      <c r="A68" s="215">
        <v>43</v>
      </c>
      <c r="B68" s="182">
        <v>90003</v>
      </c>
      <c r="C68" s="394">
        <v>6060</v>
      </c>
      <c r="D68" s="395"/>
      <c r="E68" s="333" t="s">
        <v>254</v>
      </c>
      <c r="F68" s="331">
        <v>2012</v>
      </c>
      <c r="G68" s="211">
        <v>8000</v>
      </c>
      <c r="H68" s="232">
        <v>8000</v>
      </c>
      <c r="I68" s="232"/>
      <c r="J68" s="232">
        <f t="shared" si="6"/>
        <v>8000</v>
      </c>
      <c r="K68" s="178">
        <v>8000</v>
      </c>
      <c r="L68" s="179"/>
      <c r="M68" s="179"/>
      <c r="N68" s="191"/>
      <c r="O68" s="186"/>
      <c r="P68" s="339" t="s">
        <v>253</v>
      </c>
      <c r="Q68" s="152"/>
    </row>
    <row r="69" spans="1:17" ht="17.25" customHeight="1">
      <c r="A69" s="363">
        <v>44</v>
      </c>
      <c r="B69" s="182">
        <v>90015</v>
      </c>
      <c r="C69" s="394">
        <v>6050</v>
      </c>
      <c r="D69" s="395"/>
      <c r="E69" s="254" t="s">
        <v>193</v>
      </c>
      <c r="F69" s="253">
        <v>2012</v>
      </c>
      <c r="G69" s="211">
        <v>78192</v>
      </c>
      <c r="H69" s="232">
        <v>78192</v>
      </c>
      <c r="I69" s="232"/>
      <c r="J69" s="232">
        <f t="shared" si="6"/>
        <v>78192</v>
      </c>
      <c r="K69" s="178">
        <v>78192</v>
      </c>
      <c r="L69" s="179"/>
      <c r="M69" s="179"/>
      <c r="N69" s="191"/>
      <c r="O69" s="186"/>
      <c r="P69" s="255" t="s">
        <v>167</v>
      </c>
      <c r="Q69" s="152"/>
    </row>
    <row r="70" spans="1:17" ht="14.25" customHeight="1">
      <c r="A70" s="215">
        <v>45</v>
      </c>
      <c r="B70" s="182">
        <v>90015</v>
      </c>
      <c r="C70" s="394">
        <v>6050</v>
      </c>
      <c r="D70" s="395"/>
      <c r="E70" s="321" t="s">
        <v>225</v>
      </c>
      <c r="F70" s="217">
        <v>2012</v>
      </c>
      <c r="G70" s="211">
        <v>94470</v>
      </c>
      <c r="H70" s="232">
        <v>94470</v>
      </c>
      <c r="I70" s="232"/>
      <c r="J70" s="232">
        <f aca="true" t="shared" si="7" ref="J70:J88">H70+I70</f>
        <v>94470</v>
      </c>
      <c r="K70" s="178">
        <v>94470</v>
      </c>
      <c r="L70" s="179"/>
      <c r="M70" s="179"/>
      <c r="N70" s="191"/>
      <c r="O70" s="186"/>
      <c r="P70" s="225" t="s">
        <v>167</v>
      </c>
      <c r="Q70" s="152"/>
    </row>
    <row r="71" spans="1:17" ht="15" customHeight="1">
      <c r="A71" s="363">
        <v>46</v>
      </c>
      <c r="B71" s="182">
        <v>90015</v>
      </c>
      <c r="C71" s="394">
        <v>6050</v>
      </c>
      <c r="D71" s="395"/>
      <c r="E71" s="321" t="s">
        <v>234</v>
      </c>
      <c r="F71" s="299">
        <v>2012</v>
      </c>
      <c r="G71" s="211">
        <v>127976</v>
      </c>
      <c r="H71" s="232">
        <v>127976</v>
      </c>
      <c r="I71" s="232"/>
      <c r="J71" s="232">
        <f>H71+I71</f>
        <v>127976</v>
      </c>
      <c r="K71" s="178">
        <v>127976</v>
      </c>
      <c r="L71" s="179"/>
      <c r="M71" s="179"/>
      <c r="N71" s="191"/>
      <c r="O71" s="186"/>
      <c r="P71" s="298" t="s">
        <v>167</v>
      </c>
      <c r="Q71" s="152"/>
    </row>
    <row r="72" spans="1:17" ht="15" customHeight="1">
      <c r="A72" s="215">
        <v>47</v>
      </c>
      <c r="B72" s="182">
        <v>90015</v>
      </c>
      <c r="C72" s="394">
        <v>6050</v>
      </c>
      <c r="D72" s="395"/>
      <c r="E72" s="183" t="s">
        <v>199</v>
      </c>
      <c r="F72" s="184">
        <v>2012</v>
      </c>
      <c r="G72" s="185">
        <v>32538</v>
      </c>
      <c r="H72" s="228">
        <f>SUM(K72:O72)</f>
        <v>32538</v>
      </c>
      <c r="I72" s="228"/>
      <c r="J72" s="228">
        <f t="shared" si="7"/>
        <v>32538</v>
      </c>
      <c r="K72" s="178">
        <v>32538</v>
      </c>
      <c r="L72" s="179"/>
      <c r="M72" s="179"/>
      <c r="N72" s="191"/>
      <c r="O72" s="186"/>
      <c r="P72" s="317" t="s">
        <v>167</v>
      </c>
      <c r="Q72" s="152"/>
    </row>
    <row r="73" spans="1:17" ht="37.5" customHeight="1">
      <c r="A73" s="363">
        <v>48</v>
      </c>
      <c r="B73" s="182">
        <v>90015</v>
      </c>
      <c r="C73" s="394">
        <v>6050</v>
      </c>
      <c r="D73" s="395"/>
      <c r="E73" s="342" t="s">
        <v>267</v>
      </c>
      <c r="F73" s="184">
        <v>2012</v>
      </c>
      <c r="G73" s="185">
        <v>65379</v>
      </c>
      <c r="H73" s="228">
        <v>65379</v>
      </c>
      <c r="I73" s="228"/>
      <c r="J73" s="228">
        <f>H73+I73</f>
        <v>65379</v>
      </c>
      <c r="K73" s="178">
        <v>65379</v>
      </c>
      <c r="L73" s="179"/>
      <c r="M73" s="179"/>
      <c r="N73" s="191"/>
      <c r="O73" s="186"/>
      <c r="P73" s="323" t="s">
        <v>167</v>
      </c>
      <c r="Q73" s="152"/>
    </row>
    <row r="74" spans="1:17" ht="15" customHeight="1">
      <c r="A74" s="215">
        <v>49</v>
      </c>
      <c r="B74" s="182">
        <v>90015</v>
      </c>
      <c r="C74" s="394">
        <v>6050</v>
      </c>
      <c r="D74" s="395"/>
      <c r="E74" s="183" t="s">
        <v>200</v>
      </c>
      <c r="F74" s="184">
        <v>2012</v>
      </c>
      <c r="G74" s="185">
        <v>30606</v>
      </c>
      <c r="H74" s="228">
        <f>SUM(K74:O74)</f>
        <v>30606</v>
      </c>
      <c r="I74" s="228"/>
      <c r="J74" s="228">
        <f t="shared" si="7"/>
        <v>30606</v>
      </c>
      <c r="K74" s="178">
        <v>30606</v>
      </c>
      <c r="L74" s="179"/>
      <c r="M74" s="179"/>
      <c r="N74" s="191"/>
      <c r="O74" s="186"/>
      <c r="P74" s="273" t="s">
        <v>167</v>
      </c>
      <c r="Q74" s="152"/>
    </row>
    <row r="75" spans="1:17" ht="24" customHeight="1">
      <c r="A75" s="363">
        <v>50</v>
      </c>
      <c r="B75" s="182">
        <v>90015</v>
      </c>
      <c r="C75" s="394">
        <v>6050</v>
      </c>
      <c r="D75" s="395"/>
      <c r="E75" s="183" t="s">
        <v>249</v>
      </c>
      <c r="F75" s="184">
        <v>2012</v>
      </c>
      <c r="G75" s="185">
        <v>192000</v>
      </c>
      <c r="H75" s="228">
        <v>192000</v>
      </c>
      <c r="I75" s="228"/>
      <c r="J75" s="228">
        <f>H75+I75</f>
        <v>192000</v>
      </c>
      <c r="K75" s="178">
        <v>192000</v>
      </c>
      <c r="L75" s="179"/>
      <c r="M75" s="179"/>
      <c r="N75" s="191"/>
      <c r="O75" s="186"/>
      <c r="P75" s="323" t="s">
        <v>167</v>
      </c>
      <c r="Q75" s="152"/>
    </row>
    <row r="76" spans="1:17" ht="15" customHeight="1">
      <c r="A76" s="215">
        <v>51</v>
      </c>
      <c r="B76" s="182">
        <v>90015</v>
      </c>
      <c r="C76" s="394">
        <v>6050</v>
      </c>
      <c r="D76" s="395"/>
      <c r="E76" s="183" t="s">
        <v>197</v>
      </c>
      <c r="F76" s="184">
        <v>2012</v>
      </c>
      <c r="G76" s="185">
        <v>10000</v>
      </c>
      <c r="H76" s="228">
        <f>SUM(K76:O76)</f>
        <v>10000</v>
      </c>
      <c r="I76" s="228"/>
      <c r="J76" s="228">
        <f t="shared" si="7"/>
        <v>10000</v>
      </c>
      <c r="K76" s="178">
        <v>10000</v>
      </c>
      <c r="L76" s="179"/>
      <c r="M76" s="179"/>
      <c r="N76" s="191"/>
      <c r="O76" s="186"/>
      <c r="P76" s="267" t="s">
        <v>167</v>
      </c>
      <c r="Q76" s="152"/>
    </row>
    <row r="77" spans="1:17" ht="15" customHeight="1">
      <c r="A77" s="363">
        <v>52</v>
      </c>
      <c r="B77" s="182">
        <v>90015</v>
      </c>
      <c r="C77" s="394">
        <v>6050</v>
      </c>
      <c r="D77" s="395"/>
      <c r="E77" s="183" t="s">
        <v>216</v>
      </c>
      <c r="F77" s="184">
        <v>2012</v>
      </c>
      <c r="G77" s="185">
        <v>10000</v>
      </c>
      <c r="H77" s="228">
        <v>10000</v>
      </c>
      <c r="I77" s="228"/>
      <c r="J77" s="228">
        <f>H77+I77</f>
        <v>10000</v>
      </c>
      <c r="K77" s="178">
        <v>10000</v>
      </c>
      <c r="L77" s="179"/>
      <c r="M77" s="179"/>
      <c r="N77" s="191"/>
      <c r="O77" s="186"/>
      <c r="P77" s="267" t="s">
        <v>167</v>
      </c>
      <c r="Q77" s="152"/>
    </row>
    <row r="78" spans="1:17" ht="39.75" customHeight="1">
      <c r="A78" s="215">
        <v>53</v>
      </c>
      <c r="B78" s="182">
        <v>90015</v>
      </c>
      <c r="C78" s="394">
        <v>6050</v>
      </c>
      <c r="D78" s="395"/>
      <c r="E78" s="345" t="s">
        <v>270</v>
      </c>
      <c r="F78" s="184">
        <v>2012</v>
      </c>
      <c r="G78" s="185">
        <v>108958</v>
      </c>
      <c r="H78" s="325">
        <v>108958</v>
      </c>
      <c r="I78" s="325"/>
      <c r="J78" s="228">
        <f>H78+I78</f>
        <v>108958</v>
      </c>
      <c r="K78" s="178">
        <v>108958</v>
      </c>
      <c r="L78" s="179"/>
      <c r="M78" s="179"/>
      <c r="N78" s="191"/>
      <c r="O78" s="186"/>
      <c r="P78" s="323" t="s">
        <v>167</v>
      </c>
      <c r="Q78" s="152"/>
    </row>
    <row r="79" spans="1:17" ht="35.25" customHeight="1">
      <c r="A79" s="363">
        <v>54</v>
      </c>
      <c r="B79" s="182">
        <v>90015</v>
      </c>
      <c r="C79" s="394">
        <v>6050</v>
      </c>
      <c r="D79" s="395"/>
      <c r="E79" s="342" t="s">
        <v>268</v>
      </c>
      <c r="F79" s="184">
        <v>2012</v>
      </c>
      <c r="G79" s="185">
        <v>37014</v>
      </c>
      <c r="H79" s="325">
        <v>37014</v>
      </c>
      <c r="I79" s="325"/>
      <c r="J79" s="228">
        <f>H79+I79</f>
        <v>37014</v>
      </c>
      <c r="K79" s="178">
        <v>37014</v>
      </c>
      <c r="L79" s="179"/>
      <c r="M79" s="179"/>
      <c r="N79" s="191"/>
      <c r="O79" s="186"/>
      <c r="P79" s="323" t="s">
        <v>167</v>
      </c>
      <c r="Q79" s="152"/>
    </row>
    <row r="80" spans="1:17" ht="15" customHeight="1">
      <c r="A80" s="215">
        <v>55</v>
      </c>
      <c r="B80" s="182">
        <v>90015</v>
      </c>
      <c r="C80" s="394">
        <v>6050</v>
      </c>
      <c r="D80" s="395"/>
      <c r="E80" s="183" t="s">
        <v>219</v>
      </c>
      <c r="F80" s="184">
        <v>2012</v>
      </c>
      <c r="G80" s="185">
        <v>45756</v>
      </c>
      <c r="H80" s="228">
        <v>45756</v>
      </c>
      <c r="I80" s="228"/>
      <c r="J80" s="228">
        <f t="shared" si="7"/>
        <v>45756</v>
      </c>
      <c r="K80" s="178">
        <v>45756</v>
      </c>
      <c r="L80" s="179"/>
      <c r="M80" s="179"/>
      <c r="N80" s="191"/>
      <c r="O80" s="186"/>
      <c r="P80" s="300" t="s">
        <v>167</v>
      </c>
      <c r="Q80" s="152"/>
    </row>
    <row r="81" spans="1:17" ht="21.75" customHeight="1">
      <c r="A81" s="363">
        <v>56</v>
      </c>
      <c r="B81" s="182">
        <v>90015</v>
      </c>
      <c r="C81" s="394">
        <v>6050</v>
      </c>
      <c r="D81" s="395"/>
      <c r="E81" s="183" t="s">
        <v>227</v>
      </c>
      <c r="F81" s="184">
        <v>2012</v>
      </c>
      <c r="G81" s="185">
        <v>10000</v>
      </c>
      <c r="H81" s="228">
        <f>SUM(K81:O81)</f>
        <v>10000</v>
      </c>
      <c r="I81" s="228"/>
      <c r="J81" s="228">
        <f t="shared" si="7"/>
        <v>10000</v>
      </c>
      <c r="K81" s="178">
        <v>10000</v>
      </c>
      <c r="L81" s="179"/>
      <c r="M81" s="179"/>
      <c r="N81" s="191"/>
      <c r="O81" s="186"/>
      <c r="P81" s="300" t="s">
        <v>167</v>
      </c>
      <c r="Q81" s="152"/>
    </row>
    <row r="82" spans="1:17" ht="15" customHeight="1">
      <c r="A82" s="215">
        <v>57</v>
      </c>
      <c r="B82" s="182">
        <v>90015</v>
      </c>
      <c r="C82" s="394">
        <v>6050</v>
      </c>
      <c r="D82" s="395"/>
      <c r="E82" s="183" t="s">
        <v>214</v>
      </c>
      <c r="F82" s="184">
        <v>2012</v>
      </c>
      <c r="G82" s="185">
        <v>7600</v>
      </c>
      <c r="H82" s="228">
        <v>7600</v>
      </c>
      <c r="I82" s="228"/>
      <c r="J82" s="228">
        <f>H82+I82</f>
        <v>7600</v>
      </c>
      <c r="K82" s="178">
        <v>7600</v>
      </c>
      <c r="L82" s="179"/>
      <c r="M82" s="179"/>
      <c r="N82" s="191"/>
      <c r="O82" s="186"/>
      <c r="P82" s="265" t="s">
        <v>167</v>
      </c>
      <c r="Q82" s="152"/>
    </row>
    <row r="83" spans="1:17" ht="27" customHeight="1">
      <c r="A83" s="385">
        <v>58</v>
      </c>
      <c r="B83" s="182">
        <v>90015</v>
      </c>
      <c r="C83" s="394">
        <v>6050</v>
      </c>
      <c r="D83" s="395"/>
      <c r="E83" s="183" t="s">
        <v>283</v>
      </c>
      <c r="F83" s="184">
        <v>2012</v>
      </c>
      <c r="G83" s="185">
        <v>38000</v>
      </c>
      <c r="H83" s="228"/>
      <c r="I83" s="228">
        <v>38000</v>
      </c>
      <c r="J83" s="228">
        <f>H83+I83</f>
        <v>38000</v>
      </c>
      <c r="K83" s="178">
        <v>38000</v>
      </c>
      <c r="L83" s="179"/>
      <c r="M83" s="179"/>
      <c r="N83" s="191"/>
      <c r="O83" s="186"/>
      <c r="P83" s="386" t="s">
        <v>167</v>
      </c>
      <c r="Q83" s="152"/>
    </row>
    <row r="84" spans="1:17" ht="24" customHeight="1">
      <c r="A84" s="215">
        <v>59</v>
      </c>
      <c r="B84" s="182">
        <v>90015</v>
      </c>
      <c r="C84" s="394">
        <v>6050</v>
      </c>
      <c r="D84" s="395"/>
      <c r="E84" s="183" t="s">
        <v>220</v>
      </c>
      <c r="F84" s="184">
        <v>2012</v>
      </c>
      <c r="G84" s="185">
        <v>42304</v>
      </c>
      <c r="H84" s="228">
        <v>42304</v>
      </c>
      <c r="I84" s="228"/>
      <c r="J84" s="228">
        <f t="shared" si="7"/>
        <v>42304</v>
      </c>
      <c r="K84" s="178">
        <v>42304</v>
      </c>
      <c r="L84" s="179"/>
      <c r="M84" s="179"/>
      <c r="N84" s="191"/>
      <c r="O84" s="186"/>
      <c r="P84" s="255" t="s">
        <v>167</v>
      </c>
      <c r="Q84" s="152"/>
    </row>
    <row r="85" spans="1:17" ht="13.5" customHeight="1">
      <c r="A85" s="385">
        <v>60</v>
      </c>
      <c r="B85" s="182">
        <v>90015</v>
      </c>
      <c r="C85" s="394">
        <v>6050</v>
      </c>
      <c r="D85" s="395"/>
      <c r="E85" s="183" t="s">
        <v>272</v>
      </c>
      <c r="F85" s="184">
        <v>2012</v>
      </c>
      <c r="G85" s="185">
        <v>9500</v>
      </c>
      <c r="H85" s="228">
        <v>9500</v>
      </c>
      <c r="I85" s="228"/>
      <c r="J85" s="228">
        <f>H85+I85</f>
        <v>9500</v>
      </c>
      <c r="K85" s="178">
        <v>9500</v>
      </c>
      <c r="L85" s="179"/>
      <c r="M85" s="179"/>
      <c r="N85" s="191"/>
      <c r="O85" s="186"/>
      <c r="P85" s="347" t="s">
        <v>167</v>
      </c>
      <c r="Q85" s="152"/>
    </row>
    <row r="86" spans="1:17" ht="24" customHeight="1">
      <c r="A86" s="215">
        <v>61</v>
      </c>
      <c r="B86" s="182">
        <v>90015</v>
      </c>
      <c r="C86" s="394">
        <v>6050</v>
      </c>
      <c r="D86" s="395"/>
      <c r="E86" s="321" t="s">
        <v>226</v>
      </c>
      <c r="F86" s="177">
        <v>2012</v>
      </c>
      <c r="G86" s="211">
        <v>106230</v>
      </c>
      <c r="H86" s="232">
        <v>106230</v>
      </c>
      <c r="I86" s="232"/>
      <c r="J86" s="232">
        <f t="shared" si="7"/>
        <v>106230</v>
      </c>
      <c r="K86" s="178">
        <v>106230</v>
      </c>
      <c r="L86" s="179"/>
      <c r="M86" s="179"/>
      <c r="N86" s="191"/>
      <c r="O86" s="186"/>
      <c r="P86" s="225" t="s">
        <v>167</v>
      </c>
      <c r="Q86" s="152"/>
    </row>
    <row r="87" spans="1:17" ht="12.75" customHeight="1">
      <c r="A87" s="385">
        <v>62</v>
      </c>
      <c r="B87" s="182">
        <v>90015</v>
      </c>
      <c r="C87" s="394">
        <v>6050</v>
      </c>
      <c r="D87" s="395"/>
      <c r="E87" s="183" t="s">
        <v>201</v>
      </c>
      <c r="F87" s="184">
        <v>2012</v>
      </c>
      <c r="G87" s="185">
        <v>59722</v>
      </c>
      <c r="H87" s="228">
        <f>SUM(K87:O87)</f>
        <v>59722</v>
      </c>
      <c r="I87" s="228"/>
      <c r="J87" s="228">
        <f t="shared" si="7"/>
        <v>59722</v>
      </c>
      <c r="K87" s="178">
        <v>59722</v>
      </c>
      <c r="L87" s="179"/>
      <c r="M87" s="179"/>
      <c r="N87" s="191"/>
      <c r="O87" s="186"/>
      <c r="P87" s="337" t="s">
        <v>167</v>
      </c>
      <c r="Q87" s="152"/>
    </row>
    <row r="88" spans="1:17" ht="15" customHeight="1">
      <c r="A88" s="215">
        <v>63</v>
      </c>
      <c r="B88" s="182">
        <v>90015</v>
      </c>
      <c r="C88" s="394">
        <v>6050</v>
      </c>
      <c r="D88" s="401"/>
      <c r="E88" s="183" t="s">
        <v>191</v>
      </c>
      <c r="F88" s="184">
        <v>2012</v>
      </c>
      <c r="G88" s="185">
        <v>10000</v>
      </c>
      <c r="H88" s="228">
        <f>SUM(K88:O88)</f>
        <v>10000</v>
      </c>
      <c r="I88" s="228"/>
      <c r="J88" s="232">
        <f t="shared" si="7"/>
        <v>10000</v>
      </c>
      <c r="K88" s="178">
        <v>10000</v>
      </c>
      <c r="L88" s="179"/>
      <c r="M88" s="179"/>
      <c r="N88" s="191"/>
      <c r="O88" s="186"/>
      <c r="P88" s="225" t="s">
        <v>167</v>
      </c>
      <c r="Q88" s="152"/>
    </row>
    <row r="89" spans="1:17" ht="21" customHeight="1">
      <c r="A89" s="385">
        <v>64</v>
      </c>
      <c r="B89" s="182">
        <v>90015</v>
      </c>
      <c r="C89" s="394">
        <v>6050</v>
      </c>
      <c r="D89" s="401"/>
      <c r="E89" s="183" t="s">
        <v>247</v>
      </c>
      <c r="F89" s="184">
        <v>2012</v>
      </c>
      <c r="G89" s="185">
        <v>60777</v>
      </c>
      <c r="H89" s="228">
        <f>SUM(K89:O89)</f>
        <v>60777</v>
      </c>
      <c r="I89" s="228"/>
      <c r="J89" s="228">
        <f>H89+I89</f>
        <v>60777</v>
      </c>
      <c r="K89" s="178">
        <v>60777</v>
      </c>
      <c r="L89" s="179"/>
      <c r="M89" s="179"/>
      <c r="N89" s="191"/>
      <c r="O89" s="186"/>
      <c r="P89" s="335" t="s">
        <v>167</v>
      </c>
      <c r="Q89" s="152"/>
    </row>
    <row r="90" spans="1:17" ht="17.25" customHeight="1">
      <c r="A90" s="201"/>
      <c r="B90" s="202"/>
      <c r="C90" s="402"/>
      <c r="D90" s="403"/>
      <c r="E90" s="203" t="s">
        <v>188</v>
      </c>
      <c r="F90" s="212">
        <f>F91</f>
        <v>2012</v>
      </c>
      <c r="G90" s="172">
        <f>SUM(G91:G91)</f>
        <v>30000</v>
      </c>
      <c r="H90" s="229">
        <f>H91</f>
        <v>30000</v>
      </c>
      <c r="I90" s="229">
        <f>I91</f>
        <v>0</v>
      </c>
      <c r="J90" s="229">
        <f>J91</f>
        <v>30000</v>
      </c>
      <c r="K90" s="172">
        <f>SUM(K91:K91)</f>
        <v>30000</v>
      </c>
      <c r="L90" s="173">
        <f>SUM(L91:L91)</f>
        <v>0</v>
      </c>
      <c r="M90" s="173"/>
      <c r="N90" s="173"/>
      <c r="O90" s="173"/>
      <c r="P90" s="190"/>
      <c r="Q90" s="152"/>
    </row>
    <row r="91" spans="1:17" ht="24.75" customHeight="1">
      <c r="A91" s="322">
        <v>65</v>
      </c>
      <c r="B91" s="182">
        <v>92605</v>
      </c>
      <c r="C91" s="394">
        <v>6060</v>
      </c>
      <c r="D91" s="395"/>
      <c r="E91" s="183" t="s">
        <v>269</v>
      </c>
      <c r="F91" s="184">
        <v>2012</v>
      </c>
      <c r="G91" s="185">
        <v>30000</v>
      </c>
      <c r="H91" s="228">
        <v>30000</v>
      </c>
      <c r="I91" s="228"/>
      <c r="J91" s="228">
        <f>H91+I91</f>
        <v>30000</v>
      </c>
      <c r="K91" s="178">
        <v>30000</v>
      </c>
      <c r="L91" s="179"/>
      <c r="M91" s="179"/>
      <c r="N91" s="326"/>
      <c r="O91" s="326"/>
      <c r="P91" s="323" t="s">
        <v>185</v>
      </c>
      <c r="Q91" s="152"/>
    </row>
    <row r="92" spans="1:17" ht="18" customHeight="1">
      <c r="A92" s="227" t="s">
        <v>184</v>
      </c>
      <c r="B92" s="233" t="s">
        <v>206</v>
      </c>
      <c r="C92" s="234"/>
      <c r="D92" s="234"/>
      <c r="E92" s="235"/>
      <c r="F92" s="236">
        <v>2012</v>
      </c>
      <c r="G92" s="229">
        <f>SUM(G93:G100)</f>
        <v>4915924</v>
      </c>
      <c r="H92" s="229">
        <f>SUM(H93:H100)</f>
        <v>4915924</v>
      </c>
      <c r="I92" s="229">
        <f>SUM(I93:I100)</f>
        <v>0</v>
      </c>
      <c r="J92" s="229">
        <f>SUM(J93:J100)</f>
        <v>4915924</v>
      </c>
      <c r="K92" s="229">
        <f>SUM(K93:K100)</f>
        <v>4915924</v>
      </c>
      <c r="L92" s="237"/>
      <c r="M92" s="237"/>
      <c r="N92" s="237"/>
      <c r="O92" s="237"/>
      <c r="P92" s="237"/>
      <c r="Q92" s="152"/>
    </row>
    <row r="93" spans="1:17" ht="32.25" customHeight="1">
      <c r="A93" s="175">
        <v>66</v>
      </c>
      <c r="B93" s="182">
        <v>15011</v>
      </c>
      <c r="C93" s="394">
        <v>6639</v>
      </c>
      <c r="D93" s="401"/>
      <c r="E93" s="183" t="s">
        <v>174</v>
      </c>
      <c r="F93" s="177">
        <v>2012</v>
      </c>
      <c r="G93" s="185">
        <v>18061</v>
      </c>
      <c r="H93" s="238">
        <f>K93</f>
        <v>18061</v>
      </c>
      <c r="I93" s="238"/>
      <c r="J93" s="238">
        <f>H93+I93</f>
        <v>18061</v>
      </c>
      <c r="K93" s="178">
        <v>18061</v>
      </c>
      <c r="L93" s="179"/>
      <c r="M93" s="179"/>
      <c r="N93" s="213"/>
      <c r="O93" s="179"/>
      <c r="P93" s="292" t="s">
        <v>229</v>
      </c>
      <c r="Q93" s="152"/>
    </row>
    <row r="94" spans="1:17" ht="22.5" customHeight="1">
      <c r="A94" s="174">
        <v>67</v>
      </c>
      <c r="B94" s="182">
        <v>60013</v>
      </c>
      <c r="C94" s="394">
        <v>6300</v>
      </c>
      <c r="D94" s="401"/>
      <c r="E94" s="183" t="s">
        <v>192</v>
      </c>
      <c r="F94" s="177">
        <v>2012</v>
      </c>
      <c r="G94" s="185">
        <v>699304</v>
      </c>
      <c r="H94" s="238">
        <f>K94</f>
        <v>699304</v>
      </c>
      <c r="I94" s="238"/>
      <c r="J94" s="238">
        <f aca="true" t="shared" si="8" ref="J94:J101">H94+I94</f>
        <v>699304</v>
      </c>
      <c r="K94" s="178">
        <v>699304</v>
      </c>
      <c r="L94" s="179"/>
      <c r="M94" s="179"/>
      <c r="N94" s="213"/>
      <c r="O94" s="179"/>
      <c r="P94" s="292" t="s">
        <v>167</v>
      </c>
      <c r="Q94" s="152"/>
    </row>
    <row r="95" spans="1:17" ht="15" customHeight="1">
      <c r="A95" s="175">
        <v>68</v>
      </c>
      <c r="B95" s="182">
        <v>60013</v>
      </c>
      <c r="C95" s="394">
        <v>6300</v>
      </c>
      <c r="D95" s="401"/>
      <c r="E95" s="183" t="s">
        <v>178</v>
      </c>
      <c r="F95" s="177">
        <v>2012</v>
      </c>
      <c r="G95" s="185">
        <v>93940</v>
      </c>
      <c r="H95" s="238">
        <f>K95</f>
        <v>93940</v>
      </c>
      <c r="I95" s="238"/>
      <c r="J95" s="238">
        <f t="shared" si="8"/>
        <v>93940</v>
      </c>
      <c r="K95" s="178">
        <v>93940</v>
      </c>
      <c r="L95" s="179"/>
      <c r="M95" s="179"/>
      <c r="N95" s="213"/>
      <c r="O95" s="179"/>
      <c r="P95" s="292" t="s">
        <v>167</v>
      </c>
      <c r="Q95" s="152"/>
    </row>
    <row r="96" spans="1:17" ht="15" customHeight="1">
      <c r="A96" s="387">
        <v>69</v>
      </c>
      <c r="B96" s="175">
        <v>60014</v>
      </c>
      <c r="C96" s="404">
        <v>6300</v>
      </c>
      <c r="D96" s="405"/>
      <c r="E96" s="176" t="s">
        <v>189</v>
      </c>
      <c r="F96" s="214">
        <v>2012</v>
      </c>
      <c r="G96" s="178">
        <v>50000</v>
      </c>
      <c r="H96" s="228">
        <f>SUM(K96:O96)</f>
        <v>50000</v>
      </c>
      <c r="I96" s="228"/>
      <c r="J96" s="238">
        <f t="shared" si="8"/>
        <v>50000</v>
      </c>
      <c r="K96" s="178">
        <v>50000</v>
      </c>
      <c r="L96" s="179"/>
      <c r="M96" s="179"/>
      <c r="N96" s="180"/>
      <c r="O96" s="180"/>
      <c r="P96" s="292" t="s">
        <v>167</v>
      </c>
      <c r="Q96" s="152"/>
    </row>
    <row r="97" spans="1:17" ht="27" customHeight="1">
      <c r="A97" s="175">
        <v>70</v>
      </c>
      <c r="B97" s="175">
        <v>60014</v>
      </c>
      <c r="C97" s="404">
        <v>6300</v>
      </c>
      <c r="D97" s="405"/>
      <c r="E97" s="176" t="s">
        <v>190</v>
      </c>
      <c r="F97" s="214">
        <v>2012</v>
      </c>
      <c r="G97" s="178">
        <v>100000</v>
      </c>
      <c r="H97" s="228">
        <f>SUM(K97:O97)</f>
        <v>100000</v>
      </c>
      <c r="I97" s="228"/>
      <c r="J97" s="238">
        <f t="shared" si="8"/>
        <v>100000</v>
      </c>
      <c r="K97" s="178">
        <v>100000</v>
      </c>
      <c r="L97" s="179"/>
      <c r="M97" s="179"/>
      <c r="N97" s="180"/>
      <c r="O97" s="180"/>
      <c r="P97" s="292" t="s">
        <v>167</v>
      </c>
      <c r="Q97" s="152"/>
    </row>
    <row r="98" spans="1:17" ht="15" customHeight="1">
      <c r="A98" s="387">
        <v>71</v>
      </c>
      <c r="B98" s="175">
        <v>60014</v>
      </c>
      <c r="C98" s="404">
        <v>6300</v>
      </c>
      <c r="D98" s="405"/>
      <c r="E98" s="176" t="s">
        <v>221</v>
      </c>
      <c r="F98" s="214">
        <v>2012</v>
      </c>
      <c r="G98" s="178">
        <v>2000000</v>
      </c>
      <c r="H98" s="228">
        <f>SUM(K98:O98)</f>
        <v>2000000</v>
      </c>
      <c r="I98" s="228"/>
      <c r="J98" s="238">
        <f t="shared" si="8"/>
        <v>2000000</v>
      </c>
      <c r="K98" s="178">
        <v>2000000</v>
      </c>
      <c r="L98" s="179"/>
      <c r="M98" s="179"/>
      <c r="N98" s="180"/>
      <c r="O98" s="180"/>
      <c r="P98" s="292" t="s">
        <v>167</v>
      </c>
      <c r="Q98" s="152"/>
    </row>
    <row r="99" spans="1:17" ht="23.25" customHeight="1">
      <c r="A99" s="175">
        <v>72</v>
      </c>
      <c r="B99" s="175">
        <v>60014</v>
      </c>
      <c r="C99" s="404">
        <v>6300</v>
      </c>
      <c r="D99" s="405"/>
      <c r="E99" s="176" t="s">
        <v>271</v>
      </c>
      <c r="F99" s="343">
        <v>2012</v>
      </c>
      <c r="G99" s="178">
        <v>1950000</v>
      </c>
      <c r="H99" s="228">
        <v>1950000</v>
      </c>
      <c r="I99" s="228"/>
      <c r="J99" s="238">
        <f>H99+I99</f>
        <v>1950000</v>
      </c>
      <c r="K99" s="178">
        <v>1950000</v>
      </c>
      <c r="L99" s="179"/>
      <c r="M99" s="179"/>
      <c r="N99" s="180"/>
      <c r="O99" s="180"/>
      <c r="P99" s="344" t="s">
        <v>167</v>
      </c>
      <c r="Q99" s="152"/>
    </row>
    <row r="100" spans="1:17" ht="33.75" customHeight="1">
      <c r="A100" s="387">
        <v>73</v>
      </c>
      <c r="B100" s="349">
        <v>75095</v>
      </c>
      <c r="C100" s="408">
        <v>6639</v>
      </c>
      <c r="D100" s="409"/>
      <c r="E100" s="350" t="s">
        <v>175</v>
      </c>
      <c r="F100" s="177">
        <v>2012</v>
      </c>
      <c r="G100" s="211">
        <v>4619</v>
      </c>
      <c r="H100" s="352">
        <f>K100</f>
        <v>4619</v>
      </c>
      <c r="I100" s="228"/>
      <c r="J100" s="228">
        <f t="shared" si="8"/>
        <v>4619</v>
      </c>
      <c r="K100" s="353">
        <v>4619</v>
      </c>
      <c r="L100" s="354"/>
      <c r="M100" s="354"/>
      <c r="N100" s="355"/>
      <c r="O100" s="354"/>
      <c r="P100" s="348" t="s">
        <v>229</v>
      </c>
      <c r="Q100" s="152"/>
    </row>
    <row r="101" spans="1:17" ht="25.5" customHeight="1" thickBot="1">
      <c r="A101" s="356" t="s">
        <v>275</v>
      </c>
      <c r="B101" s="357" t="s">
        <v>276</v>
      </c>
      <c r="C101" s="358"/>
      <c r="D101" s="358"/>
      <c r="E101" s="359"/>
      <c r="F101" s="393" t="s">
        <v>281</v>
      </c>
      <c r="G101" s="360">
        <v>205888657</v>
      </c>
      <c r="H101" s="360">
        <v>55281041</v>
      </c>
      <c r="I101" s="360">
        <v>-4040000</v>
      </c>
      <c r="J101" s="360">
        <f t="shared" si="8"/>
        <v>51241041</v>
      </c>
      <c r="K101" s="360">
        <v>37775724</v>
      </c>
      <c r="L101" s="361"/>
      <c r="M101" s="361"/>
      <c r="N101" s="391">
        <v>10000000</v>
      </c>
      <c r="O101" s="361">
        <v>3465317</v>
      </c>
      <c r="P101" s="361"/>
      <c r="Q101" s="160">
        <f>O101+N101+K101</f>
        <v>51241041</v>
      </c>
    </row>
    <row r="102" spans="1:17" ht="19.5" customHeight="1" thickBot="1" thickTop="1">
      <c r="A102" s="428" t="s">
        <v>277</v>
      </c>
      <c r="B102" s="429"/>
      <c r="C102" s="429"/>
      <c r="D102" s="429"/>
      <c r="E102" s="430"/>
      <c r="F102" s="362"/>
      <c r="G102" s="389">
        <f aca="true" t="shared" si="9" ref="G102:L102">G92+G12+G101</f>
        <v>226009444</v>
      </c>
      <c r="H102" s="389">
        <f t="shared" si="9"/>
        <v>72635438</v>
      </c>
      <c r="I102" s="389">
        <f t="shared" si="9"/>
        <v>-1273610</v>
      </c>
      <c r="J102" s="389">
        <f t="shared" si="9"/>
        <v>71361828</v>
      </c>
      <c r="K102" s="389">
        <f t="shared" si="9"/>
        <v>56117096</v>
      </c>
      <c r="L102" s="389">
        <f t="shared" si="9"/>
        <v>0</v>
      </c>
      <c r="M102" s="389"/>
      <c r="N102" s="392">
        <f>N92+N12+N101</f>
        <v>10000000</v>
      </c>
      <c r="O102" s="389">
        <f>O92+O12+O101</f>
        <v>5244732</v>
      </c>
      <c r="P102" s="390">
        <f>P92+P4</f>
        <v>0</v>
      </c>
      <c r="Q102" s="160">
        <f>O102+K102+N102</f>
        <v>71361828</v>
      </c>
    </row>
    <row r="103" spans="1:17" ht="9" customHeight="1" thickTop="1">
      <c r="A103" s="302"/>
      <c r="B103" s="302"/>
      <c r="C103" s="302"/>
      <c r="D103" s="302"/>
      <c r="E103" s="302"/>
      <c r="F103" s="303"/>
      <c r="G103" s="304"/>
      <c r="H103" s="304"/>
      <c r="I103" s="304"/>
      <c r="J103" s="304"/>
      <c r="K103" s="304"/>
      <c r="L103" s="304"/>
      <c r="M103" s="304"/>
      <c r="N103" s="304"/>
      <c r="O103" s="304"/>
      <c r="P103" s="305"/>
      <c r="Q103" s="160"/>
    </row>
    <row r="104" spans="1:17" ht="30.75" customHeight="1">
      <c r="A104" s="419" t="s">
        <v>243</v>
      </c>
      <c r="B104" s="420"/>
      <c r="C104" s="420"/>
      <c r="D104" s="420"/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420"/>
      <c r="P104" s="420"/>
      <c r="Q104" s="160"/>
    </row>
    <row r="105" spans="1:17" ht="18" customHeight="1">
      <c r="A105" s="313"/>
      <c r="B105" s="313"/>
      <c r="C105" s="313"/>
      <c r="D105" s="313"/>
      <c r="E105" s="313"/>
      <c r="F105" s="314"/>
      <c r="G105" s="315"/>
      <c r="H105" s="315"/>
      <c r="I105" s="315"/>
      <c r="J105" s="315"/>
      <c r="K105" s="315"/>
      <c r="L105" s="315"/>
      <c r="M105" s="315"/>
      <c r="N105" s="315"/>
      <c r="O105" s="315"/>
      <c r="P105" s="316"/>
      <c r="Q105" s="160"/>
    </row>
    <row r="106" spans="1:17" ht="22.5" customHeight="1">
      <c r="A106" s="306"/>
      <c r="B106" s="306"/>
      <c r="C106" s="306"/>
      <c r="D106" s="306"/>
      <c r="E106" s="307"/>
      <c r="F106" s="308"/>
      <c r="G106" s="309"/>
      <c r="H106" s="310"/>
      <c r="I106" s="310"/>
      <c r="J106" s="310"/>
      <c r="K106" s="310"/>
      <c r="L106" s="311"/>
      <c r="M106" s="311"/>
      <c r="N106" s="312"/>
      <c r="O106" s="312"/>
      <c r="P106" s="152"/>
      <c r="Q106" s="160">
        <f>H102+I102</f>
        <v>71361828</v>
      </c>
    </row>
    <row r="107" spans="8:10" ht="4.5" customHeight="1">
      <c r="H107" s="216"/>
      <c r="I107" s="216"/>
      <c r="J107" s="216"/>
    </row>
    <row r="108" spans="1:17" ht="25.5" customHeight="1">
      <c r="A108" s="416"/>
      <c r="B108" s="416"/>
      <c r="C108" s="416"/>
      <c r="D108" s="416"/>
      <c r="E108" s="416"/>
      <c r="F108" s="416"/>
      <c r="G108" s="416"/>
      <c r="H108" s="159"/>
      <c r="I108" s="159"/>
      <c r="J108" s="159"/>
      <c r="K108" s="154"/>
      <c r="L108" s="156"/>
      <c r="M108" s="156"/>
      <c r="N108" s="156"/>
      <c r="O108" s="156"/>
      <c r="P108" s="156"/>
      <c r="Q108" s="149"/>
    </row>
    <row r="109" spans="1:17" ht="13.5" customHeight="1">
      <c r="A109" s="155"/>
      <c r="B109" s="157"/>
      <c r="C109" s="157"/>
      <c r="D109" s="157"/>
      <c r="E109" s="158"/>
      <c r="F109" s="158"/>
      <c r="G109" s="158"/>
      <c r="H109" s="158"/>
      <c r="I109" s="158"/>
      <c r="J109" s="158"/>
      <c r="K109" s="154"/>
      <c r="L109" s="156"/>
      <c r="M109" s="156"/>
      <c r="N109" s="156"/>
      <c r="O109" s="156"/>
      <c r="P109" s="156"/>
      <c r="Q109" s="149"/>
    </row>
    <row r="110" spans="1:17" ht="13.5" customHeight="1">
      <c r="A110" s="155"/>
      <c r="B110" s="157"/>
      <c r="C110" s="157"/>
      <c r="D110" s="157"/>
      <c r="E110" s="158"/>
      <c r="F110" s="158"/>
      <c r="G110" s="158"/>
      <c r="H110" s="158"/>
      <c r="I110" s="158"/>
      <c r="J110" s="158"/>
      <c r="K110" s="154"/>
      <c r="L110" s="156"/>
      <c r="M110" s="156"/>
      <c r="N110" s="156"/>
      <c r="O110" s="156"/>
      <c r="P110" s="156"/>
      <c r="Q110" s="149"/>
    </row>
    <row r="111" spans="1:16" ht="13.5" customHeight="1">
      <c r="A111" s="155"/>
      <c r="B111" s="157"/>
      <c r="C111" s="157"/>
      <c r="D111" s="157"/>
      <c r="E111" s="157"/>
      <c r="F111" s="157"/>
      <c r="G111" s="157"/>
      <c r="H111" s="157"/>
      <c r="I111" s="157"/>
      <c r="J111" s="157"/>
      <c r="K111" s="154"/>
      <c r="L111" s="154"/>
      <c r="M111" s="154"/>
      <c r="N111" s="154"/>
      <c r="O111" s="154"/>
      <c r="P111" s="154"/>
    </row>
  </sheetData>
  <sheetProtection/>
  <mergeCells count="109">
    <mergeCell ref="C83:D83"/>
    <mergeCell ref="C46:D46"/>
    <mergeCell ref="A6:O6"/>
    <mergeCell ref="G8:G10"/>
    <mergeCell ref="N9:N10"/>
    <mergeCell ref="L9:L10"/>
    <mergeCell ref="A8:A10"/>
    <mergeCell ref="B8:B10"/>
    <mergeCell ref="J8:J10"/>
    <mergeCell ref="I8:I10"/>
    <mergeCell ref="H8:H10"/>
    <mergeCell ref="E8:E10"/>
    <mergeCell ref="C8:D10"/>
    <mergeCell ref="F8:F10"/>
    <mergeCell ref="C11:D11"/>
    <mergeCell ref="C81:D81"/>
    <mergeCell ref="C80:D80"/>
    <mergeCell ref="C30:D30"/>
    <mergeCell ref="C50:D50"/>
    <mergeCell ref="C71:D71"/>
    <mergeCell ref="C23:D23"/>
    <mergeCell ref="C21:D21"/>
    <mergeCell ref="C16:D16"/>
    <mergeCell ref="C53:D53"/>
    <mergeCell ref="C33:D33"/>
    <mergeCell ref="C13:D13"/>
    <mergeCell ref="C14:D14"/>
    <mergeCell ref="C15:D15"/>
    <mergeCell ref="C25:D25"/>
    <mergeCell ref="A104:P104"/>
    <mergeCell ref="K9:K10"/>
    <mergeCell ref="K8:O8"/>
    <mergeCell ref="C20:D20"/>
    <mergeCell ref="F41:F43"/>
    <mergeCell ref="A102:E102"/>
    <mergeCell ref="P41:P43"/>
    <mergeCell ref="C22:D22"/>
    <mergeCell ref="C17:D17"/>
    <mergeCell ref="C12:D12"/>
    <mergeCell ref="C36:D36"/>
    <mergeCell ref="A108:G108"/>
    <mergeCell ref="A41:A43"/>
    <mergeCell ref="B41:B43"/>
    <mergeCell ref="C89:D89"/>
    <mergeCell ref="C77:D77"/>
    <mergeCell ref="C76:D76"/>
    <mergeCell ref="C55:D55"/>
    <mergeCell ref="C69:D69"/>
    <mergeCell ref="C58:D58"/>
    <mergeCell ref="C72:D72"/>
    <mergeCell ref="C48:D48"/>
    <mergeCell ref="C61:D61"/>
    <mergeCell ref="C62:D62"/>
    <mergeCell ref="E41:E43"/>
    <mergeCell ref="C40:D40"/>
    <mergeCell ref="C49:D49"/>
    <mergeCell ref="C68:D68"/>
    <mergeCell ref="C52:D52"/>
    <mergeCell ref="C45:D45"/>
    <mergeCell ref="C18:D18"/>
    <mergeCell ref="C24:D24"/>
    <mergeCell ref="C37:D37"/>
    <mergeCell ref="C38:D38"/>
    <mergeCell ref="C29:D29"/>
    <mergeCell ref="C39:D39"/>
    <mergeCell ref="C31:D31"/>
    <mergeCell ref="C32:D32"/>
    <mergeCell ref="C35:D35"/>
    <mergeCell ref="C28:D28"/>
    <mergeCell ref="C99:D99"/>
    <mergeCell ref="P8:P10"/>
    <mergeCell ref="O9:O10"/>
    <mergeCell ref="C86:D86"/>
    <mergeCell ref="C90:D90"/>
    <mergeCell ref="C26:D26"/>
    <mergeCell ref="C27:D27"/>
    <mergeCell ref="C51:D51"/>
    <mergeCell ref="C56:D56"/>
    <mergeCell ref="C54:D54"/>
    <mergeCell ref="C78:D78"/>
    <mergeCell ref="C64:D64"/>
    <mergeCell ref="C84:D84"/>
    <mergeCell ref="C74:D74"/>
    <mergeCell ref="C100:D100"/>
    <mergeCell ref="C93:D93"/>
    <mergeCell ref="C94:D94"/>
    <mergeCell ref="C95:D95"/>
    <mergeCell ref="C96:D96"/>
    <mergeCell ref="C98:D98"/>
    <mergeCell ref="C67:D67"/>
    <mergeCell ref="C97:D97"/>
    <mergeCell ref="C65:D65"/>
    <mergeCell ref="C57:D57"/>
    <mergeCell ref="C82:D82"/>
    <mergeCell ref="C87:D87"/>
    <mergeCell ref="C75:D75"/>
    <mergeCell ref="C91:D91"/>
    <mergeCell ref="C63:D63"/>
    <mergeCell ref="C88:D88"/>
    <mergeCell ref="C70:D70"/>
    <mergeCell ref="C79:D79"/>
    <mergeCell ref="C34:D34"/>
    <mergeCell ref="M9:M10"/>
    <mergeCell ref="C85:D85"/>
    <mergeCell ref="C44:D44"/>
    <mergeCell ref="C73:D73"/>
    <mergeCell ref="C19:D19"/>
    <mergeCell ref="C66:D66"/>
    <mergeCell ref="C47:D47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80" t="s">
        <v>93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82" t="s">
        <v>1</v>
      </c>
      <c r="B10" s="483" t="s">
        <v>0</v>
      </c>
      <c r="C10" s="483" t="s">
        <v>7</v>
      </c>
      <c r="D10" s="483" t="s">
        <v>8</v>
      </c>
      <c r="E10" s="484" t="s">
        <v>9</v>
      </c>
      <c r="F10" s="450" t="s">
        <v>96</v>
      </c>
      <c r="G10" s="455" t="s">
        <v>98</v>
      </c>
      <c r="H10" s="433" t="s">
        <v>86</v>
      </c>
      <c r="I10" s="455"/>
      <c r="J10" s="455"/>
      <c r="K10" s="455"/>
      <c r="L10" s="455"/>
      <c r="M10" s="455"/>
      <c r="N10" s="455"/>
      <c r="O10" s="455"/>
      <c r="P10" s="458"/>
    </row>
    <row r="11" spans="1:16" s="2" customFormat="1" ht="12.75" customHeight="1" thickBot="1">
      <c r="A11" s="482"/>
      <c r="B11" s="483"/>
      <c r="C11" s="483"/>
      <c r="D11" s="483"/>
      <c r="E11" s="484"/>
      <c r="F11" s="453"/>
      <c r="G11" s="456"/>
      <c r="H11" s="459">
        <v>2003</v>
      </c>
      <c r="I11" s="460"/>
      <c r="J11" s="460"/>
      <c r="K11" s="460"/>
      <c r="L11" s="460"/>
      <c r="M11" s="461"/>
      <c r="N11" s="462">
        <v>2004</v>
      </c>
      <c r="O11" s="463"/>
      <c r="P11" s="5">
        <v>2005</v>
      </c>
    </row>
    <row r="12" spans="1:16" s="2" customFormat="1" ht="9.75" customHeight="1" thickTop="1">
      <c r="A12" s="482"/>
      <c r="B12" s="483"/>
      <c r="C12" s="483"/>
      <c r="D12" s="483"/>
      <c r="E12" s="484"/>
      <c r="F12" s="453"/>
      <c r="G12" s="456"/>
      <c r="H12" s="464" t="s">
        <v>95</v>
      </c>
      <c r="I12" s="435" t="s">
        <v>13</v>
      </c>
      <c r="J12" s="457"/>
      <c r="K12" s="457"/>
      <c r="L12" s="457"/>
      <c r="M12" s="466"/>
      <c r="N12" s="455" t="s">
        <v>16</v>
      </c>
      <c r="O12" s="467"/>
      <c r="P12" s="483" t="s">
        <v>16</v>
      </c>
    </row>
    <row r="13" spans="1:16" s="2" customFormat="1" ht="9.75" customHeight="1">
      <c r="A13" s="482"/>
      <c r="B13" s="483"/>
      <c r="C13" s="483"/>
      <c r="D13" s="483"/>
      <c r="E13" s="484"/>
      <c r="F13" s="453"/>
      <c r="G13" s="456"/>
      <c r="H13" s="465"/>
      <c r="I13" s="485" t="s">
        <v>14</v>
      </c>
      <c r="J13" s="484" t="s">
        <v>12</v>
      </c>
      <c r="K13" s="487"/>
      <c r="L13" s="487"/>
      <c r="M13" s="488"/>
      <c r="N13" s="456"/>
      <c r="O13" s="468"/>
      <c r="P13" s="483"/>
    </row>
    <row r="14" spans="1:16" s="2" customFormat="1" ht="29.25">
      <c r="A14" s="482"/>
      <c r="B14" s="483"/>
      <c r="C14" s="483"/>
      <c r="D14" s="483"/>
      <c r="E14" s="484"/>
      <c r="F14" s="454"/>
      <c r="G14" s="457"/>
      <c r="H14" s="465"/>
      <c r="I14" s="486"/>
      <c r="J14" s="34" t="s">
        <v>10</v>
      </c>
      <c r="K14" s="34" t="s">
        <v>11</v>
      </c>
      <c r="L14" s="484" t="s">
        <v>15</v>
      </c>
      <c r="M14" s="488"/>
      <c r="N14" s="457"/>
      <c r="O14" s="469"/>
      <c r="P14" s="483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74">
        <v>12</v>
      </c>
      <c r="M15" s="475"/>
      <c r="N15" s="476">
        <v>13</v>
      </c>
      <c r="O15" s="477"/>
      <c r="P15" s="48">
        <v>14</v>
      </c>
    </row>
    <row r="16" spans="1:16" ht="10.5" hidden="1" thickTop="1">
      <c r="A16" s="478">
        <v>1</v>
      </c>
      <c r="B16" s="478" t="s">
        <v>26</v>
      </c>
      <c r="C16" s="479" t="s">
        <v>27</v>
      </c>
      <c r="D16" s="478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73"/>
      <c r="B17" s="473"/>
      <c r="C17" s="471"/>
      <c r="D17" s="473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72">
        <v>2</v>
      </c>
      <c r="B18" s="472" t="s">
        <v>6</v>
      </c>
      <c r="C18" s="470" t="s">
        <v>105</v>
      </c>
      <c r="D18" s="472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73"/>
      <c r="B19" s="473"/>
      <c r="C19" s="471"/>
      <c r="D19" s="473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72">
        <v>3</v>
      </c>
      <c r="B20" s="472" t="s">
        <v>81</v>
      </c>
      <c r="C20" s="470" t="s">
        <v>107</v>
      </c>
      <c r="D20" s="472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73"/>
      <c r="B21" s="473"/>
      <c r="C21" s="471"/>
      <c r="D21" s="473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72">
        <v>4</v>
      </c>
      <c r="B22" s="472" t="s">
        <v>26</v>
      </c>
      <c r="C22" s="470" t="s">
        <v>28</v>
      </c>
      <c r="D22" s="472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73"/>
      <c r="B23" s="473"/>
      <c r="C23" s="471"/>
      <c r="D23" s="473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72">
        <v>5</v>
      </c>
      <c r="B24" s="478" t="s">
        <v>26</v>
      </c>
      <c r="C24" s="479" t="s">
        <v>104</v>
      </c>
      <c r="D24" s="478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73"/>
      <c r="B25" s="473"/>
      <c r="C25" s="471"/>
      <c r="D25" s="473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72">
        <v>6</v>
      </c>
      <c r="B26" s="478" t="s">
        <v>26</v>
      </c>
      <c r="C26" s="479" t="s">
        <v>29</v>
      </c>
      <c r="D26" s="478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73"/>
      <c r="B27" s="473"/>
      <c r="C27" s="471"/>
      <c r="D27" s="473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72">
        <v>7</v>
      </c>
      <c r="B28" s="478" t="s">
        <v>6</v>
      </c>
      <c r="C28" s="479" t="s">
        <v>130</v>
      </c>
      <c r="D28" s="478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73"/>
      <c r="B29" s="473"/>
      <c r="C29" s="471"/>
      <c r="D29" s="473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72">
        <v>8</v>
      </c>
      <c r="B30" s="478" t="s">
        <v>26</v>
      </c>
      <c r="C30" s="479" t="s">
        <v>31</v>
      </c>
      <c r="D30" s="478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78"/>
      <c r="B31" s="478"/>
      <c r="C31" s="479"/>
      <c r="D31" s="478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73"/>
      <c r="B32" s="473"/>
      <c r="C32" s="471"/>
      <c r="D32" s="473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72">
        <v>9</v>
      </c>
      <c r="B33" s="472" t="s">
        <v>6</v>
      </c>
      <c r="C33" s="470" t="s">
        <v>30</v>
      </c>
      <c r="D33" s="472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73"/>
      <c r="B34" s="489"/>
      <c r="C34" s="489"/>
      <c r="D34" s="489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72">
        <v>10</v>
      </c>
      <c r="B35" s="478" t="s">
        <v>26</v>
      </c>
      <c r="C35" s="479" t="s">
        <v>33</v>
      </c>
      <c r="D35" s="478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73"/>
      <c r="B36" s="473"/>
      <c r="C36" s="471"/>
      <c r="D36" s="473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72">
        <v>11</v>
      </c>
      <c r="B37" s="478" t="s">
        <v>26</v>
      </c>
      <c r="C37" s="479" t="s">
        <v>88</v>
      </c>
      <c r="D37" s="478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73"/>
      <c r="B38" s="473"/>
      <c r="C38" s="471"/>
      <c r="D38" s="473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72">
        <v>12</v>
      </c>
      <c r="B39" s="478" t="s">
        <v>26</v>
      </c>
      <c r="C39" s="479" t="s">
        <v>3</v>
      </c>
      <c r="D39" s="478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73"/>
      <c r="B40" s="473"/>
      <c r="C40" s="471"/>
      <c r="D40" s="473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72">
        <v>13</v>
      </c>
      <c r="B41" s="478" t="s">
        <v>26</v>
      </c>
      <c r="C41" s="479" t="s">
        <v>34</v>
      </c>
      <c r="D41" s="478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73"/>
      <c r="B42" s="473"/>
      <c r="C42" s="471"/>
      <c r="D42" s="473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72">
        <v>14</v>
      </c>
      <c r="B43" s="478" t="s">
        <v>26</v>
      </c>
      <c r="C43" s="479" t="s">
        <v>62</v>
      </c>
      <c r="D43" s="478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73"/>
      <c r="B44" s="473"/>
      <c r="C44" s="471"/>
      <c r="D44" s="473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72">
        <v>15</v>
      </c>
      <c r="B45" s="478" t="s">
        <v>26</v>
      </c>
      <c r="C45" s="479" t="s">
        <v>35</v>
      </c>
      <c r="D45" s="478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73"/>
      <c r="B46" s="473"/>
      <c r="C46" s="471"/>
      <c r="D46" s="473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72">
        <v>16</v>
      </c>
      <c r="B47" s="478" t="s">
        <v>26</v>
      </c>
      <c r="C47" s="479" t="s">
        <v>4</v>
      </c>
      <c r="D47" s="478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78"/>
      <c r="B48" s="478"/>
      <c r="C48" s="479"/>
      <c r="D48" s="478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78" t="s">
        <v>1</v>
      </c>
      <c r="B52" s="453" t="s">
        <v>0</v>
      </c>
      <c r="C52" s="453" t="s">
        <v>7</v>
      </c>
      <c r="D52" s="453" t="s">
        <v>8</v>
      </c>
      <c r="E52" s="434" t="s">
        <v>9</v>
      </c>
      <c r="F52" s="453" t="s">
        <v>96</v>
      </c>
      <c r="G52" s="456" t="s">
        <v>98</v>
      </c>
      <c r="H52" s="434" t="s">
        <v>86</v>
      </c>
      <c r="I52" s="456"/>
      <c r="J52" s="456"/>
      <c r="K52" s="456"/>
      <c r="L52" s="456"/>
      <c r="M52" s="456"/>
      <c r="N52" s="456"/>
      <c r="O52" s="456"/>
      <c r="P52" s="490"/>
    </row>
    <row r="53" spans="1:16" s="2" customFormat="1" ht="12.75" customHeight="1" hidden="1" thickBot="1">
      <c r="A53" s="478"/>
      <c r="B53" s="453"/>
      <c r="C53" s="453"/>
      <c r="D53" s="453"/>
      <c r="E53" s="434"/>
      <c r="F53" s="453"/>
      <c r="G53" s="456"/>
      <c r="H53" s="459">
        <v>2003</v>
      </c>
      <c r="I53" s="460"/>
      <c r="J53" s="460"/>
      <c r="K53" s="460"/>
      <c r="L53" s="460"/>
      <c r="M53" s="461"/>
      <c r="N53" s="491">
        <v>2004</v>
      </c>
      <c r="O53" s="463"/>
      <c r="P53" s="5">
        <v>2005</v>
      </c>
    </row>
    <row r="54" spans="1:16" s="2" customFormat="1" ht="9.75" customHeight="1" hidden="1" thickTop="1">
      <c r="A54" s="478"/>
      <c r="B54" s="453"/>
      <c r="C54" s="453"/>
      <c r="D54" s="453"/>
      <c r="E54" s="434"/>
      <c r="F54" s="453"/>
      <c r="G54" s="456"/>
      <c r="H54" s="464" t="s">
        <v>95</v>
      </c>
      <c r="I54" s="492" t="s">
        <v>13</v>
      </c>
      <c r="J54" s="493"/>
      <c r="K54" s="493"/>
      <c r="L54" s="493"/>
      <c r="M54" s="494"/>
      <c r="N54" s="495" t="s">
        <v>16</v>
      </c>
      <c r="O54" s="458"/>
      <c r="P54" s="450" t="s">
        <v>16</v>
      </c>
    </row>
    <row r="55" spans="1:16" s="2" customFormat="1" ht="9.75" customHeight="1" hidden="1">
      <c r="A55" s="478"/>
      <c r="B55" s="453"/>
      <c r="C55" s="453"/>
      <c r="D55" s="453"/>
      <c r="E55" s="434"/>
      <c r="F55" s="453"/>
      <c r="G55" s="456"/>
      <c r="H55" s="465"/>
      <c r="I55" s="485" t="s">
        <v>14</v>
      </c>
      <c r="J55" s="484" t="s">
        <v>12</v>
      </c>
      <c r="K55" s="487"/>
      <c r="L55" s="487"/>
      <c r="M55" s="488"/>
      <c r="N55" s="496"/>
      <c r="O55" s="490"/>
      <c r="P55" s="453"/>
    </row>
    <row r="56" spans="1:16" s="2" customFormat="1" ht="29.25" hidden="1">
      <c r="A56" s="473"/>
      <c r="B56" s="454"/>
      <c r="C56" s="454"/>
      <c r="D56" s="454"/>
      <c r="E56" s="435"/>
      <c r="F56" s="454"/>
      <c r="G56" s="457"/>
      <c r="H56" s="465"/>
      <c r="I56" s="486"/>
      <c r="J56" s="34" t="s">
        <v>10</v>
      </c>
      <c r="K56" s="34" t="s">
        <v>11</v>
      </c>
      <c r="L56" s="484" t="s">
        <v>15</v>
      </c>
      <c r="M56" s="488"/>
      <c r="N56" s="497"/>
      <c r="O56" s="498"/>
      <c r="P56" s="454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74">
        <v>12</v>
      </c>
      <c r="M57" s="475"/>
      <c r="N57" s="476">
        <v>13</v>
      </c>
      <c r="O57" s="477"/>
      <c r="P57" s="48">
        <v>14</v>
      </c>
    </row>
    <row r="58" spans="1:16" ht="10.5" hidden="1" thickTop="1">
      <c r="A58" s="478">
        <v>17</v>
      </c>
      <c r="B58" s="478" t="s">
        <v>26</v>
      </c>
      <c r="C58" s="479" t="s">
        <v>5</v>
      </c>
      <c r="D58" s="478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73"/>
      <c r="B59" s="473"/>
      <c r="C59" s="471"/>
      <c r="D59" s="473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72">
        <v>18</v>
      </c>
      <c r="B60" s="472" t="s">
        <v>6</v>
      </c>
      <c r="C60" s="470" t="s">
        <v>36</v>
      </c>
      <c r="D60" s="472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73"/>
      <c r="B61" s="473"/>
      <c r="C61" s="471"/>
      <c r="D61" s="473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78">
        <v>19</v>
      </c>
      <c r="B62" s="478" t="s">
        <v>6</v>
      </c>
      <c r="C62" s="479" t="s">
        <v>91</v>
      </c>
      <c r="D62" s="478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78"/>
      <c r="B63" s="478"/>
      <c r="C63" s="479"/>
      <c r="D63" s="478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535" t="s">
        <v>131</v>
      </c>
      <c r="B64" s="536"/>
      <c r="C64" s="505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537"/>
      <c r="B65" s="538"/>
      <c r="C65" s="507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539" t="s">
        <v>133</v>
      </c>
      <c r="B66" s="540"/>
      <c r="C66" s="543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99">
        <f t="shared" si="0"/>
        <v>1699278</v>
      </c>
      <c r="M66" s="500"/>
      <c r="N66" s="501">
        <f>SUM(N16,N18,N20,N22,N24,N26,N28,N30,N33,N35,N37,N39,N41,N43,N45,N47,N58,N60,N62)</f>
        <v>4004000</v>
      </c>
      <c r="O66" s="502"/>
      <c r="P66" s="148">
        <f>SUM(P16,P18,P20,P22,P24,P26,P28,P30,P33,P35,P37,P39,P41,P43,P45,P47,P58,P60,P62)</f>
        <v>300000</v>
      </c>
    </row>
    <row r="67" spans="1:16" ht="9.75" customHeight="1" thickBot="1">
      <c r="A67" s="541"/>
      <c r="B67" s="542"/>
      <c r="C67" s="527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503">
        <f>SUM(N17,N19,N21,N23,N25,N27,N29,N31,N32,N34,N36,N38,N40,N42,N44,N46,N48,N59,N61,N63)</f>
        <v>10620000</v>
      </c>
      <c r="O67" s="504"/>
      <c r="P67" s="87">
        <f>SUM(P17,P19,P21,P23,P25,P27,P29,P31,P32,P34,P36,P38,P40,P42,P44,P46,P48,P59,P61,P63)</f>
        <v>1400000</v>
      </c>
    </row>
    <row r="68" spans="1:16" ht="9.75" hidden="1">
      <c r="A68" s="472">
        <v>20</v>
      </c>
      <c r="B68" s="472" t="s">
        <v>2</v>
      </c>
      <c r="C68" s="470" t="s">
        <v>37</v>
      </c>
      <c r="D68" s="472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73"/>
      <c r="B69" s="473"/>
      <c r="C69" s="471"/>
      <c r="D69" s="473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72">
        <v>21</v>
      </c>
      <c r="B70" s="472" t="s">
        <v>2</v>
      </c>
      <c r="C70" s="470" t="s">
        <v>38</v>
      </c>
      <c r="D70" s="472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73"/>
      <c r="B71" s="473"/>
      <c r="C71" s="471"/>
      <c r="D71" s="473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72">
        <v>22</v>
      </c>
      <c r="B72" s="478" t="s">
        <v>2</v>
      </c>
      <c r="C72" s="470" t="s">
        <v>39</v>
      </c>
      <c r="D72" s="472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73"/>
      <c r="B73" s="473"/>
      <c r="C73" s="471"/>
      <c r="D73" s="473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72">
        <v>23</v>
      </c>
      <c r="B74" s="478" t="s">
        <v>2</v>
      </c>
      <c r="C74" s="470" t="s">
        <v>19</v>
      </c>
      <c r="D74" s="472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73"/>
      <c r="B75" s="473"/>
      <c r="C75" s="471"/>
      <c r="D75" s="473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72">
        <v>24</v>
      </c>
      <c r="B76" s="478" t="s">
        <v>2</v>
      </c>
      <c r="C76" s="470" t="s">
        <v>40</v>
      </c>
      <c r="D76" s="472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73"/>
      <c r="B77" s="473"/>
      <c r="C77" s="471"/>
      <c r="D77" s="473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72">
        <v>25</v>
      </c>
      <c r="B78" s="478" t="s">
        <v>2</v>
      </c>
      <c r="C78" s="470" t="s">
        <v>63</v>
      </c>
      <c r="D78" s="472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73"/>
      <c r="B79" s="473"/>
      <c r="C79" s="471"/>
      <c r="D79" s="473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72">
        <v>26</v>
      </c>
      <c r="B80" s="478" t="s">
        <v>6</v>
      </c>
      <c r="C80" s="479" t="s">
        <v>41</v>
      </c>
      <c r="D80" s="478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73"/>
      <c r="B81" s="473"/>
      <c r="C81" s="471"/>
      <c r="D81" s="473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72">
        <v>27</v>
      </c>
      <c r="B82" s="478" t="s">
        <v>6</v>
      </c>
      <c r="C82" s="479" t="s">
        <v>42</v>
      </c>
      <c r="D82" s="478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73"/>
      <c r="B83" s="473"/>
      <c r="C83" s="471"/>
      <c r="D83" s="473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72">
        <v>28</v>
      </c>
      <c r="B84" s="478" t="s">
        <v>6</v>
      </c>
      <c r="C84" s="479" t="s">
        <v>43</v>
      </c>
      <c r="D84" s="478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73"/>
      <c r="B85" s="473"/>
      <c r="C85" s="471"/>
      <c r="D85" s="473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72">
        <v>29</v>
      </c>
      <c r="B86" s="478" t="s">
        <v>6</v>
      </c>
      <c r="C86" s="479" t="s">
        <v>109</v>
      </c>
      <c r="D86" s="478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73"/>
      <c r="B87" s="473"/>
      <c r="C87" s="471"/>
      <c r="D87" s="473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72">
        <v>30</v>
      </c>
      <c r="B88" s="472" t="s">
        <v>6</v>
      </c>
      <c r="C88" s="470" t="s">
        <v>44</v>
      </c>
      <c r="D88" s="472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73"/>
      <c r="B89" s="473"/>
      <c r="C89" s="471"/>
      <c r="D89" s="473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72">
        <v>31</v>
      </c>
      <c r="B90" s="472" t="s">
        <v>6</v>
      </c>
      <c r="C90" s="470" t="s">
        <v>46</v>
      </c>
      <c r="D90" s="472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73"/>
      <c r="B91" s="473"/>
      <c r="C91" s="471"/>
      <c r="D91" s="473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72">
        <v>32</v>
      </c>
      <c r="B92" s="472" t="s">
        <v>6</v>
      </c>
      <c r="C92" s="470" t="s">
        <v>64</v>
      </c>
      <c r="D92" s="472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73"/>
      <c r="B93" s="473"/>
      <c r="C93" s="471"/>
      <c r="D93" s="473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72">
        <v>33</v>
      </c>
      <c r="B94" s="472" t="s">
        <v>6</v>
      </c>
      <c r="C94" s="470" t="s">
        <v>65</v>
      </c>
      <c r="D94" s="472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73"/>
      <c r="B95" s="473"/>
      <c r="C95" s="471"/>
      <c r="D95" s="473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72">
        <v>34</v>
      </c>
      <c r="B96" s="478" t="s">
        <v>6</v>
      </c>
      <c r="C96" s="470" t="s">
        <v>49</v>
      </c>
      <c r="D96" s="472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73"/>
      <c r="B97" s="473"/>
      <c r="C97" s="489"/>
      <c r="D97" s="489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72">
        <v>35</v>
      </c>
      <c r="B98" s="478" t="s">
        <v>6</v>
      </c>
      <c r="C98" s="470" t="s">
        <v>51</v>
      </c>
      <c r="D98" s="472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73"/>
      <c r="B99" s="473"/>
      <c r="C99" s="489"/>
      <c r="D99" s="489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72">
        <v>36</v>
      </c>
      <c r="B100" s="472" t="s">
        <v>6</v>
      </c>
      <c r="C100" s="470" t="s">
        <v>66</v>
      </c>
      <c r="D100" s="472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78"/>
      <c r="B101" s="478"/>
      <c r="C101" s="479"/>
      <c r="D101" s="478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78" t="s">
        <v>1</v>
      </c>
      <c r="B105" s="453" t="s">
        <v>0</v>
      </c>
      <c r="C105" s="453" t="s">
        <v>7</v>
      </c>
      <c r="D105" s="453" t="s">
        <v>8</v>
      </c>
      <c r="E105" s="434" t="s">
        <v>9</v>
      </c>
      <c r="F105" s="453" t="s">
        <v>96</v>
      </c>
      <c r="G105" s="456" t="s">
        <v>98</v>
      </c>
      <c r="H105" s="434" t="s">
        <v>86</v>
      </c>
      <c r="I105" s="456"/>
      <c r="J105" s="456"/>
      <c r="K105" s="456"/>
      <c r="L105" s="456"/>
      <c r="M105" s="456"/>
      <c r="N105" s="456"/>
      <c r="O105" s="456"/>
      <c r="P105" s="490"/>
    </row>
    <row r="106" spans="1:16" s="2" customFormat="1" ht="12.75" customHeight="1" hidden="1" thickBot="1">
      <c r="A106" s="478"/>
      <c r="B106" s="453"/>
      <c r="C106" s="453"/>
      <c r="D106" s="453"/>
      <c r="E106" s="434"/>
      <c r="F106" s="453"/>
      <c r="G106" s="456"/>
      <c r="H106" s="459">
        <v>2003</v>
      </c>
      <c r="I106" s="460"/>
      <c r="J106" s="460"/>
      <c r="K106" s="460"/>
      <c r="L106" s="460"/>
      <c r="M106" s="461"/>
      <c r="N106" s="491">
        <v>2004</v>
      </c>
      <c r="O106" s="463"/>
      <c r="P106" s="5">
        <v>2005</v>
      </c>
    </row>
    <row r="107" spans="1:16" s="2" customFormat="1" ht="9.75" customHeight="1" hidden="1" thickTop="1">
      <c r="A107" s="478"/>
      <c r="B107" s="453"/>
      <c r="C107" s="453"/>
      <c r="D107" s="453"/>
      <c r="E107" s="434"/>
      <c r="F107" s="453"/>
      <c r="G107" s="456"/>
      <c r="H107" s="464" t="s">
        <v>95</v>
      </c>
      <c r="I107" s="492" t="s">
        <v>13</v>
      </c>
      <c r="J107" s="493"/>
      <c r="K107" s="493"/>
      <c r="L107" s="493"/>
      <c r="M107" s="494"/>
      <c r="N107" s="495" t="s">
        <v>16</v>
      </c>
      <c r="O107" s="458"/>
      <c r="P107" s="450" t="s">
        <v>16</v>
      </c>
    </row>
    <row r="108" spans="1:16" s="2" customFormat="1" ht="9.75" customHeight="1" hidden="1">
      <c r="A108" s="478"/>
      <c r="B108" s="453"/>
      <c r="C108" s="453"/>
      <c r="D108" s="453"/>
      <c r="E108" s="434"/>
      <c r="F108" s="453"/>
      <c r="G108" s="456"/>
      <c r="H108" s="465"/>
      <c r="I108" s="485" t="s">
        <v>14</v>
      </c>
      <c r="J108" s="484" t="s">
        <v>12</v>
      </c>
      <c r="K108" s="487"/>
      <c r="L108" s="487"/>
      <c r="M108" s="488"/>
      <c r="N108" s="496"/>
      <c r="O108" s="490"/>
      <c r="P108" s="453"/>
    </row>
    <row r="109" spans="1:16" s="2" customFormat="1" ht="29.25" hidden="1">
      <c r="A109" s="473"/>
      <c r="B109" s="454"/>
      <c r="C109" s="454"/>
      <c r="D109" s="454"/>
      <c r="E109" s="435"/>
      <c r="F109" s="454"/>
      <c r="G109" s="457"/>
      <c r="H109" s="465"/>
      <c r="I109" s="486"/>
      <c r="J109" s="34" t="s">
        <v>10</v>
      </c>
      <c r="K109" s="34" t="s">
        <v>11</v>
      </c>
      <c r="L109" s="484" t="s">
        <v>15</v>
      </c>
      <c r="M109" s="488"/>
      <c r="N109" s="497"/>
      <c r="O109" s="498"/>
      <c r="P109" s="454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74">
        <v>12</v>
      </c>
      <c r="M110" s="475"/>
      <c r="N110" s="476">
        <v>13</v>
      </c>
      <c r="O110" s="477"/>
      <c r="P110" s="48">
        <v>14</v>
      </c>
    </row>
    <row r="111" spans="1:16" ht="9.75" customHeight="1" hidden="1" thickTop="1">
      <c r="A111" s="478">
        <v>37</v>
      </c>
      <c r="B111" s="478" t="s">
        <v>6</v>
      </c>
      <c r="C111" s="479" t="s">
        <v>47</v>
      </c>
      <c r="D111" s="478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73"/>
      <c r="B112" s="473"/>
      <c r="C112" s="471"/>
      <c r="D112" s="473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72">
        <v>38</v>
      </c>
      <c r="B113" s="472" t="s">
        <v>6</v>
      </c>
      <c r="C113" s="470" t="s">
        <v>48</v>
      </c>
      <c r="D113" s="472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73"/>
      <c r="B114" s="473"/>
      <c r="C114" s="471"/>
      <c r="D114" s="473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72">
        <v>39</v>
      </c>
      <c r="B115" s="478" t="s">
        <v>6</v>
      </c>
      <c r="C115" s="470" t="s">
        <v>50</v>
      </c>
      <c r="D115" s="472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73"/>
      <c r="B116" s="473"/>
      <c r="C116" s="489"/>
      <c r="D116" s="489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72">
        <v>40</v>
      </c>
      <c r="B117" s="478" t="s">
        <v>6</v>
      </c>
      <c r="C117" s="479" t="s">
        <v>68</v>
      </c>
      <c r="D117" s="478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73"/>
      <c r="B118" s="478"/>
      <c r="C118" s="479"/>
      <c r="D118" s="478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72">
        <v>41</v>
      </c>
      <c r="B119" s="472" t="s">
        <v>81</v>
      </c>
      <c r="C119" s="470" t="s">
        <v>82</v>
      </c>
      <c r="D119" s="472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73"/>
      <c r="B120" s="473"/>
      <c r="C120" s="471"/>
      <c r="D120" s="473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72">
        <v>42</v>
      </c>
      <c r="B121" s="478" t="s">
        <v>6</v>
      </c>
      <c r="C121" s="479" t="s">
        <v>67</v>
      </c>
      <c r="D121" s="478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73"/>
      <c r="B122" s="473"/>
      <c r="C122" s="471"/>
      <c r="D122" s="478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505" t="s">
        <v>135</v>
      </c>
      <c r="B123" s="506"/>
      <c r="C123" s="50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507"/>
      <c r="B124" s="508"/>
      <c r="C124" s="51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513" t="s">
        <v>136</v>
      </c>
      <c r="B125" s="514"/>
      <c r="C125" s="51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99">
        <f t="shared" si="1"/>
        <v>0</v>
      </c>
      <c r="M125" s="500"/>
      <c r="N125" s="502">
        <f>SUM(N68,N70,N72,N74,N76,N78,N80,N82,N84,N86,N88,N90,N92,N94,N96,N98,N100,N111,N113,N115,N117,N119,N121)</f>
        <v>4399000</v>
      </c>
      <c r="O125" s="519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515"/>
      <c r="B126" s="516"/>
      <c r="C126" s="51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522">
        <f>SUM(N69,N71,N73,N75,N77,N79,N81,N83,N85,N87,N89,N91,N93,N95,N97,N99,N101,N112,N114,N116,N118,N120,N122)</f>
        <v>0</v>
      </c>
      <c r="O126" s="523"/>
      <c r="P126" s="119">
        <f>SUM(P69,P71,P73,P75,P77,P79,P81,P83,P85,P87,P89,P91,P93,P95,P97,P99,P101,P112,P114,P116,P118,P120,P122)</f>
        <v>0</v>
      </c>
    </row>
    <row r="127" spans="1:16" ht="9.75" hidden="1">
      <c r="A127" s="478">
        <v>43</v>
      </c>
      <c r="B127" s="478" t="s">
        <v>2</v>
      </c>
      <c r="C127" s="479" t="s">
        <v>89</v>
      </c>
      <c r="D127" s="478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73"/>
      <c r="B128" s="473"/>
      <c r="C128" s="471"/>
      <c r="D128" s="473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78">
        <v>44</v>
      </c>
      <c r="B129" s="478" t="s">
        <v>6</v>
      </c>
      <c r="C129" s="479" t="s">
        <v>75</v>
      </c>
      <c r="D129" s="478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73"/>
      <c r="B130" s="473"/>
      <c r="C130" s="471"/>
      <c r="D130" s="478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505" t="s">
        <v>139</v>
      </c>
      <c r="B131" s="506"/>
      <c r="C131" s="524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507"/>
      <c r="B132" s="508"/>
      <c r="C132" s="525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513" t="s">
        <v>141</v>
      </c>
      <c r="B133" s="514"/>
      <c r="C133" s="526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517">
        <f t="shared" si="2"/>
        <v>0</v>
      </c>
      <c r="M133" s="518"/>
      <c r="N133" s="502">
        <f>SUM(N127,N129)</f>
        <v>429000</v>
      </c>
      <c r="O133" s="519"/>
      <c r="P133" s="148">
        <f>SUM(P127,P129)</f>
        <v>5700000</v>
      </c>
    </row>
    <row r="134" spans="1:16" ht="9.75" customHeight="1" thickBot="1">
      <c r="A134" s="515"/>
      <c r="B134" s="516"/>
      <c r="C134" s="527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520">
        <f>SUM(N128,N130)</f>
        <v>0</v>
      </c>
      <c r="O134" s="521"/>
      <c r="P134" s="87">
        <f>SUM(P128,P130)</f>
        <v>0</v>
      </c>
    </row>
    <row r="135" spans="1:16" ht="9.75" hidden="1">
      <c r="A135" s="478">
        <v>45</v>
      </c>
      <c r="B135" s="478" t="s">
        <v>6</v>
      </c>
      <c r="C135" s="479" t="s">
        <v>99</v>
      </c>
      <c r="D135" s="478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73"/>
      <c r="B136" s="473"/>
      <c r="C136" s="471"/>
      <c r="D136" s="473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78">
        <v>46</v>
      </c>
      <c r="B137" s="478" t="s">
        <v>6</v>
      </c>
      <c r="C137" s="479" t="s">
        <v>77</v>
      </c>
      <c r="D137" s="478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73"/>
      <c r="B138" s="473"/>
      <c r="C138" s="471"/>
      <c r="D138" s="473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505" t="s">
        <v>143</v>
      </c>
      <c r="B139" s="506"/>
      <c r="C139" s="524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507"/>
      <c r="B140" s="508"/>
      <c r="C140" s="525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513" t="s">
        <v>145</v>
      </c>
      <c r="B141" s="514"/>
      <c r="C141" s="526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99">
        <f t="shared" si="3"/>
        <v>0</v>
      </c>
      <c r="M141" s="500"/>
      <c r="N141" s="528">
        <f>SUM(N135,N137)</f>
        <v>100000</v>
      </c>
      <c r="O141" s="529"/>
      <c r="P141" s="78">
        <f>SUM(P135,P137)</f>
        <v>0</v>
      </c>
    </row>
    <row r="142" spans="1:16" ht="9.75" customHeight="1" thickBot="1">
      <c r="A142" s="515"/>
      <c r="B142" s="516"/>
      <c r="C142" s="527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520">
        <f>SUM(N136,N138)</f>
        <v>0</v>
      </c>
      <c r="O142" s="521"/>
      <c r="P142" s="87">
        <f>SUM(P136,P138)</f>
        <v>0</v>
      </c>
    </row>
    <row r="143" spans="1:16" ht="9.75" hidden="1">
      <c r="A143" s="478">
        <v>47</v>
      </c>
      <c r="B143" s="478" t="s">
        <v>6</v>
      </c>
      <c r="C143" s="479" t="s">
        <v>92</v>
      </c>
      <c r="D143" s="478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73"/>
      <c r="B144" s="473"/>
      <c r="C144" s="471"/>
      <c r="D144" s="473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78">
        <v>48</v>
      </c>
      <c r="B145" s="478" t="s">
        <v>6</v>
      </c>
      <c r="C145" s="479" t="s">
        <v>100</v>
      </c>
      <c r="D145" s="478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73"/>
      <c r="B146" s="473"/>
      <c r="C146" s="471"/>
      <c r="D146" s="473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505" t="s">
        <v>147</v>
      </c>
      <c r="B147" s="506"/>
      <c r="C147" s="524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507"/>
      <c r="B148" s="508"/>
      <c r="C148" s="525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513" t="s">
        <v>148</v>
      </c>
      <c r="B149" s="514"/>
      <c r="C149" s="526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99">
        <f t="shared" si="4"/>
        <v>0</v>
      </c>
      <c r="M149" s="500"/>
      <c r="N149" s="528">
        <f>SUM(N143,N145)</f>
        <v>0</v>
      </c>
      <c r="O149" s="529"/>
      <c r="P149" s="78">
        <f>SUM(P143,P145)</f>
        <v>0</v>
      </c>
    </row>
    <row r="150" spans="1:16" ht="9.75" customHeight="1" thickBot="1">
      <c r="A150" s="515"/>
      <c r="B150" s="516"/>
      <c r="C150" s="527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520">
        <f>SUM(N144,N146)</f>
        <v>0</v>
      </c>
      <c r="O150" s="521"/>
      <c r="P150" s="87">
        <f>SUM(P144,P146)</f>
        <v>0</v>
      </c>
    </row>
    <row r="151" spans="1:16" ht="9.75" hidden="1">
      <c r="A151" s="472">
        <v>49</v>
      </c>
      <c r="B151" s="472" t="s">
        <v>6</v>
      </c>
      <c r="C151" s="470" t="s">
        <v>69</v>
      </c>
      <c r="D151" s="472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73"/>
      <c r="B152" s="473"/>
      <c r="C152" s="471"/>
      <c r="D152" s="473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72">
        <v>50</v>
      </c>
      <c r="B153" s="472" t="s">
        <v>2</v>
      </c>
      <c r="C153" s="470" t="s">
        <v>20</v>
      </c>
      <c r="D153" s="472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73"/>
      <c r="B154" s="473"/>
      <c r="C154" s="471"/>
      <c r="D154" s="473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72">
        <v>51</v>
      </c>
      <c r="B155" s="478" t="s">
        <v>2</v>
      </c>
      <c r="C155" s="479" t="s">
        <v>53</v>
      </c>
      <c r="D155" s="478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73"/>
      <c r="B156" s="473"/>
      <c r="C156" s="471"/>
      <c r="D156" s="473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72">
        <v>52</v>
      </c>
      <c r="B157" s="478" t="s">
        <v>2</v>
      </c>
      <c r="C157" s="479" t="s">
        <v>21</v>
      </c>
      <c r="D157" s="478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73"/>
      <c r="B158" s="473"/>
      <c r="C158" s="471"/>
      <c r="D158" s="473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72">
        <v>53</v>
      </c>
      <c r="B159" s="472" t="s">
        <v>2</v>
      </c>
      <c r="C159" s="470" t="s">
        <v>70</v>
      </c>
      <c r="D159" s="472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73"/>
      <c r="B160" s="473"/>
      <c r="C160" s="471"/>
      <c r="D160" s="473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78" t="s">
        <v>1</v>
      </c>
      <c r="B164" s="453" t="s">
        <v>0</v>
      </c>
      <c r="C164" s="453" t="s">
        <v>7</v>
      </c>
      <c r="D164" s="453" t="s">
        <v>8</v>
      </c>
      <c r="E164" s="434" t="s">
        <v>9</v>
      </c>
      <c r="F164" s="453" t="s">
        <v>96</v>
      </c>
      <c r="G164" s="456" t="s">
        <v>98</v>
      </c>
      <c r="H164" s="434" t="s">
        <v>86</v>
      </c>
      <c r="I164" s="456"/>
      <c r="J164" s="456"/>
      <c r="K164" s="456"/>
      <c r="L164" s="456"/>
      <c r="M164" s="456"/>
      <c r="N164" s="456"/>
      <c r="O164" s="456"/>
      <c r="P164" s="490"/>
    </row>
    <row r="165" spans="1:16" s="2" customFormat="1" ht="12.75" customHeight="1" hidden="1" thickBot="1">
      <c r="A165" s="478"/>
      <c r="B165" s="453"/>
      <c r="C165" s="453"/>
      <c r="D165" s="453"/>
      <c r="E165" s="434"/>
      <c r="F165" s="453"/>
      <c r="G165" s="456"/>
      <c r="H165" s="459">
        <v>2003</v>
      </c>
      <c r="I165" s="460"/>
      <c r="J165" s="460"/>
      <c r="K165" s="460"/>
      <c r="L165" s="460"/>
      <c r="M165" s="461"/>
      <c r="N165" s="491">
        <v>2004</v>
      </c>
      <c r="O165" s="463"/>
      <c r="P165" s="5">
        <v>2005</v>
      </c>
    </row>
    <row r="166" spans="1:16" s="2" customFormat="1" ht="9.75" customHeight="1" hidden="1" thickTop="1">
      <c r="A166" s="478"/>
      <c r="B166" s="453"/>
      <c r="C166" s="453"/>
      <c r="D166" s="453"/>
      <c r="E166" s="434"/>
      <c r="F166" s="453"/>
      <c r="G166" s="456"/>
      <c r="H166" s="464" t="s">
        <v>95</v>
      </c>
      <c r="I166" s="492" t="s">
        <v>13</v>
      </c>
      <c r="J166" s="493"/>
      <c r="K166" s="493"/>
      <c r="L166" s="493"/>
      <c r="M166" s="494"/>
      <c r="N166" s="495" t="s">
        <v>16</v>
      </c>
      <c r="O166" s="458"/>
      <c r="P166" s="450" t="s">
        <v>16</v>
      </c>
    </row>
    <row r="167" spans="1:16" s="2" customFormat="1" ht="9.75" customHeight="1" hidden="1">
      <c r="A167" s="478"/>
      <c r="B167" s="453"/>
      <c r="C167" s="453"/>
      <c r="D167" s="453"/>
      <c r="E167" s="434"/>
      <c r="F167" s="453"/>
      <c r="G167" s="456"/>
      <c r="H167" s="465"/>
      <c r="I167" s="485" t="s">
        <v>14</v>
      </c>
      <c r="J167" s="484" t="s">
        <v>12</v>
      </c>
      <c r="K167" s="487"/>
      <c r="L167" s="487"/>
      <c r="M167" s="488"/>
      <c r="N167" s="496"/>
      <c r="O167" s="490"/>
      <c r="P167" s="453"/>
    </row>
    <row r="168" spans="1:16" s="2" customFormat="1" ht="29.25" hidden="1">
      <c r="A168" s="473"/>
      <c r="B168" s="454"/>
      <c r="C168" s="454"/>
      <c r="D168" s="454"/>
      <c r="E168" s="435"/>
      <c r="F168" s="454"/>
      <c r="G168" s="457"/>
      <c r="H168" s="465"/>
      <c r="I168" s="486"/>
      <c r="J168" s="34" t="s">
        <v>10</v>
      </c>
      <c r="K168" s="34" t="s">
        <v>11</v>
      </c>
      <c r="L168" s="484" t="s">
        <v>15</v>
      </c>
      <c r="M168" s="488"/>
      <c r="N168" s="497"/>
      <c r="O168" s="498"/>
      <c r="P168" s="454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74">
        <v>12</v>
      </c>
      <c r="M169" s="475"/>
      <c r="N169" s="476">
        <v>13</v>
      </c>
      <c r="O169" s="477"/>
      <c r="P169" s="48">
        <v>14</v>
      </c>
    </row>
    <row r="170" spans="1:16" ht="10.5" hidden="1" thickTop="1">
      <c r="A170" s="478">
        <v>54</v>
      </c>
      <c r="B170" s="478" t="s">
        <v>2</v>
      </c>
      <c r="C170" s="479" t="s">
        <v>83</v>
      </c>
      <c r="D170" s="478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73"/>
      <c r="B171" s="473"/>
      <c r="C171" s="471"/>
      <c r="D171" s="473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505" t="s">
        <v>150</v>
      </c>
      <c r="B172" s="506"/>
      <c r="C172" s="524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507"/>
      <c r="B173" s="508"/>
      <c r="C173" s="525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513" t="s">
        <v>152</v>
      </c>
      <c r="B174" s="514"/>
      <c r="C174" s="526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99">
        <f t="shared" si="5"/>
        <v>200000</v>
      </c>
      <c r="M174" s="500"/>
      <c r="N174" s="528">
        <f>SUM(N151,N153,N155,N157,N159,N170)</f>
        <v>7000000</v>
      </c>
      <c r="O174" s="529"/>
      <c r="P174" s="78">
        <f>SUM(P151,P153,P155,P157,P159,P170)</f>
        <v>1200000</v>
      </c>
    </row>
    <row r="175" spans="1:16" ht="9.75" customHeight="1" thickBot="1">
      <c r="A175" s="515"/>
      <c r="B175" s="516"/>
      <c r="C175" s="527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520">
        <f>SUM(N152,N154,N156,N158,N160,N171)</f>
        <v>0</v>
      </c>
      <c r="O175" s="521"/>
      <c r="P175" s="87">
        <f>SUM(P152,P154,P156,P158,P160,P171)</f>
        <v>0</v>
      </c>
    </row>
    <row r="176" spans="1:16" ht="9.75" hidden="1">
      <c r="A176" s="472">
        <v>55</v>
      </c>
      <c r="B176" s="478" t="s">
        <v>6</v>
      </c>
      <c r="C176" s="479" t="s">
        <v>102</v>
      </c>
      <c r="D176" s="478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73"/>
      <c r="B177" s="473"/>
      <c r="C177" s="471"/>
      <c r="D177" s="473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513" t="s">
        <v>154</v>
      </c>
      <c r="B178" s="514"/>
      <c r="C178" s="526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99">
        <f t="shared" si="6"/>
        <v>0</v>
      </c>
      <c r="M178" s="500"/>
      <c r="N178" s="528">
        <f>SUM(N176)</f>
        <v>0</v>
      </c>
      <c r="O178" s="529"/>
      <c r="P178" s="78">
        <f>SUM(P176)</f>
        <v>0</v>
      </c>
    </row>
    <row r="179" spans="1:16" ht="9.75" customHeight="1" thickBot="1">
      <c r="A179" s="515"/>
      <c r="B179" s="516"/>
      <c r="C179" s="527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520">
        <f>SUM(N177)</f>
        <v>0</v>
      </c>
      <c r="O179" s="521"/>
      <c r="P179" s="87">
        <f>SUM(P177)</f>
        <v>0</v>
      </c>
    </row>
    <row r="180" spans="1:16" ht="9.75">
      <c r="A180" s="478">
        <v>56</v>
      </c>
      <c r="B180" s="478" t="s">
        <v>2</v>
      </c>
      <c r="C180" s="479" t="s">
        <v>101</v>
      </c>
      <c r="D180" s="478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73"/>
      <c r="B181" s="473"/>
      <c r="C181" s="471"/>
      <c r="D181" s="473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505" t="s">
        <v>156</v>
      </c>
      <c r="B182" s="506"/>
      <c r="C182" s="50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507"/>
      <c r="B183" s="508"/>
      <c r="C183" s="51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99">
        <f t="shared" si="7"/>
        <v>0</v>
      </c>
      <c r="M184" s="500"/>
      <c r="N184" s="528">
        <f>SUM(N180)</f>
        <v>0</v>
      </c>
      <c r="O184" s="529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520">
        <f>SUM(N181)</f>
        <v>0</v>
      </c>
      <c r="O185" s="521"/>
      <c r="P185" s="87">
        <f>SUM(P181)</f>
        <v>0</v>
      </c>
    </row>
    <row r="186" spans="1:16" ht="9.75">
      <c r="A186" s="478">
        <v>57</v>
      </c>
      <c r="B186" s="478" t="s">
        <v>6</v>
      </c>
      <c r="C186" s="479" t="s">
        <v>110</v>
      </c>
      <c r="D186" s="478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73"/>
      <c r="B187" s="473"/>
      <c r="C187" s="471"/>
      <c r="D187" s="473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505" t="s">
        <v>150</v>
      </c>
      <c r="B188" s="506"/>
      <c r="C188" s="524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507"/>
      <c r="B189" s="508"/>
      <c r="C189" s="525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530" t="s">
        <v>111</v>
      </c>
      <c r="B190" s="531"/>
      <c r="C190" s="532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99">
        <f t="shared" si="8"/>
        <v>0</v>
      </c>
      <c r="M190" s="500"/>
      <c r="N190" s="528">
        <f>SUM(N186)</f>
        <v>0</v>
      </c>
      <c r="O190" s="529"/>
      <c r="P190" s="78">
        <f>SUM(P186)</f>
        <v>0</v>
      </c>
    </row>
    <row r="191" spans="1:16" ht="9.75" customHeight="1" thickBot="1">
      <c r="A191" s="533"/>
      <c r="B191" s="534"/>
      <c r="C191" s="521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520">
        <f>SUM(N187)</f>
        <v>0</v>
      </c>
      <c r="O191" s="521"/>
      <c r="P191" s="87">
        <f>SUM(P187)</f>
        <v>0</v>
      </c>
    </row>
    <row r="192" spans="1:16" ht="9.75">
      <c r="A192" s="478">
        <v>58</v>
      </c>
      <c r="B192" s="478" t="s">
        <v>2</v>
      </c>
      <c r="C192" s="479" t="s">
        <v>90</v>
      </c>
      <c r="D192" s="478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73"/>
      <c r="B193" s="473"/>
      <c r="C193" s="471"/>
      <c r="D193" s="473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505" t="s">
        <v>150</v>
      </c>
      <c r="B194" s="506"/>
      <c r="C194" s="524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507"/>
      <c r="B195" s="508"/>
      <c r="C195" s="525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530" t="s">
        <v>22</v>
      </c>
      <c r="B196" s="531"/>
      <c r="C196" s="532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99">
        <v>0</v>
      </c>
      <c r="M196" s="500"/>
      <c r="N196" s="528">
        <f>N192</f>
        <v>3000000</v>
      </c>
      <c r="O196" s="529"/>
      <c r="P196" s="78">
        <f>SUM(P192)</f>
        <v>0</v>
      </c>
    </row>
    <row r="197" spans="1:16" ht="9.75" customHeight="1" thickBot="1">
      <c r="A197" s="533"/>
      <c r="B197" s="534"/>
      <c r="C197" s="521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522">
        <f>N193</f>
        <v>0</v>
      </c>
      <c r="O197" s="523"/>
      <c r="P197" s="119">
        <f>SUM(P193)</f>
        <v>0</v>
      </c>
    </row>
    <row r="198" spans="1:16" ht="9.75">
      <c r="A198" s="478">
        <v>59</v>
      </c>
      <c r="B198" s="478" t="s">
        <v>6</v>
      </c>
      <c r="C198" s="479" t="s">
        <v>71</v>
      </c>
      <c r="D198" s="478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73"/>
      <c r="B199" s="473"/>
      <c r="C199" s="471"/>
      <c r="D199" s="473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72">
        <v>60</v>
      </c>
      <c r="B200" s="478" t="s">
        <v>6</v>
      </c>
      <c r="C200" s="479" t="s">
        <v>57</v>
      </c>
      <c r="D200" s="478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73"/>
      <c r="B201" s="473"/>
      <c r="C201" s="471"/>
      <c r="D201" s="473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78">
        <v>61</v>
      </c>
      <c r="B202" s="478" t="s">
        <v>6</v>
      </c>
      <c r="C202" s="479" t="s">
        <v>72</v>
      </c>
      <c r="D202" s="478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73"/>
      <c r="B203" s="473"/>
      <c r="C203" s="471"/>
      <c r="D203" s="473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72">
        <v>62</v>
      </c>
      <c r="B204" s="478" t="s">
        <v>6</v>
      </c>
      <c r="C204" s="479" t="s">
        <v>58</v>
      </c>
      <c r="D204" s="478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73"/>
      <c r="B205" s="473"/>
      <c r="C205" s="471"/>
      <c r="D205" s="473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78">
        <v>63</v>
      </c>
      <c r="B206" s="478" t="s">
        <v>6</v>
      </c>
      <c r="C206" s="479" t="s">
        <v>59</v>
      </c>
      <c r="D206" s="478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73"/>
      <c r="B207" s="473"/>
      <c r="C207" s="471"/>
      <c r="D207" s="473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72">
        <v>64</v>
      </c>
      <c r="B208" s="472" t="s">
        <v>6</v>
      </c>
      <c r="C208" s="470" t="s">
        <v>87</v>
      </c>
      <c r="D208" s="472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73"/>
      <c r="B209" s="473"/>
      <c r="C209" s="471"/>
      <c r="D209" s="473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78">
        <v>65</v>
      </c>
      <c r="B210" s="478" t="s">
        <v>6</v>
      </c>
      <c r="C210" s="479" t="s">
        <v>73</v>
      </c>
      <c r="D210" s="478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73"/>
      <c r="B211" s="473"/>
      <c r="C211" s="471"/>
      <c r="D211" s="473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72">
        <v>66</v>
      </c>
      <c r="B212" s="478" t="s">
        <v>6</v>
      </c>
      <c r="C212" s="479" t="s">
        <v>74</v>
      </c>
      <c r="D212" s="478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73"/>
      <c r="B213" s="473"/>
      <c r="C213" s="471"/>
      <c r="D213" s="473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78">
        <v>67</v>
      </c>
      <c r="B214" s="478" t="s">
        <v>6</v>
      </c>
      <c r="C214" s="479" t="s">
        <v>60</v>
      </c>
      <c r="D214" s="478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73"/>
      <c r="B215" s="473"/>
      <c r="C215" s="471"/>
      <c r="D215" s="473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72">
        <v>68</v>
      </c>
      <c r="B216" s="478" t="s">
        <v>6</v>
      </c>
      <c r="C216" s="479" t="s">
        <v>61</v>
      </c>
      <c r="D216" s="478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73"/>
      <c r="B217" s="473"/>
      <c r="C217" s="471"/>
      <c r="D217" s="473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78">
        <v>69</v>
      </c>
      <c r="B218" s="478" t="s">
        <v>6</v>
      </c>
      <c r="C218" s="479" t="s">
        <v>55</v>
      </c>
      <c r="D218" s="478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78"/>
      <c r="B219" s="478"/>
      <c r="C219" s="479"/>
      <c r="D219" s="478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78" t="s">
        <v>1</v>
      </c>
      <c r="B223" s="453" t="s">
        <v>0</v>
      </c>
      <c r="C223" s="453" t="s">
        <v>7</v>
      </c>
      <c r="D223" s="453" t="s">
        <v>8</v>
      </c>
      <c r="E223" s="434" t="s">
        <v>9</v>
      </c>
      <c r="F223" s="453" t="s">
        <v>96</v>
      </c>
      <c r="G223" s="456" t="s">
        <v>98</v>
      </c>
      <c r="H223" s="434" t="s">
        <v>86</v>
      </c>
      <c r="I223" s="456"/>
      <c r="J223" s="456"/>
      <c r="K223" s="456"/>
      <c r="L223" s="456"/>
      <c r="M223" s="456"/>
      <c r="N223" s="456"/>
      <c r="O223" s="456"/>
      <c r="P223" s="490"/>
    </row>
    <row r="224" spans="1:16" s="2" customFormat="1" ht="12.75" customHeight="1" thickBot="1">
      <c r="A224" s="478"/>
      <c r="B224" s="453"/>
      <c r="C224" s="453"/>
      <c r="D224" s="453"/>
      <c r="E224" s="434"/>
      <c r="F224" s="453"/>
      <c r="G224" s="456"/>
      <c r="H224" s="459">
        <v>2003</v>
      </c>
      <c r="I224" s="460"/>
      <c r="J224" s="460"/>
      <c r="K224" s="460"/>
      <c r="L224" s="460"/>
      <c r="M224" s="461"/>
      <c r="N224" s="491">
        <v>2004</v>
      </c>
      <c r="O224" s="463"/>
      <c r="P224" s="5">
        <v>2005</v>
      </c>
    </row>
    <row r="225" spans="1:16" s="2" customFormat="1" ht="9.75" customHeight="1" thickTop="1">
      <c r="A225" s="478"/>
      <c r="B225" s="453"/>
      <c r="C225" s="453"/>
      <c r="D225" s="453"/>
      <c r="E225" s="434"/>
      <c r="F225" s="453"/>
      <c r="G225" s="456"/>
      <c r="H225" s="464" t="s">
        <v>95</v>
      </c>
      <c r="I225" s="492" t="s">
        <v>13</v>
      </c>
      <c r="J225" s="493"/>
      <c r="K225" s="493"/>
      <c r="L225" s="493"/>
      <c r="M225" s="494"/>
      <c r="N225" s="495" t="s">
        <v>16</v>
      </c>
      <c r="O225" s="458"/>
      <c r="P225" s="450" t="s">
        <v>16</v>
      </c>
    </row>
    <row r="226" spans="1:16" s="2" customFormat="1" ht="9.75" customHeight="1">
      <c r="A226" s="478"/>
      <c r="B226" s="453"/>
      <c r="C226" s="453"/>
      <c r="D226" s="453"/>
      <c r="E226" s="434"/>
      <c r="F226" s="453"/>
      <c r="G226" s="456"/>
      <c r="H226" s="465"/>
      <c r="I226" s="485" t="s">
        <v>14</v>
      </c>
      <c r="J226" s="484" t="s">
        <v>12</v>
      </c>
      <c r="K226" s="487"/>
      <c r="L226" s="487"/>
      <c r="M226" s="488"/>
      <c r="N226" s="496"/>
      <c r="O226" s="490"/>
      <c r="P226" s="453"/>
    </row>
    <row r="227" spans="1:16" s="2" customFormat="1" ht="29.25">
      <c r="A227" s="473"/>
      <c r="B227" s="454"/>
      <c r="C227" s="454"/>
      <c r="D227" s="454"/>
      <c r="E227" s="435"/>
      <c r="F227" s="454"/>
      <c r="G227" s="457"/>
      <c r="H227" s="465"/>
      <c r="I227" s="486"/>
      <c r="J227" s="34" t="s">
        <v>10</v>
      </c>
      <c r="K227" s="34" t="s">
        <v>11</v>
      </c>
      <c r="L227" s="484" t="s">
        <v>15</v>
      </c>
      <c r="M227" s="488"/>
      <c r="N227" s="497"/>
      <c r="O227" s="498"/>
      <c r="P227" s="454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74">
        <v>12</v>
      </c>
      <c r="M228" s="475"/>
      <c r="N228" s="476">
        <v>13</v>
      </c>
      <c r="O228" s="477"/>
      <c r="P228" s="48">
        <v>14</v>
      </c>
    </row>
    <row r="229" spans="1:16" ht="10.5" thickTop="1">
      <c r="A229" s="478">
        <v>70</v>
      </c>
      <c r="B229" s="478" t="s">
        <v>6</v>
      </c>
      <c r="C229" s="479" t="s">
        <v>56</v>
      </c>
      <c r="D229" s="478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73"/>
      <c r="B230" s="473"/>
      <c r="C230" s="471"/>
      <c r="D230" s="473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78">
        <v>71</v>
      </c>
      <c r="B231" s="478" t="s">
        <v>6</v>
      </c>
      <c r="C231" s="479" t="s">
        <v>103</v>
      </c>
      <c r="D231" s="478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73"/>
      <c r="B232" s="473"/>
      <c r="C232" s="471"/>
      <c r="D232" s="473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530" t="s">
        <v>23</v>
      </c>
      <c r="B233" s="531"/>
      <c r="C233" s="532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99">
        <f t="shared" si="10"/>
        <v>40000</v>
      </c>
      <c r="M233" s="500"/>
      <c r="N233" s="528">
        <f>SUM(N198,N200,N202,N204,N206,N208,N210,N212,N214,N216,N218,N229,N231)</f>
        <v>583000</v>
      </c>
      <c r="O233" s="529"/>
      <c r="P233" s="78">
        <f>SUM(P198,P200,P202,P204,P206,P208,P210,P212,P214,P216,P218,P229,P231)</f>
        <v>0</v>
      </c>
    </row>
    <row r="234" spans="1:16" ht="9.75" customHeight="1" thickBot="1">
      <c r="A234" s="533"/>
      <c r="B234" s="534"/>
      <c r="C234" s="521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520">
        <f>SUM(N199,N201,N203,N205,N207,N209,N211,N213,N215,N217,N219,N230,N232)</f>
        <v>0</v>
      </c>
      <c r="O234" s="521"/>
      <c r="P234" s="87">
        <f>SUM(P199,P201,P203,P205,P207,P209,P211,P213,P215,P217,P219,P230,P232)</f>
        <v>0</v>
      </c>
    </row>
    <row r="235" spans="1:16" ht="9.75">
      <c r="A235" s="472">
        <v>72</v>
      </c>
      <c r="B235" s="478" t="s">
        <v>6</v>
      </c>
      <c r="C235" s="479" t="s">
        <v>84</v>
      </c>
      <c r="D235" s="478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73"/>
      <c r="B236" s="473"/>
      <c r="C236" s="471"/>
      <c r="D236" s="473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78">
        <v>73</v>
      </c>
      <c r="B237" s="478" t="s">
        <v>6</v>
      </c>
      <c r="C237" s="479" t="s">
        <v>106</v>
      </c>
      <c r="D237" s="478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73"/>
      <c r="B238" s="473"/>
      <c r="C238" s="471"/>
      <c r="D238" s="473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530" t="s">
        <v>85</v>
      </c>
      <c r="B239" s="531"/>
      <c r="C239" s="532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99">
        <f t="shared" si="11"/>
        <v>0</v>
      </c>
      <c r="M239" s="500"/>
      <c r="N239" s="528">
        <f>SUM(N235,N237)</f>
        <v>40000</v>
      </c>
      <c r="O239" s="529"/>
      <c r="P239" s="78">
        <f>SUM(P235,P237)</f>
        <v>0</v>
      </c>
    </row>
    <row r="240" spans="1:16" ht="9.75" customHeight="1" thickBot="1">
      <c r="A240" s="544"/>
      <c r="B240" s="545"/>
      <c r="C240" s="546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547">
        <f>SUM(N236,N238)</f>
        <v>0</v>
      </c>
      <c r="O240" s="546"/>
      <c r="P240" s="133">
        <f>SUM(P236,P238)</f>
        <v>0</v>
      </c>
    </row>
    <row r="241" spans="1:16" ht="13.5" customHeight="1" thickTop="1">
      <c r="A241" s="548" t="s">
        <v>25</v>
      </c>
      <c r="B241" s="549"/>
      <c r="C241" s="550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554">
        <f>SUM(L190,L66,L125,L133,L141,L149,L174,L178,L184,L196,L233,L239)</f>
        <v>1939278</v>
      </c>
      <c r="M241" s="555"/>
      <c r="N241" s="556">
        <f>SUM(N190,N66,N125,N133,N141,N149,N174,N178,N184,N196,N233,N239)</f>
        <v>19555000</v>
      </c>
      <c r="O241" s="557"/>
      <c r="P241" s="56">
        <f>SUM(P66,P125,P190,P133,P141,P149,P174,P178,P184,P196,P233,P239)</f>
        <v>8200000</v>
      </c>
    </row>
    <row r="242" spans="1:16" ht="13.5" customHeight="1" thickBot="1">
      <c r="A242" s="551"/>
      <c r="B242" s="552"/>
      <c r="C242" s="553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558">
        <f>SUM(N67,N126,N134,N142,N191,N150,N175,N179,N185,N197,N234,N240)</f>
        <v>10620000</v>
      </c>
      <c r="O242" s="559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N149:O149"/>
    <mergeCell ref="A147:B148"/>
    <mergeCell ref="C147:C148"/>
    <mergeCell ref="A149:B150"/>
    <mergeCell ref="C149:C150"/>
    <mergeCell ref="N150:O150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B111:B112"/>
    <mergeCell ref="C111:C112"/>
    <mergeCell ref="D111:D112"/>
    <mergeCell ref="A113:A114"/>
    <mergeCell ref="B113:B114"/>
    <mergeCell ref="C113:C114"/>
    <mergeCell ref="D113:D114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F10:F14"/>
    <mergeCell ref="G10:G14"/>
    <mergeCell ref="H10:P10"/>
    <mergeCell ref="H11:M11"/>
    <mergeCell ref="N11:O11"/>
    <mergeCell ref="H12:H14"/>
    <mergeCell ref="I12:M12"/>
    <mergeCell ref="N12:O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2012-09-06T06:50:58Z</cp:lastPrinted>
  <dcterms:created xsi:type="dcterms:W3CDTF">2002-08-13T10:14:59Z</dcterms:created>
  <dcterms:modified xsi:type="dcterms:W3CDTF">2012-09-10T13:12:48Z</dcterms:modified>
  <cp:category/>
  <cp:version/>
  <cp:contentType/>
  <cp:contentStatus/>
</cp:coreProperties>
</file>