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601" activeTab="0"/>
  </bookViews>
  <sheets>
    <sheet name="szczegolowe" sheetId="1" r:id="rId1"/>
  </sheets>
  <definedNames>
    <definedName name="_xlnm.Print_Area" localSheetId="0">'szczegolowe'!$A$1:$M$214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<sst xmlns="http://schemas.openxmlformats.org/spreadsheetml/2006/main" count="439" uniqueCount="248">
  <si>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</si>
  <si>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</si>
  <si>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</si>
  <si>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</si>
  <si>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</si>
  <si>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</si>
  <si>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</si>
  <si>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</si>
  <si>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</si>
  <si>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Dochody własne</t>
  </si>
  <si>
    <t>z tego</t>
  </si>
  <si>
    <t>Razem wydatki inwestycyjne  (dotacje)</t>
  </si>
  <si>
    <t>Okres realizacji inwestycji</t>
  </si>
  <si>
    <t>Środki o których mowa w art.5 ust.1 pkt 2 i 3 uofp</t>
  </si>
  <si>
    <t>ZOPO</t>
  </si>
  <si>
    <t>Razem dział 010</t>
  </si>
  <si>
    <t>01010</t>
  </si>
  <si>
    <t>UG-PRI</t>
  </si>
  <si>
    <t>Realizacja  Jednostka  Referat</t>
  </si>
  <si>
    <t>UG -PRI</t>
  </si>
  <si>
    <t>RAZEM DZIAŁ 010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</si>
  <si>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</t>
    </r>
  </si>
  <si>
    <t>RAZEM DZIAŁ 600</t>
  </si>
  <si>
    <t>RAZEM DZIAŁ 900</t>
  </si>
  <si>
    <t>RAZEM DZIAŁ 926</t>
  </si>
  <si>
    <t>Razem dział 010  (WPF) w tym:</t>
  </si>
  <si>
    <t>razem rozdz 60016 (WPF) w tym: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</si>
  <si>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</si>
  <si>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dział 010- wydatki jednoroczne</t>
  </si>
  <si>
    <t>dział 010- wydatki WPF</t>
  </si>
  <si>
    <t>dział  600- wydatki jednoroczne</t>
  </si>
  <si>
    <t>dział 600 - wydatki WPF</t>
  </si>
  <si>
    <t>dział  801- wydatki jednoroczne</t>
  </si>
  <si>
    <t>dział 801 - wydatki WPF</t>
  </si>
  <si>
    <t>dział  900 - wydatki jednoroczne</t>
  </si>
  <si>
    <t>Wydatki WPF</t>
  </si>
  <si>
    <t xml:space="preserve">Wydatki jednoroczne </t>
  </si>
  <si>
    <t>dział  926 - wydatki jednoroczne</t>
  </si>
  <si>
    <t>OGÓŁEM    (I + II)  w tym:</t>
  </si>
  <si>
    <t>RAZEM DZIAŁ 700</t>
  </si>
  <si>
    <t>dział  700 - wydatki jednoroczne</t>
  </si>
  <si>
    <t>Razem dział 754</t>
  </si>
  <si>
    <t>2015-2017</t>
  </si>
  <si>
    <t>CS</t>
  </si>
  <si>
    <t>RAZEM DZIAŁ 750</t>
  </si>
  <si>
    <t>UG-Informatyk</t>
  </si>
  <si>
    <r>
      <t>92605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</t>
    </r>
  </si>
  <si>
    <t>92605§ 6060</t>
  </si>
  <si>
    <t xml:space="preserve">Obligacje      </t>
  </si>
  <si>
    <t>Dotacje</t>
  </si>
  <si>
    <t>Pożyczki</t>
  </si>
  <si>
    <t>Łazy - Projekt budowy drogi 26 KDD i 27KDD</t>
  </si>
  <si>
    <t>2016-2017</t>
  </si>
  <si>
    <t>Łoziska - Projekt budowy drogi 33 KDGD</t>
  </si>
  <si>
    <t xml:space="preserve">Wola Mrokowska, Mroków  - Projekt budowy ul. Łącznej i Górskiego </t>
  </si>
  <si>
    <t>Magdalenka - Projekt budowy ul. Gąsek i ul. Koniecznej</t>
  </si>
  <si>
    <t>Razem dział 801</t>
  </si>
  <si>
    <t>Rozdz. 75421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</si>
  <si>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</si>
  <si>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Wólka Kosowska - Aktualizacja projektu i budowa przedszkola</t>
  </si>
  <si>
    <t>2016-2018</t>
  </si>
  <si>
    <t>UG-GGN</t>
  </si>
  <si>
    <t xml:space="preserve">Nowa Wola - Projekt budowy drogi ul. Plonowa na odcinku od drogi dz. nr 22 do ul. Raszyńskiej </t>
  </si>
  <si>
    <t>Regionalne partnerstwo samorządów Mazowsza dla aktywizacji społeczeństwa informatycznego w zakresie e-administracji i geoinformacji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</si>
  <si>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</si>
  <si>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t>Mroków - Przebudowa ośrodka zdrowia z przebudową wewnętrznej instalacji gazowej</t>
  </si>
  <si>
    <t>dział  700 - wydatki WPF</t>
  </si>
  <si>
    <t>Łazy, PGR i Radiostacja Łazy  - Projekt budowy kanalizacji deszczowej ul. Łączności i ul. Rolna</t>
  </si>
  <si>
    <t>Nowa Wola - Projekt budowy drogi dojazdowej o symbolu 16 KDD</t>
  </si>
  <si>
    <t xml:space="preserve">Kolonia Warszawska - Projekt budowy drogi na działce nr 22/4 i Nr 53- I etap </t>
  </si>
  <si>
    <t>UG-RGNK</t>
  </si>
  <si>
    <t xml:space="preserve">Nowa Iwiczna, Stara Iwiczna, Nowa Wola - Projekt rozbudowy ul. Kieleckiej </t>
  </si>
  <si>
    <r>
      <t xml:space="preserve">rozdz. 75412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</si>
  <si>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t>Obrona Cywilna</t>
  </si>
  <si>
    <t xml:space="preserve">Komendant Gminny OSP </t>
  </si>
  <si>
    <t>Lesznowola  - Projekt budowy drogi na działkach nr 99/17 i 99/18 (do budynku komunalno-socjalnego)</t>
  </si>
  <si>
    <t>Budowa kanalizacji w Łoziskach i Jazgarzewszczyźnie oraz w Starej Iwicznej ul. Kolejowa - II etap</t>
  </si>
  <si>
    <t>Wola Mrokowska - Budowa ul. Malowniczej</t>
  </si>
  <si>
    <t xml:space="preserve">Mroków - Budowa ul. Kościelnej </t>
  </si>
  <si>
    <t>Wólka Kosowska - Budowa kanalizacji sanitarnej i wodociągu z przyłączami dz. nr 109/8; 109/9; 109/15; 114/1 i 122/7 przy ul. Nadrzecznej</t>
  </si>
  <si>
    <t>Budowa nowego przebiegu drogi wojewódzkiej nr 721 na odcinku od drogi krajowej nr 7 do skrzyżowania drogi wojewódzkiej nr 721 z ul. Mleczarską w Piasecznie - pomoc finansowa dla Samorządu Województwa Mazowieckiego</t>
  </si>
  <si>
    <t>2015-2018</t>
  </si>
  <si>
    <t>Wólka Kosowska -Projekt budowy drogi o symbolu 21KDL i 20 KDL do działki Nr 59/2 i 60/17</t>
  </si>
  <si>
    <t xml:space="preserve">Kosów - Projekt budowy kanalizacji ul. Podleśnej </t>
  </si>
  <si>
    <t xml:space="preserve">Stefanowo- Budowa kolektora kanalizacyjnego wraz z przyłączami na odcinku od oczyszczalni ścieków w Łazach do ul. Uroczej </t>
  </si>
  <si>
    <t>Nowa Iwiczna - Projekt budowy oświetlenia ul. Jarzębinowej (punkty świetlne)</t>
  </si>
  <si>
    <t xml:space="preserve">Nowa Iwiczna - Projekt budowy szkoły wraz z funkcją Centrum Integracji Społecznej </t>
  </si>
  <si>
    <t>2014-2017</t>
  </si>
  <si>
    <t>Łazy - Projekt i budowa ul. Perłowej</t>
  </si>
  <si>
    <t>Lesznowola - Projekt budowy ul. Poprzecznej</t>
  </si>
  <si>
    <t xml:space="preserve">Lesznowola  - Projekt budowy ulic: Dworkowej, Topolowej i Końcowej </t>
  </si>
  <si>
    <t>Nakłady w roku 2017</t>
  </si>
  <si>
    <t>Nowa Wola - Projekt budowy ul. Storczykowej</t>
  </si>
  <si>
    <t xml:space="preserve">Marysin, Wólka Kosowska i Stefanowo - Projekt budowy ul Krzywej </t>
  </si>
  <si>
    <t>Lesznowola - Budowa klimatyzacji w budynku szkoły</t>
  </si>
  <si>
    <t>Nowa Iwiczna - Rozbudowa szkolnej sieci komputerowej z nadajnikiem</t>
  </si>
  <si>
    <t xml:space="preserve">Łoziska - Projekt budowy wodociągu ul. Fabryczna </t>
  </si>
  <si>
    <t>dział  750 - wydatki jednoroczne</t>
  </si>
  <si>
    <t>75023 § 6060</t>
  </si>
  <si>
    <t>Razem rozdz. 90002 w tym:</t>
  </si>
  <si>
    <t>Zakup analizatora logów do Urządu Gminy</t>
  </si>
  <si>
    <t>Zakup kamer do Urzędu Gminy</t>
  </si>
  <si>
    <t>Zamienie - Zakup samochodu bojowego dla OSP</t>
  </si>
  <si>
    <t xml:space="preserve">Łazy - Zakup zestawów komputerowych do filii szkoły </t>
  </si>
  <si>
    <t xml:space="preserve">Łazy - Zakup kserokopiarki  do filii szkoły </t>
  </si>
  <si>
    <t xml:space="preserve">Mroków - Zakup polerki wysokoobrotowej do szkoły </t>
  </si>
  <si>
    <t xml:space="preserve">Nowa Iwiczna - Zakup kserokopiarki do szkoły </t>
  </si>
  <si>
    <t xml:space="preserve">Mysiadło - Zakup rolet automatycznych na przeszklenie dachowe do szkoły </t>
  </si>
  <si>
    <t>Zakup serwera do Referatu Gospodarki Odpadami</t>
  </si>
  <si>
    <t xml:space="preserve">Razem rozdz. 90015 </t>
  </si>
  <si>
    <t>Wola Mrokowska  - Projekt budowy drogi ul. Granicznej na odcinku od ul. Rejonowej do ul. Krótkiej</t>
  </si>
  <si>
    <t>CS- S</t>
  </si>
  <si>
    <t>ZOPO-S</t>
  </si>
  <si>
    <t xml:space="preserve">Nowa Iwiczna - Zakup rejestratora do monitoringu na terenie szkoły </t>
  </si>
  <si>
    <t xml:space="preserve">Nowa Iwiczna - Zakup sprzętu nagłaśniającego do szkoły </t>
  </si>
  <si>
    <t xml:space="preserve">Lesznowola - Zakup urządzen zabawowych na plac zabaw przy szkole </t>
  </si>
  <si>
    <t>UG-RDM-S</t>
  </si>
  <si>
    <t xml:space="preserve">Garbatka - Zakup wiaty przystankowej na ul. Szerokiej </t>
  </si>
  <si>
    <t xml:space="preserve">Nowa Wola  - Zakup urządzeń zabawowych na gminny plac zabaw  </t>
  </si>
  <si>
    <t xml:space="preserve">Podolszyn  - Zakup urządzeń zabawowych na gminny plac zabaw  </t>
  </si>
  <si>
    <t>Stara Iwiczna   - Zakup urządzeń zabawowych na gminny plac zabaw</t>
  </si>
  <si>
    <t>Władysławów - Zakup kolejki i siłowni na gminny plac zabaw</t>
  </si>
  <si>
    <t xml:space="preserve">Wólka Kosowska   - Zakup urządzeń zabawowych na gminny plac zabaw  </t>
  </si>
  <si>
    <t xml:space="preserve">Zgorzała   - Zakup urządzeń zabawowych na gminny plac zabaw  </t>
  </si>
  <si>
    <t>Marysin - Projekt budowy oświetlenia ul. Karmazynowej   (punkty świetlne)</t>
  </si>
  <si>
    <t>Garbatka - Projekt budowy oświetlenia odcinka ul. Szerokiej - od ul. Postępu do mostu na rzece Utrata  (punkty świetlne)</t>
  </si>
  <si>
    <t>Mysiadło-Budowa wodociągu ul. Borówki</t>
  </si>
  <si>
    <t>Janczewice -Modernizacja placu zabaw  (sztuczna nawierzchnia)</t>
  </si>
  <si>
    <t xml:space="preserve">Wilcza Góra   - Zakup urządzeń zabawowych na gminny plac zabaw </t>
  </si>
  <si>
    <t>Lesznowola - Projekt i budowa budynku komunalno-socjalnego</t>
  </si>
  <si>
    <t>2016-2019</t>
  </si>
  <si>
    <t xml:space="preserve">Stara Iwiczna - Projekt  odwodnienia ul. Słonecznej                      </t>
  </si>
  <si>
    <t>Budowa systemu i alarmowania ludności o zagrożeniach w Powiecie Piaseczyńskim</t>
  </si>
  <si>
    <t xml:space="preserve">Łazy II - Zakup urządzeń do siłowni na gminny plac zabaw przy ul. Lokalnej  </t>
  </si>
  <si>
    <t xml:space="preserve">Łoziska - Zakup urządzeń zabawowych na  dzierżawiony przez gminę plac zabaw </t>
  </si>
  <si>
    <t>Zakup urządzeń na gminne boiska i  gminne place zabaw ogólnodostępne</t>
  </si>
  <si>
    <t>Zakup kontenerów na gminne boiska sportowe ogólnodostępne</t>
  </si>
  <si>
    <t>Zakup sprzętu sportowego, trybun i ławek na gminne boiska ogólnodostępne</t>
  </si>
  <si>
    <t>PLAN WYDATKÓW  MAJĄTKOWYCH   W  2017 ROKU - po zmianach</t>
  </si>
  <si>
    <t>Wola Mrokowska - Budowa odcinka sieci wodociągowej na działkach Nr 54/3, 54/8 i 134</t>
  </si>
  <si>
    <t>Wola Mrokowska - Budowa spinki wodociagowej na działkach Nr 61/1 i 65</t>
  </si>
  <si>
    <t>2017-2018</t>
  </si>
  <si>
    <t>Mysiadło - Badania  geotechniczne na terenach komunalnych</t>
  </si>
  <si>
    <r>
      <t xml:space="preserve">Dział  700 </t>
    </r>
    <r>
      <rPr>
        <b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</t>
    </r>
  </si>
  <si>
    <r>
      <t xml:space="preserve">Dział  700 </t>
    </r>
    <r>
      <rPr>
        <b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 WPF</t>
    </r>
  </si>
  <si>
    <r>
      <t xml:space="preserve">razem rozdz 60016 </t>
    </r>
    <r>
      <rPr>
        <b/>
        <i/>
        <sz val="8"/>
        <rFont val="Calibri"/>
        <family val="2"/>
      </rPr>
      <t>§</t>
    </r>
    <r>
      <rPr>
        <b/>
        <i/>
        <sz val="8"/>
        <rFont val="Cambria"/>
        <family val="1"/>
      </rPr>
      <t xml:space="preserve"> 6060 w tym:</t>
    </r>
  </si>
  <si>
    <r>
      <t xml:space="preserve">razem rozdz 60016 </t>
    </r>
    <r>
      <rPr>
        <b/>
        <i/>
        <sz val="8"/>
        <rFont val="Calibri"/>
        <family val="2"/>
      </rPr>
      <t>§</t>
    </r>
    <r>
      <rPr>
        <b/>
        <i/>
        <sz val="8"/>
        <rFont val="Cambria"/>
        <family val="1"/>
      </rPr>
      <t xml:space="preserve"> 6050 w tym:</t>
    </r>
  </si>
  <si>
    <r>
      <t xml:space="preserve">razem rozdz 60004 </t>
    </r>
    <r>
      <rPr>
        <b/>
        <i/>
        <sz val="8"/>
        <rFont val="Calibri"/>
        <family val="2"/>
      </rPr>
      <t>§</t>
    </r>
    <r>
      <rPr>
        <b/>
        <i/>
        <sz val="8"/>
        <rFont val="Cambria"/>
        <family val="1"/>
      </rPr>
      <t xml:space="preserve"> 6060 w tym:</t>
    </r>
  </si>
  <si>
    <t>75022 § 6060</t>
  </si>
  <si>
    <t>Zakup ekspresu do kawy</t>
  </si>
  <si>
    <t>Zakup drukarek i kserokopiarki do Urzędu Gminy</t>
  </si>
  <si>
    <t>Modernizacja systemu identyfikacji wizualnej Gminy Lesznowola</t>
  </si>
  <si>
    <t xml:space="preserve">Promocja </t>
  </si>
  <si>
    <t>Nakłady w roku 2017 po zmianach</t>
  </si>
  <si>
    <t>Razem rozdz. 90095 w tym:</t>
  </si>
  <si>
    <t>Magdalenka - Budowa zadaszenia sceny wraz z jej powiększeniem na działce gminnej przy placu zabaw</t>
  </si>
  <si>
    <t>Lesznowola  - Zakup urządzeń sportowych i zabawowych na teren rekreacyjno-sportowy na działkach Nr 13 i 16</t>
  </si>
  <si>
    <t>Mysiadło - Zakup dwóch stołów betonowych do gry w szachy i chińczyka na gminny teren rekreacyjno-sportowy przy ul. Osiedlowej</t>
  </si>
  <si>
    <t>BR</t>
  </si>
  <si>
    <t>Nowa Iwiczna - Projekt budowy oświetlenia ul. Zimowa (na odcinku  od dz. nr. ew. 406 do dz. 47/11 ), (punkty świetlne)</t>
  </si>
  <si>
    <t>Nowa Wola, Zgorzała, Nowa Iwiczna  - Projekt budowy ronda przy ul. Kukułki, Al. Zgody, Jaskółki, Kieleckiej, Mieczyków i Dzikiej Róży</t>
  </si>
  <si>
    <t>2017-2019</t>
  </si>
  <si>
    <t>UG-PRI-S</t>
  </si>
  <si>
    <t>Nowa Iwiczna  - Projekt  budowy ul. Sadowej i połączenia z działką nr ew. 9/35 i 9/13  (połączenie z ul. Kielecką w Starej Iwicznej)</t>
  </si>
  <si>
    <t>Zamienie - Budowa oświetlenia ul. Waniliowa (punkty świetlne)</t>
  </si>
  <si>
    <t>Nowa Wola -Projekt budowy oświetlenia ul. Plonowa - II etap (punkty świetlne)</t>
  </si>
  <si>
    <t>Lesznowola - Modernizacja linii brzegowej zbiornika wodnego wraz z budową pomostu na działkach Nr 13 i 16</t>
  </si>
  <si>
    <t>Łazy, Magdalenka  - Projekt rozbudowy ul. Ks. Słojewskiego wraz ze ścieżką rowerową na odcinku od ul. Kaczeńców do ul. Rolnej</t>
  </si>
  <si>
    <t>Zgorzała - Projekt budowy ul. Jaskółki i ul. Gogolińskiej</t>
  </si>
  <si>
    <t>Wólka Kosowska, Jabłonowo, Kolonia Warszawska i Stefanowo -Projekt rozbudowy skrzyżowania w ciągu drogi Nr 2840 W  (ul. Ułanów i ul. Nadrzeczna) na przecięciu z drogą  Nr 7 (Al. Krakowska)</t>
  </si>
  <si>
    <r>
      <t>"Budowa drogi powiatowej  nr 2859 W</t>
    </r>
    <r>
      <rPr>
        <vertAlign val="subscript"/>
        <sz val="8"/>
        <color indexed="8"/>
        <rFont val="Cambria"/>
        <family val="1"/>
      </rPr>
      <t xml:space="preserve"> </t>
    </r>
    <r>
      <rPr>
        <sz val="8"/>
        <color indexed="8"/>
        <rFont val="Cambria"/>
        <family val="1"/>
      </rPr>
      <t>(Odcinek od ul. Rozmaitości do ul. Alternatywy)-w tym wykonanie dokumentacji" w  Łazach -pomoc finansowa dla Samorządu Powiatu Piaseczyńskiego</t>
    </r>
  </si>
  <si>
    <t>"Rozbudowa drogi powiatowej nr 2860 W wraz z rozbudową skrzyżowania z drogą powiatową nr 2840 W - w tym wykonanie dokumentacj i wykup gruntów" w Mrokowie, Jabłonowie i Wólce Kosowskiej - pomoc finansowa  dla Samorządu Powiatu Piaseczyńskiego</t>
  </si>
  <si>
    <t>"Przebudowa  drogi powiatowej nr 2840 W -ul. Żwirowa" w Wilczej Górze - pomoc finansowa  dla Samorządu Powiatu Piaseczyńskiego</t>
  </si>
  <si>
    <t>Łazy  - Budowa odwodnienia ul. Masztowej</t>
  </si>
  <si>
    <t>Lesznowola - Budowa nawierzchni syntetycznej przy szkole</t>
  </si>
  <si>
    <t>Łazy - Budowa oświetlenia ul. Makowej (punkty świetlne)</t>
  </si>
  <si>
    <t>Mysiadło -  Budowa oświetlenia wokół stawu od ulicy Osiedlowej  (punkty świetlne)</t>
  </si>
  <si>
    <t>Stara Iwiczna - Budowa oświetlenia ul. Jagodowej (punkty świetlne)</t>
  </si>
  <si>
    <t xml:space="preserve">Łazy - Projekt budowy ul. Konwaliowej </t>
  </si>
  <si>
    <t>Nowa Wola - Budowa oświetlenia ul. Plonowa -                                I etap (punkty świetlne)</t>
  </si>
  <si>
    <t>Mysiadło -Budowa wodociągu i kanalizacji sanitarnej  ul. Poprzeczna</t>
  </si>
  <si>
    <t xml:space="preserve">Zgorzała i Nowa Iwiczna - Projekt budowy ul. Torowej i ul. Granicznej </t>
  </si>
  <si>
    <t>Łoziska - Projekt rozbudowy ul. Fabrycznej</t>
  </si>
  <si>
    <t>Stara Iwiczna - Projekt  budowy drogi od ul. Słonecznej nr adm. 43 i nr adm.47 do ul. Kolejowej wzdłuż działki o nr adm. 5</t>
  </si>
  <si>
    <t>Wola Mrokowska  - Projekt  budowy ul. Wąskiej</t>
  </si>
  <si>
    <t>Nowa Wola, Kol. Lesznowola i Lesznowola - Projekt budowy części ul. Ornej, drogi 10KL, 20KDL i drogi do ul. Szkolnej</t>
  </si>
  <si>
    <t>Łazy  -Projekt budowy oświetlenia ul. Agatowej (punkty świetlne)</t>
  </si>
  <si>
    <t>Jazgarzewszczyzna - Projekt budowy wodociagu i kanalizacji w ul. Krzywej</t>
  </si>
  <si>
    <t xml:space="preserve">Kosów, Wólka Kosowska - Budowa wodociągu i kanalizacji na działkach Nr 18/7, 18/8, 18/23, 18/24 i w ulicach Arbuzowa, Cytrynowa, Ananasowa </t>
  </si>
  <si>
    <t xml:space="preserve">Mysiadło - Budowa ul. Borówki </t>
  </si>
  <si>
    <t>Nowa Wola - Remont ul. Plonowej  - II etap</t>
  </si>
  <si>
    <t>Władysławów - Projekt budowy ul. Runa Leśnego</t>
  </si>
  <si>
    <t>UG-Inf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</si>
  <si>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w tym:</t>
    </r>
  </si>
  <si>
    <t>Zakup urządzenia wielofunkcyjnego do przedszkola w Mysiadle ul. Osiedlowa 4</t>
  </si>
  <si>
    <t xml:space="preserve">Marysin - Budowa ul. Zdrowotnej na odcinku od ul. Ludowej do granicy administracyjnej gminy I etap - do rowu melioracyjnego </t>
  </si>
  <si>
    <t>Marysin-Budowa wodociągu z przyłączami w           ul. Srebrnej i ul. Pogodnej oraz budowa odcinka sieci kanalizacyjnej z przyłączami w przedłużeniu ul. Srebrnej</t>
  </si>
  <si>
    <r>
      <t xml:space="preserve">Łazy - Adaptacja </t>
    </r>
    <r>
      <rPr>
        <sz val="8"/>
        <color indexed="8"/>
        <rFont val="Cambria"/>
        <family val="1"/>
      </rPr>
      <t xml:space="preserve">świetlicy środowiskowej z przeznaczeniem na budynek szkolny (z funkcją świetlicy środowiskowej) </t>
    </r>
  </si>
  <si>
    <t xml:space="preserve">Łazy - Zakup monitorów interaktywnych z wyposażeniem do filii szkoły </t>
  </si>
  <si>
    <t>Łazy - Zakup serwera do filii szkoły</t>
  </si>
  <si>
    <t>Lesznowola - Zakup sztucznej nawierzchni na plac zabaw przy szkole</t>
  </si>
  <si>
    <r>
      <t xml:space="preserve">rozdz. 80148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w tym:</t>
    </r>
  </si>
  <si>
    <t xml:space="preserve">Łazy - Zakup zmywarki tulejowej i ciągu wydawczego do filii szkoły </t>
  </si>
  <si>
    <t>2017-2021</t>
  </si>
  <si>
    <t>UG-Promocja</t>
  </si>
  <si>
    <t>RAZEM DZIAŁ 630</t>
  </si>
  <si>
    <r>
      <t>Dział  630 rozdz. 63095 (</t>
    </r>
    <r>
      <rPr>
        <b/>
        <i/>
        <sz val="10"/>
        <rFont val="Cambria"/>
        <family val="1"/>
      </rPr>
      <t>WPF)</t>
    </r>
  </si>
  <si>
    <t>RAZEM DZIAŁ 853</t>
  </si>
  <si>
    <r>
      <t>Razem  rozdz. 90095 (</t>
    </r>
    <r>
      <rPr>
        <b/>
        <sz val="10"/>
        <rFont val="Cambria"/>
        <family val="1"/>
      </rPr>
      <t>WPF)w tym:</t>
    </r>
  </si>
  <si>
    <t>dział  900 - wydatki WPF</t>
  </si>
  <si>
    <t>Lesznowola - Projekt oraz budowa wodociągu i kanalizacji na działkach nr 99/18 i 99/17 (do budynku komunalno-socjalnego)</t>
  </si>
  <si>
    <r>
      <t xml:space="preserve">Projekt Virtualny Warszawski Obszar Funkcjonalny "Virtual WOF"    </t>
    </r>
    <r>
      <rPr>
        <vertAlign val="superscript"/>
        <sz val="8"/>
        <rFont val="Cambria"/>
        <family val="1"/>
      </rPr>
      <t>X)</t>
    </r>
  </si>
  <si>
    <t>2017-2020</t>
  </si>
  <si>
    <t xml:space="preserve">Łazy - Zakup urządzeń zabawowych  do filii szkoły </t>
  </si>
  <si>
    <t xml:space="preserve">Nowa Iwiczna - Zakup sztucznej nawierzchni na skayt park przy szkole </t>
  </si>
  <si>
    <r>
      <t xml:space="preserve"> rozdz. 85395 (</t>
    </r>
    <r>
      <rPr>
        <b/>
        <i/>
        <sz val="10"/>
        <rFont val="Cambria"/>
        <family val="1"/>
      </rPr>
      <t>WPF)</t>
    </r>
  </si>
  <si>
    <t>Opracowanie dokumentacji  aplikacyjnej dla projektu "Ścieżki rowerowe w Gminie Lesznowola"</t>
  </si>
  <si>
    <r>
      <t xml:space="preserve">razem rozdz 60095 </t>
    </r>
    <r>
      <rPr>
        <b/>
        <i/>
        <sz val="8"/>
        <rFont val="Cambria"/>
        <family val="1"/>
      </rPr>
      <t xml:space="preserve"> w tym:</t>
    </r>
  </si>
  <si>
    <r>
      <t xml:space="preserve">Stefanowo - Zakup gruntów pod ul. Leśną  nr działki 30/6 o powierzchni 0,0400 m </t>
    </r>
    <r>
      <rPr>
        <vertAlign val="superscript"/>
        <sz val="8"/>
        <color indexed="8"/>
        <rFont val="Cambria"/>
        <family val="1"/>
      </rPr>
      <t>2</t>
    </r>
  </si>
  <si>
    <t>Razem rozdz. 90005 w tym:</t>
  </si>
  <si>
    <t>UG-ROŚ</t>
  </si>
  <si>
    <t>Mroków - Zakup serwera do szkoły</t>
  </si>
  <si>
    <t>CS- N</t>
  </si>
  <si>
    <t>Rady Gminy Lesznowola</t>
  </si>
  <si>
    <t>Zmiany Uchwałą Rady Gminy Lesznowola</t>
  </si>
  <si>
    <t>Stara Iwiczna, Nowa Iwiczna  - Projekt budowy drogi od ul. Słonecznej w Starej Iwicznej do ul. Sadowej w Nowej Iwicznej</t>
  </si>
  <si>
    <t>75085 § 6060</t>
  </si>
  <si>
    <t>Zakup serwera do obsługi programu księgowania - ZOPO</t>
  </si>
  <si>
    <t>Tabela Nr 2a</t>
  </si>
  <si>
    <t>75075 § 6050 WPF</t>
  </si>
  <si>
    <t>dział  750 - wydatki WPF</t>
  </si>
  <si>
    <t>Mroków - Budowa ul. Rycerskiej- I etap</t>
  </si>
  <si>
    <t>2014-2019</t>
  </si>
  <si>
    <t>Łazy - Ogrodzenie boiska filii szkoły</t>
  </si>
  <si>
    <t>Magdalenka  -Budowa oświetlenia ul. Jaworowa i ul. Czeremchowa - I etap  (punkty świetlne)</t>
  </si>
  <si>
    <t>Zakup pieców gazowych</t>
  </si>
  <si>
    <t xml:space="preserve">Zakup monitora czystości powietrza </t>
  </si>
  <si>
    <t xml:space="preserve">Nowa Iwiczna - Projekt budowy kanalizacji deszczowej ul. Niezapominajki </t>
  </si>
  <si>
    <t>Mroków i Wólka Kosowska - Zakup wiat przystankowych</t>
  </si>
  <si>
    <t>Jazgarzewszczyzna - ul. Krzywa; Kolonia Lesznowola - ul. Borowa;  Lesznowola - ul. GRN, Sportowa;  Łazy - ul. Kwiatowa, Rolna, Perłowa i ks. Słojewskiego;  Marysin - ul. Zdrowotna, ul. Ludowa; Mroków i Stachowo  - ul. Rycerska;  Mysiadło - ul. Polna, Kuropatwy  i ul. Topolowa, Nowa Iwiczna - ul. Torowa i Mleczarska; Nowa Wola - ul. Orna; Stara Iwiczna - ul. Mleczarska; Stefanowo - ul. Malinowa i ul. Urocza; Wilcza Góra - ul. Przyleśna, ul. Borowa i ul. Jasna; Wola Mrokowska - ul. Wąska  - nabycie gruntów pod drogi gminne</t>
  </si>
  <si>
    <t xml:space="preserve">Lesznowola - Projekt  budowy wodociągu i kanalizacji dla terenu oświatowego </t>
  </si>
  <si>
    <t>2014-2018</t>
  </si>
  <si>
    <t>Stefanowo - Projekt i budowa oświetlenia ul. Gen. Pilota St. Skalskiego  (punkty świetlne)</t>
  </si>
  <si>
    <t>Jazgarzewszczyzna - Projekt i budowa oświetlenia ul. Letniej (punkty świetlne)</t>
  </si>
  <si>
    <r>
      <rPr>
        <vertAlign val="superscript"/>
        <sz val="9"/>
        <rFont val="Cambria"/>
        <family val="1"/>
      </rPr>
      <t>X)</t>
    </r>
    <r>
      <rPr>
        <vertAlign val="subscript"/>
        <sz val="9"/>
        <rFont val="Cambria"/>
        <family val="1"/>
      </rPr>
      <t xml:space="preserve"> - </t>
    </r>
    <r>
      <rPr>
        <sz val="9"/>
        <rFont val="Cambria"/>
        <family val="1"/>
      </rPr>
      <t>Realizacja projektu pn. Projekt Wirtualny Warszawski Obszar Funkcjonalny  "Virtual WOF" planowany jest w czterech działach 600, 630, 853 i 900 o łącznych nakładach 891.500,-zł                                                                                                                                           1) W poz. 9 - Kosów, Wólka Kosowska -  Budowa wodociągu i kanalizacji na działkach Nr 18/7; 18/8; 18/23; 18/24 i w ulicach Arbuzowa; Cytrynowa; Ananasowa- Łączna kwota nakładów w 2017r. -  415.065,-zł w tym  kwota 80.985,-zł  z dochodów z opłat i kar za korzystanie ze środowiska  (Tabela Nr 4) ( zmienia się źródło finansowania)</t>
    </r>
  </si>
  <si>
    <t>Magdalenka - Budowa ul. Ogrodowej</t>
  </si>
  <si>
    <t>z dnia 19 grudnia 2017r.</t>
  </si>
  <si>
    <t>Do Uchwały Nr 556/XXXVIII/2017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</si>
</sst>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5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b/>
      <i/>
      <sz val="10"/>
      <name val="Cambria"/>
      <family val="1"/>
    </font>
    <font>
      <b/>
      <i/>
      <sz val="10"/>
      <name val="Calibri"/>
      <family val="2"/>
    </font>
    <font>
      <b/>
      <i/>
      <sz val="8"/>
      <name val="Cambria"/>
      <family val="1"/>
    </font>
    <font>
      <b/>
      <i/>
      <sz val="8"/>
      <name val="Calibri"/>
      <family val="2"/>
    </font>
    <font>
      <vertAlign val="subscript"/>
      <sz val="8"/>
      <color indexed="8"/>
      <name val="Cambria"/>
      <family val="1"/>
    </font>
    <font>
      <sz val="5"/>
      <name val="Arial CE"/>
      <family val="0"/>
    </font>
    <font>
      <vertAlign val="superscript"/>
      <sz val="8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vertAlign val="subscript"/>
      <sz val="9"/>
      <name val="Cambria"/>
      <family val="1"/>
    </font>
    <font>
      <sz val="9"/>
      <name val="Arial CE"/>
      <family val="0"/>
    </font>
    <font>
      <vertAlign val="superscript"/>
      <sz val="8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6"/>
      <name val="Cambria"/>
      <family val="1"/>
    </font>
    <font>
      <b/>
      <i/>
      <sz val="6"/>
      <name val="Cambria"/>
      <family val="1"/>
    </font>
    <font>
      <i/>
      <sz val="6"/>
      <name val="Cambria"/>
      <family val="1"/>
    </font>
    <font>
      <sz val="5"/>
      <name val="Cambria"/>
      <family val="1"/>
    </font>
    <font>
      <b/>
      <i/>
      <sz val="9"/>
      <name val="Cambria"/>
      <family val="1"/>
    </font>
    <font>
      <sz val="8"/>
      <color indexed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38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3" fontId="41" fillId="2" borderId="13" xfId="0" applyNumberFormat="1" applyFont="1" applyFill="1" applyBorder="1" applyAlignment="1">
      <alignment horizontal="right" vertical="center"/>
    </xf>
    <xf numFmtId="3" fontId="41" fillId="2" borderId="13" xfId="0" applyNumberFormat="1" applyFont="1" applyFill="1" applyBorder="1" applyAlignment="1">
      <alignment vertical="center"/>
    </xf>
    <xf numFmtId="3" fontId="41" fillId="2" borderId="10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41" fillId="3" borderId="10" xfId="0" applyNumberFormat="1" applyFont="1" applyFill="1" applyBorder="1" applyAlignment="1">
      <alignment vertical="center"/>
    </xf>
    <xf numFmtId="0" fontId="43" fillId="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right" vertical="center"/>
    </xf>
    <xf numFmtId="0" fontId="8" fillId="35" borderId="14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8" fillId="35" borderId="15" xfId="0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vertical="center"/>
    </xf>
    <xf numFmtId="3" fontId="40" fillId="34" borderId="10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left" vertical="center"/>
    </xf>
    <xf numFmtId="0" fontId="46" fillId="36" borderId="10" xfId="0" applyFont="1" applyFill="1" applyBorder="1" applyAlignment="1">
      <alignment horizontal="center" vertical="center"/>
    </xf>
    <xf numFmtId="3" fontId="46" fillId="36" borderId="10" xfId="0" applyNumberFormat="1" applyFont="1" applyFill="1" applyBorder="1" applyAlignment="1">
      <alignment horizontal="right" vertical="center"/>
    </xf>
    <xf numFmtId="3" fontId="46" fillId="36" borderId="10" xfId="0" applyNumberFormat="1" applyFont="1" applyFill="1" applyBorder="1" applyAlignment="1">
      <alignment horizontal="center" vertical="center"/>
    </xf>
    <xf numFmtId="3" fontId="47" fillId="36" borderId="1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 wrapText="1"/>
    </xf>
    <xf numFmtId="3" fontId="42" fillId="2" borderId="16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3" fontId="42" fillId="2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vertical="center"/>
    </xf>
    <xf numFmtId="0" fontId="7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6" borderId="12" xfId="0" applyFont="1" applyFill="1" applyBorder="1" applyAlignment="1">
      <alignment horizontal="center" vertical="center"/>
    </xf>
    <xf numFmtId="3" fontId="48" fillId="34" borderId="10" xfId="0" applyNumberFormat="1" applyFont="1" applyFill="1" applyBorder="1" applyAlignment="1">
      <alignment vertical="center"/>
    </xf>
    <xf numFmtId="3" fontId="49" fillId="36" borderId="10" xfId="0" applyNumberFormat="1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8" fillId="36" borderId="10" xfId="0" applyNumberFormat="1" applyFont="1" applyFill="1" applyBorder="1" applyAlignment="1">
      <alignment vertical="center"/>
    </xf>
    <xf numFmtId="0" fontId="50" fillId="36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3" fontId="49" fillId="35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7" fillId="37" borderId="18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3" fontId="46" fillId="36" borderId="15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6" fillId="36" borderId="15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0" fontId="6" fillId="36" borderId="2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left" vertical="center"/>
    </xf>
    <xf numFmtId="3" fontId="8" fillId="36" borderId="13" xfId="0" applyNumberFormat="1" applyFont="1" applyFill="1" applyBorder="1" applyAlignment="1">
      <alignment horizontal="right" vertical="center"/>
    </xf>
    <xf numFmtId="3" fontId="49" fillId="36" borderId="13" xfId="0" applyNumberFormat="1" applyFont="1" applyFill="1" applyBorder="1" applyAlignment="1">
      <alignment vertical="center"/>
    </xf>
    <xf numFmtId="0" fontId="8" fillId="36" borderId="13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3" fontId="42" fillId="35" borderId="24" xfId="0" applyNumberFormat="1" applyFont="1" applyFill="1" applyBorder="1" applyAlignment="1">
      <alignment horizontal="right" vertical="center"/>
    </xf>
    <xf numFmtId="3" fontId="41" fillId="35" borderId="24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vertical="center"/>
    </xf>
    <xf numFmtId="3" fontId="4" fillId="35" borderId="22" xfId="0" applyNumberFormat="1" applyFont="1" applyFill="1" applyBorder="1" applyAlignment="1">
      <alignment horizontal="center" vertical="center"/>
    </xf>
    <xf numFmtId="3" fontId="41" fillId="35" borderId="22" xfId="0" applyNumberFormat="1" applyFont="1" applyFill="1" applyBorder="1" applyAlignment="1">
      <alignment horizontal="center" vertical="center"/>
    </xf>
    <xf numFmtId="0" fontId="7" fillId="37" borderId="18" xfId="0" applyFont="1" applyFill="1" applyBorder="1" applyAlignment="1" applyProtection="1">
      <alignment horizontal="center" vertical="center" wrapText="1" shrinkToFit="1"/>
      <protection locked="0"/>
    </xf>
    <xf numFmtId="3" fontId="8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41" fillId="2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46" fillId="36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3" fillId="3" borderId="13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3" xfId="0" applyNumberFormat="1" applyFont="1" applyBorder="1" applyAlignment="1" quotePrefix="1">
      <alignment horizontal="center" vertical="center"/>
    </xf>
    <xf numFmtId="3" fontId="45" fillId="0" borderId="1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6" fillId="14" borderId="12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37" borderId="26" xfId="0" applyFont="1" applyFill="1" applyBorder="1" applyAlignment="1" applyProtection="1">
      <alignment horizontal="center" vertical="center" wrapText="1" shrinkToFit="1"/>
      <protection locked="0"/>
    </xf>
    <xf numFmtId="3" fontId="4" fillId="3" borderId="12" xfId="0" applyNumberFormat="1" applyFont="1" applyFill="1" applyBorder="1" applyAlignment="1">
      <alignment horizontal="right" vertical="center"/>
    </xf>
    <xf numFmtId="3" fontId="6" fillId="36" borderId="27" xfId="0" applyNumberFormat="1" applyFont="1" applyFill="1" applyBorder="1" applyAlignment="1">
      <alignment horizontal="right" vertical="center"/>
    </xf>
    <xf numFmtId="0" fontId="6" fillId="0" borderId="13" xfId="0" applyFont="1" applyBorder="1" applyAlignment="1" quotePrefix="1">
      <alignment horizontal="center" vertical="center"/>
    </xf>
    <xf numFmtId="3" fontId="6" fillId="36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7" fillId="37" borderId="26" xfId="0" applyFont="1" applyFill="1" applyBorder="1" applyAlignment="1" applyProtection="1">
      <alignment horizontal="left" vertical="center" wrapText="1" shrinkToFit="1"/>
      <protection locked="0"/>
    </xf>
    <xf numFmtId="0" fontId="7" fillId="37" borderId="28" xfId="0" applyFont="1" applyFill="1" applyBorder="1" applyAlignment="1" applyProtection="1">
      <alignment horizontal="left" vertical="center" wrapText="1" shrinkToFit="1"/>
      <protection locked="0"/>
    </xf>
    <xf numFmtId="3" fontId="6" fillId="33" borderId="1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35" borderId="13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3" fontId="42" fillId="35" borderId="13" xfId="0" applyNumberFormat="1" applyFont="1" applyFill="1" applyBorder="1" applyAlignment="1">
      <alignment horizontal="right" vertical="center"/>
    </xf>
    <xf numFmtId="3" fontId="52" fillId="35" borderId="13" xfId="0" applyNumberFormat="1" applyFont="1" applyFill="1" applyBorder="1" applyAlignment="1">
      <alignment horizontal="right" vertical="center"/>
    </xf>
    <xf numFmtId="3" fontId="42" fillId="35" borderId="27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3" fontId="48" fillId="3" borderId="10" xfId="0" applyNumberFormat="1" applyFont="1" applyFill="1" applyBorder="1" applyAlignment="1">
      <alignment vertical="center"/>
    </xf>
    <xf numFmtId="0" fontId="41" fillId="3" borderId="12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4" fillId="3" borderId="10" xfId="0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right" vertical="center"/>
    </xf>
    <xf numFmtId="3" fontId="48" fillId="35" borderId="29" xfId="0" applyNumberFormat="1" applyFont="1" applyFill="1" applyBorder="1" applyAlignment="1">
      <alignment vertical="center"/>
    </xf>
    <xf numFmtId="0" fontId="4" fillId="35" borderId="29" xfId="0" applyFont="1" applyFill="1" applyBorder="1" applyAlignment="1">
      <alignment horizontal="center" vertical="center" wrapText="1"/>
    </xf>
    <xf numFmtId="3" fontId="42" fillId="35" borderId="29" xfId="0" applyNumberFormat="1" applyFont="1" applyFill="1" applyBorder="1" applyAlignment="1">
      <alignment horizontal="right" vertical="center"/>
    </xf>
    <xf numFmtId="3" fontId="42" fillId="35" borderId="30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 quotePrefix="1">
      <alignment horizontal="center" vertical="center"/>
    </xf>
    <xf numFmtId="3" fontId="6" fillId="36" borderId="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right" vertical="center"/>
    </xf>
    <xf numFmtId="3" fontId="10" fillId="6" borderId="15" xfId="0" applyNumberFormat="1" applyFont="1" applyFill="1" applyBorder="1" applyAlignment="1">
      <alignment horizontal="right" vertical="center"/>
    </xf>
    <xf numFmtId="3" fontId="49" fillId="6" borderId="10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7" fillId="37" borderId="18" xfId="0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right" vertical="center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0" fontId="6" fillId="36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3" fontId="6" fillId="36" borderId="21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3" fillId="34" borderId="12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 quotePrefix="1">
      <alignment horizontal="center" vertical="center"/>
    </xf>
    <xf numFmtId="0" fontId="6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center" vertical="center"/>
    </xf>
    <xf numFmtId="3" fontId="42" fillId="34" borderId="10" xfId="0" applyNumberFormat="1" applyFont="1" applyFill="1" applyBorder="1" applyAlignment="1">
      <alignment horizontal="right" vertical="center"/>
    </xf>
    <xf numFmtId="3" fontId="41" fillId="34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3" fontId="52" fillId="4" borderId="13" xfId="0" applyNumberFormat="1" applyFont="1" applyFill="1" applyBorder="1" applyAlignment="1">
      <alignment horizontal="right" vertical="center"/>
    </xf>
    <xf numFmtId="3" fontId="42" fillId="4" borderId="13" xfId="0" applyNumberFormat="1" applyFont="1" applyFill="1" applyBorder="1" applyAlignment="1">
      <alignment horizontal="right" vertical="center"/>
    </xf>
    <xf numFmtId="3" fontId="46" fillId="4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3" fontId="42" fillId="4" borderId="10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3" fontId="10" fillId="4" borderId="10" xfId="0" applyNumberFormat="1" applyFont="1" applyFill="1" applyBorder="1" applyAlignment="1">
      <alignment horizontal="right" vertical="center"/>
    </xf>
    <xf numFmtId="3" fontId="8" fillId="4" borderId="10" xfId="0" applyNumberFormat="1" applyFont="1" applyFill="1" applyBorder="1" applyAlignment="1">
      <alignment horizontal="right" vertical="center"/>
    </xf>
    <xf numFmtId="3" fontId="41" fillId="4" borderId="13" xfId="0" applyNumberFormat="1" applyFont="1" applyFill="1" applyBorder="1" applyAlignment="1">
      <alignment horizontal="right" vertical="center"/>
    </xf>
    <xf numFmtId="3" fontId="41" fillId="4" borderId="10" xfId="0" applyNumberFormat="1" applyFont="1" applyFill="1" applyBorder="1" applyAlignment="1">
      <alignment horizontal="right" vertical="center"/>
    </xf>
    <xf numFmtId="3" fontId="8" fillId="4" borderId="13" xfId="0" applyNumberFormat="1" applyFont="1" applyFill="1" applyBorder="1" applyAlignment="1">
      <alignment horizontal="right" vertical="center"/>
    </xf>
    <xf numFmtId="3" fontId="42" fillId="4" borderId="29" xfId="0" applyNumberFormat="1" applyFont="1" applyFill="1" applyBorder="1" applyAlignment="1">
      <alignment horizontal="right" vertical="center"/>
    </xf>
    <xf numFmtId="3" fontId="42" fillId="4" borderId="16" xfId="0" applyNumberFormat="1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center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4" borderId="11" xfId="0" applyNumberFormat="1" applyFont="1" applyFill="1" applyBorder="1" applyAlignment="1">
      <alignment horizontal="right" vertical="center"/>
    </xf>
    <xf numFmtId="3" fontId="74" fillId="36" borderId="0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right" vertical="center"/>
    </xf>
    <xf numFmtId="3" fontId="6" fillId="4" borderId="32" xfId="0" applyNumberFormat="1" applyFont="1" applyFill="1" applyBorder="1" applyAlignment="1">
      <alignment horizontal="right" vertical="center"/>
    </xf>
    <xf numFmtId="3" fontId="6" fillId="33" borderId="32" xfId="0" applyNumberFormat="1" applyFont="1" applyFill="1" applyBorder="1" applyAlignment="1">
      <alignment horizontal="right" vertical="center"/>
    </xf>
    <xf numFmtId="3" fontId="6" fillId="33" borderId="32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0" fontId="45" fillId="0" borderId="32" xfId="0" applyFont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vertical="center"/>
    </xf>
    <xf numFmtId="3" fontId="42" fillId="36" borderId="19" xfId="0" applyNumberFormat="1" applyFont="1" applyFill="1" applyBorder="1" applyAlignment="1">
      <alignment horizontal="right" vertical="center"/>
    </xf>
    <xf numFmtId="3" fontId="41" fillId="36" borderId="19" xfId="0" applyNumberFormat="1" applyFont="1" applyFill="1" applyBorder="1" applyAlignment="1">
      <alignment horizontal="right" vertical="center"/>
    </xf>
    <xf numFmtId="3" fontId="4" fillId="36" borderId="19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37" borderId="19" xfId="0" applyFont="1" applyFill="1" applyBorder="1" applyAlignment="1" applyProtection="1">
      <alignment horizontal="left" vertical="center" wrapText="1" shrinkToFit="1"/>
      <protection locked="0"/>
    </xf>
    <xf numFmtId="3" fontId="6" fillId="0" borderId="19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36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51" fillId="33" borderId="13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35" borderId="36" xfId="0" applyFont="1" applyFill="1" applyBorder="1" applyAlignment="1">
      <alignment horizontal="left" vertical="center" wrapText="1"/>
    </xf>
    <xf numFmtId="0" fontId="4" fillId="35" borderId="37" xfId="0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38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showGridLines="0" showZeros="0" tabSelected="1" zoomScale="130" zoomScaleNormal="130" zoomScaleSheetLayoutView="100" workbookViewId="0" topLeftCell="E205">
      <selection activeCell="F215" sqref="F215:K216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6.25390625" style="1" customWidth="1"/>
    <col min="4" max="4" width="32.00390625" style="1" customWidth="1"/>
    <col min="5" max="5" width="8.375" style="1" customWidth="1"/>
    <col min="6" max="6" width="11.875" style="1" customWidth="1"/>
    <col min="7" max="7" width="12.00390625" style="1" customWidth="1"/>
    <col min="8" max="8" width="11.875" style="1" customWidth="1"/>
    <col min="9" max="10" width="10.75390625" style="1" customWidth="1"/>
    <col min="11" max="11" width="8.00390625" style="1" customWidth="1"/>
    <col min="12" max="12" width="8.25390625" style="1" customWidth="1"/>
    <col min="13" max="13" width="6.375" style="1" customWidth="1"/>
    <col min="14" max="16384" width="9.125" style="1" customWidth="1"/>
  </cols>
  <sheetData>
    <row r="1" spans="1:13" ht="15.75" customHeight="1">
      <c r="A1" s="4"/>
      <c r="B1" s="4"/>
      <c r="C1" s="4"/>
      <c r="D1" s="4"/>
      <c r="E1" s="4"/>
      <c r="F1" s="4"/>
      <c r="G1" s="4"/>
      <c r="H1" s="4"/>
      <c r="I1" s="4"/>
      <c r="J1" s="6" t="s">
        <v>228</v>
      </c>
      <c r="K1" s="5"/>
      <c r="L1" s="6"/>
      <c r="M1" s="6"/>
    </row>
    <row r="2" spans="1:13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"/>
      <c r="L2" s="7"/>
      <c r="M2" s="7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26" t="s">
        <v>247</v>
      </c>
      <c r="K3" s="26"/>
      <c r="L3" s="26"/>
      <c r="M3" s="26"/>
    </row>
    <row r="4" spans="1:13" ht="14.25" customHeight="1">
      <c r="A4" s="4"/>
      <c r="B4" s="4"/>
      <c r="C4" s="4"/>
      <c r="D4" s="8"/>
      <c r="E4" s="8"/>
      <c r="F4" s="4"/>
      <c r="G4" s="4"/>
      <c r="H4" s="4"/>
      <c r="I4" s="4"/>
      <c r="J4" s="7" t="s">
        <v>223</v>
      </c>
      <c r="K4" s="7"/>
      <c r="L4" s="7"/>
      <c r="M4" s="7"/>
    </row>
    <row r="5" spans="1:13" ht="13.5" customHeight="1">
      <c r="A5" s="4"/>
      <c r="B5" s="4"/>
      <c r="C5" s="4"/>
      <c r="D5" s="8"/>
      <c r="E5" s="8"/>
      <c r="F5" s="4"/>
      <c r="G5" s="4"/>
      <c r="H5" s="4"/>
      <c r="I5" s="4"/>
      <c r="J5" s="7" t="s">
        <v>246</v>
      </c>
      <c r="K5" s="7"/>
      <c r="L5" s="7"/>
      <c r="M5" s="7"/>
    </row>
    <row r="6" spans="1:13" ht="15" customHeight="1">
      <c r="A6" s="303" t="s">
        <v>138</v>
      </c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9"/>
    </row>
    <row r="7" spans="1:13" ht="6" customHeight="1">
      <c r="A7" s="10"/>
      <c r="B7" s="10"/>
      <c r="C7" s="9"/>
      <c r="D7" s="11"/>
      <c r="E7" s="11"/>
      <c r="F7" s="9"/>
      <c r="G7" s="27"/>
      <c r="H7" s="27"/>
      <c r="I7" s="9"/>
      <c r="J7" s="9"/>
      <c r="K7" s="9"/>
      <c r="L7" s="9"/>
      <c r="M7" s="9"/>
    </row>
    <row r="8" spans="1:13" s="2" customFormat="1" ht="9" customHeight="1">
      <c r="A8" s="305" t="s">
        <v>0</v>
      </c>
      <c r="B8" s="290" t="s">
        <v>2</v>
      </c>
      <c r="C8" s="299" t="s">
        <v>5</v>
      </c>
      <c r="D8" s="290" t="s">
        <v>3</v>
      </c>
      <c r="E8" s="278" t="s">
        <v>12</v>
      </c>
      <c r="F8" s="290" t="s">
        <v>4</v>
      </c>
      <c r="G8" s="301" t="s">
        <v>91</v>
      </c>
      <c r="H8" s="278" t="s">
        <v>224</v>
      </c>
      <c r="I8" s="278" t="s">
        <v>153</v>
      </c>
      <c r="J8" s="284" t="s">
        <v>10</v>
      </c>
      <c r="K8" s="285"/>
      <c r="L8" s="285"/>
      <c r="M8" s="278" t="s">
        <v>18</v>
      </c>
    </row>
    <row r="9" spans="1:13" s="2" customFormat="1" ht="11.25" customHeight="1">
      <c r="A9" s="305"/>
      <c r="B9" s="290"/>
      <c r="C9" s="300"/>
      <c r="D9" s="290"/>
      <c r="E9" s="279"/>
      <c r="F9" s="290"/>
      <c r="G9" s="302"/>
      <c r="H9" s="279"/>
      <c r="I9" s="279"/>
      <c r="J9" s="298" t="s">
        <v>9</v>
      </c>
      <c r="K9" s="106" t="s">
        <v>48</v>
      </c>
      <c r="L9" s="107" t="s">
        <v>50</v>
      </c>
      <c r="M9" s="279"/>
    </row>
    <row r="10" spans="1:13" s="2" customFormat="1" ht="30.75" customHeight="1">
      <c r="A10" s="305"/>
      <c r="B10" s="290"/>
      <c r="C10" s="300"/>
      <c r="D10" s="290"/>
      <c r="E10" s="279"/>
      <c r="F10" s="290"/>
      <c r="G10" s="302"/>
      <c r="H10" s="286"/>
      <c r="I10" s="286"/>
      <c r="J10" s="281"/>
      <c r="K10" s="108" t="s">
        <v>49</v>
      </c>
      <c r="L10" s="146" t="s">
        <v>13</v>
      </c>
      <c r="M10" s="279"/>
    </row>
    <row r="11" spans="1:13" s="2" customFormat="1" ht="9" customHeight="1">
      <c r="A11" s="116">
        <v>1</v>
      </c>
      <c r="B11" s="116">
        <v>2</v>
      </c>
      <c r="C11" s="119">
        <v>3</v>
      </c>
      <c r="D11" s="116">
        <v>4</v>
      </c>
      <c r="E11" s="116">
        <v>5</v>
      </c>
      <c r="F11" s="116">
        <v>6</v>
      </c>
      <c r="G11" s="116">
        <v>7</v>
      </c>
      <c r="H11" s="116">
        <v>8</v>
      </c>
      <c r="I11" s="116">
        <v>9</v>
      </c>
      <c r="J11" s="116">
        <v>10</v>
      </c>
      <c r="K11" s="116">
        <v>11</v>
      </c>
      <c r="L11" s="116">
        <v>12</v>
      </c>
      <c r="M11" s="116">
        <v>13</v>
      </c>
    </row>
    <row r="12" spans="1:13" s="2" customFormat="1" ht="19.5" customHeight="1">
      <c r="A12" s="177" t="s">
        <v>7</v>
      </c>
      <c r="B12" s="175"/>
      <c r="C12" s="176"/>
      <c r="D12" s="181" t="s">
        <v>8</v>
      </c>
      <c r="E12" s="174"/>
      <c r="F12" s="179">
        <f>F13+F36+F92+F113+F154+F183+F100+F118+F88+F150</f>
        <v>37554824</v>
      </c>
      <c r="G12" s="179">
        <f aca="true" t="shared" si="0" ref="G12:L12">G13+G36+G92+G113+G154+G183+G100+G118</f>
        <v>13692444</v>
      </c>
      <c r="H12" s="179">
        <f t="shared" si="0"/>
        <v>-682195</v>
      </c>
      <c r="I12" s="233">
        <f t="shared" si="0"/>
        <v>13010249</v>
      </c>
      <c r="J12" s="179">
        <f t="shared" si="0"/>
        <v>13010249</v>
      </c>
      <c r="K12" s="179">
        <f t="shared" si="0"/>
        <v>0</v>
      </c>
      <c r="L12" s="179">
        <f t="shared" si="0"/>
        <v>0</v>
      </c>
      <c r="M12" s="174"/>
    </row>
    <row r="13" spans="1:13" s="2" customFormat="1" ht="18" customHeight="1">
      <c r="A13" s="177"/>
      <c r="B13" s="175"/>
      <c r="C13" s="176"/>
      <c r="D13" s="182" t="s">
        <v>20</v>
      </c>
      <c r="E13" s="177"/>
      <c r="F13" s="178">
        <f>F16+F23</f>
        <v>7522356</v>
      </c>
      <c r="G13" s="178">
        <f>G16+G23</f>
        <v>4226954</v>
      </c>
      <c r="H13" s="178">
        <f>H16+H23</f>
        <v>0</v>
      </c>
      <c r="I13" s="234">
        <f>I16+I23</f>
        <v>4226954</v>
      </c>
      <c r="J13" s="180">
        <f>J16+J23</f>
        <v>4226954</v>
      </c>
      <c r="K13" s="112"/>
      <c r="L13" s="113">
        <f>L23</f>
        <v>0</v>
      </c>
      <c r="M13" s="177"/>
    </row>
    <row r="14" spans="1:13" s="2" customFormat="1" ht="17.25" customHeight="1">
      <c r="A14" s="56"/>
      <c r="B14" s="57"/>
      <c r="C14" s="58"/>
      <c r="D14" s="63" t="s">
        <v>28</v>
      </c>
      <c r="E14" s="64"/>
      <c r="F14" s="65">
        <f>F16</f>
        <v>777630</v>
      </c>
      <c r="G14" s="65">
        <f>G16</f>
        <v>777630</v>
      </c>
      <c r="H14" s="135">
        <f>H16</f>
        <v>0</v>
      </c>
      <c r="I14" s="235">
        <f>I16</f>
        <v>777630</v>
      </c>
      <c r="J14" s="93">
        <f>J16</f>
        <v>777630</v>
      </c>
      <c r="K14" s="66"/>
      <c r="L14" s="66"/>
      <c r="M14" s="64"/>
    </row>
    <row r="15" spans="1:13" s="2" customFormat="1" ht="17.25" customHeight="1">
      <c r="A15" s="56"/>
      <c r="B15" s="57"/>
      <c r="C15" s="58"/>
      <c r="D15" s="63" t="s">
        <v>29</v>
      </c>
      <c r="E15" s="64"/>
      <c r="F15" s="65">
        <f>F23</f>
        <v>6744726</v>
      </c>
      <c r="G15" s="65">
        <f>G23</f>
        <v>3449324</v>
      </c>
      <c r="H15" s="65">
        <f>H23</f>
        <v>0</v>
      </c>
      <c r="I15" s="235">
        <f>I23</f>
        <v>3449324</v>
      </c>
      <c r="J15" s="93">
        <f>J23</f>
        <v>3449324</v>
      </c>
      <c r="K15" s="66"/>
      <c r="L15" s="66"/>
      <c r="M15" s="64"/>
    </row>
    <row r="16" spans="1:13" s="2" customFormat="1" ht="15.75" customHeight="1">
      <c r="A16" s="19"/>
      <c r="B16" s="21" t="s">
        <v>1</v>
      </c>
      <c r="C16" s="118"/>
      <c r="D16" s="38" t="s">
        <v>15</v>
      </c>
      <c r="E16" s="21"/>
      <c r="F16" s="36">
        <f>SUM(F17:F22)</f>
        <v>777630</v>
      </c>
      <c r="G16" s="128">
        <f>SUM(G17:G22)</f>
        <v>777630</v>
      </c>
      <c r="H16" s="128">
        <f>SUM(H17:H22)</f>
        <v>0</v>
      </c>
      <c r="I16" s="236">
        <f>SUM(I17:I22)</f>
        <v>777630</v>
      </c>
      <c r="J16" s="128">
        <f>SUM(J17:J22)</f>
        <v>777630</v>
      </c>
      <c r="K16" s="36"/>
      <c r="L16" s="36"/>
      <c r="M16" s="37"/>
    </row>
    <row r="17" spans="1:13" s="2" customFormat="1" ht="21">
      <c r="A17" s="167">
        <v>1</v>
      </c>
      <c r="B17" s="162" t="s">
        <v>16</v>
      </c>
      <c r="C17" s="167">
        <v>6050</v>
      </c>
      <c r="D17" s="196" t="s">
        <v>187</v>
      </c>
      <c r="E17" s="145">
        <v>2017</v>
      </c>
      <c r="F17" s="154">
        <f aca="true" t="shared" si="1" ref="F17:F22">J17</f>
        <v>8000</v>
      </c>
      <c r="G17" s="163">
        <v>8000</v>
      </c>
      <c r="H17" s="163"/>
      <c r="I17" s="237">
        <f aca="true" t="shared" si="2" ref="I17:I22">G17+H17</f>
        <v>8000</v>
      </c>
      <c r="J17" s="161">
        <f aca="true" t="shared" si="3" ref="J17:J22">I17</f>
        <v>8000</v>
      </c>
      <c r="K17" s="163"/>
      <c r="L17" s="165"/>
      <c r="M17" s="157" t="s">
        <v>17</v>
      </c>
    </row>
    <row r="18" spans="1:13" s="2" customFormat="1" ht="42">
      <c r="A18" s="167">
        <v>2</v>
      </c>
      <c r="B18" s="162" t="s">
        <v>16</v>
      </c>
      <c r="C18" s="167">
        <v>6050</v>
      </c>
      <c r="D18" s="196" t="s">
        <v>196</v>
      </c>
      <c r="E18" s="145">
        <v>2017</v>
      </c>
      <c r="F18" s="154">
        <f t="shared" si="1"/>
        <v>265919</v>
      </c>
      <c r="G18" s="163">
        <v>265919</v>
      </c>
      <c r="H18" s="163"/>
      <c r="I18" s="237">
        <f t="shared" si="2"/>
        <v>265919</v>
      </c>
      <c r="J18" s="161">
        <f t="shared" si="3"/>
        <v>265919</v>
      </c>
      <c r="K18" s="163"/>
      <c r="L18" s="206"/>
      <c r="M18" s="157" t="s">
        <v>17</v>
      </c>
    </row>
    <row r="19" spans="1:13" s="2" customFormat="1" ht="10.5">
      <c r="A19" s="167">
        <v>3</v>
      </c>
      <c r="B19" s="162" t="s">
        <v>16</v>
      </c>
      <c r="C19" s="167">
        <v>6050</v>
      </c>
      <c r="D19" s="196" t="s">
        <v>126</v>
      </c>
      <c r="E19" s="145">
        <v>2017</v>
      </c>
      <c r="F19" s="154">
        <f t="shared" si="1"/>
        <v>52857</v>
      </c>
      <c r="G19" s="163">
        <v>52857</v>
      </c>
      <c r="H19" s="163"/>
      <c r="I19" s="237">
        <f t="shared" si="2"/>
        <v>52857</v>
      </c>
      <c r="J19" s="161">
        <f t="shared" si="3"/>
        <v>52857</v>
      </c>
      <c r="K19" s="163"/>
      <c r="L19" s="165"/>
      <c r="M19" s="157" t="s">
        <v>17</v>
      </c>
    </row>
    <row r="20" spans="1:13" s="2" customFormat="1" ht="21">
      <c r="A20" s="167">
        <v>4</v>
      </c>
      <c r="B20" s="162" t="s">
        <v>16</v>
      </c>
      <c r="C20" s="167">
        <v>6050</v>
      </c>
      <c r="D20" s="196" t="s">
        <v>180</v>
      </c>
      <c r="E20" s="145">
        <v>2017</v>
      </c>
      <c r="F20" s="154">
        <f>J20</f>
        <v>290000</v>
      </c>
      <c r="G20" s="163">
        <v>290000</v>
      </c>
      <c r="H20" s="163"/>
      <c r="I20" s="237">
        <f>G20+H20</f>
        <v>290000</v>
      </c>
      <c r="J20" s="161">
        <f t="shared" si="3"/>
        <v>290000</v>
      </c>
      <c r="K20" s="163"/>
      <c r="L20" s="206"/>
      <c r="M20" s="157" t="s">
        <v>17</v>
      </c>
    </row>
    <row r="21" spans="1:13" s="2" customFormat="1" ht="31.5">
      <c r="A21" s="167">
        <v>5</v>
      </c>
      <c r="B21" s="162" t="s">
        <v>16</v>
      </c>
      <c r="C21" s="167">
        <v>6050</v>
      </c>
      <c r="D21" s="196" t="s">
        <v>139</v>
      </c>
      <c r="E21" s="145">
        <v>2017</v>
      </c>
      <c r="F21" s="154">
        <f t="shared" si="1"/>
        <v>105550</v>
      </c>
      <c r="G21" s="163">
        <v>105550</v>
      </c>
      <c r="H21" s="163"/>
      <c r="I21" s="237">
        <f t="shared" si="2"/>
        <v>105550</v>
      </c>
      <c r="J21" s="161">
        <f t="shared" si="3"/>
        <v>105550</v>
      </c>
      <c r="K21" s="163"/>
      <c r="L21" s="165"/>
      <c r="M21" s="157" t="s">
        <v>17</v>
      </c>
    </row>
    <row r="22" spans="1:13" s="2" customFormat="1" ht="21">
      <c r="A22" s="167">
        <v>6</v>
      </c>
      <c r="B22" s="162" t="s">
        <v>16</v>
      </c>
      <c r="C22" s="167">
        <v>6050</v>
      </c>
      <c r="D22" s="196" t="s">
        <v>140</v>
      </c>
      <c r="E22" s="145">
        <v>2017</v>
      </c>
      <c r="F22" s="154">
        <f t="shared" si="1"/>
        <v>55304</v>
      </c>
      <c r="G22" s="163">
        <v>55304</v>
      </c>
      <c r="H22" s="163"/>
      <c r="I22" s="237">
        <f t="shared" si="2"/>
        <v>55304</v>
      </c>
      <c r="J22" s="161">
        <f t="shared" si="3"/>
        <v>55304</v>
      </c>
      <c r="K22" s="163"/>
      <c r="L22" s="165"/>
      <c r="M22" s="157" t="s">
        <v>17</v>
      </c>
    </row>
    <row r="23" spans="1:13" s="2" customFormat="1" ht="12.75">
      <c r="A23" s="226"/>
      <c r="B23" s="21" t="s">
        <v>1</v>
      </c>
      <c r="C23" s="118"/>
      <c r="D23" s="227" t="s">
        <v>25</v>
      </c>
      <c r="E23" s="228"/>
      <c r="F23" s="229">
        <f>SUM(F24:F35)</f>
        <v>6744726</v>
      </c>
      <c r="G23" s="229">
        <f>SUM(G24:G35)</f>
        <v>3449324</v>
      </c>
      <c r="H23" s="229">
        <f>SUM(H24:H35)</f>
        <v>0</v>
      </c>
      <c r="I23" s="238">
        <f>SUM(I24:I35)</f>
        <v>3449324</v>
      </c>
      <c r="J23" s="229">
        <f>SUM(J24:J35)</f>
        <v>3449324</v>
      </c>
      <c r="K23" s="128"/>
      <c r="L23" s="230"/>
      <c r="M23" s="76"/>
    </row>
    <row r="24" spans="1:13" s="2" customFormat="1" ht="31.5">
      <c r="A24" s="125">
        <v>7</v>
      </c>
      <c r="B24" s="193" t="s">
        <v>16</v>
      </c>
      <c r="C24" s="167">
        <v>6050</v>
      </c>
      <c r="D24" s="210" t="s">
        <v>76</v>
      </c>
      <c r="E24" s="114" t="s">
        <v>60</v>
      </c>
      <c r="F24" s="169">
        <v>3520000</v>
      </c>
      <c r="G24" s="133">
        <v>1583000</v>
      </c>
      <c r="H24" s="169"/>
      <c r="I24" s="239">
        <f aca="true" t="shared" si="4" ref="I24:I35">G24+H24</f>
        <v>1583000</v>
      </c>
      <c r="J24" s="95">
        <f aca="true" t="shared" si="5" ref="J24:J29">I24</f>
        <v>1583000</v>
      </c>
      <c r="K24" s="133"/>
      <c r="L24" s="206"/>
      <c r="M24" s="137" t="s">
        <v>17</v>
      </c>
    </row>
    <row r="25" spans="1:13" s="2" customFormat="1" ht="21">
      <c r="A25" s="125">
        <v>8</v>
      </c>
      <c r="B25" s="129" t="s">
        <v>16</v>
      </c>
      <c r="C25" s="167">
        <v>6050</v>
      </c>
      <c r="D25" s="210" t="s">
        <v>83</v>
      </c>
      <c r="E25" s="159" t="s">
        <v>52</v>
      </c>
      <c r="F25" s="169">
        <v>40554</v>
      </c>
      <c r="G25" s="133">
        <v>16200</v>
      </c>
      <c r="H25" s="169"/>
      <c r="I25" s="239">
        <f t="shared" si="4"/>
        <v>16200</v>
      </c>
      <c r="J25" s="95">
        <f t="shared" si="5"/>
        <v>16200</v>
      </c>
      <c r="K25" s="133"/>
      <c r="L25" s="206"/>
      <c r="M25" s="137" t="s">
        <v>17</v>
      </c>
    </row>
    <row r="26" spans="1:13" s="2" customFormat="1" ht="42">
      <c r="A26" s="125">
        <v>9</v>
      </c>
      <c r="B26" s="129" t="s">
        <v>16</v>
      </c>
      <c r="C26" s="167">
        <v>6050</v>
      </c>
      <c r="D26" s="255" t="s">
        <v>188</v>
      </c>
      <c r="E26" s="166" t="s">
        <v>141</v>
      </c>
      <c r="F26" s="169">
        <v>690000</v>
      </c>
      <c r="G26" s="133">
        <v>415065</v>
      </c>
      <c r="H26" s="133"/>
      <c r="I26" s="239">
        <f>G26+H26</f>
        <v>415065</v>
      </c>
      <c r="J26" s="95">
        <f t="shared" si="5"/>
        <v>415065</v>
      </c>
      <c r="K26" s="133"/>
      <c r="L26" s="206"/>
      <c r="M26" s="137" t="s">
        <v>17</v>
      </c>
    </row>
    <row r="27" spans="1:13" s="2" customFormat="1" ht="31.5">
      <c r="A27" s="125">
        <v>10</v>
      </c>
      <c r="B27" s="193" t="s">
        <v>16</v>
      </c>
      <c r="C27" s="167">
        <v>6050</v>
      </c>
      <c r="D27" s="120" t="s">
        <v>210</v>
      </c>
      <c r="E27" s="114" t="s">
        <v>60</v>
      </c>
      <c r="F27" s="169">
        <v>288000</v>
      </c>
      <c r="G27" s="133">
        <v>56000</v>
      </c>
      <c r="H27" s="169"/>
      <c r="I27" s="239">
        <f t="shared" si="4"/>
        <v>56000</v>
      </c>
      <c r="J27" s="95">
        <f t="shared" si="5"/>
        <v>56000</v>
      </c>
      <c r="K27" s="133"/>
      <c r="L27" s="206"/>
      <c r="M27" s="137" t="s">
        <v>17</v>
      </c>
    </row>
    <row r="28" spans="1:13" s="2" customFormat="1" ht="21">
      <c r="A28" s="125">
        <v>11</v>
      </c>
      <c r="B28" s="193" t="s">
        <v>16</v>
      </c>
      <c r="C28" s="167">
        <v>6050</v>
      </c>
      <c r="D28" s="120" t="s">
        <v>240</v>
      </c>
      <c r="E28" s="114" t="s">
        <v>141</v>
      </c>
      <c r="F28" s="169">
        <v>25000</v>
      </c>
      <c r="G28" s="133"/>
      <c r="H28" s="169"/>
      <c r="I28" s="239">
        <f>G28+H28</f>
        <v>0</v>
      </c>
      <c r="J28" s="95">
        <f t="shared" si="5"/>
        <v>0</v>
      </c>
      <c r="K28" s="133"/>
      <c r="L28" s="206"/>
      <c r="M28" s="137" t="s">
        <v>17</v>
      </c>
    </row>
    <row r="29" spans="1:13" s="2" customFormat="1" ht="10.5">
      <c r="A29" s="125">
        <v>12</v>
      </c>
      <c r="B29" s="193" t="s">
        <v>16</v>
      </c>
      <c r="C29" s="167">
        <v>6050</v>
      </c>
      <c r="D29" s="196" t="s">
        <v>173</v>
      </c>
      <c r="E29" s="114" t="s">
        <v>141</v>
      </c>
      <c r="F29" s="169">
        <v>599248</v>
      </c>
      <c r="G29" s="133">
        <v>248</v>
      </c>
      <c r="H29" s="169"/>
      <c r="I29" s="239">
        <f>G29+H29</f>
        <v>248</v>
      </c>
      <c r="J29" s="95">
        <f t="shared" si="5"/>
        <v>248</v>
      </c>
      <c r="K29" s="133"/>
      <c r="L29" s="206"/>
      <c r="M29" s="137" t="s">
        <v>17</v>
      </c>
    </row>
    <row r="30" spans="1:13" s="2" customFormat="1" ht="31.5">
      <c r="A30" s="125">
        <v>13</v>
      </c>
      <c r="B30" s="150" t="s">
        <v>16</v>
      </c>
      <c r="C30" s="168">
        <v>6050</v>
      </c>
      <c r="D30" s="170" t="s">
        <v>67</v>
      </c>
      <c r="E30" s="166" t="s">
        <v>52</v>
      </c>
      <c r="F30" s="165">
        <v>55350</v>
      </c>
      <c r="G30" s="91">
        <v>55350</v>
      </c>
      <c r="H30" s="169"/>
      <c r="I30" s="239">
        <f t="shared" si="4"/>
        <v>55350</v>
      </c>
      <c r="J30" s="133">
        <f>G30</f>
        <v>55350</v>
      </c>
      <c r="K30" s="133"/>
      <c r="L30" s="165"/>
      <c r="M30" s="138" t="s">
        <v>6</v>
      </c>
    </row>
    <row r="31" spans="1:13" s="2" customFormat="1" ht="21">
      <c r="A31" s="125">
        <v>14</v>
      </c>
      <c r="B31" s="150" t="s">
        <v>16</v>
      </c>
      <c r="C31" s="167">
        <v>6050</v>
      </c>
      <c r="D31" s="120" t="s">
        <v>96</v>
      </c>
      <c r="E31" s="114" t="s">
        <v>52</v>
      </c>
      <c r="F31" s="169">
        <v>40000</v>
      </c>
      <c r="G31" s="163">
        <v>28000</v>
      </c>
      <c r="H31" s="169"/>
      <c r="I31" s="239">
        <f t="shared" si="4"/>
        <v>28000</v>
      </c>
      <c r="J31" s="161">
        <f>I31</f>
        <v>28000</v>
      </c>
      <c r="K31" s="163"/>
      <c r="L31" s="22"/>
      <c r="M31" s="157" t="s">
        <v>17</v>
      </c>
    </row>
    <row r="32" spans="1:13" s="2" customFormat="1" ht="21">
      <c r="A32" s="125">
        <v>15</v>
      </c>
      <c r="B32" s="162" t="s">
        <v>16</v>
      </c>
      <c r="C32" s="167">
        <v>6050</v>
      </c>
      <c r="D32" s="196" t="s">
        <v>237</v>
      </c>
      <c r="E32" s="232" t="s">
        <v>141</v>
      </c>
      <c r="F32" s="154">
        <v>52890</v>
      </c>
      <c r="G32" s="163"/>
      <c r="H32" s="163"/>
      <c r="I32" s="237">
        <f>G32+H32</f>
        <v>0</v>
      </c>
      <c r="J32" s="161">
        <f>I32</f>
        <v>0</v>
      </c>
      <c r="K32" s="163"/>
      <c r="L32" s="206"/>
      <c r="M32" s="157" t="s">
        <v>17</v>
      </c>
    </row>
    <row r="33" spans="1:13" s="2" customFormat="1" ht="21">
      <c r="A33" s="125">
        <v>16</v>
      </c>
      <c r="B33" s="193" t="s">
        <v>16</v>
      </c>
      <c r="C33" s="168">
        <v>6050</v>
      </c>
      <c r="D33" s="173" t="s">
        <v>131</v>
      </c>
      <c r="E33" s="166" t="s">
        <v>60</v>
      </c>
      <c r="F33" s="169">
        <v>120540</v>
      </c>
      <c r="G33" s="91"/>
      <c r="H33" s="169"/>
      <c r="I33" s="239">
        <f>G33+H33</f>
        <v>0</v>
      </c>
      <c r="J33" s="133"/>
      <c r="K33" s="133"/>
      <c r="L33" s="165"/>
      <c r="M33" s="138" t="s">
        <v>6</v>
      </c>
    </row>
    <row r="34" spans="1:13" s="2" customFormat="1" ht="42">
      <c r="A34" s="125">
        <v>17</v>
      </c>
      <c r="B34" s="129" t="s">
        <v>16</v>
      </c>
      <c r="C34" s="134">
        <v>6050</v>
      </c>
      <c r="D34" s="85" t="s">
        <v>84</v>
      </c>
      <c r="E34" s="159" t="s">
        <v>52</v>
      </c>
      <c r="F34" s="158">
        <v>1032059</v>
      </c>
      <c r="G34" s="133">
        <v>1016005</v>
      </c>
      <c r="H34" s="158"/>
      <c r="I34" s="239">
        <f t="shared" si="4"/>
        <v>1016005</v>
      </c>
      <c r="J34" s="95">
        <f>I34</f>
        <v>1016005</v>
      </c>
      <c r="K34" s="133"/>
      <c r="L34" s="122"/>
      <c r="M34" s="137" t="s">
        <v>17</v>
      </c>
    </row>
    <row r="35" spans="1:13" s="2" customFormat="1" ht="42">
      <c r="A35" s="125">
        <v>18</v>
      </c>
      <c r="B35" s="129" t="s">
        <v>16</v>
      </c>
      <c r="C35" s="134">
        <v>6050</v>
      </c>
      <c r="D35" s="143" t="s">
        <v>79</v>
      </c>
      <c r="E35" s="126" t="s">
        <v>52</v>
      </c>
      <c r="F35" s="158">
        <v>281085</v>
      </c>
      <c r="G35" s="133">
        <v>279456</v>
      </c>
      <c r="H35" s="158"/>
      <c r="I35" s="239">
        <f t="shared" si="4"/>
        <v>279456</v>
      </c>
      <c r="J35" s="95">
        <f>I35</f>
        <v>279456</v>
      </c>
      <c r="K35" s="133"/>
      <c r="L35" s="122"/>
      <c r="M35" s="137" t="s">
        <v>17</v>
      </c>
    </row>
    <row r="36" spans="1:13" s="2" customFormat="1" ht="15.75">
      <c r="A36" s="19"/>
      <c r="B36" s="21" t="s">
        <v>1</v>
      </c>
      <c r="C36" s="118"/>
      <c r="D36" s="20" t="s">
        <v>22</v>
      </c>
      <c r="E36" s="21"/>
      <c r="F36" s="128">
        <f>F37+F38</f>
        <v>11878214</v>
      </c>
      <c r="G36" s="128">
        <f>G37+G38</f>
        <v>4422021</v>
      </c>
      <c r="H36" s="128">
        <f>H37+H38</f>
        <v>-682195</v>
      </c>
      <c r="I36" s="236">
        <f>I37+I38</f>
        <v>3739826</v>
      </c>
      <c r="J36" s="128">
        <f>J37+J38</f>
        <v>3739826</v>
      </c>
      <c r="K36" s="128"/>
      <c r="L36" s="55"/>
      <c r="M36" s="76"/>
    </row>
    <row r="37" spans="1:13" s="2" customFormat="1" ht="15.75">
      <c r="A37" s="87"/>
      <c r="B37" s="59"/>
      <c r="C37" s="62"/>
      <c r="D37" s="63" t="s">
        <v>30</v>
      </c>
      <c r="E37" s="64"/>
      <c r="F37" s="65">
        <f>F42+F49+F39</f>
        <v>3317065</v>
      </c>
      <c r="G37" s="135">
        <f>G42+G49+G39</f>
        <v>3968341</v>
      </c>
      <c r="H37" s="135">
        <f>H42+H49+H39</f>
        <v>-651276</v>
      </c>
      <c r="I37" s="235">
        <f>I42+I49+I39</f>
        <v>3317065</v>
      </c>
      <c r="J37" s="135">
        <f>J42+J49+J39</f>
        <v>3317065</v>
      </c>
      <c r="K37" s="65"/>
      <c r="L37" s="67"/>
      <c r="M37" s="77"/>
    </row>
    <row r="38" spans="1:13" s="2" customFormat="1" ht="15.75">
      <c r="A38" s="87"/>
      <c r="B38" s="59"/>
      <c r="C38" s="62"/>
      <c r="D38" s="63" t="s">
        <v>31</v>
      </c>
      <c r="E38" s="64"/>
      <c r="F38" s="65">
        <f>F52+F85</f>
        <v>8561149</v>
      </c>
      <c r="G38" s="135">
        <f>G52</f>
        <v>453680</v>
      </c>
      <c r="H38" s="135">
        <f>H52</f>
        <v>-30919</v>
      </c>
      <c r="I38" s="235">
        <f>I52</f>
        <v>422761</v>
      </c>
      <c r="J38" s="135">
        <f>J52</f>
        <v>422761</v>
      </c>
      <c r="K38" s="65"/>
      <c r="L38" s="67"/>
      <c r="M38" s="77"/>
    </row>
    <row r="39" spans="1:13" s="2" customFormat="1" ht="11.25">
      <c r="A39" s="23"/>
      <c r="B39" s="24"/>
      <c r="C39" s="23"/>
      <c r="D39" s="199" t="s">
        <v>147</v>
      </c>
      <c r="E39" s="200"/>
      <c r="F39" s="201">
        <f>SUM(F40:F41)</f>
        <v>16275</v>
      </c>
      <c r="G39" s="201">
        <f>SUM(G40:G41)</f>
        <v>16275</v>
      </c>
      <c r="H39" s="201">
        <f>SUM(H40:H41)</f>
        <v>0</v>
      </c>
      <c r="I39" s="201">
        <f>SUM(I40:I41)</f>
        <v>16275</v>
      </c>
      <c r="J39" s="201">
        <f>SUM(J40:J41)</f>
        <v>16275</v>
      </c>
      <c r="K39" s="201">
        <f>SUM(K40:K40)</f>
        <v>0</v>
      </c>
      <c r="L39" s="201">
        <f>SUM(L40:L40)</f>
        <v>0</v>
      </c>
      <c r="M39" s="201"/>
    </row>
    <row r="40" spans="1:13" s="2" customFormat="1" ht="21">
      <c r="A40" s="168">
        <v>19</v>
      </c>
      <c r="B40" s="164">
        <v>60004</v>
      </c>
      <c r="C40" s="168">
        <v>6060</v>
      </c>
      <c r="D40" s="85" t="s">
        <v>117</v>
      </c>
      <c r="E40" s="166">
        <v>2017</v>
      </c>
      <c r="F40" s="165">
        <v>5425</v>
      </c>
      <c r="G40" s="165">
        <v>5425</v>
      </c>
      <c r="H40" s="165"/>
      <c r="I40" s="239">
        <f>G40+H40</f>
        <v>5425</v>
      </c>
      <c r="J40" s="94">
        <f>I40</f>
        <v>5425</v>
      </c>
      <c r="K40" s="123"/>
      <c r="L40" s="124"/>
      <c r="M40" s="138" t="s">
        <v>116</v>
      </c>
    </row>
    <row r="41" spans="1:13" s="2" customFormat="1" ht="21">
      <c r="A41" s="211">
        <v>20</v>
      </c>
      <c r="B41" s="205">
        <v>60004</v>
      </c>
      <c r="C41" s="211">
        <v>6060</v>
      </c>
      <c r="D41" s="210" t="s">
        <v>238</v>
      </c>
      <c r="E41" s="166">
        <v>2017</v>
      </c>
      <c r="F41" s="206">
        <f>J41</f>
        <v>10850</v>
      </c>
      <c r="G41" s="206">
        <v>10850</v>
      </c>
      <c r="H41" s="206"/>
      <c r="I41" s="239">
        <f>G41+H41</f>
        <v>10850</v>
      </c>
      <c r="J41" s="212">
        <f>I41</f>
        <v>10850</v>
      </c>
      <c r="K41" s="207"/>
      <c r="L41" s="208"/>
      <c r="M41" s="209" t="s">
        <v>6</v>
      </c>
    </row>
    <row r="42" spans="1:13" s="2" customFormat="1" ht="11.25">
      <c r="A42" s="247"/>
      <c r="B42" s="248"/>
      <c r="C42" s="247"/>
      <c r="D42" s="249" t="s">
        <v>146</v>
      </c>
      <c r="E42" s="250"/>
      <c r="F42" s="251">
        <f>SUM(F43:F48)</f>
        <v>906333</v>
      </c>
      <c r="G42" s="251">
        <f>SUM(G43:G48)</f>
        <v>987609</v>
      </c>
      <c r="H42" s="251">
        <f>SUM(H43:H48)</f>
        <v>-81276</v>
      </c>
      <c r="I42" s="252">
        <f>SUM(I43:I48)</f>
        <v>906333</v>
      </c>
      <c r="J42" s="251">
        <f>SUM(J43:J48)</f>
        <v>906333</v>
      </c>
      <c r="K42" s="251"/>
      <c r="L42" s="251"/>
      <c r="M42" s="251"/>
    </row>
    <row r="43" spans="1:13" s="2" customFormat="1" ht="31.5">
      <c r="A43" s="205">
        <v>21</v>
      </c>
      <c r="B43" s="205">
        <v>60016</v>
      </c>
      <c r="C43" s="205">
        <v>6050</v>
      </c>
      <c r="D43" s="213" t="s">
        <v>216</v>
      </c>
      <c r="E43" s="166">
        <v>2017</v>
      </c>
      <c r="F43" s="206">
        <f aca="true" t="shared" si="6" ref="F43:F48">J43</f>
        <v>9000</v>
      </c>
      <c r="G43" s="206">
        <v>9000</v>
      </c>
      <c r="H43" s="206"/>
      <c r="I43" s="239">
        <f aca="true" t="shared" si="7" ref="I43:I48">G43+H43</f>
        <v>9000</v>
      </c>
      <c r="J43" s="206">
        <f aca="true" t="shared" si="8" ref="J43:J48">I43</f>
        <v>9000</v>
      </c>
      <c r="K43" s="207"/>
      <c r="L43" s="208"/>
      <c r="M43" s="209" t="s">
        <v>6</v>
      </c>
    </row>
    <row r="44" spans="1:13" s="2" customFormat="1" ht="10.5">
      <c r="A44" s="205">
        <v>22</v>
      </c>
      <c r="B44" s="205">
        <v>60016</v>
      </c>
      <c r="C44" s="205">
        <v>6050</v>
      </c>
      <c r="D44" s="213" t="s">
        <v>231</v>
      </c>
      <c r="E44" s="166">
        <v>2017</v>
      </c>
      <c r="F44" s="206">
        <f>J44</f>
        <v>154000</v>
      </c>
      <c r="G44" s="206">
        <v>154000</v>
      </c>
      <c r="H44" s="206"/>
      <c r="I44" s="239">
        <f>G44+H44</f>
        <v>154000</v>
      </c>
      <c r="J44" s="206">
        <f>I44</f>
        <v>154000</v>
      </c>
      <c r="K44" s="207"/>
      <c r="L44" s="208"/>
      <c r="M44" s="209" t="s">
        <v>6</v>
      </c>
    </row>
    <row r="45" spans="1:13" s="2" customFormat="1" ht="10.5">
      <c r="A45" s="205">
        <v>23</v>
      </c>
      <c r="B45" s="205">
        <v>60016</v>
      </c>
      <c r="C45" s="205">
        <v>6050</v>
      </c>
      <c r="D45" s="213" t="s">
        <v>189</v>
      </c>
      <c r="E45" s="166">
        <v>2017</v>
      </c>
      <c r="F45" s="206">
        <f t="shared" si="6"/>
        <v>448000</v>
      </c>
      <c r="G45" s="206">
        <v>448000</v>
      </c>
      <c r="H45" s="206"/>
      <c r="I45" s="239">
        <f t="shared" si="7"/>
        <v>448000</v>
      </c>
      <c r="J45" s="206">
        <f t="shared" si="8"/>
        <v>448000</v>
      </c>
      <c r="K45" s="207"/>
      <c r="L45" s="208"/>
      <c r="M45" s="209" t="s">
        <v>6</v>
      </c>
    </row>
    <row r="46" spans="1:13" s="2" customFormat="1" ht="10.5">
      <c r="A46" s="205">
        <v>24</v>
      </c>
      <c r="B46" s="205">
        <v>60016</v>
      </c>
      <c r="C46" s="205">
        <v>6050</v>
      </c>
      <c r="D46" s="213" t="s">
        <v>190</v>
      </c>
      <c r="E46" s="166">
        <v>2017</v>
      </c>
      <c r="F46" s="206">
        <f t="shared" si="6"/>
        <v>235924</v>
      </c>
      <c r="G46" s="206">
        <v>235924</v>
      </c>
      <c r="H46" s="206"/>
      <c r="I46" s="239">
        <f t="shared" si="7"/>
        <v>235924</v>
      </c>
      <c r="J46" s="206">
        <f t="shared" si="8"/>
        <v>235924</v>
      </c>
      <c r="K46" s="207"/>
      <c r="L46" s="208"/>
      <c r="M46" s="209" t="s">
        <v>6</v>
      </c>
    </row>
    <row r="47" spans="1:13" s="2" customFormat="1" ht="31.5">
      <c r="A47" s="205">
        <v>25</v>
      </c>
      <c r="B47" s="205">
        <v>60016</v>
      </c>
      <c r="C47" s="205">
        <v>6050</v>
      </c>
      <c r="D47" s="213" t="s">
        <v>183</v>
      </c>
      <c r="E47" s="166">
        <v>2017</v>
      </c>
      <c r="F47" s="206">
        <f t="shared" si="6"/>
        <v>0</v>
      </c>
      <c r="G47" s="206">
        <v>81276</v>
      </c>
      <c r="H47" s="206">
        <v>-81276</v>
      </c>
      <c r="I47" s="239">
        <f t="shared" si="7"/>
        <v>0</v>
      </c>
      <c r="J47" s="206">
        <f t="shared" si="8"/>
        <v>0</v>
      </c>
      <c r="K47" s="207"/>
      <c r="L47" s="208"/>
      <c r="M47" s="209" t="s">
        <v>6</v>
      </c>
    </row>
    <row r="48" spans="1:13" s="2" customFormat="1" ht="21">
      <c r="A48" s="205">
        <v>26</v>
      </c>
      <c r="B48" s="205">
        <v>60016</v>
      </c>
      <c r="C48" s="211">
        <v>6050</v>
      </c>
      <c r="D48" s="210" t="s">
        <v>184</v>
      </c>
      <c r="E48" s="166">
        <v>2017</v>
      </c>
      <c r="F48" s="206">
        <f t="shared" si="6"/>
        <v>59409</v>
      </c>
      <c r="G48" s="206">
        <v>59409</v>
      </c>
      <c r="H48" s="206"/>
      <c r="I48" s="239">
        <f t="shared" si="7"/>
        <v>59409</v>
      </c>
      <c r="J48" s="212">
        <f t="shared" si="8"/>
        <v>59409</v>
      </c>
      <c r="K48" s="207"/>
      <c r="L48" s="208"/>
      <c r="M48" s="209" t="s">
        <v>6</v>
      </c>
    </row>
    <row r="49" spans="1:13" s="2" customFormat="1" ht="11.25">
      <c r="A49" s="23"/>
      <c r="B49" s="24"/>
      <c r="C49" s="23"/>
      <c r="D49" s="199" t="s">
        <v>145</v>
      </c>
      <c r="E49" s="200"/>
      <c r="F49" s="201">
        <f>SUM(F50:F51)</f>
        <v>2394457</v>
      </c>
      <c r="G49" s="201">
        <f>SUM(G50:G51)</f>
        <v>2964457</v>
      </c>
      <c r="H49" s="201">
        <f>SUM(H50:H51)</f>
        <v>-570000</v>
      </c>
      <c r="I49" s="240">
        <f>SUM(I50:I51)</f>
        <v>2394457</v>
      </c>
      <c r="J49" s="201">
        <f>SUM(J50:J51)</f>
        <v>2394457</v>
      </c>
      <c r="K49" s="201"/>
      <c r="L49" s="201"/>
      <c r="M49" s="203"/>
    </row>
    <row r="50" spans="1:13" s="2" customFormat="1" ht="136.5">
      <c r="A50" s="211">
        <v>27</v>
      </c>
      <c r="B50" s="205">
        <v>60016</v>
      </c>
      <c r="C50" s="211">
        <v>6060</v>
      </c>
      <c r="D50" s="210" t="s">
        <v>239</v>
      </c>
      <c r="E50" s="166">
        <v>2017</v>
      </c>
      <c r="F50" s="206">
        <f>J50</f>
        <v>2360457</v>
      </c>
      <c r="G50" s="206">
        <v>2930457</v>
      </c>
      <c r="H50" s="206">
        <v>-570000</v>
      </c>
      <c r="I50" s="239">
        <f>G50+H50</f>
        <v>2360457</v>
      </c>
      <c r="J50" s="212">
        <f>I50</f>
        <v>2360457</v>
      </c>
      <c r="K50" s="207"/>
      <c r="L50" s="208"/>
      <c r="M50" s="209" t="s">
        <v>61</v>
      </c>
    </row>
    <row r="51" spans="1:13" s="2" customFormat="1" ht="22.5">
      <c r="A51" s="211">
        <v>28</v>
      </c>
      <c r="B51" s="205">
        <v>60016</v>
      </c>
      <c r="C51" s="211">
        <v>6060</v>
      </c>
      <c r="D51" s="210" t="s">
        <v>218</v>
      </c>
      <c r="E51" s="166">
        <v>2017</v>
      </c>
      <c r="F51" s="206">
        <f>J51</f>
        <v>34000</v>
      </c>
      <c r="G51" s="206">
        <v>34000</v>
      </c>
      <c r="H51" s="206"/>
      <c r="I51" s="239">
        <f>G51+H51</f>
        <v>34000</v>
      </c>
      <c r="J51" s="212">
        <f>I51</f>
        <v>34000</v>
      </c>
      <c r="K51" s="207"/>
      <c r="L51" s="208"/>
      <c r="M51" s="209" t="s">
        <v>61</v>
      </c>
    </row>
    <row r="52" spans="1:13" s="2" customFormat="1" ht="10.5">
      <c r="A52" s="23"/>
      <c r="B52" s="24"/>
      <c r="C52" s="23"/>
      <c r="D52" s="199" t="s">
        <v>26</v>
      </c>
      <c r="E52" s="200"/>
      <c r="F52" s="201">
        <f>SUM(F53:F84)</f>
        <v>8552149</v>
      </c>
      <c r="G52" s="201">
        <f>SUM(G53:G84)</f>
        <v>453680</v>
      </c>
      <c r="H52" s="201">
        <f>SUM(H53:H84)</f>
        <v>-30919</v>
      </c>
      <c r="I52" s="240">
        <f>SUM(I53:I84)</f>
        <v>422761</v>
      </c>
      <c r="J52" s="202">
        <f>SUM(J53:J84)</f>
        <v>422761</v>
      </c>
      <c r="K52" s="201"/>
      <c r="L52" s="201"/>
      <c r="M52" s="203"/>
    </row>
    <row r="53" spans="1:13" s="2" customFormat="1" ht="21">
      <c r="A53" s="89">
        <v>29</v>
      </c>
      <c r="B53" s="90">
        <v>60016</v>
      </c>
      <c r="C53" s="117">
        <v>6050</v>
      </c>
      <c r="D53" s="85" t="s">
        <v>69</v>
      </c>
      <c r="E53" s="15" t="s">
        <v>60</v>
      </c>
      <c r="F53" s="12">
        <v>62730</v>
      </c>
      <c r="G53" s="12"/>
      <c r="H53" s="12"/>
      <c r="I53" s="239">
        <f aca="true" t="shared" si="9" ref="I53:I79">G53+H53</f>
        <v>0</v>
      </c>
      <c r="J53" s="94">
        <f>I53</f>
        <v>0</v>
      </c>
      <c r="K53" s="13"/>
      <c r="L53" s="14"/>
      <c r="M53" s="78" t="s">
        <v>6</v>
      </c>
    </row>
    <row r="54" spans="1:13" s="2" customFormat="1" ht="10.5">
      <c r="A54" s="168">
        <v>30</v>
      </c>
      <c r="B54" s="164">
        <v>60016</v>
      </c>
      <c r="C54" s="168">
        <v>6050</v>
      </c>
      <c r="D54" s="171" t="s">
        <v>89</v>
      </c>
      <c r="E54" s="166" t="s">
        <v>241</v>
      </c>
      <c r="F54" s="165">
        <v>138750</v>
      </c>
      <c r="G54" s="165"/>
      <c r="H54" s="122"/>
      <c r="I54" s="239">
        <f t="shared" si="9"/>
        <v>0</v>
      </c>
      <c r="J54" s="94"/>
      <c r="K54" s="123"/>
      <c r="L54" s="124"/>
      <c r="M54" s="138" t="s">
        <v>6</v>
      </c>
    </row>
    <row r="55" spans="1:13" s="3" customFormat="1" ht="21">
      <c r="A55" s="211">
        <v>31</v>
      </c>
      <c r="B55" s="164">
        <v>60016</v>
      </c>
      <c r="C55" s="168">
        <v>6050</v>
      </c>
      <c r="D55" s="171" t="s">
        <v>90</v>
      </c>
      <c r="E55" s="166" t="s">
        <v>241</v>
      </c>
      <c r="F55" s="165">
        <v>154980</v>
      </c>
      <c r="G55" s="165">
        <v>154980</v>
      </c>
      <c r="H55" s="122">
        <v>-30996</v>
      </c>
      <c r="I55" s="239">
        <f t="shared" si="9"/>
        <v>123984</v>
      </c>
      <c r="J55" s="94">
        <f>I55</f>
        <v>123984</v>
      </c>
      <c r="K55" s="123"/>
      <c r="L55" s="124"/>
      <c r="M55" s="138" t="s">
        <v>6</v>
      </c>
    </row>
    <row r="56" spans="1:13" s="3" customFormat="1" ht="31.5">
      <c r="A56" s="211">
        <v>32</v>
      </c>
      <c r="B56" s="121">
        <v>60016</v>
      </c>
      <c r="C56" s="136">
        <v>6050</v>
      </c>
      <c r="D56" s="74" t="s">
        <v>75</v>
      </c>
      <c r="E56" s="126" t="s">
        <v>60</v>
      </c>
      <c r="F56" s="122">
        <v>103450</v>
      </c>
      <c r="G56" s="122"/>
      <c r="H56" s="122"/>
      <c r="I56" s="239">
        <f t="shared" si="9"/>
        <v>0</v>
      </c>
      <c r="J56" s="94"/>
      <c r="K56" s="123"/>
      <c r="L56" s="124"/>
      <c r="M56" s="138" t="s">
        <v>6</v>
      </c>
    </row>
    <row r="57" spans="1:13" s="3" customFormat="1" ht="10.5">
      <c r="A57" s="211">
        <v>33</v>
      </c>
      <c r="B57" s="86">
        <v>60016</v>
      </c>
      <c r="C57" s="117">
        <v>6050</v>
      </c>
      <c r="D57" s="85" t="s">
        <v>88</v>
      </c>
      <c r="E57" s="15" t="s">
        <v>232</v>
      </c>
      <c r="F57" s="12">
        <v>2661282</v>
      </c>
      <c r="G57" s="12">
        <v>38632</v>
      </c>
      <c r="H57" s="12"/>
      <c r="I57" s="239">
        <f t="shared" si="9"/>
        <v>38632</v>
      </c>
      <c r="J57" s="94">
        <f>I57</f>
        <v>38632</v>
      </c>
      <c r="K57" s="13"/>
      <c r="L57" s="14"/>
      <c r="M57" s="78" t="s">
        <v>6</v>
      </c>
    </row>
    <row r="58" spans="1:13" s="3" customFormat="1" ht="10.5">
      <c r="A58" s="211">
        <v>34</v>
      </c>
      <c r="B58" s="121">
        <v>60016</v>
      </c>
      <c r="C58" s="136">
        <v>6050</v>
      </c>
      <c r="D58" s="85" t="s">
        <v>51</v>
      </c>
      <c r="E58" s="126" t="s">
        <v>60</v>
      </c>
      <c r="F58" s="122">
        <v>102705</v>
      </c>
      <c r="G58" s="122"/>
      <c r="H58" s="122"/>
      <c r="I58" s="239">
        <f t="shared" si="9"/>
        <v>0</v>
      </c>
      <c r="J58" s="94">
        <f>I58</f>
        <v>0</v>
      </c>
      <c r="K58" s="123"/>
      <c r="L58" s="124"/>
      <c r="M58" s="138" t="s">
        <v>6</v>
      </c>
    </row>
    <row r="59" spans="1:13" s="3" customFormat="1" ht="10.5">
      <c r="A59" s="211">
        <v>35</v>
      </c>
      <c r="B59" s="205">
        <v>60016</v>
      </c>
      <c r="C59" s="211">
        <v>6050</v>
      </c>
      <c r="D59" s="210" t="s">
        <v>178</v>
      </c>
      <c r="E59" s="166" t="s">
        <v>141</v>
      </c>
      <c r="F59" s="206">
        <v>89790</v>
      </c>
      <c r="G59" s="206"/>
      <c r="H59" s="206"/>
      <c r="I59" s="239">
        <f t="shared" si="9"/>
        <v>0</v>
      </c>
      <c r="J59" s="212">
        <f>I59</f>
        <v>0</v>
      </c>
      <c r="K59" s="207"/>
      <c r="L59" s="208"/>
      <c r="M59" s="209" t="s">
        <v>6</v>
      </c>
    </row>
    <row r="60" spans="1:13" s="3" customFormat="1" ht="31.5">
      <c r="A60" s="211">
        <v>36</v>
      </c>
      <c r="B60" s="205">
        <v>60016</v>
      </c>
      <c r="C60" s="211">
        <v>6050</v>
      </c>
      <c r="D60" s="210" t="s">
        <v>167</v>
      </c>
      <c r="E60" s="166" t="s">
        <v>87</v>
      </c>
      <c r="F60" s="206">
        <v>86852</v>
      </c>
      <c r="G60" s="206">
        <v>23624</v>
      </c>
      <c r="H60" s="206"/>
      <c r="I60" s="239">
        <f t="shared" si="9"/>
        <v>23624</v>
      </c>
      <c r="J60" s="212">
        <f>G60</f>
        <v>23624</v>
      </c>
      <c r="K60" s="207"/>
      <c r="L60" s="208"/>
      <c r="M60" s="209" t="s">
        <v>6</v>
      </c>
    </row>
    <row r="61" spans="1:13" s="3" customFormat="1" ht="10.5">
      <c r="A61" s="211">
        <v>37</v>
      </c>
      <c r="B61" s="205">
        <v>60016</v>
      </c>
      <c r="C61" s="211">
        <v>6050</v>
      </c>
      <c r="D61" s="210" t="s">
        <v>53</v>
      </c>
      <c r="E61" s="166" t="s">
        <v>60</v>
      </c>
      <c r="F61" s="206">
        <v>220170</v>
      </c>
      <c r="G61" s="206">
        <v>44034</v>
      </c>
      <c r="H61" s="206"/>
      <c r="I61" s="239">
        <f t="shared" si="9"/>
        <v>44034</v>
      </c>
      <c r="J61" s="212">
        <f>I61</f>
        <v>44034</v>
      </c>
      <c r="K61" s="207"/>
      <c r="L61" s="208"/>
      <c r="M61" s="209" t="s">
        <v>6</v>
      </c>
    </row>
    <row r="62" spans="1:13" s="3" customFormat="1" ht="10.5">
      <c r="A62" s="211">
        <v>38</v>
      </c>
      <c r="B62" s="205">
        <v>60016</v>
      </c>
      <c r="C62" s="211">
        <v>6050</v>
      </c>
      <c r="D62" s="210" t="s">
        <v>182</v>
      </c>
      <c r="E62" s="166" t="s">
        <v>60</v>
      </c>
      <c r="F62" s="206">
        <v>258300</v>
      </c>
      <c r="G62" s="206">
        <v>41660</v>
      </c>
      <c r="H62" s="206"/>
      <c r="I62" s="239">
        <f t="shared" si="9"/>
        <v>41660</v>
      </c>
      <c r="J62" s="212">
        <f>I62</f>
        <v>41660</v>
      </c>
      <c r="K62" s="207"/>
      <c r="L62" s="208"/>
      <c r="M62" s="209" t="s">
        <v>6</v>
      </c>
    </row>
    <row r="63" spans="1:13" s="3" customFormat="1" ht="21">
      <c r="A63" s="211">
        <v>39</v>
      </c>
      <c r="B63" s="205">
        <v>60016</v>
      </c>
      <c r="C63" s="211">
        <v>6050</v>
      </c>
      <c r="D63" s="210" t="s">
        <v>55</v>
      </c>
      <c r="E63" s="166" t="s">
        <v>60</v>
      </c>
      <c r="F63" s="206">
        <v>150060</v>
      </c>
      <c r="G63" s="206">
        <v>30012</v>
      </c>
      <c r="H63" s="206"/>
      <c r="I63" s="239">
        <f t="shared" si="9"/>
        <v>30012</v>
      </c>
      <c r="J63" s="212">
        <f>I63</f>
        <v>30012</v>
      </c>
      <c r="K63" s="207"/>
      <c r="L63" s="208"/>
      <c r="M63" s="209" t="s">
        <v>6</v>
      </c>
    </row>
    <row r="64" spans="1:13" s="3" customFormat="1" ht="10.5">
      <c r="A64" s="211">
        <v>40</v>
      </c>
      <c r="B64" s="205">
        <v>60016</v>
      </c>
      <c r="C64" s="211">
        <v>6050</v>
      </c>
      <c r="D64" s="213" t="s">
        <v>245</v>
      </c>
      <c r="E64" s="166" t="s">
        <v>141</v>
      </c>
      <c r="F64" s="206">
        <v>499149</v>
      </c>
      <c r="G64" s="206">
        <v>149</v>
      </c>
      <c r="H64" s="206"/>
      <c r="I64" s="239">
        <f t="shared" si="9"/>
        <v>149</v>
      </c>
      <c r="J64" s="212">
        <f>I64</f>
        <v>149</v>
      </c>
      <c r="K64" s="207"/>
      <c r="L64" s="208"/>
      <c r="M64" s="209" t="s">
        <v>6</v>
      </c>
    </row>
    <row r="65" spans="1:13" s="3" customFormat="1" ht="21">
      <c r="A65" s="211">
        <v>41</v>
      </c>
      <c r="B65" s="205">
        <v>60016</v>
      </c>
      <c r="C65" s="211">
        <v>6050</v>
      </c>
      <c r="D65" s="210" t="s">
        <v>93</v>
      </c>
      <c r="E65" s="210" t="s">
        <v>87</v>
      </c>
      <c r="F65" s="206">
        <v>94668</v>
      </c>
      <c r="G65" s="206">
        <v>37737</v>
      </c>
      <c r="H65" s="206"/>
      <c r="I65" s="239">
        <f t="shared" si="9"/>
        <v>37737</v>
      </c>
      <c r="J65" s="212">
        <f>G65</f>
        <v>37737</v>
      </c>
      <c r="K65" s="207"/>
      <c r="L65" s="208"/>
      <c r="M65" s="209" t="s">
        <v>6</v>
      </c>
    </row>
    <row r="66" spans="1:13" s="3" customFormat="1" ht="31.5">
      <c r="A66" s="211">
        <v>42</v>
      </c>
      <c r="B66" s="205">
        <v>60016</v>
      </c>
      <c r="C66" s="211">
        <v>6050</v>
      </c>
      <c r="D66" s="213" t="s">
        <v>195</v>
      </c>
      <c r="E66" s="210" t="s">
        <v>161</v>
      </c>
      <c r="F66" s="206">
        <v>301230</v>
      </c>
      <c r="G66" s="206">
        <v>1230</v>
      </c>
      <c r="H66" s="206"/>
      <c r="I66" s="239">
        <f t="shared" si="9"/>
        <v>1230</v>
      </c>
      <c r="J66" s="212">
        <f>I66</f>
        <v>1230</v>
      </c>
      <c r="K66" s="207"/>
      <c r="L66" s="208"/>
      <c r="M66" s="209" t="s">
        <v>6</v>
      </c>
    </row>
    <row r="67" spans="1:13" s="3" customFormat="1" ht="10.5">
      <c r="A67" s="211">
        <v>43</v>
      </c>
      <c r="B67" s="205">
        <v>60016</v>
      </c>
      <c r="C67" s="211">
        <v>6050</v>
      </c>
      <c r="D67" s="210" t="s">
        <v>78</v>
      </c>
      <c r="E67" s="204" t="s">
        <v>130</v>
      </c>
      <c r="F67" s="206">
        <v>908585</v>
      </c>
      <c r="G67" s="206">
        <v>3700</v>
      </c>
      <c r="H67" s="206"/>
      <c r="I67" s="239">
        <f t="shared" si="9"/>
        <v>3700</v>
      </c>
      <c r="J67" s="212">
        <f>I67</f>
        <v>3700</v>
      </c>
      <c r="K67" s="207"/>
      <c r="L67" s="208"/>
      <c r="M67" s="209" t="s">
        <v>6</v>
      </c>
    </row>
    <row r="68" spans="1:13" s="3" customFormat="1" ht="31.5">
      <c r="A68" s="211">
        <v>44</v>
      </c>
      <c r="B68" s="205">
        <v>60016</v>
      </c>
      <c r="C68" s="211">
        <v>6050</v>
      </c>
      <c r="D68" s="210" t="s">
        <v>163</v>
      </c>
      <c r="E68" s="210" t="s">
        <v>141</v>
      </c>
      <c r="F68" s="206">
        <v>107502</v>
      </c>
      <c r="G68" s="206"/>
      <c r="H68" s="206"/>
      <c r="I68" s="239">
        <f t="shared" si="9"/>
        <v>0</v>
      </c>
      <c r="J68" s="212">
        <f aca="true" t="shared" si="10" ref="J68:J74">I68</f>
        <v>0</v>
      </c>
      <c r="K68" s="207"/>
      <c r="L68" s="208"/>
      <c r="M68" s="209" t="s">
        <v>6</v>
      </c>
    </row>
    <row r="69" spans="1:13" s="3" customFormat="1" ht="21">
      <c r="A69" s="211">
        <v>45</v>
      </c>
      <c r="B69" s="121">
        <v>60016</v>
      </c>
      <c r="C69" s="136">
        <v>6050</v>
      </c>
      <c r="D69" s="85" t="s">
        <v>71</v>
      </c>
      <c r="E69" s="85" t="s">
        <v>60</v>
      </c>
      <c r="F69" s="122">
        <v>182040</v>
      </c>
      <c r="G69" s="122"/>
      <c r="H69" s="122"/>
      <c r="I69" s="239">
        <f t="shared" si="9"/>
        <v>0</v>
      </c>
      <c r="J69" s="94">
        <f t="shared" si="10"/>
        <v>0</v>
      </c>
      <c r="K69" s="123"/>
      <c r="L69" s="124"/>
      <c r="M69" s="138" t="s">
        <v>6</v>
      </c>
    </row>
    <row r="70" spans="1:13" s="3" customFormat="1" ht="31.5">
      <c r="A70" s="211">
        <v>46</v>
      </c>
      <c r="B70" s="164">
        <v>60016</v>
      </c>
      <c r="C70" s="168">
        <v>6050</v>
      </c>
      <c r="D70" s="85" t="s">
        <v>160</v>
      </c>
      <c r="E70" s="85" t="s">
        <v>141</v>
      </c>
      <c r="F70" s="165">
        <v>66420</v>
      </c>
      <c r="G70" s="165"/>
      <c r="H70" s="165"/>
      <c r="I70" s="239">
        <f t="shared" si="9"/>
        <v>0</v>
      </c>
      <c r="J70" s="94">
        <f t="shared" si="10"/>
        <v>0</v>
      </c>
      <c r="K70" s="123"/>
      <c r="L70" s="124"/>
      <c r="M70" s="138" t="s">
        <v>6</v>
      </c>
    </row>
    <row r="71" spans="1:13" s="3" customFormat="1" ht="21">
      <c r="A71" s="211">
        <v>47</v>
      </c>
      <c r="B71" s="121">
        <v>60016</v>
      </c>
      <c r="C71" s="136">
        <v>6050</v>
      </c>
      <c r="D71" s="85" t="s">
        <v>68</v>
      </c>
      <c r="E71" s="85" t="s">
        <v>141</v>
      </c>
      <c r="F71" s="122">
        <v>58794</v>
      </c>
      <c r="G71" s="122"/>
      <c r="H71" s="122"/>
      <c r="I71" s="239">
        <f t="shared" si="9"/>
        <v>0</v>
      </c>
      <c r="J71" s="94">
        <f t="shared" si="10"/>
        <v>0</v>
      </c>
      <c r="K71" s="123"/>
      <c r="L71" s="124"/>
      <c r="M71" s="138" t="s">
        <v>6</v>
      </c>
    </row>
    <row r="72" spans="1:13" s="3" customFormat="1" ht="31.5">
      <c r="A72" s="211">
        <v>48</v>
      </c>
      <c r="B72" s="121">
        <v>60016</v>
      </c>
      <c r="C72" s="136">
        <v>6050</v>
      </c>
      <c r="D72" s="85" t="s">
        <v>62</v>
      </c>
      <c r="E72" s="85" t="s">
        <v>60</v>
      </c>
      <c r="F72" s="122">
        <v>98640</v>
      </c>
      <c r="G72" s="122"/>
      <c r="H72" s="122"/>
      <c r="I72" s="239">
        <f t="shared" si="9"/>
        <v>0</v>
      </c>
      <c r="J72" s="94">
        <f t="shared" si="10"/>
        <v>0</v>
      </c>
      <c r="K72" s="123"/>
      <c r="L72" s="124"/>
      <c r="M72" s="138" t="s">
        <v>6</v>
      </c>
    </row>
    <row r="73" spans="1:13" s="3" customFormat="1" ht="31.5">
      <c r="A73" s="211">
        <v>49</v>
      </c>
      <c r="B73" s="121">
        <v>60016</v>
      </c>
      <c r="C73" s="136">
        <v>6050</v>
      </c>
      <c r="D73" s="85" t="s">
        <v>185</v>
      </c>
      <c r="E73" s="126" t="s">
        <v>141</v>
      </c>
      <c r="F73" s="122">
        <v>146370</v>
      </c>
      <c r="G73" s="122"/>
      <c r="H73" s="122"/>
      <c r="I73" s="239">
        <f t="shared" si="9"/>
        <v>0</v>
      </c>
      <c r="J73" s="94">
        <f t="shared" si="10"/>
        <v>0</v>
      </c>
      <c r="K73" s="123"/>
      <c r="L73" s="124"/>
      <c r="M73" s="138" t="s">
        <v>6</v>
      </c>
    </row>
    <row r="74" spans="1:13" s="3" customFormat="1" ht="21">
      <c r="A74" s="211">
        <v>50</v>
      </c>
      <c r="B74" s="164">
        <v>60016</v>
      </c>
      <c r="C74" s="168">
        <v>6050</v>
      </c>
      <c r="D74" s="85" t="s">
        <v>92</v>
      </c>
      <c r="E74" s="166" t="s">
        <v>52</v>
      </c>
      <c r="F74" s="165">
        <v>23000</v>
      </c>
      <c r="G74" s="165">
        <v>23000</v>
      </c>
      <c r="H74" s="165"/>
      <c r="I74" s="239">
        <f t="shared" si="9"/>
        <v>23000</v>
      </c>
      <c r="J74" s="94">
        <f t="shared" si="10"/>
        <v>23000</v>
      </c>
      <c r="K74" s="123"/>
      <c r="L74" s="124"/>
      <c r="M74" s="138" t="s">
        <v>6</v>
      </c>
    </row>
    <row r="75" spans="1:13" s="3" customFormat="1" ht="31.5">
      <c r="A75" s="211">
        <v>51</v>
      </c>
      <c r="B75" s="205">
        <v>60016</v>
      </c>
      <c r="C75" s="211">
        <v>6050</v>
      </c>
      <c r="D75" s="210" t="s">
        <v>225</v>
      </c>
      <c r="E75" s="210" t="s">
        <v>141</v>
      </c>
      <c r="F75" s="206">
        <v>100000</v>
      </c>
      <c r="G75" s="206"/>
      <c r="H75" s="206"/>
      <c r="I75" s="239">
        <f t="shared" si="9"/>
        <v>0</v>
      </c>
      <c r="J75" s="212"/>
      <c r="K75" s="207"/>
      <c r="L75" s="208"/>
      <c r="M75" s="209" t="s">
        <v>6</v>
      </c>
    </row>
    <row r="76" spans="1:13" s="3" customFormat="1" ht="31.5">
      <c r="A76" s="211">
        <v>52</v>
      </c>
      <c r="B76" s="205">
        <v>60016</v>
      </c>
      <c r="C76" s="205">
        <v>6050</v>
      </c>
      <c r="D76" s="213" t="s">
        <v>183</v>
      </c>
      <c r="E76" s="210" t="s">
        <v>141</v>
      </c>
      <c r="F76" s="206">
        <v>81277</v>
      </c>
      <c r="G76" s="206"/>
      <c r="H76" s="206">
        <v>77</v>
      </c>
      <c r="I76" s="239">
        <f>G76+H76</f>
        <v>77</v>
      </c>
      <c r="J76" s="212">
        <f>I76</f>
        <v>77</v>
      </c>
      <c r="K76" s="207"/>
      <c r="L76" s="208"/>
      <c r="M76" s="209" t="s">
        <v>6</v>
      </c>
    </row>
    <row r="77" spans="1:13" s="3" customFormat="1" ht="21">
      <c r="A77" s="211">
        <v>53</v>
      </c>
      <c r="B77" s="205">
        <v>60016</v>
      </c>
      <c r="C77" s="211">
        <v>6050</v>
      </c>
      <c r="D77" s="210" t="s">
        <v>191</v>
      </c>
      <c r="E77" s="210" t="s">
        <v>141</v>
      </c>
      <c r="F77" s="206">
        <v>99015</v>
      </c>
      <c r="G77" s="206"/>
      <c r="H77" s="206"/>
      <c r="I77" s="239">
        <f t="shared" si="9"/>
        <v>0</v>
      </c>
      <c r="J77" s="212">
        <f>G77</f>
        <v>0</v>
      </c>
      <c r="K77" s="207"/>
      <c r="L77" s="208"/>
      <c r="M77" s="209" t="s">
        <v>6</v>
      </c>
    </row>
    <row r="78" spans="1:13" s="3" customFormat="1" ht="21">
      <c r="A78" s="211">
        <v>54</v>
      </c>
      <c r="B78" s="164">
        <v>60016</v>
      </c>
      <c r="C78" s="168">
        <v>6050</v>
      </c>
      <c r="D78" s="85" t="s">
        <v>54</v>
      </c>
      <c r="E78" s="166" t="s">
        <v>60</v>
      </c>
      <c r="F78" s="165">
        <v>254610</v>
      </c>
      <c r="G78" s="165">
        <v>50922</v>
      </c>
      <c r="H78" s="165"/>
      <c r="I78" s="239">
        <f t="shared" si="9"/>
        <v>50922</v>
      </c>
      <c r="J78" s="94">
        <f>I78</f>
        <v>50922</v>
      </c>
      <c r="K78" s="123"/>
      <c r="L78" s="124"/>
      <c r="M78" s="138" t="s">
        <v>6</v>
      </c>
    </row>
    <row r="79" spans="1:13" s="3" customFormat="1" ht="10.5">
      <c r="A79" s="211">
        <v>55</v>
      </c>
      <c r="B79" s="164">
        <v>60016</v>
      </c>
      <c r="C79" s="168">
        <v>6050</v>
      </c>
      <c r="D79" s="85" t="s">
        <v>77</v>
      </c>
      <c r="E79" s="166" t="s">
        <v>161</v>
      </c>
      <c r="F79" s="165">
        <v>900000</v>
      </c>
      <c r="G79" s="165"/>
      <c r="H79" s="165"/>
      <c r="I79" s="239">
        <f t="shared" si="9"/>
        <v>0</v>
      </c>
      <c r="J79" s="94">
        <f>I79</f>
        <v>0</v>
      </c>
      <c r="K79" s="123"/>
      <c r="L79" s="124"/>
      <c r="M79" s="138" t="s">
        <v>6</v>
      </c>
    </row>
    <row r="80" spans="1:13" s="3" customFormat="1" ht="31.5">
      <c r="A80" s="211">
        <v>56</v>
      </c>
      <c r="B80" s="205">
        <v>60016</v>
      </c>
      <c r="C80" s="211">
        <v>600</v>
      </c>
      <c r="D80" s="210" t="s">
        <v>110</v>
      </c>
      <c r="E80" s="166" t="s">
        <v>141</v>
      </c>
      <c r="F80" s="206">
        <v>107625</v>
      </c>
      <c r="G80" s="206"/>
      <c r="H80" s="206"/>
      <c r="I80" s="239"/>
      <c r="J80" s="212"/>
      <c r="K80" s="207"/>
      <c r="L80" s="208"/>
      <c r="M80" s="209" t="s">
        <v>6</v>
      </c>
    </row>
    <row r="81" spans="1:13" s="3" customFormat="1" ht="31.5">
      <c r="A81" s="211">
        <v>57</v>
      </c>
      <c r="B81" s="205">
        <v>60016</v>
      </c>
      <c r="C81" s="211">
        <v>6050</v>
      </c>
      <c r="D81" s="210" t="s">
        <v>82</v>
      </c>
      <c r="E81" s="166" t="s">
        <v>60</v>
      </c>
      <c r="F81" s="206">
        <v>84255</v>
      </c>
      <c r="G81" s="206"/>
      <c r="H81" s="206"/>
      <c r="I81" s="239">
        <f>G81+H81</f>
        <v>0</v>
      </c>
      <c r="J81" s="212">
        <f>I81</f>
        <v>0</v>
      </c>
      <c r="K81" s="207"/>
      <c r="L81" s="208"/>
      <c r="M81" s="209" t="s">
        <v>6</v>
      </c>
    </row>
    <row r="82" spans="1:13" s="3" customFormat="1" ht="52.5">
      <c r="A82" s="211">
        <v>58</v>
      </c>
      <c r="B82" s="205">
        <v>60016</v>
      </c>
      <c r="C82" s="211">
        <v>6050</v>
      </c>
      <c r="D82" s="210" t="s">
        <v>169</v>
      </c>
      <c r="E82" s="166" t="s">
        <v>141</v>
      </c>
      <c r="F82" s="206">
        <v>154000</v>
      </c>
      <c r="G82" s="206">
        <v>4000</v>
      </c>
      <c r="H82" s="206"/>
      <c r="I82" s="239">
        <f>G82+H82</f>
        <v>4000</v>
      </c>
      <c r="J82" s="212">
        <f>I82</f>
        <v>4000</v>
      </c>
      <c r="K82" s="207"/>
      <c r="L82" s="208"/>
      <c r="M82" s="209" t="s">
        <v>6</v>
      </c>
    </row>
    <row r="83" spans="1:13" s="3" customFormat="1" ht="21">
      <c r="A83" s="211">
        <v>59</v>
      </c>
      <c r="B83" s="205">
        <v>60016</v>
      </c>
      <c r="C83" s="211">
        <v>6050</v>
      </c>
      <c r="D83" s="210" t="s">
        <v>181</v>
      </c>
      <c r="E83" s="166" t="s">
        <v>141</v>
      </c>
      <c r="F83" s="206">
        <v>113220</v>
      </c>
      <c r="G83" s="206"/>
      <c r="H83" s="206"/>
      <c r="I83" s="239"/>
      <c r="J83" s="212"/>
      <c r="K83" s="207"/>
      <c r="L83" s="208"/>
      <c r="M83" s="209" t="s">
        <v>6</v>
      </c>
    </row>
    <row r="84" spans="1:13" s="3" customFormat="1" ht="21">
      <c r="A84" s="211">
        <v>60</v>
      </c>
      <c r="B84" s="205">
        <v>60016</v>
      </c>
      <c r="C84" s="211">
        <v>6050</v>
      </c>
      <c r="D84" s="210" t="s">
        <v>168</v>
      </c>
      <c r="E84" s="166" t="s">
        <v>141</v>
      </c>
      <c r="F84" s="206">
        <v>142680</v>
      </c>
      <c r="G84" s="206"/>
      <c r="H84" s="206"/>
      <c r="I84" s="239">
        <f>G84+H84</f>
        <v>0</v>
      </c>
      <c r="J84" s="212">
        <f>I84</f>
        <v>0</v>
      </c>
      <c r="K84" s="207"/>
      <c r="L84" s="208"/>
      <c r="M84" s="209" t="s">
        <v>6</v>
      </c>
    </row>
    <row r="85" spans="1:13" s="3" customFormat="1" ht="10.5">
      <c r="A85" s="23"/>
      <c r="B85" s="24"/>
      <c r="C85" s="23"/>
      <c r="D85" s="199" t="s">
        <v>217</v>
      </c>
      <c r="E85" s="200"/>
      <c r="F85" s="201">
        <f>F86+F87</f>
        <v>9000</v>
      </c>
      <c r="G85" s="201">
        <f>G86</f>
        <v>0</v>
      </c>
      <c r="H85" s="201">
        <f>H86</f>
        <v>0</v>
      </c>
      <c r="I85" s="240">
        <f>I86</f>
        <v>0</v>
      </c>
      <c r="J85" s="201">
        <f>J86</f>
        <v>0</v>
      </c>
      <c r="K85" s="201">
        <f>SUM(K86:K86)</f>
        <v>0</v>
      </c>
      <c r="L85" s="201">
        <f>SUM(L86:L86)</f>
        <v>0</v>
      </c>
      <c r="M85" s="201"/>
    </row>
    <row r="86" spans="1:13" s="3" customFormat="1" ht="10.5">
      <c r="A86" s="276">
        <v>61</v>
      </c>
      <c r="B86" s="205">
        <v>60095</v>
      </c>
      <c r="C86" s="211">
        <v>6057</v>
      </c>
      <c r="D86" s="293" t="s">
        <v>211</v>
      </c>
      <c r="E86" s="280" t="s">
        <v>212</v>
      </c>
      <c r="F86" s="206">
        <v>7200</v>
      </c>
      <c r="G86" s="206"/>
      <c r="H86" s="206"/>
      <c r="I86" s="239">
        <f>G86+H86</f>
        <v>0</v>
      </c>
      <c r="J86" s="212">
        <f>I86</f>
        <v>0</v>
      </c>
      <c r="K86" s="207"/>
      <c r="L86" s="208"/>
      <c r="M86" s="291" t="s">
        <v>204</v>
      </c>
    </row>
    <row r="87" spans="1:13" s="3" customFormat="1" ht="10.5">
      <c r="A87" s="277"/>
      <c r="B87" s="205">
        <v>60095</v>
      </c>
      <c r="C87" s="211">
        <v>6059</v>
      </c>
      <c r="D87" s="294"/>
      <c r="E87" s="281"/>
      <c r="F87" s="206">
        <v>1800</v>
      </c>
      <c r="G87" s="206"/>
      <c r="H87" s="206"/>
      <c r="I87" s="239">
        <f>G87+H87</f>
        <v>0</v>
      </c>
      <c r="J87" s="212">
        <f>I87</f>
        <v>0</v>
      </c>
      <c r="K87" s="207"/>
      <c r="L87" s="208"/>
      <c r="M87" s="292"/>
    </row>
    <row r="88" spans="1:13" s="3" customFormat="1" ht="12.75">
      <c r="A88" s="19"/>
      <c r="B88" s="21" t="s">
        <v>1</v>
      </c>
      <c r="C88" s="118"/>
      <c r="D88" s="38" t="s">
        <v>205</v>
      </c>
      <c r="E88" s="21"/>
      <c r="F88" s="128">
        <f>F89</f>
        <v>2500</v>
      </c>
      <c r="G88" s="128">
        <f>G89+G90</f>
        <v>0</v>
      </c>
      <c r="H88" s="128">
        <f>H89+H90</f>
        <v>0</v>
      </c>
      <c r="I88" s="236">
        <f>I89+I90</f>
        <v>0</v>
      </c>
      <c r="J88" s="128">
        <f>J89+J90</f>
        <v>0</v>
      </c>
      <c r="K88" s="128"/>
      <c r="L88" s="128"/>
      <c r="M88" s="76"/>
    </row>
    <row r="89" spans="1:13" s="3" customFormat="1" ht="12.75">
      <c r="A89" s="92"/>
      <c r="B89" s="59"/>
      <c r="C89" s="62"/>
      <c r="D89" s="147" t="s">
        <v>206</v>
      </c>
      <c r="E89" s="197"/>
      <c r="F89" s="198">
        <f>SUM(F90:F91)</f>
        <v>2500</v>
      </c>
      <c r="G89" s="198">
        <f>SUM(G90:G91)</f>
        <v>0</v>
      </c>
      <c r="H89" s="198">
        <f>SUM(H90:H91)</f>
        <v>0</v>
      </c>
      <c r="I89" s="241">
        <f>SUM(I90:I91)</f>
        <v>0</v>
      </c>
      <c r="J89" s="198">
        <f>SUM(J90:J91)</f>
        <v>0</v>
      </c>
      <c r="K89" s="60"/>
      <c r="L89" s="60"/>
      <c r="M89" s="79"/>
    </row>
    <row r="90" spans="1:13" s="3" customFormat="1" ht="10.5">
      <c r="A90" s="276">
        <v>62</v>
      </c>
      <c r="B90" s="205">
        <v>63095</v>
      </c>
      <c r="C90" s="211">
        <v>6057</v>
      </c>
      <c r="D90" s="293" t="s">
        <v>211</v>
      </c>
      <c r="E90" s="280" t="s">
        <v>141</v>
      </c>
      <c r="F90" s="206">
        <v>2000</v>
      </c>
      <c r="G90" s="206"/>
      <c r="H90" s="206"/>
      <c r="I90" s="239">
        <f>G90+H90</f>
        <v>0</v>
      </c>
      <c r="J90" s="212">
        <f>I90</f>
        <v>0</v>
      </c>
      <c r="K90" s="207"/>
      <c r="L90" s="208"/>
      <c r="M90" s="291" t="s">
        <v>204</v>
      </c>
    </row>
    <row r="91" spans="1:13" s="3" customFormat="1" ht="10.5">
      <c r="A91" s="277"/>
      <c r="B91" s="205">
        <v>63095</v>
      </c>
      <c r="C91" s="211">
        <v>6059</v>
      </c>
      <c r="D91" s="294"/>
      <c r="E91" s="281"/>
      <c r="F91" s="206">
        <v>500</v>
      </c>
      <c r="G91" s="206"/>
      <c r="H91" s="206"/>
      <c r="I91" s="239">
        <f>G91+H91</f>
        <v>0</v>
      </c>
      <c r="J91" s="212">
        <f>I91</f>
        <v>0</v>
      </c>
      <c r="K91" s="207"/>
      <c r="L91" s="208"/>
      <c r="M91" s="292"/>
    </row>
    <row r="92" spans="1:13" s="3" customFormat="1" ht="12.75">
      <c r="A92" s="19"/>
      <c r="B92" s="21" t="s">
        <v>1</v>
      </c>
      <c r="C92" s="118"/>
      <c r="D92" s="38" t="s">
        <v>39</v>
      </c>
      <c r="E92" s="21"/>
      <c r="F92" s="128">
        <f>F93+F94</f>
        <v>4858187</v>
      </c>
      <c r="G92" s="128">
        <f>G93+G94</f>
        <v>575273</v>
      </c>
      <c r="H92" s="128">
        <f>H93+H94</f>
        <v>0</v>
      </c>
      <c r="I92" s="236">
        <f>I93+I94</f>
        <v>575273</v>
      </c>
      <c r="J92" s="128">
        <f>J93+J94</f>
        <v>575273</v>
      </c>
      <c r="K92" s="128"/>
      <c r="L92" s="128"/>
      <c r="M92" s="76"/>
    </row>
    <row r="93" spans="1:13" s="3" customFormat="1" ht="12.75">
      <c r="A93" s="75"/>
      <c r="B93" s="59"/>
      <c r="C93" s="62"/>
      <c r="D93" s="63" t="s">
        <v>40</v>
      </c>
      <c r="E93" s="64"/>
      <c r="F93" s="65">
        <f>F95</f>
        <v>45000</v>
      </c>
      <c r="G93" s="135">
        <f>G95</f>
        <v>45000</v>
      </c>
      <c r="H93" s="135">
        <f>H95</f>
        <v>0</v>
      </c>
      <c r="I93" s="235">
        <f>I95</f>
        <v>45000</v>
      </c>
      <c r="J93" s="135">
        <f>J95</f>
        <v>45000</v>
      </c>
      <c r="K93" s="60"/>
      <c r="L93" s="60"/>
      <c r="M93" s="79"/>
    </row>
    <row r="94" spans="1:13" s="3" customFormat="1" ht="12.75">
      <c r="A94" s="92"/>
      <c r="B94" s="59"/>
      <c r="C94" s="62"/>
      <c r="D94" s="63" t="s">
        <v>66</v>
      </c>
      <c r="E94" s="64"/>
      <c r="F94" s="135">
        <f>F97</f>
        <v>4813187</v>
      </c>
      <c r="G94" s="135">
        <f>G97</f>
        <v>530273</v>
      </c>
      <c r="H94" s="135">
        <f>H97</f>
        <v>0</v>
      </c>
      <c r="I94" s="235">
        <f>I97</f>
        <v>530273</v>
      </c>
      <c r="J94" s="135">
        <f>J97</f>
        <v>530273</v>
      </c>
      <c r="K94" s="60"/>
      <c r="L94" s="60"/>
      <c r="M94" s="79"/>
    </row>
    <row r="95" spans="1:13" s="3" customFormat="1" ht="12.75">
      <c r="A95" s="92"/>
      <c r="B95" s="59"/>
      <c r="C95" s="62"/>
      <c r="D95" s="147" t="s">
        <v>143</v>
      </c>
      <c r="E95" s="197"/>
      <c r="F95" s="198">
        <f>SUM(F96:F96)</f>
        <v>45000</v>
      </c>
      <c r="G95" s="198">
        <f>SUM(G96:G96)</f>
        <v>45000</v>
      </c>
      <c r="H95" s="198">
        <f>SUM(H96:H96)</f>
        <v>0</v>
      </c>
      <c r="I95" s="241">
        <f>SUM(I96:I96)</f>
        <v>45000</v>
      </c>
      <c r="J95" s="198">
        <f>SUM(J96:J96)</f>
        <v>45000</v>
      </c>
      <c r="K95" s="60"/>
      <c r="L95" s="60"/>
      <c r="M95" s="79"/>
    </row>
    <row r="96" spans="1:13" s="3" customFormat="1" ht="21">
      <c r="A96" s="92">
        <v>63</v>
      </c>
      <c r="B96" s="164">
        <v>70005</v>
      </c>
      <c r="C96" s="168">
        <v>6050</v>
      </c>
      <c r="D96" s="173" t="s">
        <v>142</v>
      </c>
      <c r="E96" s="166">
        <v>2017</v>
      </c>
      <c r="F96" s="165">
        <f>J96</f>
        <v>45000</v>
      </c>
      <c r="G96" s="165">
        <v>45000</v>
      </c>
      <c r="H96" s="165"/>
      <c r="I96" s="239">
        <f>G96+H96</f>
        <v>45000</v>
      </c>
      <c r="J96" s="94">
        <f>I96</f>
        <v>45000</v>
      </c>
      <c r="K96" s="123"/>
      <c r="L96" s="124"/>
      <c r="M96" s="138" t="s">
        <v>17</v>
      </c>
    </row>
    <row r="97" spans="1:13" s="3" customFormat="1" ht="12.75">
      <c r="A97" s="92"/>
      <c r="B97" s="59"/>
      <c r="C97" s="62"/>
      <c r="D97" s="147" t="s">
        <v>144</v>
      </c>
      <c r="E97" s="197"/>
      <c r="F97" s="198">
        <f>SUM(F98:F99)</f>
        <v>4813187</v>
      </c>
      <c r="G97" s="198">
        <f>SUM(G98:G99)</f>
        <v>530273</v>
      </c>
      <c r="H97" s="198">
        <f>SUM(H98:H99)</f>
        <v>0</v>
      </c>
      <c r="I97" s="241">
        <f>SUM(I98:I99)</f>
        <v>530273</v>
      </c>
      <c r="J97" s="198">
        <f>SUM(J98:J99)</f>
        <v>530273</v>
      </c>
      <c r="K97" s="60"/>
      <c r="L97" s="60"/>
      <c r="M97" s="79"/>
    </row>
    <row r="98" spans="1:13" s="3" customFormat="1" ht="27" customHeight="1">
      <c r="A98" s="92">
        <v>64</v>
      </c>
      <c r="B98" s="121">
        <v>70005</v>
      </c>
      <c r="C98" s="136">
        <v>6050</v>
      </c>
      <c r="D98" s="127" t="s">
        <v>129</v>
      </c>
      <c r="E98" s="126" t="s">
        <v>60</v>
      </c>
      <c r="F98" s="122">
        <v>3483233</v>
      </c>
      <c r="G98" s="122">
        <v>10000</v>
      </c>
      <c r="H98" s="122"/>
      <c r="I98" s="239">
        <f>G98+H98</f>
        <v>10000</v>
      </c>
      <c r="J98" s="94">
        <f>I98</f>
        <v>10000</v>
      </c>
      <c r="K98" s="123"/>
      <c r="L98" s="124"/>
      <c r="M98" s="138" t="s">
        <v>17</v>
      </c>
    </row>
    <row r="99" spans="1:13" s="3" customFormat="1" ht="27" customHeight="1">
      <c r="A99" s="92">
        <v>65</v>
      </c>
      <c r="B99" s="164">
        <v>70005</v>
      </c>
      <c r="C99" s="168">
        <v>6050</v>
      </c>
      <c r="D99" s="173" t="s">
        <v>65</v>
      </c>
      <c r="E99" s="166" t="s">
        <v>52</v>
      </c>
      <c r="F99" s="165">
        <v>1329954</v>
      </c>
      <c r="G99" s="165">
        <v>520273</v>
      </c>
      <c r="H99" s="165"/>
      <c r="I99" s="239">
        <f>G99+H99</f>
        <v>520273</v>
      </c>
      <c r="J99" s="94">
        <f>I99</f>
        <v>520273</v>
      </c>
      <c r="K99" s="123"/>
      <c r="L99" s="124"/>
      <c r="M99" s="138" t="s">
        <v>70</v>
      </c>
    </row>
    <row r="100" spans="1:13" s="3" customFormat="1" ht="15" customHeight="1">
      <c r="A100" s="19"/>
      <c r="B100" s="21" t="s">
        <v>1</v>
      </c>
      <c r="C100" s="118"/>
      <c r="D100" s="38" t="s">
        <v>44</v>
      </c>
      <c r="E100" s="21"/>
      <c r="F100" s="128">
        <f>F101+F102</f>
        <v>239700</v>
      </c>
      <c r="G100" s="128">
        <f>G101</f>
        <v>79700</v>
      </c>
      <c r="H100" s="128">
        <f>H101</f>
        <v>0</v>
      </c>
      <c r="I100" s="236">
        <f>G100+H100</f>
        <v>79700</v>
      </c>
      <c r="J100" s="128">
        <f>J101</f>
        <v>79700</v>
      </c>
      <c r="K100" s="128"/>
      <c r="L100" s="128"/>
      <c r="M100" s="76"/>
    </row>
    <row r="101" spans="1:13" s="3" customFormat="1" ht="12.75">
      <c r="A101" s="92"/>
      <c r="B101" s="59"/>
      <c r="C101" s="62"/>
      <c r="D101" s="63" t="s">
        <v>97</v>
      </c>
      <c r="E101" s="64"/>
      <c r="F101" s="135">
        <f>F105+F103+F111</f>
        <v>79700</v>
      </c>
      <c r="G101" s="135">
        <f>G105+G103+G111</f>
        <v>79700</v>
      </c>
      <c r="H101" s="135">
        <f>H105+H103+H111</f>
        <v>0</v>
      </c>
      <c r="I101" s="135">
        <f>I105+I103+I111</f>
        <v>79700</v>
      </c>
      <c r="J101" s="135">
        <f>J105+J103+J111</f>
        <v>79700</v>
      </c>
      <c r="K101" s="60"/>
      <c r="L101" s="60"/>
      <c r="M101" s="79"/>
    </row>
    <row r="102" spans="1:13" s="3" customFormat="1" ht="12.75">
      <c r="A102" s="92"/>
      <c r="B102" s="59"/>
      <c r="C102" s="62"/>
      <c r="D102" s="63" t="s">
        <v>230</v>
      </c>
      <c r="E102" s="64"/>
      <c r="F102" s="135">
        <f>F109</f>
        <v>160000</v>
      </c>
      <c r="G102" s="135"/>
      <c r="H102" s="135"/>
      <c r="I102" s="135"/>
      <c r="J102" s="135"/>
      <c r="K102" s="60"/>
      <c r="L102" s="60"/>
      <c r="M102" s="79"/>
    </row>
    <row r="103" spans="1:13" s="3" customFormat="1" ht="12.75">
      <c r="A103" s="167"/>
      <c r="B103" s="129"/>
      <c r="C103" s="167"/>
      <c r="D103" s="147" t="s">
        <v>148</v>
      </c>
      <c r="E103" s="148"/>
      <c r="F103" s="115">
        <f>F104</f>
        <v>5500</v>
      </c>
      <c r="G103" s="115">
        <f>G104</f>
        <v>5500</v>
      </c>
      <c r="H103" s="115">
        <f>H104</f>
        <v>0</v>
      </c>
      <c r="I103" s="241">
        <f>I104</f>
        <v>5500</v>
      </c>
      <c r="J103" s="115">
        <f>J104</f>
        <v>5500</v>
      </c>
      <c r="K103" s="115">
        <f>SUM(K104:K104)</f>
        <v>0</v>
      </c>
      <c r="L103" s="115">
        <f>SUM(L104:L104)</f>
        <v>0</v>
      </c>
      <c r="M103" s="149"/>
    </row>
    <row r="104" spans="1:13" s="3" customFormat="1" ht="10.5">
      <c r="A104" s="167">
        <v>66</v>
      </c>
      <c r="B104" s="129">
        <v>75022</v>
      </c>
      <c r="C104" s="167">
        <v>6060</v>
      </c>
      <c r="D104" s="173" t="s">
        <v>149</v>
      </c>
      <c r="E104" s="166">
        <v>2017</v>
      </c>
      <c r="F104" s="169">
        <f>J104</f>
        <v>5500</v>
      </c>
      <c r="G104" s="97">
        <v>5500</v>
      </c>
      <c r="H104" s="169"/>
      <c r="I104" s="239">
        <f>G104+H104</f>
        <v>5500</v>
      </c>
      <c r="J104" s="133">
        <f>I104</f>
        <v>5500</v>
      </c>
      <c r="K104" s="133"/>
      <c r="L104" s="206"/>
      <c r="M104" s="137" t="s">
        <v>158</v>
      </c>
    </row>
    <row r="105" spans="1:13" s="3" customFormat="1" ht="12.75">
      <c r="A105" s="167"/>
      <c r="B105" s="129"/>
      <c r="C105" s="167"/>
      <c r="D105" s="147" t="s">
        <v>98</v>
      </c>
      <c r="E105" s="148"/>
      <c r="F105" s="115">
        <f>SUM(F106:F108)</f>
        <v>57000</v>
      </c>
      <c r="G105" s="115">
        <f>SUM(G106:G108)</f>
        <v>57000</v>
      </c>
      <c r="H105" s="115">
        <f>SUM(H106:H108)</f>
        <v>0</v>
      </c>
      <c r="I105" s="241">
        <f>SUM(I106:I108)</f>
        <v>57000</v>
      </c>
      <c r="J105" s="115">
        <f>SUM(J106:J108)</f>
        <v>57000</v>
      </c>
      <c r="K105" s="115">
        <f>SUM(K106:K106)</f>
        <v>0</v>
      </c>
      <c r="L105" s="115">
        <f>SUM(L106:L106)</f>
        <v>0</v>
      </c>
      <c r="M105" s="149"/>
    </row>
    <row r="106" spans="1:13" s="3" customFormat="1" ht="12.75" customHeight="1">
      <c r="A106" s="167">
        <v>67</v>
      </c>
      <c r="B106" s="129">
        <v>75023</v>
      </c>
      <c r="C106" s="167">
        <v>6060</v>
      </c>
      <c r="D106" s="173" t="s">
        <v>100</v>
      </c>
      <c r="E106" s="166">
        <v>2017</v>
      </c>
      <c r="F106" s="169">
        <v>15000</v>
      </c>
      <c r="G106" s="97">
        <f>F106</f>
        <v>15000</v>
      </c>
      <c r="H106" s="169"/>
      <c r="I106" s="239">
        <f>G106+H106</f>
        <v>15000</v>
      </c>
      <c r="J106" s="133">
        <f>F106</f>
        <v>15000</v>
      </c>
      <c r="K106" s="133"/>
      <c r="L106" s="206"/>
      <c r="M106" s="137" t="s">
        <v>45</v>
      </c>
    </row>
    <row r="107" spans="1:13" s="3" customFormat="1" ht="21">
      <c r="A107" s="167">
        <v>68</v>
      </c>
      <c r="B107" s="129">
        <v>75023</v>
      </c>
      <c r="C107" s="167">
        <v>6060</v>
      </c>
      <c r="D107" s="173" t="s">
        <v>150</v>
      </c>
      <c r="E107" s="166">
        <v>2017</v>
      </c>
      <c r="F107" s="169">
        <v>37000</v>
      </c>
      <c r="G107" s="97">
        <v>37000</v>
      </c>
      <c r="H107" s="169"/>
      <c r="I107" s="239">
        <f>G107+H107</f>
        <v>37000</v>
      </c>
      <c r="J107" s="133">
        <f>I107</f>
        <v>37000</v>
      </c>
      <c r="K107" s="133"/>
      <c r="L107" s="206"/>
      <c r="M107" s="137" t="s">
        <v>45</v>
      </c>
    </row>
    <row r="108" spans="1:13" s="3" customFormat="1" ht="12.75" customHeight="1">
      <c r="A108" s="167">
        <v>69</v>
      </c>
      <c r="B108" s="129">
        <v>75023</v>
      </c>
      <c r="C108" s="167">
        <v>6060</v>
      </c>
      <c r="D108" s="173" t="s">
        <v>101</v>
      </c>
      <c r="E108" s="166">
        <v>2017</v>
      </c>
      <c r="F108" s="169">
        <v>5000</v>
      </c>
      <c r="G108" s="97">
        <f>F108</f>
        <v>5000</v>
      </c>
      <c r="H108" s="169"/>
      <c r="I108" s="239">
        <f>G108+H108</f>
        <v>5000</v>
      </c>
      <c r="J108" s="133">
        <f>F108</f>
        <v>5000</v>
      </c>
      <c r="K108" s="133"/>
      <c r="L108" s="206"/>
      <c r="M108" s="137" t="s">
        <v>45</v>
      </c>
    </row>
    <row r="109" spans="1:13" s="3" customFormat="1" ht="12.75">
      <c r="A109" s="167"/>
      <c r="B109" s="129"/>
      <c r="C109" s="167"/>
      <c r="D109" s="147" t="s">
        <v>229</v>
      </c>
      <c r="E109" s="148"/>
      <c r="F109" s="115">
        <f>F110</f>
        <v>160000</v>
      </c>
      <c r="G109" s="115">
        <f>G110</f>
        <v>0</v>
      </c>
      <c r="H109" s="115">
        <f>H110</f>
        <v>0</v>
      </c>
      <c r="I109" s="241">
        <f>I110</f>
        <v>0</v>
      </c>
      <c r="J109" s="115">
        <f>J110</f>
        <v>0</v>
      </c>
      <c r="K109" s="115">
        <f>SUM(K110:K110)</f>
        <v>0</v>
      </c>
      <c r="L109" s="115">
        <f>SUM(L110:L110)</f>
        <v>0</v>
      </c>
      <c r="M109" s="149"/>
    </row>
    <row r="110" spans="1:13" s="3" customFormat="1" ht="21">
      <c r="A110" s="167">
        <v>70</v>
      </c>
      <c r="B110" s="129">
        <v>75075</v>
      </c>
      <c r="C110" s="167">
        <v>6050</v>
      </c>
      <c r="D110" s="173" t="s">
        <v>151</v>
      </c>
      <c r="E110" s="166" t="s">
        <v>141</v>
      </c>
      <c r="F110" s="169">
        <v>160000</v>
      </c>
      <c r="G110" s="97"/>
      <c r="H110" s="169"/>
      <c r="I110" s="239">
        <f>G110+H110</f>
        <v>0</v>
      </c>
      <c r="J110" s="133">
        <f>I110</f>
        <v>0</v>
      </c>
      <c r="K110" s="133"/>
      <c r="L110" s="206"/>
      <c r="M110" s="137" t="s">
        <v>152</v>
      </c>
    </row>
    <row r="111" spans="1:13" s="3" customFormat="1" ht="12.75">
      <c r="A111" s="167">
        <v>0</v>
      </c>
      <c r="B111" s="129"/>
      <c r="C111" s="167"/>
      <c r="D111" s="147" t="s">
        <v>226</v>
      </c>
      <c r="E111" s="148"/>
      <c r="F111" s="115">
        <f>F112</f>
        <v>17200</v>
      </c>
      <c r="G111" s="115">
        <f>G112</f>
        <v>17200</v>
      </c>
      <c r="H111" s="115">
        <f>H112</f>
        <v>0</v>
      </c>
      <c r="I111" s="241">
        <f>I112</f>
        <v>17200</v>
      </c>
      <c r="J111" s="115">
        <f>J112</f>
        <v>17200</v>
      </c>
      <c r="K111" s="115">
        <f>SUM(K112:K112)</f>
        <v>0</v>
      </c>
      <c r="L111" s="115">
        <f>SUM(L112:L112)</f>
        <v>0</v>
      </c>
      <c r="M111" s="149"/>
    </row>
    <row r="112" spans="1:13" s="3" customFormat="1" ht="21">
      <c r="A112" s="167">
        <v>71</v>
      </c>
      <c r="B112" s="129">
        <v>75085</v>
      </c>
      <c r="C112" s="167">
        <v>6060</v>
      </c>
      <c r="D112" s="173" t="s">
        <v>227</v>
      </c>
      <c r="E112" s="166">
        <v>2017</v>
      </c>
      <c r="F112" s="169">
        <f>J112</f>
        <v>17200</v>
      </c>
      <c r="G112" s="97">
        <v>17200</v>
      </c>
      <c r="H112" s="169"/>
      <c r="I112" s="239">
        <f>G112+H112</f>
        <v>17200</v>
      </c>
      <c r="J112" s="133">
        <f>I112</f>
        <v>17200</v>
      </c>
      <c r="K112" s="133"/>
      <c r="L112" s="206"/>
      <c r="M112" s="137" t="s">
        <v>14</v>
      </c>
    </row>
    <row r="113" spans="1:13" s="3" customFormat="1" ht="12.75">
      <c r="A113" s="19"/>
      <c r="B113" s="21" t="s">
        <v>1</v>
      </c>
      <c r="C113" s="118"/>
      <c r="D113" s="38" t="s">
        <v>41</v>
      </c>
      <c r="E113" s="49"/>
      <c r="F113" s="128">
        <f>F114+F116</f>
        <v>109220</v>
      </c>
      <c r="G113" s="128">
        <f>G114+G116</f>
        <v>109220</v>
      </c>
      <c r="H113" s="128">
        <f>H114+H116</f>
        <v>0</v>
      </c>
      <c r="I113" s="236">
        <f>I114+I116</f>
        <v>109220</v>
      </c>
      <c r="J113" s="128">
        <f>J114+J116</f>
        <v>109220</v>
      </c>
      <c r="K113" s="128"/>
      <c r="L113" s="128"/>
      <c r="M113" s="76"/>
    </row>
    <row r="114" spans="1:13" s="3" customFormat="1" ht="12.75">
      <c r="A114" s="42"/>
      <c r="B114" s="43"/>
      <c r="C114" s="44"/>
      <c r="D114" s="45" t="s">
        <v>72</v>
      </c>
      <c r="E114" s="48"/>
      <c r="F114" s="132">
        <f>SUM(F115:F115)</f>
        <v>67500</v>
      </c>
      <c r="G114" s="132">
        <f>SUM(G115:G115)</f>
        <v>67500</v>
      </c>
      <c r="H114" s="132">
        <f>SUM(H115:H115)</f>
        <v>0</v>
      </c>
      <c r="I114" s="236">
        <f>SUM(I115:I115)</f>
        <v>67500</v>
      </c>
      <c r="J114" s="132">
        <f>SUM(J115:J115)</f>
        <v>67500</v>
      </c>
      <c r="K114" s="46"/>
      <c r="L114" s="47"/>
      <c r="M114" s="81"/>
    </row>
    <row r="115" spans="1:13" ht="24.75">
      <c r="A115" s="134">
        <v>72</v>
      </c>
      <c r="B115" s="125">
        <v>75412</v>
      </c>
      <c r="C115" s="134">
        <v>6060</v>
      </c>
      <c r="D115" s="173" t="s">
        <v>102</v>
      </c>
      <c r="E115" s="126">
        <v>2017</v>
      </c>
      <c r="F115" s="139">
        <f>J115</f>
        <v>67500</v>
      </c>
      <c r="G115" s="140">
        <v>67500</v>
      </c>
      <c r="H115" s="139"/>
      <c r="I115" s="239">
        <f>G115+H115</f>
        <v>67500</v>
      </c>
      <c r="J115" s="94">
        <f>I115</f>
        <v>67500</v>
      </c>
      <c r="K115" s="123"/>
      <c r="L115" s="130"/>
      <c r="M115" s="151" t="s">
        <v>74</v>
      </c>
    </row>
    <row r="116" spans="1:13" ht="12.75">
      <c r="A116" s="184"/>
      <c r="B116" s="43"/>
      <c r="C116" s="185"/>
      <c r="D116" s="186" t="s">
        <v>57</v>
      </c>
      <c r="E116" s="187"/>
      <c r="F116" s="132">
        <f>F117</f>
        <v>41720</v>
      </c>
      <c r="G116" s="132">
        <f>G117</f>
        <v>41720</v>
      </c>
      <c r="H116" s="132">
        <f>H117</f>
        <v>0</v>
      </c>
      <c r="I116" s="236">
        <f>I117</f>
        <v>41720</v>
      </c>
      <c r="J116" s="132">
        <f>J117</f>
        <v>41720</v>
      </c>
      <c r="K116" s="132"/>
      <c r="L116" s="132"/>
      <c r="M116" s="183"/>
    </row>
    <row r="117" spans="1:13" ht="27" customHeight="1">
      <c r="A117" s="134">
        <v>73</v>
      </c>
      <c r="B117" s="125">
        <v>75421</v>
      </c>
      <c r="C117" s="134">
        <v>6059</v>
      </c>
      <c r="D117" s="195" t="s">
        <v>132</v>
      </c>
      <c r="E117" s="126">
        <v>2017</v>
      </c>
      <c r="F117" s="158">
        <v>41720</v>
      </c>
      <c r="G117" s="158">
        <v>41720</v>
      </c>
      <c r="H117" s="158"/>
      <c r="I117" s="239">
        <f>G117+H117</f>
        <v>41720</v>
      </c>
      <c r="J117" s="94">
        <v>41720</v>
      </c>
      <c r="K117" s="123"/>
      <c r="L117" s="130"/>
      <c r="M117" s="137" t="s">
        <v>73</v>
      </c>
    </row>
    <row r="118" spans="1:13" ht="16.5" customHeight="1">
      <c r="A118" s="19"/>
      <c r="B118" s="21" t="s">
        <v>1</v>
      </c>
      <c r="C118" s="118"/>
      <c r="D118" s="38" t="s">
        <v>56</v>
      </c>
      <c r="E118" s="49"/>
      <c r="F118" s="128">
        <f>F119+F120</f>
        <v>10629431</v>
      </c>
      <c r="G118" s="128">
        <f>G119+G120</f>
        <v>2844060</v>
      </c>
      <c r="H118" s="128">
        <f>H119+H120</f>
        <v>0</v>
      </c>
      <c r="I118" s="236">
        <f>I119+I120</f>
        <v>2844060</v>
      </c>
      <c r="J118" s="128">
        <f>J119+J120</f>
        <v>2844060</v>
      </c>
      <c r="K118" s="128"/>
      <c r="L118" s="128"/>
      <c r="M118" s="76"/>
    </row>
    <row r="119" spans="1:13" ht="12.75">
      <c r="A119" s="56"/>
      <c r="B119" s="57"/>
      <c r="C119" s="58"/>
      <c r="D119" s="63" t="s">
        <v>32</v>
      </c>
      <c r="E119" s="64"/>
      <c r="F119" s="65">
        <f>F121+F129+F146+F148</f>
        <v>887800</v>
      </c>
      <c r="G119" s="135">
        <f>G121+G129+G146+G148</f>
        <v>887800</v>
      </c>
      <c r="H119" s="135">
        <f>H121+H129+H146+H148</f>
        <v>0</v>
      </c>
      <c r="I119" s="135">
        <f>I121+I129+I146+I148</f>
        <v>887800</v>
      </c>
      <c r="J119" s="135">
        <f>J121+J129+J146+J148</f>
        <v>887800</v>
      </c>
      <c r="K119" s="66"/>
      <c r="L119" s="66"/>
      <c r="M119" s="80"/>
    </row>
    <row r="120" spans="1:13" ht="12.75">
      <c r="A120" s="56"/>
      <c r="B120" s="57"/>
      <c r="C120" s="58"/>
      <c r="D120" s="63" t="s">
        <v>33</v>
      </c>
      <c r="E120" s="64"/>
      <c r="F120" s="65">
        <f>F126+F144</f>
        <v>9741631</v>
      </c>
      <c r="G120" s="135">
        <f>G126+G144</f>
        <v>1956260</v>
      </c>
      <c r="H120" s="135">
        <f>H126+H144</f>
        <v>0</v>
      </c>
      <c r="I120" s="235">
        <f>I126+I144</f>
        <v>1956260</v>
      </c>
      <c r="J120" s="135">
        <f>J126+J144</f>
        <v>1956260</v>
      </c>
      <c r="K120" s="66"/>
      <c r="L120" s="66"/>
      <c r="M120" s="80"/>
    </row>
    <row r="121" spans="1:13" ht="12.75">
      <c r="A121" s="42"/>
      <c r="B121" s="43"/>
      <c r="C121" s="44"/>
      <c r="D121" s="45" t="s">
        <v>21</v>
      </c>
      <c r="E121" s="48"/>
      <c r="F121" s="132">
        <f>SUM(F122:F125)</f>
        <v>308300</v>
      </c>
      <c r="G121" s="132">
        <f>SUM(G122:G125)</f>
        <v>308300</v>
      </c>
      <c r="H121" s="132">
        <f>SUM(H122:H125)</f>
        <v>0</v>
      </c>
      <c r="I121" s="236">
        <f>SUM(I122:I125)</f>
        <v>308300</v>
      </c>
      <c r="J121" s="132">
        <f>SUM(J122:J125)</f>
        <v>308300</v>
      </c>
      <c r="K121" s="46"/>
      <c r="L121" s="47"/>
      <c r="M121" s="81"/>
    </row>
    <row r="122" spans="1:13" ht="27" customHeight="1">
      <c r="A122" s="167">
        <v>74</v>
      </c>
      <c r="B122" s="125">
        <v>80101</v>
      </c>
      <c r="C122" s="167">
        <v>6050</v>
      </c>
      <c r="D122" s="173" t="s">
        <v>174</v>
      </c>
      <c r="E122" s="166">
        <v>2017</v>
      </c>
      <c r="F122" s="169">
        <f>J122</f>
        <v>104000</v>
      </c>
      <c r="G122" s="96">
        <v>104000</v>
      </c>
      <c r="H122" s="169"/>
      <c r="I122" s="239">
        <f>G122+H122</f>
        <v>104000</v>
      </c>
      <c r="J122" s="206">
        <f>I122</f>
        <v>104000</v>
      </c>
      <c r="K122" s="207"/>
      <c r="L122" s="130"/>
      <c r="M122" s="137" t="s">
        <v>17</v>
      </c>
    </row>
    <row r="123" spans="1:13" ht="21">
      <c r="A123" s="167">
        <v>75</v>
      </c>
      <c r="B123" s="125">
        <v>80101</v>
      </c>
      <c r="C123" s="167">
        <v>6050</v>
      </c>
      <c r="D123" s="173" t="s">
        <v>94</v>
      </c>
      <c r="E123" s="166">
        <v>2017</v>
      </c>
      <c r="F123" s="169">
        <v>60000</v>
      </c>
      <c r="G123" s="96">
        <v>60000</v>
      </c>
      <c r="H123" s="169"/>
      <c r="I123" s="239">
        <f>G123+H123</f>
        <v>60000</v>
      </c>
      <c r="J123" s="206">
        <f>G123</f>
        <v>60000</v>
      </c>
      <c r="K123" s="207"/>
      <c r="L123" s="130"/>
      <c r="M123" s="137" t="s">
        <v>14</v>
      </c>
    </row>
    <row r="124" spans="1:13" ht="15.75" customHeight="1">
      <c r="A124" s="167">
        <v>76</v>
      </c>
      <c r="B124" s="125">
        <v>80101</v>
      </c>
      <c r="C124" s="167">
        <v>6050</v>
      </c>
      <c r="D124" s="173" t="s">
        <v>233</v>
      </c>
      <c r="E124" s="166">
        <v>2017</v>
      </c>
      <c r="F124" s="169">
        <f>J124</f>
        <v>24300</v>
      </c>
      <c r="G124" s="96">
        <v>24300</v>
      </c>
      <c r="H124" s="169"/>
      <c r="I124" s="239">
        <f>G124+H124</f>
        <v>24300</v>
      </c>
      <c r="J124" s="206">
        <f>I124</f>
        <v>24300</v>
      </c>
      <c r="K124" s="207"/>
      <c r="L124" s="130"/>
      <c r="M124" s="137" t="s">
        <v>17</v>
      </c>
    </row>
    <row r="125" spans="1:13" ht="26.25" customHeight="1">
      <c r="A125" s="167">
        <v>77</v>
      </c>
      <c r="B125" s="125">
        <v>80101</v>
      </c>
      <c r="C125" s="167">
        <v>6050</v>
      </c>
      <c r="D125" s="173" t="s">
        <v>95</v>
      </c>
      <c r="E125" s="166">
        <v>2017</v>
      </c>
      <c r="F125" s="169">
        <f>J125</f>
        <v>120000</v>
      </c>
      <c r="G125" s="169">
        <v>120000</v>
      </c>
      <c r="H125" s="169"/>
      <c r="I125" s="239">
        <f>G125+H125</f>
        <v>120000</v>
      </c>
      <c r="J125" s="212">
        <f>I125</f>
        <v>120000</v>
      </c>
      <c r="K125" s="207"/>
      <c r="L125" s="130"/>
      <c r="M125" s="137" t="s">
        <v>14</v>
      </c>
    </row>
    <row r="126" spans="1:13" ht="12.75">
      <c r="A126" s="42"/>
      <c r="B126" s="43"/>
      <c r="C126" s="44"/>
      <c r="D126" s="45" t="s">
        <v>27</v>
      </c>
      <c r="E126" s="48"/>
      <c r="F126" s="132">
        <f>SUM(F127:F128)</f>
        <v>3663827</v>
      </c>
      <c r="G126" s="160">
        <f>SUM(G127:G128)</f>
        <v>1856260</v>
      </c>
      <c r="H126" s="160">
        <f>SUM(H127:H128)</f>
        <v>0</v>
      </c>
      <c r="I126" s="236">
        <f>SUM(I127:I128)</f>
        <v>1856260</v>
      </c>
      <c r="J126" s="132">
        <f>SUM(J127:J128)</f>
        <v>1856260</v>
      </c>
      <c r="K126" s="46"/>
      <c r="L126" s="47"/>
      <c r="M126" s="81"/>
    </row>
    <row r="127" spans="1:13" ht="31.5">
      <c r="A127" s="167">
        <v>78</v>
      </c>
      <c r="B127" s="125">
        <v>80101</v>
      </c>
      <c r="C127" s="167">
        <v>6050</v>
      </c>
      <c r="D127" s="210" t="s">
        <v>197</v>
      </c>
      <c r="E127" s="166" t="s">
        <v>42</v>
      </c>
      <c r="F127" s="169">
        <v>3543827</v>
      </c>
      <c r="G127" s="91">
        <v>1746260</v>
      </c>
      <c r="H127" s="169"/>
      <c r="I127" s="239">
        <f>G127+H127</f>
        <v>1746260</v>
      </c>
      <c r="J127" s="206">
        <f>I127</f>
        <v>1746260</v>
      </c>
      <c r="K127" s="207"/>
      <c r="L127" s="130"/>
      <c r="M127" s="137" t="s">
        <v>19</v>
      </c>
    </row>
    <row r="128" spans="1:13" ht="21">
      <c r="A128" s="167">
        <v>79</v>
      </c>
      <c r="B128" s="125">
        <v>80101</v>
      </c>
      <c r="C128" s="134">
        <v>6050</v>
      </c>
      <c r="D128" s="127" t="s">
        <v>86</v>
      </c>
      <c r="E128" s="25" t="s">
        <v>52</v>
      </c>
      <c r="F128" s="84">
        <v>120000</v>
      </c>
      <c r="G128" s="98">
        <v>110000</v>
      </c>
      <c r="H128" s="141"/>
      <c r="I128" s="239">
        <f>G128+H128</f>
        <v>110000</v>
      </c>
      <c r="J128" s="172">
        <f>I128</f>
        <v>110000</v>
      </c>
      <c r="K128" s="16"/>
      <c r="L128" s="17"/>
      <c r="M128" s="137" t="s">
        <v>19</v>
      </c>
    </row>
    <row r="129" spans="1:13" ht="12.75">
      <c r="A129" s="42"/>
      <c r="B129" s="43"/>
      <c r="C129" s="44"/>
      <c r="D129" s="45" t="s">
        <v>64</v>
      </c>
      <c r="E129" s="48"/>
      <c r="F129" s="132">
        <f>SUM(F130:F143)</f>
        <v>522000</v>
      </c>
      <c r="G129" s="132">
        <f>SUM(G130:G143)</f>
        <v>522000</v>
      </c>
      <c r="H129" s="132">
        <f>SUM(H130:H143)</f>
        <v>0</v>
      </c>
      <c r="I129" s="236">
        <f>SUM(I130:I143)</f>
        <v>522000</v>
      </c>
      <c r="J129" s="132">
        <f>SUM(J130:J143)</f>
        <v>522000</v>
      </c>
      <c r="K129" s="46"/>
      <c r="L129" s="47"/>
      <c r="M129" s="81"/>
    </row>
    <row r="130" spans="1:13" ht="21">
      <c r="A130" s="167">
        <v>80</v>
      </c>
      <c r="B130" s="125">
        <v>80101</v>
      </c>
      <c r="C130" s="167">
        <v>6060</v>
      </c>
      <c r="D130" s="173" t="s">
        <v>115</v>
      </c>
      <c r="E130" s="166">
        <v>2017</v>
      </c>
      <c r="F130" s="169">
        <v>11500</v>
      </c>
      <c r="G130" s="96">
        <f>F130</f>
        <v>11500</v>
      </c>
      <c r="H130" s="169"/>
      <c r="I130" s="239">
        <f>G130+H130</f>
        <v>11500</v>
      </c>
      <c r="J130" s="165">
        <f>G130</f>
        <v>11500</v>
      </c>
      <c r="K130" s="123"/>
      <c r="L130" s="130"/>
      <c r="M130" s="137" t="s">
        <v>112</v>
      </c>
    </row>
    <row r="131" spans="1:13" ht="21">
      <c r="A131" s="167">
        <v>81</v>
      </c>
      <c r="B131" s="125">
        <v>80101</v>
      </c>
      <c r="C131" s="167">
        <v>6060</v>
      </c>
      <c r="D131" s="173" t="s">
        <v>200</v>
      </c>
      <c r="E131" s="166">
        <v>2017</v>
      </c>
      <c r="F131" s="169">
        <f>J131</f>
        <v>100000</v>
      </c>
      <c r="G131" s="96">
        <v>100000</v>
      </c>
      <c r="H131" s="169"/>
      <c r="I131" s="239">
        <f>G131+H131</f>
        <v>100000</v>
      </c>
      <c r="J131" s="206">
        <f aca="true" t="shared" si="11" ref="J131:J136">I131</f>
        <v>100000</v>
      </c>
      <c r="K131" s="207"/>
      <c r="L131" s="130"/>
      <c r="M131" s="137" t="s">
        <v>14</v>
      </c>
    </row>
    <row r="132" spans="1:13" ht="21">
      <c r="A132" s="167">
        <v>82</v>
      </c>
      <c r="B132" s="125">
        <v>80101</v>
      </c>
      <c r="C132" s="167">
        <v>6060</v>
      </c>
      <c r="D132" s="173" t="s">
        <v>103</v>
      </c>
      <c r="E132" s="166">
        <v>2017</v>
      </c>
      <c r="F132" s="169">
        <f>J132</f>
        <v>70000</v>
      </c>
      <c r="G132" s="96">
        <v>70000</v>
      </c>
      <c r="H132" s="169"/>
      <c r="I132" s="239">
        <f aca="true" t="shared" si="12" ref="I132:I143">G132+H132</f>
        <v>70000</v>
      </c>
      <c r="J132" s="165">
        <f t="shared" si="11"/>
        <v>70000</v>
      </c>
      <c r="K132" s="123"/>
      <c r="L132" s="130"/>
      <c r="M132" s="137" t="s">
        <v>14</v>
      </c>
    </row>
    <row r="133" spans="1:13" ht="10.5">
      <c r="A133" s="167">
        <v>83</v>
      </c>
      <c r="B133" s="125">
        <v>80101</v>
      </c>
      <c r="C133" s="167">
        <v>6060</v>
      </c>
      <c r="D133" s="173" t="s">
        <v>104</v>
      </c>
      <c r="E133" s="166">
        <v>2017</v>
      </c>
      <c r="F133" s="169">
        <v>14000</v>
      </c>
      <c r="G133" s="96">
        <v>14000</v>
      </c>
      <c r="H133" s="169"/>
      <c r="I133" s="239">
        <f t="shared" si="12"/>
        <v>14000</v>
      </c>
      <c r="J133" s="165">
        <f t="shared" si="11"/>
        <v>14000</v>
      </c>
      <c r="K133" s="123"/>
      <c r="L133" s="130"/>
      <c r="M133" s="137" t="s">
        <v>14</v>
      </c>
    </row>
    <row r="134" spans="1:13" ht="21">
      <c r="A134" s="167">
        <v>84</v>
      </c>
      <c r="B134" s="125">
        <v>80101</v>
      </c>
      <c r="C134" s="167">
        <v>6060</v>
      </c>
      <c r="D134" s="173" t="s">
        <v>198</v>
      </c>
      <c r="E134" s="166">
        <v>2017</v>
      </c>
      <c r="F134" s="169">
        <v>28000</v>
      </c>
      <c r="G134" s="96">
        <v>28000</v>
      </c>
      <c r="H134" s="169"/>
      <c r="I134" s="239">
        <f t="shared" si="12"/>
        <v>28000</v>
      </c>
      <c r="J134" s="165">
        <f t="shared" si="11"/>
        <v>28000</v>
      </c>
      <c r="K134" s="123"/>
      <c r="L134" s="130"/>
      <c r="M134" s="137" t="s">
        <v>14</v>
      </c>
    </row>
    <row r="135" spans="1:13" ht="10.5">
      <c r="A135" s="167">
        <v>85</v>
      </c>
      <c r="B135" s="125">
        <v>80101</v>
      </c>
      <c r="C135" s="167">
        <v>6060</v>
      </c>
      <c r="D135" s="173" t="s">
        <v>199</v>
      </c>
      <c r="E135" s="166">
        <v>2017</v>
      </c>
      <c r="F135" s="169">
        <v>30000</v>
      </c>
      <c r="G135" s="96">
        <v>30000</v>
      </c>
      <c r="H135" s="169"/>
      <c r="I135" s="239">
        <f>G135+H135</f>
        <v>30000</v>
      </c>
      <c r="J135" s="206">
        <f t="shared" si="11"/>
        <v>30000</v>
      </c>
      <c r="K135" s="207"/>
      <c r="L135" s="130"/>
      <c r="M135" s="137" t="s">
        <v>14</v>
      </c>
    </row>
    <row r="136" spans="1:13" ht="21">
      <c r="A136" s="167">
        <v>86</v>
      </c>
      <c r="B136" s="125">
        <v>80101</v>
      </c>
      <c r="C136" s="167">
        <v>6060</v>
      </c>
      <c r="D136" s="173" t="s">
        <v>213</v>
      </c>
      <c r="E136" s="166">
        <v>2017</v>
      </c>
      <c r="F136" s="169">
        <f>J136</f>
        <v>38000</v>
      </c>
      <c r="G136" s="96">
        <v>38000</v>
      </c>
      <c r="H136" s="169"/>
      <c r="I136" s="239">
        <f>G136+H136</f>
        <v>38000</v>
      </c>
      <c r="J136" s="206">
        <f t="shared" si="11"/>
        <v>38000</v>
      </c>
      <c r="K136" s="207"/>
      <c r="L136" s="130"/>
      <c r="M136" s="137" t="s">
        <v>14</v>
      </c>
    </row>
    <row r="137" spans="1:13" ht="21">
      <c r="A137" s="167">
        <v>87</v>
      </c>
      <c r="B137" s="125">
        <v>80101</v>
      </c>
      <c r="C137" s="167">
        <v>6060</v>
      </c>
      <c r="D137" s="173" t="s">
        <v>105</v>
      </c>
      <c r="E137" s="166">
        <v>2017</v>
      </c>
      <c r="F137" s="169">
        <v>7000</v>
      </c>
      <c r="G137" s="96">
        <f>F137</f>
        <v>7000</v>
      </c>
      <c r="H137" s="169"/>
      <c r="I137" s="239">
        <f t="shared" si="12"/>
        <v>7000</v>
      </c>
      <c r="J137" s="206">
        <f>F137</f>
        <v>7000</v>
      </c>
      <c r="K137" s="207"/>
      <c r="L137" s="130"/>
      <c r="M137" s="137" t="s">
        <v>14</v>
      </c>
    </row>
    <row r="138" spans="1:13" ht="10.5">
      <c r="A138" s="167">
        <v>88</v>
      </c>
      <c r="B138" s="125">
        <v>80101</v>
      </c>
      <c r="C138" s="167">
        <v>6060</v>
      </c>
      <c r="D138" s="173" t="s">
        <v>221</v>
      </c>
      <c r="E138" s="166">
        <v>2017</v>
      </c>
      <c r="F138" s="169">
        <f>J138</f>
        <v>17200</v>
      </c>
      <c r="G138" s="96">
        <v>17200</v>
      </c>
      <c r="H138" s="169"/>
      <c r="I138" s="239">
        <f>G138+H138</f>
        <v>17200</v>
      </c>
      <c r="J138" s="206">
        <f>I138</f>
        <v>17200</v>
      </c>
      <c r="K138" s="207"/>
      <c r="L138" s="130"/>
      <c r="M138" s="137" t="s">
        <v>14</v>
      </c>
    </row>
    <row r="139" spans="1:13" ht="21">
      <c r="A139" s="167">
        <v>89</v>
      </c>
      <c r="B139" s="125">
        <v>80101</v>
      </c>
      <c r="C139" s="167">
        <v>6060</v>
      </c>
      <c r="D139" s="173" t="s">
        <v>106</v>
      </c>
      <c r="E139" s="166">
        <v>2017</v>
      </c>
      <c r="F139" s="169">
        <v>40000</v>
      </c>
      <c r="G139" s="96">
        <f>F139</f>
        <v>40000</v>
      </c>
      <c r="H139" s="169"/>
      <c r="I139" s="239">
        <f t="shared" si="12"/>
        <v>40000</v>
      </c>
      <c r="J139" s="206">
        <f>F139</f>
        <v>40000</v>
      </c>
      <c r="K139" s="207"/>
      <c r="L139" s="130"/>
      <c r="M139" s="137" t="s">
        <v>14</v>
      </c>
    </row>
    <row r="140" spans="1:13" ht="21">
      <c r="A140" s="167">
        <v>90</v>
      </c>
      <c r="B140" s="125">
        <v>80101</v>
      </c>
      <c r="C140" s="167">
        <v>6060</v>
      </c>
      <c r="D140" s="173" t="s">
        <v>113</v>
      </c>
      <c r="E140" s="166">
        <v>2017</v>
      </c>
      <c r="F140" s="169">
        <v>10000</v>
      </c>
      <c r="G140" s="96">
        <f>F140</f>
        <v>10000</v>
      </c>
      <c r="H140" s="169"/>
      <c r="I140" s="239">
        <f t="shared" si="12"/>
        <v>10000</v>
      </c>
      <c r="J140" s="206">
        <f>F140</f>
        <v>10000</v>
      </c>
      <c r="K140" s="207"/>
      <c r="L140" s="130"/>
      <c r="M140" s="137" t="s">
        <v>112</v>
      </c>
    </row>
    <row r="141" spans="1:13" ht="21">
      <c r="A141" s="167">
        <v>91</v>
      </c>
      <c r="B141" s="125">
        <v>80101</v>
      </c>
      <c r="C141" s="167">
        <v>6060</v>
      </c>
      <c r="D141" s="173" t="s">
        <v>114</v>
      </c>
      <c r="E141" s="166">
        <v>2017</v>
      </c>
      <c r="F141" s="169">
        <v>15000</v>
      </c>
      <c r="G141" s="96">
        <f>F141</f>
        <v>15000</v>
      </c>
      <c r="H141" s="169"/>
      <c r="I141" s="239">
        <f t="shared" si="12"/>
        <v>15000</v>
      </c>
      <c r="J141" s="206">
        <f>F141</f>
        <v>15000</v>
      </c>
      <c r="K141" s="207"/>
      <c r="L141" s="130"/>
      <c r="M141" s="137" t="s">
        <v>112</v>
      </c>
    </row>
    <row r="142" spans="1:13" ht="21">
      <c r="A142" s="167">
        <v>92</v>
      </c>
      <c r="B142" s="125">
        <v>80101</v>
      </c>
      <c r="C142" s="167">
        <v>6060</v>
      </c>
      <c r="D142" s="173" t="s">
        <v>214</v>
      </c>
      <c r="E142" s="166">
        <v>2017</v>
      </c>
      <c r="F142" s="169">
        <f>J142</f>
        <v>21300</v>
      </c>
      <c r="G142" s="96">
        <v>21300</v>
      </c>
      <c r="H142" s="169"/>
      <c r="I142" s="239">
        <f>G142+H142</f>
        <v>21300</v>
      </c>
      <c r="J142" s="206">
        <f>I142</f>
        <v>21300</v>
      </c>
      <c r="K142" s="207"/>
      <c r="L142" s="130"/>
      <c r="M142" s="137" t="s">
        <v>112</v>
      </c>
    </row>
    <row r="143" spans="1:13" ht="21">
      <c r="A143" s="167">
        <v>93</v>
      </c>
      <c r="B143" s="125">
        <v>80101</v>
      </c>
      <c r="C143" s="167">
        <v>6060</v>
      </c>
      <c r="D143" s="173" t="s">
        <v>107</v>
      </c>
      <c r="E143" s="166">
        <v>2017</v>
      </c>
      <c r="F143" s="169">
        <v>120000</v>
      </c>
      <c r="G143" s="96">
        <v>120000</v>
      </c>
      <c r="H143" s="169"/>
      <c r="I143" s="239">
        <f t="shared" si="12"/>
        <v>120000</v>
      </c>
      <c r="J143" s="206">
        <f>I143</f>
        <v>120000</v>
      </c>
      <c r="K143" s="207"/>
      <c r="L143" s="130"/>
      <c r="M143" s="209" t="s">
        <v>14</v>
      </c>
    </row>
    <row r="144" spans="1:13" ht="12.75">
      <c r="A144" s="42"/>
      <c r="B144" s="43"/>
      <c r="C144" s="44"/>
      <c r="D144" s="45" t="s">
        <v>58</v>
      </c>
      <c r="E144" s="142"/>
      <c r="F144" s="132">
        <f>F145</f>
        <v>6077804</v>
      </c>
      <c r="G144" s="132">
        <f>G145</f>
        <v>100000</v>
      </c>
      <c r="H144" s="132">
        <f>H145</f>
        <v>0</v>
      </c>
      <c r="I144" s="236">
        <f>I145</f>
        <v>100000</v>
      </c>
      <c r="J144" s="132">
        <f>J145</f>
        <v>100000</v>
      </c>
      <c r="K144" s="46"/>
      <c r="L144" s="47"/>
      <c r="M144" s="81"/>
    </row>
    <row r="145" spans="1:13" ht="21">
      <c r="A145" s="167">
        <v>94</v>
      </c>
      <c r="B145" s="125">
        <v>80104</v>
      </c>
      <c r="C145" s="167">
        <v>6050</v>
      </c>
      <c r="D145" s="74" t="s">
        <v>59</v>
      </c>
      <c r="E145" s="166" t="s">
        <v>212</v>
      </c>
      <c r="F145" s="169">
        <v>6077804</v>
      </c>
      <c r="G145" s="169">
        <v>100000</v>
      </c>
      <c r="H145" s="169"/>
      <c r="I145" s="239">
        <f>G145+H145</f>
        <v>100000</v>
      </c>
      <c r="J145" s="206">
        <f>I145</f>
        <v>100000</v>
      </c>
      <c r="K145" s="16"/>
      <c r="L145" s="17"/>
      <c r="M145" s="137" t="s">
        <v>19</v>
      </c>
    </row>
    <row r="146" spans="1:13" ht="12.75">
      <c r="A146" s="42"/>
      <c r="B146" s="43"/>
      <c r="C146" s="44"/>
      <c r="D146" s="45" t="s">
        <v>193</v>
      </c>
      <c r="E146" s="142"/>
      <c r="F146" s="132">
        <f>F147</f>
        <v>7500</v>
      </c>
      <c r="G146" s="132">
        <f>G147</f>
        <v>7500</v>
      </c>
      <c r="H146" s="132">
        <f>H147</f>
        <v>0</v>
      </c>
      <c r="I146" s="236">
        <f>I147</f>
        <v>7500</v>
      </c>
      <c r="J146" s="132">
        <f>J147</f>
        <v>7500</v>
      </c>
      <c r="K146" s="46"/>
      <c r="L146" s="47"/>
      <c r="M146" s="81"/>
    </row>
    <row r="147" spans="1:13" ht="21">
      <c r="A147" s="167">
        <v>95</v>
      </c>
      <c r="B147" s="125">
        <v>80104</v>
      </c>
      <c r="C147" s="167">
        <v>6060</v>
      </c>
      <c r="D147" s="74" t="s">
        <v>194</v>
      </c>
      <c r="E147" s="166">
        <v>2017</v>
      </c>
      <c r="F147" s="169">
        <f>J147</f>
        <v>7500</v>
      </c>
      <c r="G147" s="169">
        <v>7500</v>
      </c>
      <c r="H147" s="169"/>
      <c r="I147" s="239">
        <f>G147+H147</f>
        <v>7500</v>
      </c>
      <c r="J147" s="206">
        <f>I147</f>
        <v>7500</v>
      </c>
      <c r="K147" s="16"/>
      <c r="L147" s="17"/>
      <c r="M147" s="137" t="s">
        <v>14</v>
      </c>
    </row>
    <row r="148" spans="1:13" ht="12.75">
      <c r="A148" s="42"/>
      <c r="B148" s="43"/>
      <c r="C148" s="44"/>
      <c r="D148" s="45" t="s">
        <v>201</v>
      </c>
      <c r="E148" s="142"/>
      <c r="F148" s="132">
        <f>F149</f>
        <v>50000</v>
      </c>
      <c r="G148" s="132">
        <f>G149</f>
        <v>50000</v>
      </c>
      <c r="H148" s="132">
        <f>H149</f>
        <v>0</v>
      </c>
      <c r="I148" s="236">
        <f>I149</f>
        <v>50000</v>
      </c>
      <c r="J148" s="132">
        <f>J149</f>
        <v>50000</v>
      </c>
      <c r="K148" s="46"/>
      <c r="L148" s="47"/>
      <c r="M148" s="81"/>
    </row>
    <row r="149" spans="1:13" ht="21">
      <c r="A149" s="167">
        <v>96</v>
      </c>
      <c r="B149" s="125">
        <v>80148</v>
      </c>
      <c r="C149" s="167">
        <v>6060</v>
      </c>
      <c r="D149" s="74" t="s">
        <v>202</v>
      </c>
      <c r="E149" s="166">
        <v>2017</v>
      </c>
      <c r="F149" s="169">
        <f>J149</f>
        <v>50000</v>
      </c>
      <c r="G149" s="169">
        <v>50000</v>
      </c>
      <c r="H149" s="169"/>
      <c r="I149" s="239">
        <f>G149+H149</f>
        <v>50000</v>
      </c>
      <c r="J149" s="206">
        <f>I149</f>
        <v>50000</v>
      </c>
      <c r="K149" s="16"/>
      <c r="L149" s="17"/>
      <c r="M149" s="137" t="s">
        <v>14</v>
      </c>
    </row>
    <row r="150" spans="1:13" ht="12.75">
      <c r="A150" s="19"/>
      <c r="B150" s="21" t="s">
        <v>1</v>
      </c>
      <c r="C150" s="118"/>
      <c r="D150" s="38" t="s">
        <v>207</v>
      </c>
      <c r="E150" s="21"/>
      <c r="F150" s="128">
        <f>F151</f>
        <v>280000</v>
      </c>
      <c r="G150" s="128">
        <f>G151+G152</f>
        <v>0</v>
      </c>
      <c r="H150" s="128">
        <f>H151+H152</f>
        <v>0</v>
      </c>
      <c r="I150" s="236">
        <f>I151+I152</f>
        <v>0</v>
      </c>
      <c r="J150" s="128">
        <f>J151+J152</f>
        <v>0</v>
      </c>
      <c r="K150" s="128"/>
      <c r="L150" s="128"/>
      <c r="M150" s="76"/>
    </row>
    <row r="151" spans="1:13" ht="12.75">
      <c r="A151" s="92"/>
      <c r="B151" s="59"/>
      <c r="C151" s="62"/>
      <c r="D151" s="147" t="s">
        <v>215</v>
      </c>
      <c r="E151" s="197"/>
      <c r="F151" s="198">
        <f>SUM(F152:F153)</f>
        <v>280000</v>
      </c>
      <c r="G151" s="198">
        <f>SUM(G152:G153)</f>
        <v>0</v>
      </c>
      <c r="H151" s="198">
        <f>SUM(H152:H153)</f>
        <v>0</v>
      </c>
      <c r="I151" s="241">
        <f>SUM(I152:I153)</f>
        <v>0</v>
      </c>
      <c r="J151" s="198">
        <f>SUM(J152:J153)</f>
        <v>0</v>
      </c>
      <c r="K151" s="60"/>
      <c r="L151" s="60"/>
      <c r="M151" s="79"/>
    </row>
    <row r="152" spans="1:13" ht="10.5">
      <c r="A152" s="276">
        <v>97</v>
      </c>
      <c r="B152" s="205">
        <v>85395</v>
      </c>
      <c r="C152" s="211">
        <v>6057</v>
      </c>
      <c r="D152" s="293" t="s">
        <v>211</v>
      </c>
      <c r="E152" s="280" t="s">
        <v>203</v>
      </c>
      <c r="F152" s="206">
        <v>224000</v>
      </c>
      <c r="G152" s="206"/>
      <c r="H152" s="206"/>
      <c r="I152" s="239">
        <f>G152+H152</f>
        <v>0</v>
      </c>
      <c r="J152" s="212">
        <f>I152</f>
        <v>0</v>
      </c>
      <c r="K152" s="207"/>
      <c r="L152" s="208"/>
      <c r="M152" s="291" t="s">
        <v>204</v>
      </c>
    </row>
    <row r="153" spans="1:13" ht="10.5">
      <c r="A153" s="277"/>
      <c r="B153" s="205">
        <v>85395</v>
      </c>
      <c r="C153" s="211">
        <v>6059</v>
      </c>
      <c r="D153" s="294"/>
      <c r="E153" s="281"/>
      <c r="F153" s="206">
        <v>56000</v>
      </c>
      <c r="G153" s="206"/>
      <c r="H153" s="206"/>
      <c r="I153" s="239">
        <f>G153+H153</f>
        <v>0</v>
      </c>
      <c r="J153" s="212">
        <f>I153</f>
        <v>0</v>
      </c>
      <c r="K153" s="207"/>
      <c r="L153" s="208"/>
      <c r="M153" s="292"/>
    </row>
    <row r="154" spans="1:13" ht="15.75">
      <c r="A154" s="118"/>
      <c r="B154" s="21"/>
      <c r="C154" s="219"/>
      <c r="D154" s="220" t="s">
        <v>23</v>
      </c>
      <c r="E154" s="221"/>
      <c r="F154" s="128">
        <f>F155+F156</f>
        <v>1568236</v>
      </c>
      <c r="G154" s="128">
        <f aca="true" t="shared" si="13" ref="G154:M154">G155</f>
        <v>968236</v>
      </c>
      <c r="H154" s="128">
        <f t="shared" si="13"/>
        <v>0</v>
      </c>
      <c r="I154" s="236">
        <f t="shared" si="13"/>
        <v>968236</v>
      </c>
      <c r="J154" s="128">
        <f t="shared" si="13"/>
        <v>968236</v>
      </c>
      <c r="K154" s="128">
        <f t="shared" si="13"/>
        <v>0</v>
      </c>
      <c r="L154" s="128">
        <f t="shared" si="13"/>
        <v>0</v>
      </c>
      <c r="M154" s="128">
        <f t="shared" si="13"/>
        <v>0</v>
      </c>
    </row>
    <row r="155" spans="1:13" ht="12.75">
      <c r="A155" s="56"/>
      <c r="B155" s="57"/>
      <c r="C155" s="58"/>
      <c r="D155" s="63" t="s">
        <v>34</v>
      </c>
      <c r="E155" s="64"/>
      <c r="F155" s="135">
        <f>F158+F162+F177+F159</f>
        <v>968236</v>
      </c>
      <c r="G155" s="135">
        <f>G158+G162+G177+G159</f>
        <v>968236</v>
      </c>
      <c r="H155" s="135">
        <f>H158+H162+H177+H159</f>
        <v>0</v>
      </c>
      <c r="I155" s="235">
        <f>I158+I162+I177+I159</f>
        <v>968236</v>
      </c>
      <c r="J155" s="135">
        <f>J158+J162+J177+J159</f>
        <v>968236</v>
      </c>
      <c r="K155" s="135"/>
      <c r="L155" s="135"/>
      <c r="M155" s="80"/>
    </row>
    <row r="156" spans="1:13" ht="12.75">
      <c r="A156" s="56"/>
      <c r="B156" s="57"/>
      <c r="C156" s="58"/>
      <c r="D156" s="63" t="s">
        <v>209</v>
      </c>
      <c r="E156" s="64"/>
      <c r="F156" s="135">
        <f>F180</f>
        <v>600000</v>
      </c>
      <c r="G156" s="135">
        <f>G180</f>
        <v>0</v>
      </c>
      <c r="H156" s="135">
        <f>H180</f>
        <v>0</v>
      </c>
      <c r="I156" s="235">
        <f>I180</f>
        <v>0</v>
      </c>
      <c r="J156" s="135">
        <f>J180</f>
        <v>0</v>
      </c>
      <c r="K156" s="135"/>
      <c r="L156" s="135"/>
      <c r="M156" s="80"/>
    </row>
    <row r="157" spans="1:13" ht="12.75">
      <c r="A157" s="28"/>
      <c r="B157" s="29"/>
      <c r="C157" s="30"/>
      <c r="D157" s="35" t="s">
        <v>99</v>
      </c>
      <c r="E157" s="31"/>
      <c r="F157" s="32">
        <f>F158</f>
        <v>30000</v>
      </c>
      <c r="G157" s="32">
        <f>G158</f>
        <v>30000</v>
      </c>
      <c r="H157" s="32">
        <f>H158</f>
        <v>0</v>
      </c>
      <c r="I157" s="242">
        <f>I158</f>
        <v>30000</v>
      </c>
      <c r="J157" s="32">
        <f>J158</f>
        <v>30000</v>
      </c>
      <c r="K157" s="33"/>
      <c r="L157" s="34"/>
      <c r="M157" s="82"/>
    </row>
    <row r="158" spans="1:13" ht="21">
      <c r="A158" s="167">
        <v>98</v>
      </c>
      <c r="B158" s="205">
        <v>90002</v>
      </c>
      <c r="C158" s="211">
        <v>6060</v>
      </c>
      <c r="D158" s="170" t="s">
        <v>108</v>
      </c>
      <c r="E158" s="166">
        <v>2017</v>
      </c>
      <c r="F158" s="206">
        <v>30000</v>
      </c>
      <c r="G158" s="91">
        <f>F158</f>
        <v>30000</v>
      </c>
      <c r="H158" s="169"/>
      <c r="I158" s="239">
        <f>G158+H158</f>
        <v>30000</v>
      </c>
      <c r="J158" s="133">
        <f>G158</f>
        <v>30000</v>
      </c>
      <c r="K158" s="133"/>
      <c r="L158" s="206"/>
      <c r="M158" s="137" t="s">
        <v>45</v>
      </c>
    </row>
    <row r="159" spans="1:13" ht="12.75">
      <c r="A159" s="28"/>
      <c r="B159" s="29"/>
      <c r="C159" s="30"/>
      <c r="D159" s="35" t="s">
        <v>219</v>
      </c>
      <c r="E159" s="31"/>
      <c r="F159" s="32">
        <f>F160+F161</f>
        <v>314815</v>
      </c>
      <c r="G159" s="32">
        <f>G160+G161</f>
        <v>314815</v>
      </c>
      <c r="H159" s="32">
        <f>H160+H161</f>
        <v>0</v>
      </c>
      <c r="I159" s="32">
        <f>I160+I161</f>
        <v>314815</v>
      </c>
      <c r="J159" s="32">
        <f>J160+J161</f>
        <v>314815</v>
      </c>
      <c r="K159" s="33"/>
      <c r="L159" s="34"/>
      <c r="M159" s="82"/>
    </row>
    <row r="160" spans="1:13" ht="10.5">
      <c r="A160" s="167">
        <v>99</v>
      </c>
      <c r="B160" s="205">
        <v>90005</v>
      </c>
      <c r="C160" s="211">
        <v>6060</v>
      </c>
      <c r="D160" s="170" t="s">
        <v>235</v>
      </c>
      <c r="E160" s="166">
        <v>2017</v>
      </c>
      <c r="F160" s="206">
        <f>I160</f>
        <v>307615</v>
      </c>
      <c r="G160" s="91">
        <v>307615</v>
      </c>
      <c r="H160" s="169"/>
      <c r="I160" s="239">
        <f>G160+H160</f>
        <v>307615</v>
      </c>
      <c r="J160" s="133">
        <f>I160</f>
        <v>307615</v>
      </c>
      <c r="K160" s="133"/>
      <c r="L160" s="206"/>
      <c r="M160" s="137" t="s">
        <v>220</v>
      </c>
    </row>
    <row r="161" spans="1:13" ht="10.5">
      <c r="A161" s="125">
        <v>100</v>
      </c>
      <c r="B161" s="205">
        <v>90005</v>
      </c>
      <c r="C161" s="205">
        <v>6060</v>
      </c>
      <c r="D161" s="213" t="s">
        <v>236</v>
      </c>
      <c r="E161" s="166">
        <v>2017</v>
      </c>
      <c r="F161" s="206">
        <v>7200</v>
      </c>
      <c r="G161" s="91">
        <v>7200</v>
      </c>
      <c r="H161" s="169"/>
      <c r="I161" s="239">
        <v>7200</v>
      </c>
      <c r="J161" s="133">
        <v>7200</v>
      </c>
      <c r="K161" s="133"/>
      <c r="L161" s="206"/>
      <c r="M161" s="137" t="s">
        <v>220</v>
      </c>
    </row>
    <row r="162" spans="1:13" ht="12.75">
      <c r="A162" s="28"/>
      <c r="B162" s="39"/>
      <c r="C162" s="30"/>
      <c r="D162" s="40" t="s">
        <v>109</v>
      </c>
      <c r="E162" s="41"/>
      <c r="F162" s="131">
        <f>SUM(F163:F176)</f>
        <v>545421</v>
      </c>
      <c r="G162" s="131">
        <f>SUM(G163:G176)</f>
        <v>545421</v>
      </c>
      <c r="H162" s="131">
        <f>SUM(H163:H176)</f>
        <v>0</v>
      </c>
      <c r="I162" s="243">
        <f>SUM(I163:I176)</f>
        <v>545421</v>
      </c>
      <c r="J162" s="131">
        <f>SUM(J163:J176)</f>
        <v>545421</v>
      </c>
      <c r="K162" s="131">
        <f>K163+K168</f>
        <v>0</v>
      </c>
      <c r="L162" s="131">
        <f>L163+L168</f>
        <v>0</v>
      </c>
      <c r="M162" s="82"/>
    </row>
    <row r="163" spans="1:13" ht="35.25" customHeight="1">
      <c r="A163" s="92">
        <v>101</v>
      </c>
      <c r="B163" s="125">
        <v>90015</v>
      </c>
      <c r="C163" s="167">
        <v>6050</v>
      </c>
      <c r="D163" s="173" t="s">
        <v>125</v>
      </c>
      <c r="E163" s="166">
        <v>2017</v>
      </c>
      <c r="F163" s="169">
        <f>J163</f>
        <v>7995</v>
      </c>
      <c r="G163" s="97">
        <v>7995</v>
      </c>
      <c r="H163" s="91"/>
      <c r="I163" s="239">
        <f aca="true" t="shared" si="14" ref="I163:I176">G163+H163</f>
        <v>7995</v>
      </c>
      <c r="J163" s="133">
        <f>G163</f>
        <v>7995</v>
      </c>
      <c r="K163" s="133"/>
      <c r="L163" s="165"/>
      <c r="M163" s="137" t="s">
        <v>116</v>
      </c>
    </row>
    <row r="164" spans="1:13" ht="24.75" customHeight="1">
      <c r="A164" s="92">
        <v>102</v>
      </c>
      <c r="B164" s="125">
        <v>90015</v>
      </c>
      <c r="C164" s="167">
        <v>6050</v>
      </c>
      <c r="D164" s="173" t="s">
        <v>243</v>
      </c>
      <c r="E164" s="166">
        <v>2017</v>
      </c>
      <c r="F164" s="169">
        <f aca="true" t="shared" si="15" ref="F164:F169">J164</f>
        <v>76260</v>
      </c>
      <c r="G164" s="91">
        <v>76260</v>
      </c>
      <c r="H164" s="91"/>
      <c r="I164" s="239">
        <f t="shared" si="14"/>
        <v>76260</v>
      </c>
      <c r="J164" s="133">
        <f>I164</f>
        <v>76260</v>
      </c>
      <c r="K164" s="133"/>
      <c r="L164" s="206"/>
      <c r="M164" s="137" t="s">
        <v>6</v>
      </c>
    </row>
    <row r="165" spans="1:13" ht="24" customHeight="1">
      <c r="A165" s="92">
        <v>103</v>
      </c>
      <c r="B165" s="125">
        <v>90015</v>
      </c>
      <c r="C165" s="167">
        <v>6050</v>
      </c>
      <c r="D165" s="173" t="s">
        <v>175</v>
      </c>
      <c r="E165" s="166">
        <v>2017</v>
      </c>
      <c r="F165" s="169">
        <f t="shared" si="15"/>
        <v>30750</v>
      </c>
      <c r="G165" s="91">
        <v>30750</v>
      </c>
      <c r="H165" s="91"/>
      <c r="I165" s="239">
        <f>G165+H165</f>
        <v>30750</v>
      </c>
      <c r="J165" s="133">
        <f>I165</f>
        <v>30750</v>
      </c>
      <c r="K165" s="133"/>
      <c r="L165" s="206"/>
      <c r="M165" s="137" t="s">
        <v>6</v>
      </c>
    </row>
    <row r="166" spans="1:13" ht="24.75" customHeight="1">
      <c r="A166" s="92">
        <v>104</v>
      </c>
      <c r="B166" s="125">
        <v>90015</v>
      </c>
      <c r="C166" s="167">
        <v>6050</v>
      </c>
      <c r="D166" s="210" t="s">
        <v>186</v>
      </c>
      <c r="E166" s="166">
        <v>2017</v>
      </c>
      <c r="F166" s="206">
        <f t="shared" si="15"/>
        <v>9840</v>
      </c>
      <c r="G166" s="206">
        <v>9840</v>
      </c>
      <c r="H166" s="206"/>
      <c r="I166" s="239">
        <f>G166+H166</f>
        <v>9840</v>
      </c>
      <c r="J166" s="212">
        <f>I166</f>
        <v>9840</v>
      </c>
      <c r="K166" s="207"/>
      <c r="L166" s="208"/>
      <c r="M166" s="209" t="s">
        <v>6</v>
      </c>
    </row>
    <row r="167" spans="1:13" ht="31.5">
      <c r="A167" s="92">
        <v>105</v>
      </c>
      <c r="B167" s="125">
        <v>90015</v>
      </c>
      <c r="C167" s="167">
        <v>6050</v>
      </c>
      <c r="D167" s="210" t="s">
        <v>234</v>
      </c>
      <c r="E167" s="166">
        <v>2017</v>
      </c>
      <c r="F167" s="206">
        <f t="shared" si="15"/>
        <v>76752</v>
      </c>
      <c r="G167" s="206">
        <v>76752</v>
      </c>
      <c r="H167" s="206"/>
      <c r="I167" s="239">
        <f>G167+H167</f>
        <v>76752</v>
      </c>
      <c r="J167" s="212">
        <f>I167</f>
        <v>76752</v>
      </c>
      <c r="K167" s="207"/>
      <c r="L167" s="208"/>
      <c r="M167" s="209" t="s">
        <v>6</v>
      </c>
    </row>
    <row r="168" spans="1:13" ht="21">
      <c r="A168" s="92">
        <v>106</v>
      </c>
      <c r="B168" s="125">
        <v>90015</v>
      </c>
      <c r="C168" s="167">
        <v>6050</v>
      </c>
      <c r="D168" s="173" t="s">
        <v>124</v>
      </c>
      <c r="E168" s="166">
        <v>2017</v>
      </c>
      <c r="F168" s="169">
        <f t="shared" si="15"/>
        <v>6150</v>
      </c>
      <c r="G168" s="97">
        <v>6150</v>
      </c>
      <c r="H168" s="91"/>
      <c r="I168" s="239">
        <f t="shared" si="14"/>
        <v>6150</v>
      </c>
      <c r="J168" s="133">
        <f>G168</f>
        <v>6150</v>
      </c>
      <c r="K168" s="133"/>
      <c r="L168" s="165"/>
      <c r="M168" s="137" t="s">
        <v>116</v>
      </c>
    </row>
    <row r="169" spans="1:13" ht="21">
      <c r="A169" s="92">
        <v>107</v>
      </c>
      <c r="B169" s="125">
        <v>90015</v>
      </c>
      <c r="C169" s="167">
        <v>6050</v>
      </c>
      <c r="D169" s="173" t="s">
        <v>176</v>
      </c>
      <c r="E169" s="166">
        <v>2017</v>
      </c>
      <c r="F169" s="169">
        <f t="shared" si="15"/>
        <v>80850</v>
      </c>
      <c r="G169" s="97">
        <v>80850</v>
      </c>
      <c r="H169" s="91"/>
      <c r="I169" s="239">
        <f t="shared" si="14"/>
        <v>80850</v>
      </c>
      <c r="J169" s="133">
        <f>G169</f>
        <v>80850</v>
      </c>
      <c r="K169" s="133"/>
      <c r="L169" s="165"/>
      <c r="M169" s="137" t="s">
        <v>162</v>
      </c>
    </row>
    <row r="170" spans="1:13" ht="31.5">
      <c r="A170" s="92">
        <v>108</v>
      </c>
      <c r="B170" s="125">
        <v>90015</v>
      </c>
      <c r="C170" s="167">
        <v>6050</v>
      </c>
      <c r="D170" s="173" t="s">
        <v>159</v>
      </c>
      <c r="E170" s="166">
        <v>2017</v>
      </c>
      <c r="F170" s="169">
        <f aca="true" t="shared" si="16" ref="F170:F176">J170</f>
        <v>8856</v>
      </c>
      <c r="G170" s="97">
        <v>8856</v>
      </c>
      <c r="H170" s="91"/>
      <c r="I170" s="239">
        <f>G170+H170</f>
        <v>8856</v>
      </c>
      <c r="J170" s="133">
        <f aca="true" t="shared" si="17" ref="J170:J176">I170</f>
        <v>8856</v>
      </c>
      <c r="K170" s="133"/>
      <c r="L170" s="206"/>
      <c r="M170" s="137" t="s">
        <v>6</v>
      </c>
    </row>
    <row r="171" spans="1:13" ht="21">
      <c r="A171" s="92">
        <v>109</v>
      </c>
      <c r="B171" s="125">
        <v>90015</v>
      </c>
      <c r="C171" s="167">
        <v>6050</v>
      </c>
      <c r="D171" s="173" t="s">
        <v>85</v>
      </c>
      <c r="E171" s="166">
        <v>2017</v>
      </c>
      <c r="F171" s="169">
        <f t="shared" si="16"/>
        <v>7257</v>
      </c>
      <c r="G171" s="97">
        <v>7257</v>
      </c>
      <c r="H171" s="91"/>
      <c r="I171" s="239">
        <f>G171+H171</f>
        <v>7257</v>
      </c>
      <c r="J171" s="133">
        <f t="shared" si="17"/>
        <v>7257</v>
      </c>
      <c r="K171" s="133"/>
      <c r="L171" s="206"/>
      <c r="M171" s="137" t="s">
        <v>6</v>
      </c>
    </row>
    <row r="172" spans="1:13" ht="21">
      <c r="A172" s="92">
        <v>110</v>
      </c>
      <c r="B172" s="125">
        <v>90015</v>
      </c>
      <c r="C172" s="167">
        <v>6050</v>
      </c>
      <c r="D172" s="173" t="s">
        <v>179</v>
      </c>
      <c r="E172" s="166">
        <v>2017</v>
      </c>
      <c r="F172" s="169">
        <f t="shared" si="16"/>
        <v>47970</v>
      </c>
      <c r="G172" s="91">
        <v>47970</v>
      </c>
      <c r="H172" s="91"/>
      <c r="I172" s="239">
        <f t="shared" si="14"/>
        <v>47970</v>
      </c>
      <c r="J172" s="133">
        <f t="shared" si="17"/>
        <v>47970</v>
      </c>
      <c r="K172" s="133"/>
      <c r="L172" s="206"/>
      <c r="M172" s="137" t="s">
        <v>6</v>
      </c>
    </row>
    <row r="173" spans="1:13" ht="21">
      <c r="A173" s="92">
        <v>111</v>
      </c>
      <c r="B173" s="125">
        <v>90015</v>
      </c>
      <c r="C173" s="167">
        <v>6050</v>
      </c>
      <c r="D173" s="173" t="s">
        <v>165</v>
      </c>
      <c r="E173" s="166">
        <v>2017</v>
      </c>
      <c r="F173" s="169">
        <f t="shared" si="16"/>
        <v>9102</v>
      </c>
      <c r="G173" s="91">
        <v>9102</v>
      </c>
      <c r="H173" s="91"/>
      <c r="I173" s="239">
        <f t="shared" si="14"/>
        <v>9102</v>
      </c>
      <c r="J173" s="133">
        <f t="shared" si="17"/>
        <v>9102</v>
      </c>
      <c r="K173" s="133"/>
      <c r="L173" s="206"/>
      <c r="M173" s="137" t="s">
        <v>6</v>
      </c>
    </row>
    <row r="174" spans="1:13" ht="21">
      <c r="A174" s="92">
        <v>112</v>
      </c>
      <c r="B174" s="125">
        <v>90015</v>
      </c>
      <c r="C174" s="167">
        <v>6050</v>
      </c>
      <c r="D174" s="173" t="s">
        <v>177</v>
      </c>
      <c r="E174" s="166">
        <v>2017</v>
      </c>
      <c r="F174" s="169">
        <f t="shared" si="16"/>
        <v>48954</v>
      </c>
      <c r="G174" s="91">
        <v>48954</v>
      </c>
      <c r="H174" s="91"/>
      <c r="I174" s="239">
        <f>G174+H174</f>
        <v>48954</v>
      </c>
      <c r="J174" s="133">
        <f t="shared" si="17"/>
        <v>48954</v>
      </c>
      <c r="K174" s="133"/>
      <c r="L174" s="206"/>
      <c r="M174" s="137" t="s">
        <v>6</v>
      </c>
    </row>
    <row r="175" spans="1:13" ht="21">
      <c r="A175" s="92">
        <v>113</v>
      </c>
      <c r="B175" s="125">
        <v>90015</v>
      </c>
      <c r="C175" s="167">
        <v>6050</v>
      </c>
      <c r="D175" s="173" t="s">
        <v>242</v>
      </c>
      <c r="E175" s="166">
        <v>2017</v>
      </c>
      <c r="F175" s="169">
        <f t="shared" si="16"/>
        <v>35055</v>
      </c>
      <c r="G175" s="91">
        <v>35055</v>
      </c>
      <c r="H175" s="91"/>
      <c r="I175" s="239">
        <f>G175+H175</f>
        <v>35055</v>
      </c>
      <c r="J175" s="133">
        <f t="shared" si="17"/>
        <v>35055</v>
      </c>
      <c r="K175" s="133"/>
      <c r="L175" s="206"/>
      <c r="M175" s="137" t="s">
        <v>6</v>
      </c>
    </row>
    <row r="176" spans="1:13" ht="21">
      <c r="A176" s="92">
        <v>114</v>
      </c>
      <c r="B176" s="125">
        <v>90015</v>
      </c>
      <c r="C176" s="167">
        <v>6050</v>
      </c>
      <c r="D176" s="173" t="s">
        <v>164</v>
      </c>
      <c r="E176" s="166">
        <v>2017</v>
      </c>
      <c r="F176" s="169">
        <f t="shared" si="16"/>
        <v>99630</v>
      </c>
      <c r="G176" s="91">
        <v>99630</v>
      </c>
      <c r="H176" s="91"/>
      <c r="I176" s="239">
        <f t="shared" si="14"/>
        <v>99630</v>
      </c>
      <c r="J176" s="133">
        <f t="shared" si="17"/>
        <v>99630</v>
      </c>
      <c r="K176" s="133"/>
      <c r="L176" s="165"/>
      <c r="M176" s="137" t="s">
        <v>6</v>
      </c>
    </row>
    <row r="177" spans="1:13" ht="12.75">
      <c r="A177" s="28"/>
      <c r="B177" s="39"/>
      <c r="C177" s="30"/>
      <c r="D177" s="40" t="s">
        <v>154</v>
      </c>
      <c r="E177" s="41"/>
      <c r="F177" s="131">
        <f>F178</f>
        <v>78000</v>
      </c>
      <c r="G177" s="131">
        <f>G178</f>
        <v>78000</v>
      </c>
      <c r="H177" s="131">
        <f>H178</f>
        <v>0</v>
      </c>
      <c r="I177" s="243">
        <f>I178</f>
        <v>78000</v>
      </c>
      <c r="J177" s="131">
        <f>J178</f>
        <v>78000</v>
      </c>
      <c r="K177" s="34"/>
      <c r="L177" s="34"/>
      <c r="M177" s="82"/>
    </row>
    <row r="178" spans="1:13" ht="31.5">
      <c r="A178" s="167">
        <v>115</v>
      </c>
      <c r="B178" s="205">
        <v>90095</v>
      </c>
      <c r="C178" s="211">
        <v>6050</v>
      </c>
      <c r="D178" s="170" t="s">
        <v>166</v>
      </c>
      <c r="E178" s="166">
        <v>2017</v>
      </c>
      <c r="F178" s="206">
        <f>J178</f>
        <v>78000</v>
      </c>
      <c r="G178" s="91">
        <v>78000</v>
      </c>
      <c r="H178" s="169"/>
      <c r="I178" s="239">
        <f>G178+H178</f>
        <v>78000</v>
      </c>
      <c r="J178" s="133">
        <f>I178</f>
        <v>78000</v>
      </c>
      <c r="K178" s="133"/>
      <c r="L178" s="206"/>
      <c r="M178" s="137" t="s">
        <v>19</v>
      </c>
    </row>
    <row r="179" spans="1:13" ht="10.5">
      <c r="A179" s="272"/>
      <c r="B179" s="254"/>
      <c r="C179" s="254"/>
      <c r="D179" s="273"/>
      <c r="E179" s="88"/>
      <c r="F179" s="188"/>
      <c r="G179" s="274"/>
      <c r="H179" s="217"/>
      <c r="I179" s="217"/>
      <c r="J179" s="217"/>
      <c r="K179" s="217"/>
      <c r="L179" s="188"/>
      <c r="M179" s="275"/>
    </row>
    <row r="180" spans="1:13" ht="12.75">
      <c r="A180" s="92"/>
      <c r="B180" s="59"/>
      <c r="C180" s="62"/>
      <c r="D180" s="231" t="s">
        <v>208</v>
      </c>
      <c r="E180" s="197"/>
      <c r="F180" s="198">
        <f>SUM(F181:F182)</f>
        <v>600000</v>
      </c>
      <c r="G180" s="198">
        <f>SUM(G181:G182)</f>
        <v>0</v>
      </c>
      <c r="H180" s="198">
        <f>SUM(H181:H182)</f>
        <v>0</v>
      </c>
      <c r="I180" s="241">
        <f>SUM(I181:I182)</f>
        <v>0</v>
      </c>
      <c r="J180" s="198">
        <f>SUM(J181:J182)</f>
        <v>0</v>
      </c>
      <c r="K180" s="60"/>
      <c r="L180" s="60"/>
      <c r="M180" s="79"/>
    </row>
    <row r="181" spans="1:13" ht="12" customHeight="1">
      <c r="A181" s="276">
        <v>116</v>
      </c>
      <c r="B181" s="205">
        <v>90095</v>
      </c>
      <c r="C181" s="211">
        <v>6057</v>
      </c>
      <c r="D181" s="293" t="s">
        <v>211</v>
      </c>
      <c r="E181" s="280" t="s">
        <v>203</v>
      </c>
      <c r="F181" s="206">
        <v>480000</v>
      </c>
      <c r="G181" s="206"/>
      <c r="H181" s="206"/>
      <c r="I181" s="239">
        <f>G181+H181</f>
        <v>0</v>
      </c>
      <c r="J181" s="212">
        <f>I181</f>
        <v>0</v>
      </c>
      <c r="K181" s="207"/>
      <c r="L181" s="208"/>
      <c r="M181" s="291" t="s">
        <v>204</v>
      </c>
    </row>
    <row r="182" spans="1:13" ht="12" customHeight="1">
      <c r="A182" s="277"/>
      <c r="B182" s="205">
        <v>90095</v>
      </c>
      <c r="C182" s="211">
        <v>6059</v>
      </c>
      <c r="D182" s="294"/>
      <c r="E182" s="281"/>
      <c r="F182" s="206">
        <v>120000</v>
      </c>
      <c r="G182" s="206"/>
      <c r="H182" s="206"/>
      <c r="I182" s="239">
        <f>G182+H182</f>
        <v>0</v>
      </c>
      <c r="J182" s="212">
        <f>I182</f>
        <v>0</v>
      </c>
      <c r="K182" s="207"/>
      <c r="L182" s="208"/>
      <c r="M182" s="292"/>
    </row>
    <row r="183" spans="1:13" ht="12.75">
      <c r="A183" s="19"/>
      <c r="B183" s="21" t="s">
        <v>1</v>
      </c>
      <c r="C183" s="118"/>
      <c r="D183" s="38" t="s">
        <v>24</v>
      </c>
      <c r="E183" s="21"/>
      <c r="F183" s="128">
        <f>F184</f>
        <v>466980</v>
      </c>
      <c r="G183" s="128">
        <f>G184</f>
        <v>466980</v>
      </c>
      <c r="H183" s="128">
        <f>H184</f>
        <v>0</v>
      </c>
      <c r="I183" s="128">
        <f>I184</f>
        <v>466980</v>
      </c>
      <c r="J183" s="128">
        <f>J184</f>
        <v>466980</v>
      </c>
      <c r="K183" s="128"/>
      <c r="L183" s="128"/>
      <c r="M183" s="76"/>
    </row>
    <row r="184" spans="1:13" ht="12.75">
      <c r="A184" s="61"/>
      <c r="B184" s="59"/>
      <c r="C184" s="62"/>
      <c r="D184" s="63" t="s">
        <v>37</v>
      </c>
      <c r="E184" s="64"/>
      <c r="F184" s="65">
        <f>F185+F188</f>
        <v>466980</v>
      </c>
      <c r="G184" s="65">
        <f>G185+G188</f>
        <v>466980</v>
      </c>
      <c r="H184" s="65">
        <f>H185+H188</f>
        <v>0</v>
      </c>
      <c r="I184" s="235">
        <f>I185+I188</f>
        <v>466980</v>
      </c>
      <c r="J184" s="135">
        <f>J185+J188</f>
        <v>466980</v>
      </c>
      <c r="K184" s="60"/>
      <c r="L184" s="60"/>
      <c r="M184" s="79"/>
    </row>
    <row r="185" spans="1:13" ht="12.75">
      <c r="A185" s="99"/>
      <c r="B185" s="100"/>
      <c r="C185" s="101"/>
      <c r="D185" s="102" t="s">
        <v>46</v>
      </c>
      <c r="E185" s="105"/>
      <c r="F185" s="103">
        <f>SUM(F186:F187)</f>
        <v>25500</v>
      </c>
      <c r="G185" s="103">
        <f>SUM(G186:G187)</f>
        <v>25500</v>
      </c>
      <c r="H185" s="103">
        <f>SUM(H186:H187)</f>
        <v>0</v>
      </c>
      <c r="I185" s="244">
        <f>SUM(I186:I187)</f>
        <v>25500</v>
      </c>
      <c r="J185" s="103">
        <f>SUM(J186:J187)</f>
        <v>25500</v>
      </c>
      <c r="K185" s="103"/>
      <c r="L185" s="103"/>
      <c r="M185" s="104"/>
    </row>
    <row r="186" spans="1:13" ht="21">
      <c r="A186" s="99">
        <v>117</v>
      </c>
      <c r="B186" s="129">
        <v>92605</v>
      </c>
      <c r="C186" s="167">
        <v>6050</v>
      </c>
      <c r="D186" s="173" t="s">
        <v>127</v>
      </c>
      <c r="E186" s="166">
        <v>2017</v>
      </c>
      <c r="F186" s="169">
        <f>J186</f>
        <v>13500</v>
      </c>
      <c r="G186" s="97">
        <v>13500</v>
      </c>
      <c r="H186" s="169"/>
      <c r="I186" s="239">
        <f>G186+H186</f>
        <v>13500</v>
      </c>
      <c r="J186" s="133">
        <f>I186</f>
        <v>13500</v>
      </c>
      <c r="K186" s="133"/>
      <c r="L186" s="165"/>
      <c r="M186" s="137" t="s">
        <v>111</v>
      </c>
    </row>
    <row r="187" spans="1:13" ht="31.5">
      <c r="A187" s="99">
        <v>118</v>
      </c>
      <c r="B187" s="129">
        <v>92605</v>
      </c>
      <c r="C187" s="167">
        <v>6050</v>
      </c>
      <c r="D187" s="173" t="s">
        <v>155</v>
      </c>
      <c r="E187" s="166">
        <v>2017</v>
      </c>
      <c r="F187" s="169">
        <f>J187</f>
        <v>12000</v>
      </c>
      <c r="G187" s="97">
        <v>12000</v>
      </c>
      <c r="H187" s="169"/>
      <c r="I187" s="239">
        <f>G187+H187</f>
        <v>12000</v>
      </c>
      <c r="J187" s="133">
        <f>I187</f>
        <v>12000</v>
      </c>
      <c r="K187" s="133"/>
      <c r="L187" s="165"/>
      <c r="M187" s="137" t="s">
        <v>111</v>
      </c>
    </row>
    <row r="188" spans="1:13" ht="12.75">
      <c r="A188" s="167"/>
      <c r="B188" s="129"/>
      <c r="C188" s="167"/>
      <c r="D188" s="147" t="s">
        <v>47</v>
      </c>
      <c r="E188" s="148"/>
      <c r="F188" s="115">
        <f>SUM(F189:F202)</f>
        <v>441480</v>
      </c>
      <c r="G188" s="115">
        <f>SUM(G189:G202)</f>
        <v>441480</v>
      </c>
      <c r="H188" s="115">
        <f>SUM(H189:H202)</f>
        <v>0</v>
      </c>
      <c r="I188" s="241">
        <f>SUM(I189:I202)</f>
        <v>441480</v>
      </c>
      <c r="J188" s="115">
        <f>SUM(J189:J202)</f>
        <v>441480</v>
      </c>
      <c r="K188" s="115">
        <f>SUM(K200:K200)</f>
        <v>0</v>
      </c>
      <c r="L188" s="115">
        <f>SUM(L200:L200)</f>
        <v>0</v>
      </c>
      <c r="M188" s="149"/>
    </row>
    <row r="189" spans="1:13" ht="31.5">
      <c r="A189" s="167">
        <v>119</v>
      </c>
      <c r="B189" s="129">
        <v>92605</v>
      </c>
      <c r="C189" s="167">
        <v>6060</v>
      </c>
      <c r="D189" s="173" t="s">
        <v>156</v>
      </c>
      <c r="E189" s="166">
        <v>2017</v>
      </c>
      <c r="F189" s="169">
        <f>J189</f>
        <v>20000</v>
      </c>
      <c r="G189" s="97">
        <v>20000</v>
      </c>
      <c r="H189" s="169"/>
      <c r="I189" s="239">
        <f>G189+H189</f>
        <v>20000</v>
      </c>
      <c r="J189" s="133">
        <f>I189</f>
        <v>20000</v>
      </c>
      <c r="K189" s="133"/>
      <c r="L189" s="206"/>
      <c r="M189" s="137" t="s">
        <v>222</v>
      </c>
    </row>
    <row r="190" spans="1:13" ht="21">
      <c r="A190" s="167">
        <v>120</v>
      </c>
      <c r="B190" s="129">
        <v>92605</v>
      </c>
      <c r="C190" s="167">
        <v>6060</v>
      </c>
      <c r="D190" s="173" t="s">
        <v>133</v>
      </c>
      <c r="E190" s="166">
        <v>2017</v>
      </c>
      <c r="F190" s="169">
        <v>7000</v>
      </c>
      <c r="G190" s="97">
        <f>F190</f>
        <v>7000</v>
      </c>
      <c r="H190" s="169"/>
      <c r="I190" s="239">
        <f>G190+H190</f>
        <v>7000</v>
      </c>
      <c r="J190" s="133">
        <f>F190</f>
        <v>7000</v>
      </c>
      <c r="K190" s="133"/>
      <c r="L190" s="206"/>
      <c r="M190" s="137" t="s">
        <v>111</v>
      </c>
    </row>
    <row r="191" spans="1:13" ht="21">
      <c r="A191" s="167">
        <v>121</v>
      </c>
      <c r="B191" s="129">
        <v>92605</v>
      </c>
      <c r="C191" s="167">
        <v>6060</v>
      </c>
      <c r="D191" s="173" t="s">
        <v>134</v>
      </c>
      <c r="E191" s="166">
        <v>2017</v>
      </c>
      <c r="F191" s="169">
        <v>15000</v>
      </c>
      <c r="G191" s="97">
        <f>F191</f>
        <v>15000</v>
      </c>
      <c r="H191" s="169"/>
      <c r="I191" s="239">
        <f aca="true" t="shared" si="18" ref="I191:I200">G191+H191</f>
        <v>15000</v>
      </c>
      <c r="J191" s="133">
        <f>F191</f>
        <v>15000</v>
      </c>
      <c r="K191" s="133"/>
      <c r="L191" s="206"/>
      <c r="M191" s="137" t="s">
        <v>111</v>
      </c>
    </row>
    <row r="192" spans="1:13" ht="31.5">
      <c r="A192" s="167">
        <v>122</v>
      </c>
      <c r="B192" s="129">
        <v>92605</v>
      </c>
      <c r="C192" s="167">
        <v>6060</v>
      </c>
      <c r="D192" s="173" t="s">
        <v>157</v>
      </c>
      <c r="E192" s="166">
        <v>2017</v>
      </c>
      <c r="F192" s="169">
        <f>J192</f>
        <v>7000</v>
      </c>
      <c r="G192" s="97">
        <v>7000</v>
      </c>
      <c r="H192" s="169"/>
      <c r="I192" s="239">
        <f>G192+H192</f>
        <v>7000</v>
      </c>
      <c r="J192" s="133">
        <f>I192</f>
        <v>7000</v>
      </c>
      <c r="K192" s="133"/>
      <c r="L192" s="206"/>
      <c r="M192" s="137" t="s">
        <v>111</v>
      </c>
    </row>
    <row r="193" spans="1:13" ht="21">
      <c r="A193" s="167">
        <v>123</v>
      </c>
      <c r="B193" s="129">
        <v>92605</v>
      </c>
      <c r="C193" s="167">
        <v>6060</v>
      </c>
      <c r="D193" s="173" t="s">
        <v>118</v>
      </c>
      <c r="E193" s="166">
        <v>2017</v>
      </c>
      <c r="F193" s="169">
        <v>13480</v>
      </c>
      <c r="G193" s="97">
        <f aca="true" t="shared" si="19" ref="G193:G199">F193</f>
        <v>13480</v>
      </c>
      <c r="H193" s="169"/>
      <c r="I193" s="239">
        <f t="shared" si="18"/>
        <v>13480</v>
      </c>
      <c r="J193" s="133">
        <f aca="true" t="shared" si="20" ref="J193:J202">F193</f>
        <v>13480</v>
      </c>
      <c r="K193" s="133"/>
      <c r="L193" s="206"/>
      <c r="M193" s="137" t="s">
        <v>111</v>
      </c>
    </row>
    <row r="194" spans="1:13" ht="21">
      <c r="A194" s="167">
        <v>124</v>
      </c>
      <c r="B194" s="129">
        <v>92605</v>
      </c>
      <c r="C194" s="167">
        <v>6060</v>
      </c>
      <c r="D194" s="173" t="s">
        <v>119</v>
      </c>
      <c r="E194" s="166">
        <v>2017</v>
      </c>
      <c r="F194" s="169">
        <v>15000</v>
      </c>
      <c r="G194" s="97">
        <f t="shared" si="19"/>
        <v>15000</v>
      </c>
      <c r="H194" s="169"/>
      <c r="I194" s="239">
        <f t="shared" si="18"/>
        <v>15000</v>
      </c>
      <c r="J194" s="133">
        <f t="shared" si="20"/>
        <v>15000</v>
      </c>
      <c r="K194" s="133"/>
      <c r="L194" s="206"/>
      <c r="M194" s="137" t="s">
        <v>111</v>
      </c>
    </row>
    <row r="195" spans="1:13" ht="21">
      <c r="A195" s="167">
        <v>125</v>
      </c>
      <c r="B195" s="129">
        <v>92605</v>
      </c>
      <c r="C195" s="167">
        <v>6060</v>
      </c>
      <c r="D195" s="173" t="s">
        <v>120</v>
      </c>
      <c r="E195" s="166">
        <v>2017</v>
      </c>
      <c r="F195" s="169">
        <v>6000</v>
      </c>
      <c r="G195" s="97">
        <f t="shared" si="19"/>
        <v>6000</v>
      </c>
      <c r="H195" s="169"/>
      <c r="I195" s="239">
        <f t="shared" si="18"/>
        <v>6000</v>
      </c>
      <c r="J195" s="133">
        <f t="shared" si="20"/>
        <v>6000</v>
      </c>
      <c r="K195" s="133"/>
      <c r="L195" s="206"/>
      <c r="M195" s="137" t="s">
        <v>111</v>
      </c>
    </row>
    <row r="196" spans="1:13" ht="21">
      <c r="A196" s="167">
        <v>126</v>
      </c>
      <c r="B196" s="129">
        <v>92605</v>
      </c>
      <c r="C196" s="167">
        <v>6060</v>
      </c>
      <c r="D196" s="173" t="s">
        <v>128</v>
      </c>
      <c r="E196" s="166">
        <v>2017</v>
      </c>
      <c r="F196" s="169">
        <v>5000</v>
      </c>
      <c r="G196" s="97">
        <f t="shared" si="19"/>
        <v>5000</v>
      </c>
      <c r="H196" s="169"/>
      <c r="I196" s="239">
        <f t="shared" si="18"/>
        <v>5000</v>
      </c>
      <c r="J196" s="133">
        <f t="shared" si="20"/>
        <v>5000</v>
      </c>
      <c r="K196" s="133"/>
      <c r="L196" s="165"/>
      <c r="M196" s="137" t="s">
        <v>111</v>
      </c>
    </row>
    <row r="197" spans="1:13" ht="21">
      <c r="A197" s="167">
        <v>127</v>
      </c>
      <c r="B197" s="129">
        <v>92605</v>
      </c>
      <c r="C197" s="167">
        <v>6060</v>
      </c>
      <c r="D197" s="173" t="s">
        <v>121</v>
      </c>
      <c r="E197" s="166">
        <v>2017</v>
      </c>
      <c r="F197" s="169">
        <v>10000</v>
      </c>
      <c r="G197" s="97">
        <f t="shared" si="19"/>
        <v>10000</v>
      </c>
      <c r="H197" s="169"/>
      <c r="I197" s="239">
        <f t="shared" si="18"/>
        <v>10000</v>
      </c>
      <c r="J197" s="133">
        <f t="shared" si="20"/>
        <v>10000</v>
      </c>
      <c r="K197" s="133"/>
      <c r="L197" s="165"/>
      <c r="M197" s="137" t="s">
        <v>111</v>
      </c>
    </row>
    <row r="198" spans="1:13" ht="21">
      <c r="A198" s="167">
        <v>128</v>
      </c>
      <c r="B198" s="129">
        <v>92605</v>
      </c>
      <c r="C198" s="167">
        <v>6060</v>
      </c>
      <c r="D198" s="173" t="s">
        <v>122</v>
      </c>
      <c r="E198" s="166">
        <v>2017</v>
      </c>
      <c r="F198" s="169">
        <v>9000</v>
      </c>
      <c r="G198" s="97">
        <f t="shared" si="19"/>
        <v>9000</v>
      </c>
      <c r="H198" s="169"/>
      <c r="I198" s="239">
        <f t="shared" si="18"/>
        <v>9000</v>
      </c>
      <c r="J198" s="133">
        <f t="shared" si="20"/>
        <v>9000</v>
      </c>
      <c r="K198" s="133"/>
      <c r="L198" s="165"/>
      <c r="M198" s="137" t="s">
        <v>111</v>
      </c>
    </row>
    <row r="199" spans="1:13" ht="21">
      <c r="A199" s="167">
        <v>129</v>
      </c>
      <c r="B199" s="129">
        <v>92605</v>
      </c>
      <c r="C199" s="167">
        <v>6060</v>
      </c>
      <c r="D199" s="173" t="s">
        <v>123</v>
      </c>
      <c r="E199" s="166">
        <v>2017</v>
      </c>
      <c r="F199" s="169">
        <v>4000</v>
      </c>
      <c r="G199" s="97">
        <f t="shared" si="19"/>
        <v>4000</v>
      </c>
      <c r="H199" s="169"/>
      <c r="I199" s="239">
        <f t="shared" si="18"/>
        <v>4000</v>
      </c>
      <c r="J199" s="133">
        <f t="shared" si="20"/>
        <v>4000</v>
      </c>
      <c r="K199" s="133"/>
      <c r="L199" s="206"/>
      <c r="M199" s="137" t="s">
        <v>111</v>
      </c>
    </row>
    <row r="200" spans="1:13" ht="21">
      <c r="A200" s="167">
        <v>130</v>
      </c>
      <c r="B200" s="129">
        <v>92605</v>
      </c>
      <c r="C200" s="167">
        <v>6060</v>
      </c>
      <c r="D200" s="173" t="s">
        <v>136</v>
      </c>
      <c r="E200" s="166">
        <v>2017</v>
      </c>
      <c r="F200" s="169">
        <v>40000</v>
      </c>
      <c r="G200" s="97">
        <f>F200</f>
        <v>40000</v>
      </c>
      <c r="H200" s="169"/>
      <c r="I200" s="239">
        <f t="shared" si="18"/>
        <v>40000</v>
      </c>
      <c r="J200" s="133">
        <f t="shared" si="20"/>
        <v>40000</v>
      </c>
      <c r="K200" s="133"/>
      <c r="L200" s="206"/>
      <c r="M200" s="137" t="s">
        <v>43</v>
      </c>
    </row>
    <row r="201" spans="1:13" ht="21">
      <c r="A201" s="167">
        <v>131</v>
      </c>
      <c r="B201" s="129">
        <v>92605</v>
      </c>
      <c r="C201" s="167">
        <v>6060</v>
      </c>
      <c r="D201" s="173" t="s">
        <v>135</v>
      </c>
      <c r="E201" s="166">
        <v>2017</v>
      </c>
      <c r="F201" s="169">
        <v>250000</v>
      </c>
      <c r="G201" s="97">
        <v>250000</v>
      </c>
      <c r="H201" s="169"/>
      <c r="I201" s="239">
        <f>G201+H201</f>
        <v>250000</v>
      </c>
      <c r="J201" s="133">
        <f>I201</f>
        <v>250000</v>
      </c>
      <c r="K201" s="133"/>
      <c r="L201" s="165"/>
      <c r="M201" s="137" t="s">
        <v>43</v>
      </c>
    </row>
    <row r="202" spans="1:13" ht="21">
      <c r="A202" s="167">
        <v>132</v>
      </c>
      <c r="B202" s="162">
        <v>92605</v>
      </c>
      <c r="C202" s="153">
        <v>6060</v>
      </c>
      <c r="D202" s="215" t="s">
        <v>137</v>
      </c>
      <c r="E202" s="145">
        <v>2017</v>
      </c>
      <c r="F202" s="154">
        <v>40000</v>
      </c>
      <c r="G202" s="216">
        <f>F202</f>
        <v>40000</v>
      </c>
      <c r="H202" s="154"/>
      <c r="I202" s="237">
        <f>G202+H202</f>
        <v>40000</v>
      </c>
      <c r="J202" s="163">
        <f t="shared" si="20"/>
        <v>40000</v>
      </c>
      <c r="K202" s="163"/>
      <c r="L202" s="22"/>
      <c r="M202" s="157" t="s">
        <v>43</v>
      </c>
    </row>
    <row r="203" spans="1:13" ht="10.5" hidden="1">
      <c r="A203" s="214"/>
      <c r="B203" s="222"/>
      <c r="C203" s="214"/>
      <c r="D203" s="223"/>
      <c r="E203" s="224"/>
      <c r="F203" s="194"/>
      <c r="G203" s="194"/>
      <c r="H203" s="253"/>
      <c r="I203" s="253"/>
      <c r="J203" s="253"/>
      <c r="K203" s="194"/>
      <c r="L203" s="194"/>
      <c r="M203" s="225"/>
    </row>
    <row r="204" spans="1:13" ht="12.75">
      <c r="A204" s="155"/>
      <c r="B204" s="156" t="s">
        <v>11</v>
      </c>
      <c r="C204" s="51"/>
      <c r="D204" s="52"/>
      <c r="E204" s="53"/>
      <c r="F204" s="50">
        <f>SUM(F205:F209)</f>
        <v>927291</v>
      </c>
      <c r="G204" s="50">
        <f>SUM(G205:G209)</f>
        <v>206492</v>
      </c>
      <c r="H204" s="50">
        <f>SUM(H205:H209)</f>
        <v>0</v>
      </c>
      <c r="I204" s="241">
        <f>SUM(I205:I209)</f>
        <v>206492</v>
      </c>
      <c r="J204" s="50">
        <f>SUM(J205:J209)</f>
        <v>206492</v>
      </c>
      <c r="K204" s="54"/>
      <c r="L204" s="54"/>
      <c r="M204" s="83"/>
    </row>
    <row r="205" spans="1:13" ht="60" customHeight="1">
      <c r="A205" s="134">
        <v>133</v>
      </c>
      <c r="B205" s="125">
        <v>60013</v>
      </c>
      <c r="C205" s="134">
        <v>6300</v>
      </c>
      <c r="D205" s="144" t="s">
        <v>80</v>
      </c>
      <c r="E205" s="126" t="s">
        <v>81</v>
      </c>
      <c r="F205" s="152">
        <v>699304</v>
      </c>
      <c r="G205" s="97"/>
      <c r="H205" s="152"/>
      <c r="I205" s="239"/>
      <c r="J205" s="165"/>
      <c r="K205" s="123"/>
      <c r="L205" s="18"/>
      <c r="M205" s="137" t="s">
        <v>6</v>
      </c>
    </row>
    <row r="206" spans="1:13" ht="59.25" customHeight="1">
      <c r="A206" s="167">
        <v>134</v>
      </c>
      <c r="B206" s="125">
        <v>60014</v>
      </c>
      <c r="C206" s="167">
        <v>6300</v>
      </c>
      <c r="D206" s="210" t="s">
        <v>170</v>
      </c>
      <c r="E206" s="166">
        <v>2017</v>
      </c>
      <c r="F206" s="169">
        <f>J206</f>
        <v>50000</v>
      </c>
      <c r="G206" s="97">
        <v>50000</v>
      </c>
      <c r="H206" s="169"/>
      <c r="I206" s="239">
        <f>G206+H206</f>
        <v>50000</v>
      </c>
      <c r="J206" s="206">
        <f>I206</f>
        <v>50000</v>
      </c>
      <c r="K206" s="207"/>
      <c r="L206" s="18"/>
      <c r="M206" s="137" t="s">
        <v>6</v>
      </c>
    </row>
    <row r="207" spans="1:13" ht="77.25" customHeight="1">
      <c r="A207" s="167">
        <v>135</v>
      </c>
      <c r="B207" s="125">
        <v>60014</v>
      </c>
      <c r="C207" s="167">
        <v>6300</v>
      </c>
      <c r="D207" s="213" t="s">
        <v>171</v>
      </c>
      <c r="E207" s="166">
        <v>2017</v>
      </c>
      <c r="F207" s="169">
        <f>I207</f>
        <v>52890</v>
      </c>
      <c r="G207" s="169">
        <v>52890</v>
      </c>
      <c r="H207" s="169"/>
      <c r="I207" s="239">
        <f>G207+H207</f>
        <v>52890</v>
      </c>
      <c r="J207" s="206">
        <f>I207</f>
        <v>52890</v>
      </c>
      <c r="K207" s="207"/>
      <c r="L207" s="18"/>
      <c r="M207" s="137" t="s">
        <v>6</v>
      </c>
    </row>
    <row r="208" spans="1:13" ht="36" customHeight="1">
      <c r="A208" s="167">
        <v>136</v>
      </c>
      <c r="B208" s="125">
        <v>60014</v>
      </c>
      <c r="C208" s="167">
        <v>6300</v>
      </c>
      <c r="D208" s="213" t="s">
        <v>172</v>
      </c>
      <c r="E208" s="166">
        <v>2017</v>
      </c>
      <c r="F208" s="169">
        <f>I208</f>
        <v>100000</v>
      </c>
      <c r="G208" s="169">
        <v>100000</v>
      </c>
      <c r="H208" s="169"/>
      <c r="I208" s="239">
        <f>G208+H208</f>
        <v>100000</v>
      </c>
      <c r="J208" s="206">
        <f>I208</f>
        <v>100000</v>
      </c>
      <c r="K208" s="207"/>
      <c r="L208" s="18"/>
      <c r="M208" s="137" t="s">
        <v>6</v>
      </c>
    </row>
    <row r="209" spans="1:13" ht="42.75" thickBot="1">
      <c r="A209" s="256">
        <v>137</v>
      </c>
      <c r="B209" s="257">
        <v>71095</v>
      </c>
      <c r="C209" s="256">
        <v>6639</v>
      </c>
      <c r="D209" s="258" t="s">
        <v>63</v>
      </c>
      <c r="E209" s="259" t="s">
        <v>161</v>
      </c>
      <c r="F209" s="260">
        <v>25097</v>
      </c>
      <c r="G209" s="260">
        <v>3602</v>
      </c>
      <c r="H209" s="260"/>
      <c r="I209" s="261">
        <f>G209+H209</f>
        <v>3602</v>
      </c>
      <c r="J209" s="262">
        <f>I209</f>
        <v>3602</v>
      </c>
      <c r="K209" s="263"/>
      <c r="L209" s="264"/>
      <c r="M209" s="265" t="s">
        <v>192</v>
      </c>
    </row>
    <row r="210" spans="1:13" ht="14.25" thickBot="1" thickTop="1">
      <c r="A210" s="295" t="s">
        <v>38</v>
      </c>
      <c r="B210" s="296"/>
      <c r="C210" s="296"/>
      <c r="D210" s="297"/>
      <c r="E210" s="190"/>
      <c r="F210" s="191">
        <f aca="true" t="shared" si="21" ref="F210:L210">F204+F12</f>
        <v>38482115</v>
      </c>
      <c r="G210" s="191">
        <f t="shared" si="21"/>
        <v>13898936</v>
      </c>
      <c r="H210" s="191">
        <f t="shared" si="21"/>
        <v>-682195</v>
      </c>
      <c r="I210" s="245">
        <f t="shared" si="21"/>
        <v>13216741</v>
      </c>
      <c r="J210" s="192">
        <f t="shared" si="21"/>
        <v>13216741</v>
      </c>
      <c r="K210" s="109">
        <f t="shared" si="21"/>
        <v>0</v>
      </c>
      <c r="L210" s="110">
        <f t="shared" si="21"/>
        <v>0</v>
      </c>
      <c r="M210" s="189">
        <f>M204+M4</f>
        <v>0</v>
      </c>
    </row>
    <row r="211" spans="1:13" ht="13.5" thickTop="1">
      <c r="A211" s="287"/>
      <c r="B211" s="288"/>
      <c r="C211" s="288"/>
      <c r="D211" s="111" t="s">
        <v>36</v>
      </c>
      <c r="E211" s="68"/>
      <c r="F211" s="69">
        <f>F184+F155+F119+F113+F93+F37+F14+F101+F204-F205-F209</f>
        <v>6854521</v>
      </c>
      <c r="G211" s="69">
        <f>G184+G155+G119+G113+G93+G37+G14+G204+G100-G209</f>
        <v>7505797</v>
      </c>
      <c r="H211" s="69">
        <f>H184+H155+H119+H113+H93+H37+H14+H204+H100-H209</f>
        <v>-651276</v>
      </c>
      <c r="I211" s="246">
        <f>I184+I155+I119+I113+I93+I37+I14+I204+I100-I209</f>
        <v>6854521</v>
      </c>
      <c r="J211" s="69">
        <f>J184+J155+J119+J113+J93+J37+J14+J204+J100-J209</f>
        <v>6854521</v>
      </c>
      <c r="K211" s="69"/>
      <c r="L211" s="69"/>
      <c r="M211" s="70"/>
    </row>
    <row r="212" spans="1:13" ht="12.75">
      <c r="A212" s="289"/>
      <c r="B212" s="285"/>
      <c r="C212" s="285"/>
      <c r="D212" s="40" t="s">
        <v>35</v>
      </c>
      <c r="E212" s="71"/>
      <c r="F212" s="72">
        <f aca="true" t="shared" si="22" ref="F212:K212">F205+F120+F94+F38+F15+F209+F156+F151+F89+F102</f>
        <v>31627594</v>
      </c>
      <c r="G212" s="72">
        <f t="shared" si="22"/>
        <v>6393139</v>
      </c>
      <c r="H212" s="72">
        <f t="shared" si="22"/>
        <v>-30919</v>
      </c>
      <c r="I212" s="72">
        <f t="shared" si="22"/>
        <v>6362220</v>
      </c>
      <c r="J212" s="72">
        <f t="shared" si="22"/>
        <v>6362220</v>
      </c>
      <c r="K212" s="72">
        <f t="shared" si="22"/>
        <v>0</v>
      </c>
      <c r="L212" s="131">
        <f>L210</f>
        <v>0</v>
      </c>
      <c r="M212" s="73"/>
    </row>
    <row r="213" spans="1:13" ht="9" customHeight="1">
      <c r="A213" s="266"/>
      <c r="B213" s="267"/>
      <c r="C213" s="267"/>
      <c r="D213" s="268"/>
      <c r="E213" s="266"/>
      <c r="F213" s="269"/>
      <c r="G213" s="269"/>
      <c r="H213" s="269"/>
      <c r="I213" s="269"/>
      <c r="J213" s="269"/>
      <c r="K213" s="269"/>
      <c r="L213" s="270"/>
      <c r="M213" s="271"/>
    </row>
    <row r="214" spans="1:13" ht="39.75" customHeight="1">
      <c r="A214" s="282" t="s">
        <v>244</v>
      </c>
      <c r="B214" s="283"/>
      <c r="C214" s="283"/>
      <c r="D214" s="283"/>
      <c r="E214" s="283"/>
      <c r="F214" s="283"/>
      <c r="G214" s="283"/>
      <c r="H214" s="283"/>
      <c r="I214" s="283"/>
      <c r="J214" s="283"/>
      <c r="K214" s="283"/>
      <c r="L214" s="283"/>
      <c r="M214" s="283"/>
    </row>
    <row r="215" spans="6:10" ht="9.75">
      <c r="F215" s="218"/>
      <c r="G215" s="218"/>
      <c r="H215" s="218"/>
      <c r="I215" s="218"/>
      <c r="J215" s="218"/>
    </row>
    <row r="216" spans="6:10" ht="9.75">
      <c r="F216" s="218"/>
      <c r="G216" s="218"/>
      <c r="H216" s="218"/>
      <c r="I216" s="218"/>
      <c r="J216" s="218"/>
    </row>
  </sheetData>
  <sheetProtection/>
  <mergeCells count="33">
    <mergeCell ref="M86:M87"/>
    <mergeCell ref="D90:D91"/>
    <mergeCell ref="A86:A87"/>
    <mergeCell ref="A6:L6"/>
    <mergeCell ref="F8:F10"/>
    <mergeCell ref="A8:A10"/>
    <mergeCell ref="A90:A91"/>
    <mergeCell ref="D181:D182"/>
    <mergeCell ref="E181:E182"/>
    <mergeCell ref="E152:E153"/>
    <mergeCell ref="J9:J10"/>
    <mergeCell ref="C8:C10"/>
    <mergeCell ref="G8:G10"/>
    <mergeCell ref="A212:C212"/>
    <mergeCell ref="B8:B10"/>
    <mergeCell ref="M152:M153"/>
    <mergeCell ref="D152:D153"/>
    <mergeCell ref="M181:M182"/>
    <mergeCell ref="A210:D210"/>
    <mergeCell ref="D86:D87"/>
    <mergeCell ref="D8:D10"/>
    <mergeCell ref="M8:M10"/>
    <mergeCell ref="M90:M91"/>
    <mergeCell ref="A152:A153"/>
    <mergeCell ref="A181:A182"/>
    <mergeCell ref="E8:E10"/>
    <mergeCell ref="E90:E91"/>
    <mergeCell ref="E86:E87"/>
    <mergeCell ref="A214:M214"/>
    <mergeCell ref="J8:L8"/>
    <mergeCell ref="H8:H10"/>
    <mergeCell ref="I8:I10"/>
    <mergeCell ref="A211:C2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2017-12-21T11:56:51Z</cp:lastPrinted>
  <dcterms:created xsi:type="dcterms:W3CDTF">2002-08-13T10:14:59Z</dcterms:created>
  <dcterms:modified xsi:type="dcterms:W3CDTF">2017-12-28T06:52:57Z</dcterms:modified>
  <cp:category/>
  <cp:version/>
  <cp:contentType/>
  <cp:contentStatus/>
</cp:coreProperties>
</file>