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950" tabRatio="599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<sst xmlns="http://schemas.openxmlformats.org/spreadsheetml/2006/main" count="489" uniqueCount="242">
  <si>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</si>
  <si>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</si>
  <si>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</si>
  <si>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</si>
  <si>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</si>
  <si>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</si>
  <si>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</si>
  <si>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</si>
  <si>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</si>
  <si>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</si>
  <si>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</si>
  <si>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</si>
  <si>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</si>
  <si>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</si>
  <si>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</si>
  <si>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</si>
  <si>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</si>
  <si>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</si>
  <si>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</si>
  <si>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</si>
  <si>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</si>
  <si>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</si>
  <si>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</si>
  <si>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</si>
  <si>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</si>
  <si>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</si>
  <si>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</si>
  <si>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</si>
  <si>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</si>
  <si>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</si>
  <si>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</si>
  <si>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</si>
  <si>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</si>
  <si>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</si>
  <si>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</si>
  <si>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</si>
  <si>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</si>
  <si>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</si>
  <si>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</si>
  <si>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</si>
  <si>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</si>
  <si>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</si>
  <si>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</si>
  <si>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</si>
  <si>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</si>
  <si>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</si>
  <si>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</si>
  <si>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</si>
  <si>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</si>
  <si>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</si>
  <si>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</si>
  <si>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</si>
  <si>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</si>
  <si>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</si>
  <si>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</si>
  <si>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</si>
  <si>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</si>
  <si>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</si>
  <si>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</si>
  <si>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</si>
  <si>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</si>
  <si>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</si>
  <si>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</si>
  <si>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</si>
  <si>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</si>
  <si>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</si>
  <si>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</si>
  <si>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</si>
  <si>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</si>
  <si>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</si>
  <si>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</si>
  <si>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</si>
  <si>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</si>
  <si>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</si>
  <si>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</si>
  <si>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</si>
  <si>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</si>
  <si>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</si>
  <si>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</si>
  <si>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</si>
  <si>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Wydatki na programy finansowane ze środków UE</t>
  </si>
  <si>
    <t>Wynagrodz enia i składki od nich naliczane</t>
  </si>
  <si>
    <t>Kultura fizyczna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</si>
  <si>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</si>
  <si>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</si>
  <si>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</si>
  <si>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</si>
  <si>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</si>
  <si>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</si>
  <si>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</si>
  <si>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</si>
  <si>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</si>
  <si>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</si>
  <si>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</si>
  <si>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</si>
  <si>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</si>
  <si>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</si>
  <si>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</si>
  <si>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>VI.</t>
  </si>
  <si>
    <t>PLAN WYDATKÓW PO ZMIANACH</t>
  </si>
  <si>
    <t>Wydatki na realizację zadań z zakresu administracji rządowej oraz innych zadań zleconych gminie  ustawami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</si>
  <si>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</si>
  <si>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</si>
  <si>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</si>
  <si>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</si>
  <si>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rozchody (III+IV+V)</t>
  </si>
  <si>
    <t>Bieżące</t>
  </si>
  <si>
    <t>Majątkowe</t>
  </si>
  <si>
    <t>Wydatki majątkowe</t>
  </si>
  <si>
    <t>Przychody z zaciągniętych pożyczek (WFOŚiGW)</t>
  </si>
  <si>
    <t>Wydatki na realizację zadań  w drodze umów lub poroz  między jst</t>
  </si>
  <si>
    <t xml:space="preserve">Wydatki na realizację zadań  w drodze umów  i porozumień  między jednostkami samorządu terytorialnego </t>
  </si>
  <si>
    <t>-Dotacje na realizację zadań bieżących na podstawie porozumień  (§ 2310)</t>
  </si>
  <si>
    <r>
      <t xml:space="preserve">-Dotacje na realizację zadań z zakresu administracji rządowej  (§ 2010, </t>
    </r>
    <r>
      <rPr>
        <sz val="11"/>
        <rFont val="Calibri"/>
        <family val="2"/>
      </rPr>
      <t>§</t>
    </r>
    <r>
      <rPr>
        <sz val="11"/>
        <rFont val="Cambria"/>
        <family val="1"/>
      </rPr>
      <t xml:space="preserve"> 2060</t>
    </r>
    <r>
      <rPr>
        <sz val="11"/>
        <rFont val="Cambria"/>
        <family val="1"/>
      </rPr>
      <t>)</t>
    </r>
  </si>
  <si>
    <t>Razem przychody (III+IV)</t>
  </si>
  <si>
    <t>Rodzina</t>
  </si>
  <si>
    <t>-Dotacje na realizację własnych zadań bieżących  (§ 2030)</t>
  </si>
  <si>
    <r>
      <t>-Dotacje na realizację zadań finansowanych ze środków  UE (§ 2009</t>
    </r>
    <r>
      <rPr>
        <sz val="11"/>
        <rFont val="Cambria"/>
        <family val="1"/>
      </rPr>
      <t>)</t>
    </r>
  </si>
  <si>
    <t>Tabela  Nr 2</t>
  </si>
  <si>
    <t>RAZEM DOCHODY + PRZYCHODY</t>
  </si>
  <si>
    <t>RAZEM WYDATKI + ROZCHODY</t>
  </si>
  <si>
    <t>Przychody z emitowanych obligacji</t>
  </si>
  <si>
    <t>Przychody z emitowanych papierów wartościowych (obligacji)</t>
  </si>
  <si>
    <t>OGÓŁEM DOCHODY + PRZYCHODY</t>
  </si>
  <si>
    <t>TRANSPORT I ŁĄCZNOŚĆ</t>
  </si>
  <si>
    <t>Ogrody botaniczne i zoologiczne oraz naturalne obszary i obiekty chronione</t>
  </si>
  <si>
    <t>Drogi publiczne gminne</t>
  </si>
  <si>
    <t>01010</t>
  </si>
  <si>
    <t>ROLNICTWO I ŁOWIECTWO</t>
  </si>
  <si>
    <t xml:space="preserve">Infrastruktura wodociągowa i sanitacyjna wsi </t>
  </si>
  <si>
    <t xml:space="preserve">Składki na ubezpieczenia społeczne </t>
  </si>
  <si>
    <t>POMOC SPOŁECZNA</t>
  </si>
  <si>
    <t>OŚWIATA I WYCHOWANIE</t>
  </si>
  <si>
    <t>Wypłaty z tytułu udzielania  przez Gminę poręczeń i gwarancji</t>
  </si>
  <si>
    <t>GOSPODARKA MIESZKANIOWA</t>
  </si>
  <si>
    <t>Gospodarka gruntami i nieruchomościami</t>
  </si>
  <si>
    <t xml:space="preserve">Pozostałe działania w zakresie polityki społecznej </t>
  </si>
  <si>
    <t>Wydatki inwestycyjne  jednostek budżetowych</t>
  </si>
  <si>
    <t>BEZPIECZEŃSTWO PUBLICZNE I OCHRONA PRZECIWPOŻAROWA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</si>
  <si>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</si>
  <si>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Dokonuje się zmian w planie WYDATKÓW  budżetu gminy na 2019 rok</t>
  </si>
  <si>
    <t>Dokonuje się zmian w planie DOCHODÓW budżetu gminy na 2019 rok</t>
  </si>
  <si>
    <r>
      <t>-Dotacje na realizację zadań finansowanych ze środków  UE (§ 2001,</t>
    </r>
    <r>
      <rPr>
        <sz val="11"/>
        <rFont val="Cambria"/>
        <family val="1"/>
      </rPr>
      <t xml:space="preserve"> </t>
    </r>
    <r>
      <rPr>
        <sz val="11"/>
        <rFont val="Cambria"/>
        <family val="1"/>
      </rPr>
      <t>§ 2007,</t>
    </r>
    <r>
      <rPr>
        <sz val="11"/>
        <rFont val="Calibri"/>
        <family val="2"/>
      </rPr>
      <t xml:space="preserve"> </t>
    </r>
    <r>
      <rPr>
        <sz val="11"/>
        <rFont val="Cambria"/>
        <family val="1"/>
      </rPr>
      <t>§ 2008</t>
    </r>
    <r>
      <rPr>
        <sz val="11"/>
        <rFont val="Cambria"/>
        <family val="1"/>
      </rPr>
      <t>)</t>
    </r>
  </si>
  <si>
    <t>1. Spłata rat pożyczek w wysokości   1.100.523,-zł - nastąpi z wpływów ze sprzedaży  papierów wartościowych</t>
  </si>
  <si>
    <t>2. Spłata rat kredytów w wysokości  500.000,-zł - nastąpi z wpływów ze sprzedaży papierów wartościowych</t>
  </si>
  <si>
    <t>3. Wykup papierów wartościowych wyemitowanych przez Gminę  w wysokości 3.900.000,-zł - nastąpi z wpływów ze sprzedaży papierów wartościowych</t>
  </si>
  <si>
    <t>Pozostała działalność</t>
  </si>
  <si>
    <t>Obsługa długu publicznego</t>
  </si>
  <si>
    <t>Wytwarzanie i zaopatrywanie w energię elektryczną, gaz i wodę</t>
  </si>
  <si>
    <t>Wynagrodzenia osobowe pracowników</t>
  </si>
  <si>
    <t>KULTURA FIZYCZNA</t>
  </si>
  <si>
    <t>Zadania w zakresie kultury fizycznej</t>
  </si>
  <si>
    <t>Przedszkola</t>
  </si>
  <si>
    <t>Ochotnicze straże pożarne</t>
  </si>
  <si>
    <t xml:space="preserve">Zakup materiałów i wyposażenia </t>
  </si>
  <si>
    <t>Zakup usług pozostałych</t>
  </si>
  <si>
    <t xml:space="preserve">GOSPODARKA KOMUNALNA I OCHRONA ŚRODOWISKA </t>
  </si>
  <si>
    <t>Oświetlenie ulic, placów i dróg</t>
  </si>
  <si>
    <t>Wynagrodzenia bezosobowe</t>
  </si>
  <si>
    <t>ADMINISTRACJA PUBLICZNA</t>
  </si>
  <si>
    <t>Zakup energii</t>
  </si>
  <si>
    <t>RODZINA</t>
  </si>
  <si>
    <t>0970</t>
  </si>
  <si>
    <t xml:space="preserve">POMOC SPOŁECZNA </t>
  </si>
  <si>
    <t>Stołówki szkolne i przedszkolne</t>
  </si>
  <si>
    <t xml:space="preserve">Wydatki  inwestycyjne  jednostek budżetowych </t>
  </si>
  <si>
    <t xml:space="preserve">Wydatki na zakupy  inwestycyjne  jednostek budżetowych </t>
  </si>
  <si>
    <t>Pozostała działalność - projekt unijny pn. "Mieszkania wspomagane-treningowe dla osób z autyzmem i samotnych matek na rzecz aktywnej integracji"</t>
  </si>
  <si>
    <t xml:space="preserve">Zakup usług pozostałych </t>
  </si>
  <si>
    <t xml:space="preserve">Szkolenia pracowników niebędących członkami korpusu służby cywilnej </t>
  </si>
  <si>
    <t>OCHRONA ZDROWIA</t>
  </si>
  <si>
    <t xml:space="preserve">Przeciwdziałanie alkoholizmowi </t>
  </si>
  <si>
    <t xml:space="preserve">Wydatki na zakupy inwestycyjne  jednostek budżetowych </t>
  </si>
  <si>
    <t>do Uchwały Nr</t>
  </si>
  <si>
    <t xml:space="preserve">Do Uchwały Nr </t>
  </si>
  <si>
    <t>z  dnia ………. 2019r.</t>
  </si>
  <si>
    <t>Dochody  19.03.2019.</t>
  </si>
  <si>
    <t>Wydatki  19.03.2019r.</t>
  </si>
  <si>
    <t>Plan na dzień 19.03.2019r.</t>
  </si>
  <si>
    <t>19.03.2019r.</t>
  </si>
  <si>
    <t>Różne opłaty i składki</t>
  </si>
  <si>
    <t>Szkoły podstawowe -  projekt unijny pn. "K1 - Mobilność kadry - podnoszenie kompetencji językowych i metodycznych nauczycieli" - szkoła Nowa Iwiczna - 036587</t>
  </si>
  <si>
    <t>Szkoły podstawowe -  projekt unijny pn. "K1 - Na styku kultur - podnoszenie umiejętności komunikacji w szkole wielokulturowej" - szkoła Mroków - 036158</t>
  </si>
  <si>
    <t>Szkoły podstawowe -  projekt unijny pn. "K1 - Nasza szkoła jest OK" - szkoła Nowa Iwiczna - 048835</t>
  </si>
  <si>
    <t>Zakup środków dydaktycznych i książek</t>
  </si>
  <si>
    <t>Szkoły podstawowe -  projekt unijny pn. "K1 - Nauczyciel nowej generacji" - szkoła Mysiadło - 049238</t>
  </si>
  <si>
    <t>Szkoły podstawowe -  projekt unijny pn. "K2 - Partnerstwo strategiczne współpraca szkół" - szkoła Nowa Iwiczna- 035974/2</t>
  </si>
  <si>
    <t>Szkoły podstawowe -  projekt unijny pn. "K2 - Partnerstwo strategiczne współpraca szkół" - szkoła Mysiadło -038740/1</t>
  </si>
  <si>
    <t>Szkoły podstawowe - projekt unijny pn. "Szkoła bliżej nauki" - szkoła Mroków</t>
  </si>
  <si>
    <t>Szkoły podstawowe -  projekt unijny pn. "K2 - Partnerstwo strategiczne współpraca szkół" - szkoła Lesznowola -038659/1</t>
  </si>
  <si>
    <t>Składki na Fundusz Pracy oraz Solidarnościowy Fundusz Wsparcia Osób Niepełnosprawnych</t>
  </si>
  <si>
    <t>Zakup usług pozostałych - odbiór odpadów komunalnych i PSZOK</t>
  </si>
  <si>
    <t xml:space="preserve">Różne opłaty i składki </t>
  </si>
  <si>
    <t>Wspólna obsługa j.s.t.</t>
  </si>
  <si>
    <t>Wpłaty na Państwowy Fundusz Rehabilitacji Osób Niepełnosprawnych</t>
  </si>
  <si>
    <t>Podatek od towarów i usług (VAT)</t>
  </si>
  <si>
    <t>Ochrona powietrza atmosferycznego i klimatu</t>
  </si>
  <si>
    <t>z dnia               2019r.</t>
  </si>
  <si>
    <t>Dowożenie uczniów do szkół</t>
  </si>
  <si>
    <t>Zakup środków żywności</t>
  </si>
  <si>
    <t xml:space="preserve">Wydatki inwestycyjne  jednostek budżetowych </t>
  </si>
  <si>
    <t>Dodatkowe wynagrodzenie roczne</t>
  </si>
  <si>
    <t>Opłaty na rzecz budżetów jednostek j.s.t.</t>
  </si>
  <si>
    <t>Dotacja podmiotowa z budżetu dla publicznej jednostki systemu oświaty prowadzonej przez osobę prawną inna niż j.s.t. lub przez osobę fizyczną</t>
  </si>
  <si>
    <t>Realizacja zadań wymagających stosowania specjalnej organizacji nauki i metod pracy dla dzieci i młodzieży w szkołach podstawowych</t>
  </si>
  <si>
    <t>EDUKACYJNA OPIEKA WYCHOWAWCZA</t>
  </si>
  <si>
    <t>Pomoc materialna dla uczniów o charakterze motywacyjnym</t>
  </si>
  <si>
    <t>Stypendia dla uczniów</t>
  </si>
  <si>
    <t>Wczesne wspomaganie rozwoju dziecka</t>
  </si>
  <si>
    <t>Szkoły podstawowe -  projekt unijny pn. "Pociąg do wiedzy - zajęcia euduakcyjne dla młodszych uczniów z Gminy Lesznowola"</t>
  </si>
  <si>
    <t>Dotacje celowe w ramach programów finansowanych z udziałem środków europejskich oraz środków, o których mowa w art. 5 ust. 1 pkt 3 oraz ust. 3 pkt 5 i 6 ustawy, lub płatności  w ramach budżetu środków europejskich, z wyłączeniem wydatków klasyfikowanych w paragrafie 205</t>
  </si>
  <si>
    <t>Wpływy z różnych dochodów</t>
  </si>
  <si>
    <t>0960</t>
  </si>
  <si>
    <t>Wpływy z otrzymanych spadków, zapisów i darowizn w postaci pieniężnej</t>
  </si>
  <si>
    <t>Dotacje celowe w ramach programów finansowanych z udziałem środków europejskich oraz środków, o których mowa w art. 5 ust. 3 pkt 5 lit. a i b ustawy, lub płatności w ramach budżetu środków europejskich, realizowanych przez j.s.t.</t>
  </si>
  <si>
    <t>Szkoły podstawowe</t>
  </si>
  <si>
    <t>Urzędy gmin - Projekt Virtualny Warszawski Obszar Funkcjonalny "Virtual WOF"</t>
  </si>
  <si>
    <t>Pozostała działalność - projekt unijny pn. "Socjodrama jako narzędzie profilaktyki i przemocy"</t>
  </si>
  <si>
    <t xml:space="preserve">Podróże służbowe krajowe </t>
  </si>
  <si>
    <t>Pozostała działalność - projekt unijny pn. "Nowa jakość pomocy - wdrażanie usprawnień organizacyjnych w Gminnym Osrodku Pomocy Społecznej w Lesznowoli"</t>
  </si>
  <si>
    <t>Pozostała działalność - projekt unijny pn. "Nowa jakość pomocy - wdrażanie usprawnień organizacyjnych w Gminnym Ośrodku Pomocy Społecznej w Lesznowoli"</t>
  </si>
  <si>
    <t>Dotacja podmiotowa z budżetu dla niepublicznej jednostki oświaty prowadzonej przez osobę prawną inną niż j.s.t. lub przez osobę fizyczną</t>
  </si>
  <si>
    <t>0690</t>
  </si>
  <si>
    <t>Tworzenie i funkcjonowanie żłobków</t>
  </si>
  <si>
    <t>Wpływy z rożnych opłat</t>
  </si>
  <si>
    <t>GOSPODARKA KOMUNALNA I OCHRONA ŚRODOWISKA</t>
  </si>
  <si>
    <t>Gospodarka odpadami komunalnymi</t>
  </si>
  <si>
    <t>Promocja jst</t>
  </si>
  <si>
    <t>Gospodarka odpadami komunalnymi "Obsługa administracyjna systemu gospodarowania odpadami komunalnymi"</t>
  </si>
  <si>
    <t xml:space="preserve">Gospodarka odpadami komunalnymi </t>
  </si>
  <si>
    <t>Gospodarka odpadami komunalnymi - poza systemem gospodarki odpadami</t>
  </si>
  <si>
    <t>Świadczenia wychowawcze</t>
  </si>
  <si>
    <t>Świadczenia rodzinne, świadczenia z funduszu alimentacyjnego oraz składki na ubezpieczenia emerytalne i rentowe z ubezpieczenia społecznego</t>
  </si>
  <si>
    <t>Zwrot dotacji oraz płatności wykorzystanych niezgodnie z przeznaczeniem lub wykorzystanych z naruszeniem procedur, o których mowa w art. 184 ustawy, pobranych nienależnie lub w nadmiernej wysokości</t>
  </si>
  <si>
    <t>URZĘDY NACZELNYCH ORGANÓW WŁADZY PAŃSTWOWEJ, KONTROLI I OCHRONY PRAWA I SĄDOWNICTWA</t>
  </si>
  <si>
    <t>Wybory do Parlamentu Europejskiego</t>
  </si>
  <si>
    <t xml:space="preserve">Dotacje celowe otrzymane z budżetu państwa na realizację zadań bieżących z zakresu administracji rządowej oraz innych zadań zleconych gminie ustawami </t>
  </si>
  <si>
    <t xml:space="preserve">Składki na ubezpieczenia społeczne - zad zlecone </t>
  </si>
  <si>
    <t>Składki na Fundusz Pracy oraz Solidarnościowy Fundusz Wsparcia Osób Niepełnosprawnych - zad. zlecone</t>
  </si>
  <si>
    <t>Wynagrodzenia bezosobowe - zad. zlecone</t>
  </si>
  <si>
    <t>Zakup materiałów i wyposażenia - zad. zlecone</t>
  </si>
  <si>
    <t>Zakup usług pozostałych - zad. zlecone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</si>
</sst>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  <numFmt numFmtId="172" formatCode="0.0"/>
    <numFmt numFmtId="173" formatCode="#,##0.000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8"/>
      <name val="Arial CE"/>
      <family val="0"/>
    </font>
    <font>
      <b/>
      <sz val="9"/>
      <name val="Cambria"/>
      <family val="1"/>
    </font>
    <font>
      <sz val="11"/>
      <name val="Calibri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i/>
      <sz val="10"/>
      <name val="Cambria"/>
      <family val="1"/>
    </font>
    <font>
      <i/>
      <sz val="8"/>
      <name val="Cambria"/>
      <family val="1"/>
    </font>
    <font>
      <b/>
      <sz val="10"/>
      <color indexed="9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5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hair"/>
      <bottom style="thin"/>
    </border>
    <border>
      <left>
        <color indexed="63"/>
      </left>
      <right style="thin"/>
      <top style="hair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/>
      <bottom style="thin"/>
    </border>
    <border>
      <left/>
      <right style="thin"/>
      <top/>
      <bottom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1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33" borderId="10" xfId="0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3" fillId="35" borderId="14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5" fillId="37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7" fillId="37" borderId="11" xfId="0" applyNumberFormat="1" applyFont="1" applyFill="1" applyBorder="1" applyAlignment="1">
      <alignment horizontal="right" vertical="center"/>
    </xf>
    <xf numFmtId="0" fontId="7" fillId="37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right" vertical="center"/>
    </xf>
    <xf numFmtId="3" fontId="36" fillId="0" borderId="13" xfId="0" applyNumberFormat="1" applyFont="1" applyBorder="1" applyAlignment="1">
      <alignment horizontal="right" vertical="center"/>
    </xf>
    <xf numFmtId="3" fontId="36" fillId="38" borderId="19" xfId="0" applyNumberFormat="1" applyFont="1" applyFill="1" applyBorder="1" applyAlignment="1">
      <alignment horizontal="right" vertical="center"/>
    </xf>
    <xf numFmtId="3" fontId="36" fillId="0" borderId="19" xfId="0" applyNumberFormat="1" applyFont="1" applyBorder="1" applyAlignment="1">
      <alignment horizontal="right" vertical="center"/>
    </xf>
    <xf numFmtId="3" fontId="36" fillId="33" borderId="19" xfId="0" applyNumberFormat="1" applyFont="1" applyFill="1" applyBorder="1" applyAlignment="1">
      <alignment horizontal="right" vertical="center" wrapText="1"/>
    </xf>
    <xf numFmtId="0" fontId="36" fillId="38" borderId="15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top"/>
    </xf>
    <xf numFmtId="0" fontId="5" fillId="38" borderId="21" xfId="0" applyFont="1" applyFill="1" applyBorder="1" applyAlignment="1">
      <alignment horizontal="left" vertical="center"/>
    </xf>
    <xf numFmtId="0" fontId="5" fillId="38" borderId="22" xfId="0" applyFont="1" applyFill="1" applyBorder="1" applyAlignment="1">
      <alignment horizontal="left" vertical="center"/>
    </xf>
    <xf numFmtId="0" fontId="5" fillId="38" borderId="23" xfId="0" applyFont="1" applyFill="1" applyBorder="1" applyAlignment="1">
      <alignment horizontal="left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top"/>
    </xf>
    <xf numFmtId="0" fontId="5" fillId="33" borderId="26" xfId="0" applyFont="1" applyFill="1" applyBorder="1" applyAlignment="1">
      <alignment horizontal="center" vertical="top"/>
    </xf>
    <xf numFmtId="0" fontId="5" fillId="39" borderId="26" xfId="0" applyFont="1" applyFill="1" applyBorder="1" applyAlignment="1">
      <alignment horizontal="center" vertical="top"/>
    </xf>
    <xf numFmtId="0" fontId="5" fillId="39" borderId="26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center" wrapText="1"/>
    </xf>
    <xf numFmtId="0" fontId="5" fillId="39" borderId="27" xfId="0" applyFont="1" applyFill="1" applyBorder="1" applyAlignment="1">
      <alignment horizontal="center" vertical="center" wrapText="1"/>
    </xf>
    <xf numFmtId="0" fontId="5" fillId="39" borderId="28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6" fillId="0" borderId="23" xfId="0" applyFont="1" applyBorder="1" applyAlignment="1">
      <alignment horizontal="right" vertical="center"/>
    </xf>
    <xf numFmtId="3" fontId="36" fillId="0" borderId="21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3" fontId="36" fillId="38" borderId="12" xfId="0" applyNumberFormat="1" applyFont="1" applyFill="1" applyBorder="1" applyAlignment="1">
      <alignment horizontal="right" vertical="center"/>
    </xf>
    <xf numFmtId="0" fontId="36" fillId="0" borderId="29" xfId="0" applyFont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3" fontId="36" fillId="0" borderId="30" xfId="0" applyNumberFormat="1" applyFont="1" applyBorder="1" applyAlignment="1">
      <alignment horizontal="right" vertical="center"/>
    </xf>
    <xf numFmtId="3" fontId="36" fillId="0" borderId="29" xfId="0" applyNumberFormat="1" applyFont="1" applyBorder="1" applyAlignment="1">
      <alignment horizontal="right" vertical="center"/>
    </xf>
    <xf numFmtId="3" fontId="36" fillId="0" borderId="31" xfId="0" applyNumberFormat="1" applyFont="1" applyBorder="1" applyAlignment="1">
      <alignment horizontal="right" vertical="center"/>
    </xf>
    <xf numFmtId="3" fontId="36" fillId="38" borderId="12" xfId="0" applyNumberFormat="1" applyFont="1" applyFill="1" applyBorder="1" applyAlignment="1">
      <alignment horizontal="righ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3" fontId="36" fillId="0" borderId="30" xfId="0" applyNumberFormat="1" applyFont="1" applyBorder="1" applyAlignment="1">
      <alignment horizontal="left" vertical="center" wrapText="1"/>
    </xf>
    <xf numFmtId="3" fontId="36" fillId="0" borderId="29" xfId="0" applyNumberFormat="1" applyFont="1" applyBorder="1" applyAlignment="1">
      <alignment horizontal="right" vertical="center" wrapText="1"/>
    </xf>
    <xf numFmtId="3" fontId="36" fillId="0" borderId="30" xfId="0" applyNumberFormat="1" applyFont="1" applyBorder="1" applyAlignment="1">
      <alignment horizontal="right" vertical="center" wrapText="1"/>
    </xf>
    <xf numFmtId="3" fontId="36" fillId="0" borderId="24" xfId="0" applyNumberFormat="1" applyFont="1" applyBorder="1" applyAlignment="1">
      <alignment horizontal="right" vertical="center"/>
    </xf>
    <xf numFmtId="3" fontId="36" fillId="0" borderId="32" xfId="0" applyNumberFormat="1" applyFont="1" applyBorder="1" applyAlignment="1">
      <alignment horizontal="right" vertical="center"/>
    </xf>
    <xf numFmtId="0" fontId="36" fillId="0" borderId="32" xfId="0" applyFont="1" applyBorder="1" applyAlignment="1">
      <alignment horizontal="right" vertical="center"/>
    </xf>
    <xf numFmtId="3" fontId="36" fillId="38" borderId="24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3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5" fillId="40" borderId="0" xfId="0" applyFont="1" applyFill="1" applyBorder="1" applyAlignment="1">
      <alignment horizontal="left" vertical="top" wrapText="1"/>
    </xf>
    <xf numFmtId="3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36" fillId="38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37" borderId="11" xfId="0" applyFont="1" applyFill="1" applyBorder="1" applyAlignment="1">
      <alignment horizontal="center" vertical="center"/>
    </xf>
    <xf numFmtId="3" fontId="37" fillId="37" borderId="1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/>
    </xf>
    <xf numFmtId="3" fontId="35" fillId="41" borderId="11" xfId="0" applyNumberFormat="1" applyFont="1" applyFill="1" applyBorder="1" applyAlignment="1">
      <alignment horizontal="right" vertical="center"/>
    </xf>
    <xf numFmtId="3" fontId="35" fillId="41" borderId="34" xfId="0" applyNumberFormat="1" applyFont="1" applyFill="1" applyBorder="1" applyAlignment="1">
      <alignment horizontal="right" vertical="center"/>
    </xf>
    <xf numFmtId="3" fontId="35" fillId="41" borderId="11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6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5" fillId="39" borderId="19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3" fontId="5" fillId="39" borderId="12" xfId="0" applyNumberFormat="1" applyFont="1" applyFill="1" applyBorder="1" applyAlignment="1">
      <alignment horizontal="right" vertical="center" wrapText="1"/>
    </xf>
    <xf numFmtId="3" fontId="5" fillId="39" borderId="36" xfId="0" applyNumberFormat="1" applyFont="1" applyFill="1" applyBorder="1" applyAlignment="1">
      <alignment horizontal="right" vertical="center" wrapText="1"/>
    </xf>
    <xf numFmtId="3" fontId="5" fillId="33" borderId="36" xfId="0" applyNumberFormat="1" applyFont="1" applyFill="1" applyBorder="1" applyAlignment="1">
      <alignment horizontal="right" vertical="center" wrapText="1"/>
    </xf>
    <xf numFmtId="3" fontId="5" fillId="39" borderId="24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3" fontId="36" fillId="0" borderId="11" xfId="0" applyNumberFormat="1" applyFont="1" applyBorder="1" applyAlignment="1">
      <alignment vertical="center"/>
    </xf>
    <xf numFmtId="0" fontId="36" fillId="38" borderId="25" xfId="0" applyFont="1" applyFill="1" applyBorder="1" applyAlignment="1">
      <alignment horizontal="center" vertical="center" wrapText="1"/>
    </xf>
    <xf numFmtId="0" fontId="36" fillId="38" borderId="37" xfId="0" applyFont="1" applyFill="1" applyBorder="1" applyAlignment="1">
      <alignment horizontal="center" vertical="center" wrapText="1"/>
    </xf>
    <xf numFmtId="0" fontId="36" fillId="38" borderId="38" xfId="0" applyFont="1" applyFill="1" applyBorder="1" applyAlignment="1">
      <alignment horizontal="center" vertical="center" wrapText="1"/>
    </xf>
    <xf numFmtId="0" fontId="36" fillId="38" borderId="14" xfId="0" applyFont="1" applyFill="1" applyBorder="1" applyAlignment="1">
      <alignment horizontal="center" vertical="center"/>
    </xf>
    <xf numFmtId="0" fontId="36" fillId="38" borderId="16" xfId="0" applyFont="1" applyFill="1" applyBorder="1" applyAlignment="1">
      <alignment horizontal="center" vertical="center"/>
    </xf>
    <xf numFmtId="0" fontId="36" fillId="38" borderId="17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3" fontId="36" fillId="40" borderId="0" xfId="0" applyNumberFormat="1" applyFont="1" applyFill="1" applyBorder="1" applyAlignment="1">
      <alignment vertical="center"/>
    </xf>
    <xf numFmtId="3" fontId="35" fillId="40" borderId="0" xfId="0" applyNumberFormat="1" applyFont="1" applyFill="1" applyBorder="1" applyAlignment="1">
      <alignment horizontal="right" vertical="center"/>
    </xf>
    <xf numFmtId="0" fontId="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3" fontId="36" fillId="40" borderId="0" xfId="0" applyNumberFormat="1" applyFont="1" applyFill="1" applyBorder="1" applyAlignment="1">
      <alignment/>
    </xf>
    <xf numFmtId="3" fontId="35" fillId="40" borderId="0" xfId="0" applyNumberFormat="1" applyFont="1" applyFill="1" applyBorder="1" applyAlignment="1">
      <alignment vertical="center"/>
    </xf>
    <xf numFmtId="3" fontId="36" fillId="0" borderId="39" xfId="0" applyNumberFormat="1" applyFont="1" applyBorder="1" applyAlignment="1">
      <alignment horizontal="right" vertical="center"/>
    </xf>
    <xf numFmtId="3" fontId="36" fillId="0" borderId="22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3" fontId="36" fillId="0" borderId="4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36" fillId="40" borderId="19" xfId="0" applyNumberFormat="1" applyFont="1" applyFill="1" applyBorder="1" applyAlignment="1">
      <alignment horizontal="right" vertical="center" wrapText="1"/>
    </xf>
    <xf numFmtId="3" fontId="4" fillId="42" borderId="11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right" vertical="center"/>
    </xf>
    <xf numFmtId="3" fontId="36" fillId="38" borderId="36" xfId="0" applyNumberFormat="1" applyFont="1" applyFill="1" applyBorder="1" applyAlignment="1">
      <alignment horizontal="right" vertical="center"/>
    </xf>
    <xf numFmtId="0" fontId="36" fillId="0" borderId="41" xfId="0" applyFont="1" applyBorder="1" applyAlignment="1">
      <alignment horizontal="right" vertical="center"/>
    </xf>
    <xf numFmtId="3" fontId="36" fillId="0" borderId="42" xfId="0" applyNumberFormat="1" applyFont="1" applyBorder="1" applyAlignment="1">
      <alignment horizontal="right" vertical="center"/>
    </xf>
    <xf numFmtId="0" fontId="36" fillId="0" borderId="42" xfId="0" applyFont="1" applyBorder="1" applyAlignment="1">
      <alignment horizontal="right" vertical="center"/>
    </xf>
    <xf numFmtId="3" fontId="36" fillId="0" borderId="43" xfId="0" applyNumberFormat="1" applyFont="1" applyBorder="1" applyAlignment="1">
      <alignment horizontal="right" vertical="center"/>
    </xf>
    <xf numFmtId="3" fontId="33" fillId="35" borderId="11" xfId="0" applyNumberFormat="1" applyFont="1" applyFill="1" applyBorder="1" applyAlignment="1" quotePrefix="1">
      <alignment horizontal="center" vertical="center"/>
    </xf>
    <xf numFmtId="3" fontId="4" fillId="43" borderId="11" xfId="0" applyNumberFormat="1" applyFont="1" applyFill="1" applyBorder="1" applyAlignment="1">
      <alignment horizontal="right" vertical="center"/>
    </xf>
    <xf numFmtId="0" fontId="7" fillId="43" borderId="11" xfId="0" applyFont="1" applyFill="1" applyBorder="1" applyAlignment="1" quotePrefix="1">
      <alignment horizontal="center" vertical="center"/>
    </xf>
    <xf numFmtId="0" fontId="7" fillId="43" borderId="11" xfId="0" applyFont="1" applyFill="1" applyBorder="1" applyAlignment="1">
      <alignment horizontal="center" vertical="center"/>
    </xf>
    <xf numFmtId="3" fontId="4" fillId="44" borderId="19" xfId="0" applyNumberFormat="1" applyFont="1" applyFill="1" applyBorder="1" applyAlignment="1">
      <alignment horizontal="right" vertical="center"/>
    </xf>
    <xf numFmtId="0" fontId="7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 quotePrefix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3" fontId="36" fillId="40" borderId="13" xfId="0" applyNumberFormat="1" applyFont="1" applyFill="1" applyBorder="1" applyAlignment="1">
      <alignment horizontal="right" vertical="center" wrapText="1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3" fontId="38" fillId="40" borderId="0" xfId="0" applyNumberFormat="1" applyFont="1" applyFill="1" applyBorder="1" applyAlignment="1">
      <alignment vertical="center" wrapText="1"/>
    </xf>
    <xf numFmtId="3" fontId="39" fillId="40" borderId="0" xfId="0" applyNumberFormat="1" applyFont="1" applyFill="1" applyBorder="1" applyAlignment="1" quotePrefix="1">
      <alignment horizontal="right" vertical="center" wrapText="1"/>
    </xf>
    <xf numFmtId="0" fontId="9" fillId="40" borderId="0" xfId="0" applyFont="1" applyFill="1" applyBorder="1" applyAlignment="1">
      <alignment horizontal="right"/>
    </xf>
    <xf numFmtId="0" fontId="5" fillId="0" borderId="44" xfId="0" applyFont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/>
    </xf>
    <xf numFmtId="3" fontId="36" fillId="40" borderId="19" xfId="0" applyNumberFormat="1" applyFont="1" applyFill="1" applyBorder="1" applyAlignment="1">
      <alignment horizontal="right" vertical="center"/>
    </xf>
    <xf numFmtId="3" fontId="36" fillId="40" borderId="11" xfId="0" applyNumberFormat="1" applyFont="1" applyFill="1" applyBorder="1" applyAlignment="1">
      <alignment horizontal="right" vertical="center"/>
    </xf>
    <xf numFmtId="0" fontId="36" fillId="40" borderId="19" xfId="0" applyFont="1" applyFill="1" applyBorder="1" applyAlignment="1">
      <alignment horizontal="right" vertical="center" wrapText="1"/>
    </xf>
    <xf numFmtId="3" fontId="4" fillId="42" borderId="11" xfId="0" applyNumberFormat="1" applyFont="1" applyFill="1" applyBorder="1" applyAlignment="1">
      <alignment vertical="center" wrapText="1"/>
    </xf>
    <xf numFmtId="3" fontId="2" fillId="45" borderId="44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Border="1" applyAlignment="1">
      <alignment horizontal="right" vertical="center"/>
    </xf>
    <xf numFmtId="3" fontId="4" fillId="44" borderId="19" xfId="0" applyNumberFormat="1" applyFont="1" applyFill="1" applyBorder="1" applyAlignment="1">
      <alignment horizontal="right" vertical="center"/>
    </xf>
    <xf numFmtId="0" fontId="7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 quotePrefix="1">
      <alignment horizontal="center" vertical="center"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 horizontal="center" vertical="center"/>
    </xf>
    <xf numFmtId="3" fontId="0" fillId="40" borderId="0" xfId="0" applyNumberFormat="1" applyFill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36" fillId="0" borderId="11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3" fontId="37" fillId="40" borderId="0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3" fontId="4" fillId="40" borderId="45" xfId="0" applyNumberFormat="1" applyFont="1" applyFill="1" applyBorder="1" applyAlignment="1">
      <alignment horizontal="right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3" fontId="2" fillId="40" borderId="0" xfId="0" applyNumberFormat="1" applyFont="1" applyFill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3" fontId="40" fillId="40" borderId="45" xfId="0" applyNumberFormat="1" applyFont="1" applyFill="1" applyBorder="1" applyAlignment="1">
      <alignment horizontal="right" vertical="center" wrapText="1"/>
    </xf>
    <xf numFmtId="3" fontId="4" fillId="40" borderId="45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3" fontId="4" fillId="40" borderId="0" xfId="0" applyNumberFormat="1" applyFont="1" applyFill="1" applyBorder="1" applyAlignment="1">
      <alignment horizontal="right" vertical="center" wrapText="1"/>
    </xf>
    <xf numFmtId="0" fontId="2" fillId="40" borderId="45" xfId="0" applyFont="1" applyFill="1" applyBorder="1" applyAlignment="1">
      <alignment horizontal="right" vertical="center" wrapText="1"/>
    </xf>
    <xf numFmtId="0" fontId="31" fillId="40" borderId="45" xfId="0" applyFont="1" applyFill="1" applyBorder="1" applyAlignment="1">
      <alignment horizontal="right" vertical="center" wrapText="1"/>
    </xf>
    <xf numFmtId="0" fontId="40" fillId="40" borderId="45" xfId="0" applyFont="1" applyFill="1" applyBorder="1" applyAlignment="1">
      <alignment horizontal="right" vertical="center" wrapText="1"/>
    </xf>
    <xf numFmtId="0" fontId="31" fillId="40" borderId="0" xfId="0" applyFont="1" applyFill="1" applyBorder="1" applyAlignment="1">
      <alignment/>
    </xf>
    <xf numFmtId="3" fontId="2" fillId="40" borderId="0" xfId="0" applyNumberFormat="1" applyFont="1" applyFill="1" applyAlignment="1">
      <alignment/>
    </xf>
    <xf numFmtId="0" fontId="5" fillId="0" borderId="24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" fontId="37" fillId="41" borderId="11" xfId="0" applyNumberFormat="1" applyFont="1" applyFill="1" applyBorder="1" applyAlignment="1">
      <alignment vertical="center"/>
    </xf>
    <xf numFmtId="3" fontId="4" fillId="43" borderId="11" xfId="0" applyNumberFormat="1" applyFont="1" applyFill="1" applyBorder="1" applyAlignment="1">
      <alignment horizontal="right" vertical="center"/>
    </xf>
    <xf numFmtId="3" fontId="4" fillId="44" borderId="19" xfId="0" applyNumberFormat="1" applyFont="1" applyFill="1" applyBorder="1" applyAlignment="1">
      <alignment horizontal="right" vertical="center"/>
    </xf>
    <xf numFmtId="0" fontId="7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 quotePrefix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5" fillId="0" borderId="44" xfId="0" applyFont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3" fontId="2" fillId="45" borderId="20" xfId="0" applyNumberFormat="1" applyFont="1" applyFill="1" applyBorder="1" applyAlignment="1">
      <alignment horizontal="right" vertical="center" wrapText="1"/>
    </xf>
    <xf numFmtId="3" fontId="4" fillId="43" borderId="11" xfId="0" applyNumberFormat="1" applyFont="1" applyFill="1" applyBorder="1" applyAlignment="1">
      <alignment horizontal="right" vertical="center"/>
    </xf>
    <xf numFmtId="3" fontId="4" fillId="44" borderId="19" xfId="0" applyNumberFormat="1" applyFont="1" applyFill="1" applyBorder="1" applyAlignment="1">
      <alignment horizontal="right" vertical="center"/>
    </xf>
    <xf numFmtId="0" fontId="7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 quotePrefix="1">
      <alignment horizontal="center" vertical="center"/>
    </xf>
    <xf numFmtId="3" fontId="2" fillId="45" borderId="36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/>
    </xf>
    <xf numFmtId="3" fontId="36" fillId="40" borderId="19" xfId="0" applyNumberFormat="1" applyFont="1" applyFill="1" applyBorder="1" applyAlignment="1">
      <alignment horizontal="right" vertical="center" wrapText="1"/>
    </xf>
    <xf numFmtId="0" fontId="7" fillId="40" borderId="13" xfId="0" applyFont="1" applyFill="1" applyBorder="1" applyAlignment="1">
      <alignment horizontal="center" vertical="center"/>
    </xf>
    <xf numFmtId="0" fontId="36" fillId="40" borderId="19" xfId="0" applyFont="1" applyFill="1" applyBorder="1" applyAlignment="1" quotePrefix="1">
      <alignment horizontal="center" vertical="center" wrapText="1"/>
    </xf>
    <xf numFmtId="0" fontId="2" fillId="40" borderId="0" xfId="0" applyFont="1" applyFill="1" applyBorder="1" applyAlignment="1">
      <alignment horizontal="center" vertical="center"/>
    </xf>
    <xf numFmtId="0" fontId="7" fillId="40" borderId="13" xfId="0" applyFont="1" applyFill="1" applyBorder="1" applyAlignment="1" quotePrefix="1">
      <alignment horizontal="center" vertical="center"/>
    </xf>
    <xf numFmtId="3" fontId="7" fillId="40" borderId="13" xfId="0" applyNumberFormat="1" applyFont="1" applyFill="1" applyBorder="1" applyAlignment="1">
      <alignment vertical="center" wrapText="1"/>
    </xf>
    <xf numFmtId="0" fontId="36" fillId="40" borderId="13" xfId="0" applyFont="1" applyFill="1" applyBorder="1" applyAlignment="1" quotePrefix="1">
      <alignment horizontal="center" vertical="center"/>
    </xf>
    <xf numFmtId="3" fontId="36" fillId="40" borderId="1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4" fillId="16" borderId="11" xfId="0" applyFont="1" applyFill="1" applyBorder="1" applyAlignment="1" quotePrefix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 quotePrefix="1">
      <alignment horizontal="center" vertical="center"/>
    </xf>
    <xf numFmtId="3" fontId="4" fillId="16" borderId="11" xfId="0" applyNumberFormat="1" applyFont="1" applyFill="1" applyBorder="1" applyAlignment="1">
      <alignment horizontal="right" vertical="center" wrapText="1"/>
    </xf>
    <xf numFmtId="3" fontId="4" fillId="43" borderId="11" xfId="0" applyNumberFormat="1" applyFont="1" applyFill="1" applyBorder="1" applyAlignment="1">
      <alignment horizontal="right" vertical="center"/>
    </xf>
    <xf numFmtId="0" fontId="7" fillId="43" borderId="11" xfId="0" applyFont="1" applyFill="1" applyBorder="1" applyAlignment="1" quotePrefix="1">
      <alignment horizontal="center" vertical="center"/>
    </xf>
    <xf numFmtId="0" fontId="7" fillId="43" borderId="11" xfId="0" applyFont="1" applyFill="1" applyBorder="1" applyAlignment="1">
      <alignment horizontal="center" vertical="center"/>
    </xf>
    <xf numFmtId="3" fontId="4" fillId="44" borderId="19" xfId="0" applyNumberFormat="1" applyFont="1" applyFill="1" applyBorder="1" applyAlignment="1">
      <alignment horizontal="right" vertical="center"/>
    </xf>
    <xf numFmtId="0" fontId="7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 quotePrefix="1">
      <alignment horizontal="center" vertical="center"/>
    </xf>
    <xf numFmtId="0" fontId="36" fillId="46" borderId="11" xfId="0" applyFont="1" applyFill="1" applyBorder="1" applyAlignment="1">
      <alignment horizontal="center" vertical="center"/>
    </xf>
    <xf numFmtId="0" fontId="7" fillId="46" borderId="11" xfId="0" applyFont="1" applyFill="1" applyBorder="1" applyAlignment="1" quotePrefix="1">
      <alignment horizontal="center" vertical="center"/>
    </xf>
    <xf numFmtId="0" fontId="5" fillId="10" borderId="11" xfId="0" applyFont="1" applyFill="1" applyBorder="1" applyAlignment="1" quotePrefix="1">
      <alignment horizontal="center" vertical="center"/>
    </xf>
    <xf numFmtId="3" fontId="37" fillId="10" borderId="11" xfId="0" applyNumberFormat="1" applyFont="1" applyFill="1" applyBorder="1" applyAlignment="1">
      <alignment vertical="center" wrapText="1"/>
    </xf>
    <xf numFmtId="0" fontId="36" fillId="40" borderId="13" xfId="0" applyFont="1" applyFill="1" applyBorder="1" applyAlignment="1">
      <alignment horizontal="center" vertical="center"/>
    </xf>
    <xf numFmtId="3" fontId="2" fillId="45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0" fontId="5" fillId="0" borderId="44" xfId="0" applyFont="1" applyBorder="1" applyAlignment="1" quotePrefix="1">
      <alignment horizontal="center" vertical="center"/>
    </xf>
    <xf numFmtId="0" fontId="5" fillId="0" borderId="36" xfId="0" applyFont="1" applyBorder="1" applyAlignment="1" quotePrefix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2" fillId="45" borderId="35" xfId="0" applyNumberFormat="1" applyFont="1" applyFill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/>
    </xf>
    <xf numFmtId="0" fontId="2" fillId="4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36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3" fontId="2" fillId="0" borderId="24" xfId="0" applyNumberFormat="1" applyFont="1" applyBorder="1" applyAlignment="1">
      <alignment/>
    </xf>
    <xf numFmtId="3" fontId="2" fillId="45" borderId="47" xfId="0" applyNumberFormat="1" applyFont="1" applyFill="1" applyBorder="1" applyAlignment="1">
      <alignment horizontal="righ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45" borderId="48" xfId="0" applyNumberFormat="1" applyFont="1" applyFill="1" applyBorder="1" applyAlignment="1">
      <alignment horizontal="right" vertical="center" wrapText="1"/>
    </xf>
    <xf numFmtId="0" fontId="5" fillId="0" borderId="44" xfId="0" applyFont="1" applyBorder="1" applyAlignment="1" quotePrefix="1">
      <alignment horizontal="center" vertical="center"/>
    </xf>
    <xf numFmtId="0" fontId="36" fillId="40" borderId="24" xfId="0" applyFont="1" applyFill="1" applyBorder="1" applyAlignment="1" quotePrefix="1">
      <alignment horizontal="center" vertical="center"/>
    </xf>
    <xf numFmtId="3" fontId="2" fillId="0" borderId="12" xfId="0" applyNumberFormat="1" applyFont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4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36" xfId="0" applyFont="1" applyBorder="1" applyAlignment="1" quotePrefix="1">
      <alignment horizontal="center" vertical="center"/>
    </xf>
    <xf numFmtId="0" fontId="5" fillId="0" borderId="44" xfId="0" applyFont="1" applyBorder="1" applyAlignment="1" quotePrefix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0" fontId="7" fillId="40" borderId="44" xfId="0" applyFont="1" applyFill="1" applyBorder="1" applyAlignment="1" quotePrefix="1">
      <alignment horizontal="center" vertical="center"/>
    </xf>
    <xf numFmtId="0" fontId="5" fillId="40" borderId="44" xfId="0" applyFont="1" applyFill="1" applyBorder="1" applyAlignment="1">
      <alignment horizontal="center" vertical="center"/>
    </xf>
    <xf numFmtId="3" fontId="2" fillId="40" borderId="44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/>
    </xf>
    <xf numFmtId="3" fontId="37" fillId="40" borderId="13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36" fillId="40" borderId="44" xfId="0" applyFont="1" applyFill="1" applyBorder="1" applyAlignment="1">
      <alignment horizontal="center" vertical="center"/>
    </xf>
    <xf numFmtId="0" fontId="36" fillId="40" borderId="44" xfId="0" applyFont="1" applyFill="1" applyBorder="1" applyAlignment="1" quotePrefix="1">
      <alignment horizontal="center" vertical="center"/>
    </xf>
    <xf numFmtId="3" fontId="37" fillId="40" borderId="44" xfId="0" applyNumberFormat="1" applyFont="1" applyFill="1" applyBorder="1" applyAlignment="1">
      <alignment vertical="center" wrapText="1"/>
    </xf>
    <xf numFmtId="3" fontId="36" fillId="40" borderId="44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6" fillId="40" borderId="46" xfId="0" applyFont="1" applyFill="1" applyBorder="1" applyAlignment="1">
      <alignment horizontal="center" vertical="center"/>
    </xf>
    <xf numFmtId="0" fontId="7" fillId="40" borderId="46" xfId="0" applyFont="1" applyFill="1" applyBorder="1" applyAlignment="1" quotePrefix="1">
      <alignment horizontal="center" vertical="center"/>
    </xf>
    <xf numFmtId="0" fontId="36" fillId="40" borderId="46" xfId="0" applyFont="1" applyFill="1" applyBorder="1" applyAlignment="1" quotePrefix="1">
      <alignment horizontal="center" vertical="center"/>
    </xf>
    <xf numFmtId="3" fontId="36" fillId="40" borderId="46" xfId="0" applyNumberFormat="1" applyFont="1" applyFill="1" applyBorder="1" applyAlignment="1">
      <alignment vertical="center" wrapText="1"/>
    </xf>
    <xf numFmtId="3" fontId="36" fillId="33" borderId="13" xfId="0" applyNumberFormat="1" applyFont="1" applyFill="1" applyBorder="1" applyAlignment="1">
      <alignment horizontal="right" vertical="center" wrapText="1"/>
    </xf>
    <xf numFmtId="0" fontId="36" fillId="40" borderId="13" xfId="0" applyFont="1" applyFill="1" applyBorder="1" applyAlignment="1">
      <alignment horizontal="right" vertical="center" wrapText="1"/>
    </xf>
    <xf numFmtId="0" fontId="5" fillId="0" borderId="46" xfId="0" applyFont="1" applyBorder="1" applyAlignment="1">
      <alignment vertical="center" wrapText="1"/>
    </xf>
    <xf numFmtId="3" fontId="2" fillId="45" borderId="46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3" fontId="2" fillId="45" borderId="0" xfId="0" applyNumberFormat="1" applyFont="1" applyFill="1" applyBorder="1" applyAlignment="1">
      <alignment horizontal="right" vertical="center" wrapText="1"/>
    </xf>
    <xf numFmtId="0" fontId="2" fillId="40" borderId="0" xfId="0" applyFont="1" applyFill="1" applyBorder="1" applyAlignment="1">
      <alignment horizontal="center" vertical="center"/>
    </xf>
    <xf numFmtId="0" fontId="4" fillId="16" borderId="13" xfId="0" applyFont="1" applyFill="1" applyBorder="1" applyAlignment="1" quotePrefix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 quotePrefix="1">
      <alignment horizontal="center" vertical="center"/>
    </xf>
    <xf numFmtId="3" fontId="4" fillId="16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3" fontId="7" fillId="40" borderId="46" xfId="0" applyNumberFormat="1" applyFont="1" applyFill="1" applyBorder="1" applyAlignment="1">
      <alignment vertical="center" wrapText="1"/>
    </xf>
    <xf numFmtId="3" fontId="2" fillId="0" borderId="36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45" borderId="24" xfId="0" applyNumberFormat="1" applyFont="1" applyFill="1" applyBorder="1" applyAlignment="1">
      <alignment horizontal="right" vertical="center" wrapText="1"/>
    </xf>
    <xf numFmtId="0" fontId="2" fillId="40" borderId="0" xfId="0" applyFont="1" applyFill="1" applyBorder="1" applyAlignment="1">
      <alignment horizontal="center" vertical="center"/>
    </xf>
    <xf numFmtId="0" fontId="36" fillId="40" borderId="11" xfId="0" applyFont="1" applyFill="1" applyBorder="1" applyAlignment="1">
      <alignment horizontal="center" vertical="center"/>
    </xf>
    <xf numFmtId="0" fontId="7" fillId="40" borderId="11" xfId="0" applyFont="1" applyFill="1" applyBorder="1" applyAlignment="1" quotePrefix="1">
      <alignment horizontal="center" vertical="center"/>
    </xf>
    <xf numFmtId="0" fontId="36" fillId="40" borderId="11" xfId="0" applyFont="1" applyFill="1" applyBorder="1" applyAlignment="1" quotePrefix="1">
      <alignment horizontal="center" vertical="center"/>
    </xf>
    <xf numFmtId="3" fontId="37" fillId="40" borderId="11" xfId="0" applyNumberFormat="1" applyFont="1" applyFill="1" applyBorder="1" applyAlignment="1">
      <alignment vertical="center" wrapText="1"/>
    </xf>
    <xf numFmtId="3" fontId="36" fillId="40" borderId="11" xfId="0" applyNumberFormat="1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 quotePrefix="1">
      <alignment horizontal="center" vertical="center"/>
    </xf>
    <xf numFmtId="0" fontId="5" fillId="0" borderId="36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5" fillId="0" borderId="46" xfId="0" applyFont="1" applyBorder="1" applyAlignment="1" quotePrefix="1">
      <alignment horizontal="center" vertical="center"/>
    </xf>
    <xf numFmtId="0" fontId="36" fillId="0" borderId="46" xfId="0" applyFont="1" applyBorder="1" applyAlignment="1">
      <alignment horizontal="left" vertical="center" wrapText="1"/>
    </xf>
    <xf numFmtId="0" fontId="36" fillId="40" borderId="0" xfId="0" applyFont="1" applyFill="1" applyBorder="1" applyAlignment="1">
      <alignment horizontal="center" vertical="center"/>
    </xf>
    <xf numFmtId="0" fontId="7" fillId="40" borderId="0" xfId="0" applyFont="1" applyFill="1" applyBorder="1" applyAlignment="1" quotePrefix="1">
      <alignment horizontal="center" vertical="center"/>
    </xf>
    <xf numFmtId="0" fontId="36" fillId="40" borderId="0" xfId="0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3" fontId="7" fillId="40" borderId="0" xfId="0" applyNumberFormat="1" applyFont="1" applyFill="1" applyBorder="1" applyAlignment="1">
      <alignment vertical="center" wrapText="1"/>
    </xf>
    <xf numFmtId="3" fontId="36" fillId="40" borderId="0" xfId="0" applyNumberFormat="1" applyFont="1" applyFill="1" applyBorder="1" applyAlignment="1">
      <alignment vertical="center" wrapText="1"/>
    </xf>
    <xf numFmtId="0" fontId="36" fillId="40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 quotePrefix="1">
      <alignment horizontal="center" vertical="center"/>
    </xf>
    <xf numFmtId="0" fontId="36" fillId="40" borderId="10" xfId="0" applyFont="1" applyFill="1" applyBorder="1" applyAlignment="1" quotePrefix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3" fontId="7" fillId="40" borderId="10" xfId="0" applyNumberFormat="1" applyFont="1" applyFill="1" applyBorder="1" applyAlignment="1">
      <alignment vertical="center" wrapText="1"/>
    </xf>
    <xf numFmtId="3" fontId="36" fillId="4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7" fillId="47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48" borderId="25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" fillId="49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1" fillId="38" borderId="4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6" fillId="38" borderId="13" xfId="0" applyFont="1" applyFill="1" applyBorder="1" applyAlignment="1">
      <alignment horizontal="center" vertical="center" wrapText="1"/>
    </xf>
    <xf numFmtId="0" fontId="36" fillId="38" borderId="44" xfId="0" applyFont="1" applyFill="1" applyBorder="1" applyAlignment="1">
      <alignment horizontal="center" vertical="center" wrapText="1"/>
    </xf>
    <xf numFmtId="0" fontId="36" fillId="38" borderId="15" xfId="0" applyFont="1" applyFill="1" applyBorder="1" applyAlignment="1">
      <alignment horizontal="center" vertical="center" wrapText="1"/>
    </xf>
    <xf numFmtId="0" fontId="41" fillId="38" borderId="42" xfId="0" applyFont="1" applyFill="1" applyBorder="1" applyAlignment="1">
      <alignment horizontal="center" vertical="center" wrapText="1"/>
    </xf>
    <xf numFmtId="0" fontId="41" fillId="38" borderId="58" xfId="0" applyFont="1" applyFill="1" applyBorder="1" applyAlignment="1">
      <alignment horizontal="center" vertical="center" wrapText="1"/>
    </xf>
    <xf numFmtId="0" fontId="36" fillId="38" borderId="36" xfId="0" applyFont="1" applyFill="1" applyBorder="1" applyAlignment="1">
      <alignment horizontal="center" vertical="center" wrapText="1"/>
    </xf>
    <xf numFmtId="0" fontId="43" fillId="38" borderId="42" xfId="0" applyFont="1" applyFill="1" applyBorder="1" applyAlignment="1">
      <alignment horizontal="center" vertical="top" wrapText="1"/>
    </xf>
    <xf numFmtId="0" fontId="43" fillId="38" borderId="58" xfId="0" applyFont="1" applyFill="1" applyBorder="1" applyAlignment="1">
      <alignment horizontal="center" vertical="top" wrapText="1"/>
    </xf>
    <xf numFmtId="0" fontId="36" fillId="39" borderId="33" xfId="0" applyFont="1" applyFill="1" applyBorder="1" applyAlignment="1">
      <alignment horizontal="center" vertical="center" wrapText="1"/>
    </xf>
    <xf numFmtId="0" fontId="36" fillId="39" borderId="51" xfId="0" applyFont="1" applyFill="1" applyBorder="1" applyAlignment="1">
      <alignment horizontal="center" vertical="center" wrapText="1"/>
    </xf>
    <xf numFmtId="0" fontId="36" fillId="39" borderId="53" xfId="0" applyFont="1" applyFill="1" applyBorder="1" applyAlignment="1">
      <alignment horizontal="center" vertical="center" wrapText="1"/>
    </xf>
    <xf numFmtId="0" fontId="36" fillId="39" borderId="55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/>
    </xf>
    <xf numFmtId="0" fontId="36" fillId="38" borderId="13" xfId="0" applyFont="1" applyFill="1" applyBorder="1" applyAlignment="1">
      <alignment horizontal="center" vertical="center"/>
    </xf>
    <xf numFmtId="0" fontId="36" fillId="38" borderId="15" xfId="0" applyFont="1" applyFill="1" applyBorder="1" applyAlignment="1">
      <alignment horizontal="center" vertical="center"/>
    </xf>
    <xf numFmtId="0" fontId="36" fillId="38" borderId="26" xfId="0" applyFont="1" applyFill="1" applyBorder="1" applyAlignment="1">
      <alignment horizontal="left" vertical="center" wrapText="1"/>
    </xf>
    <xf numFmtId="0" fontId="36" fillId="38" borderId="52" xfId="0" applyFont="1" applyFill="1" applyBorder="1" applyAlignment="1">
      <alignment horizontal="left" vertical="center" wrapText="1"/>
    </xf>
    <xf numFmtId="0" fontId="36" fillId="38" borderId="20" xfId="0" applyFont="1" applyFill="1" applyBorder="1" applyAlignment="1">
      <alignment horizontal="left" vertical="center" wrapText="1"/>
    </xf>
    <xf numFmtId="0" fontId="5" fillId="38" borderId="2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39" borderId="56" xfId="0" applyFont="1" applyFill="1" applyBorder="1" applyAlignment="1">
      <alignment horizontal="left" vertical="top" wrapText="1"/>
    </xf>
    <xf numFmtId="0" fontId="5" fillId="39" borderId="47" xfId="0" applyFont="1" applyFill="1" applyBorder="1" applyAlignment="1">
      <alignment horizontal="left" vertical="top" wrapText="1"/>
    </xf>
    <xf numFmtId="0" fontId="5" fillId="38" borderId="52" xfId="0" applyFont="1" applyFill="1" applyBorder="1" applyAlignment="1">
      <alignment horizontal="left" vertical="center" wrapText="1"/>
    </xf>
    <xf numFmtId="0" fontId="5" fillId="38" borderId="20" xfId="0" applyFont="1" applyFill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33" borderId="52" xfId="0" applyFont="1" applyFill="1" applyBorder="1" applyAlignment="1" quotePrefix="1">
      <alignment horizontal="left" vertical="top" inden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5" fillId="39" borderId="52" xfId="0" applyFont="1" applyFill="1" applyBorder="1" applyAlignment="1">
      <alignment horizontal="left" vertical="top" wrapText="1"/>
    </xf>
    <xf numFmtId="0" fontId="5" fillId="39" borderId="20" xfId="0" applyFont="1" applyFill="1" applyBorder="1" applyAlignment="1">
      <alignment horizontal="left" vertical="top" wrapText="1"/>
    </xf>
    <xf numFmtId="3" fontId="4" fillId="0" borderId="14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38" borderId="26" xfId="0" applyFont="1" applyFill="1" applyBorder="1" applyAlignment="1">
      <alignment horizontal="left" vertical="center"/>
    </xf>
    <xf numFmtId="0" fontId="5" fillId="38" borderId="52" xfId="0" applyFont="1" applyFill="1" applyBorder="1" applyAlignment="1">
      <alignment horizontal="left" vertical="center"/>
    </xf>
    <xf numFmtId="0" fontId="5" fillId="38" borderId="20" xfId="0" applyFont="1" applyFill="1" applyBorder="1" applyAlignment="1">
      <alignment horizontal="left" vertical="center"/>
    </xf>
    <xf numFmtId="3" fontId="42" fillId="0" borderId="14" xfId="0" applyNumberFormat="1" applyFont="1" applyBorder="1" applyAlignment="1">
      <alignment vertical="center"/>
    </xf>
    <xf numFmtId="3" fontId="42" fillId="0" borderId="17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9" borderId="52" xfId="0" applyFont="1" applyFill="1" applyBorder="1" applyAlignment="1">
      <alignment horizontal="left" vertical="top"/>
    </xf>
    <xf numFmtId="0" fontId="5" fillId="39" borderId="20" xfId="0" applyFont="1" applyFill="1" applyBorder="1" applyAlignment="1">
      <alignment horizontal="left" vertical="top"/>
    </xf>
    <xf numFmtId="0" fontId="7" fillId="37" borderId="14" xfId="0" applyFont="1" applyFill="1" applyBorder="1" applyAlignment="1">
      <alignment horizontal="left" vertical="center"/>
    </xf>
    <xf numFmtId="0" fontId="7" fillId="37" borderId="16" xfId="0" applyFont="1" applyFill="1" applyBorder="1" applyAlignment="1">
      <alignment horizontal="left" vertical="center"/>
    </xf>
    <xf numFmtId="0" fontId="7" fillId="37" borderId="17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47" borderId="16" xfId="0" applyFont="1" applyFill="1" applyBorder="1" applyAlignment="1">
      <alignment horizontal="left" vertical="center" wrapText="1"/>
    </xf>
    <xf numFmtId="0" fontId="7" fillId="47" borderId="17" xfId="0" applyFont="1" applyFill="1" applyBorder="1" applyAlignment="1">
      <alignment horizontal="left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0" fontId="36" fillId="38" borderId="33" xfId="0" applyFont="1" applyFill="1" applyBorder="1" applyAlignment="1">
      <alignment horizontal="center" vertical="center"/>
    </xf>
    <xf numFmtId="0" fontId="36" fillId="38" borderId="46" xfId="0" applyFont="1" applyFill="1" applyBorder="1" applyAlignment="1">
      <alignment horizontal="center" vertical="center"/>
    </xf>
    <xf numFmtId="0" fontId="36" fillId="38" borderId="51" xfId="0" applyFont="1" applyFill="1" applyBorder="1" applyAlignment="1">
      <alignment horizontal="center" vertical="center"/>
    </xf>
    <xf numFmtId="0" fontId="36" fillId="38" borderId="45" xfId="0" applyFont="1" applyFill="1" applyBorder="1" applyAlignment="1">
      <alignment horizontal="center" vertical="center"/>
    </xf>
    <xf numFmtId="0" fontId="36" fillId="38" borderId="0" xfId="0" applyFont="1" applyFill="1" applyBorder="1" applyAlignment="1">
      <alignment horizontal="center" vertical="center"/>
    </xf>
    <xf numFmtId="0" fontId="36" fillId="38" borderId="59" xfId="0" applyFont="1" applyFill="1" applyBorder="1" applyAlignment="1">
      <alignment horizontal="center" vertical="center"/>
    </xf>
    <xf numFmtId="0" fontId="36" fillId="38" borderId="18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/>
    </xf>
    <xf numFmtId="0" fontId="36" fillId="38" borderId="49" xfId="0" applyFont="1" applyFill="1" applyBorder="1" applyAlignment="1">
      <alignment horizontal="center" vertical="center"/>
    </xf>
    <xf numFmtId="0" fontId="7" fillId="43" borderId="14" xfId="0" applyFont="1" applyFill="1" applyBorder="1" applyAlignment="1">
      <alignment horizontal="left" vertical="center"/>
    </xf>
    <xf numFmtId="0" fontId="7" fillId="43" borderId="16" xfId="0" applyFont="1" applyFill="1" applyBorder="1" applyAlignment="1">
      <alignment horizontal="left" vertical="center"/>
    </xf>
    <xf numFmtId="0" fontId="7" fillId="43" borderId="17" xfId="0" applyFont="1" applyFill="1" applyBorder="1" applyAlignment="1">
      <alignment horizontal="left" vertical="center"/>
    </xf>
    <xf numFmtId="0" fontId="5" fillId="33" borderId="52" xfId="0" applyFont="1" applyFill="1" applyBorder="1" applyAlignment="1">
      <alignment horizontal="left" vertical="top" indent="1"/>
    </xf>
    <xf numFmtId="0" fontId="5" fillId="33" borderId="20" xfId="0" applyFont="1" applyFill="1" applyBorder="1" applyAlignment="1">
      <alignment horizontal="left" vertical="top" inden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9" borderId="37" xfId="0" applyFont="1" applyFill="1" applyBorder="1" applyAlignment="1">
      <alignment horizontal="left" vertical="top"/>
    </xf>
    <xf numFmtId="0" fontId="5" fillId="39" borderId="38" xfId="0" applyFont="1" applyFill="1" applyBorder="1" applyAlignment="1">
      <alignment horizontal="left" vertical="top"/>
    </xf>
    <xf numFmtId="0" fontId="5" fillId="38" borderId="28" xfId="0" applyFont="1" applyFill="1" applyBorder="1" applyAlignment="1">
      <alignment horizontal="left" vertical="center" wrapText="1"/>
    </xf>
    <xf numFmtId="0" fontId="5" fillId="38" borderId="56" xfId="0" applyFont="1" applyFill="1" applyBorder="1" applyAlignment="1">
      <alignment horizontal="left" vertical="center" wrapText="1"/>
    </xf>
    <xf numFmtId="0" fontId="5" fillId="38" borderId="47" xfId="0" applyFont="1" applyFill="1" applyBorder="1" applyAlignment="1">
      <alignment horizontal="left" vertical="center" wrapText="1"/>
    </xf>
    <xf numFmtId="0" fontId="2" fillId="40" borderId="0" xfId="0" applyFont="1" applyFill="1" applyBorder="1" applyAlignment="1">
      <alignment horizontal="center" vertical="center"/>
    </xf>
    <xf numFmtId="0" fontId="36" fillId="38" borderId="26" xfId="0" applyFont="1" applyFill="1" applyBorder="1" applyAlignment="1">
      <alignment vertical="center" wrapText="1"/>
    </xf>
    <xf numFmtId="0" fontId="6" fillId="38" borderId="52" xfId="0" applyFont="1" applyFill="1" applyBorder="1" applyAlignment="1">
      <alignment vertical="center" wrapText="1"/>
    </xf>
    <xf numFmtId="0" fontId="6" fillId="38" borderId="20" xfId="0" applyFont="1" applyFill="1" applyBorder="1" applyAlignment="1">
      <alignment vertical="center" wrapText="1"/>
    </xf>
    <xf numFmtId="0" fontId="41" fillId="38" borderId="60" xfId="0" applyFont="1" applyFill="1" applyBorder="1" applyAlignment="1">
      <alignment horizontal="center" vertical="center" wrapText="1"/>
    </xf>
    <xf numFmtId="0" fontId="41" fillId="38" borderId="61" xfId="0" applyFont="1" applyFill="1" applyBorder="1" applyAlignment="1">
      <alignment horizontal="center" vertical="center" wrapText="1"/>
    </xf>
    <xf numFmtId="0" fontId="7" fillId="50" borderId="62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7" fillId="51" borderId="65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7" fillId="50" borderId="68" xfId="0" applyFont="1" applyFill="1" applyBorder="1" applyAlignment="1">
      <alignment horizontal="left" vertical="center" wrapText="1"/>
    </xf>
    <xf numFmtId="0" fontId="0" fillId="16" borderId="69" xfId="0" applyFill="1" applyBorder="1" applyAlignment="1">
      <alignment horizontal="left" vertical="center" wrapText="1"/>
    </xf>
    <xf numFmtId="0" fontId="0" fillId="16" borderId="70" xfId="0" applyFill="1" applyBorder="1" applyAlignment="1">
      <alignment horizontal="left" vertical="center" wrapText="1"/>
    </xf>
    <xf numFmtId="0" fontId="0" fillId="10" borderId="66" xfId="0" applyFill="1" applyBorder="1" applyAlignment="1">
      <alignment horizontal="left" vertical="center" wrapText="1"/>
    </xf>
    <xf numFmtId="0" fontId="0" fillId="10" borderId="67" xfId="0" applyFill="1" applyBorder="1" applyAlignment="1">
      <alignment horizontal="left" vertical="center" wrapText="1"/>
    </xf>
    <xf numFmtId="0" fontId="36" fillId="0" borderId="62" xfId="0" applyFont="1" applyBorder="1" applyAlignment="1">
      <alignment vertical="center" wrapText="1"/>
    </xf>
    <xf numFmtId="0" fontId="36" fillId="0" borderId="63" xfId="0" applyFont="1" applyBorder="1" applyAlignment="1">
      <alignment vertical="center" wrapText="1"/>
    </xf>
    <xf numFmtId="0" fontId="36" fillId="0" borderId="64" xfId="0" applyFont="1" applyBorder="1" applyAlignment="1">
      <alignment vertical="center" wrapText="1"/>
    </xf>
    <xf numFmtId="0" fontId="36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51" borderId="66" xfId="0" applyFont="1" applyFill="1" applyBorder="1" applyAlignment="1">
      <alignment horizontal="left" vertical="center" wrapText="1"/>
    </xf>
    <xf numFmtId="0" fontId="7" fillId="51" borderId="67" xfId="0" applyFont="1" applyFill="1" applyBorder="1" applyAlignment="1">
      <alignment horizontal="left" vertical="center" wrapText="1"/>
    </xf>
    <xf numFmtId="0" fontId="36" fillId="0" borderId="28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36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7" fillId="50" borderId="69" xfId="0" applyFont="1" applyFill="1" applyBorder="1" applyAlignment="1">
      <alignment horizontal="left" vertical="center" wrapText="1"/>
    </xf>
    <xf numFmtId="0" fontId="7" fillId="50" borderId="70" xfId="0" applyFont="1" applyFill="1" applyBorder="1" applyAlignment="1">
      <alignment horizontal="left" vertical="center" wrapText="1"/>
    </xf>
    <xf numFmtId="0" fontId="36" fillId="0" borderId="45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50" borderId="71" xfId="0" applyFont="1" applyFill="1" applyBorder="1" applyAlignment="1">
      <alignment horizontal="left" vertical="center" wrapText="1"/>
    </xf>
    <xf numFmtId="0" fontId="7" fillId="50" borderId="72" xfId="0" applyFont="1" applyFill="1" applyBorder="1" applyAlignment="1">
      <alignment horizontal="left" vertical="center" wrapText="1"/>
    </xf>
    <xf numFmtId="0" fontId="7" fillId="50" borderId="7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6" fillId="38" borderId="44" xfId="0" applyFont="1" applyFill="1" applyBorder="1" applyAlignment="1">
      <alignment horizontal="center" vertical="center"/>
    </xf>
    <xf numFmtId="0" fontId="33" fillId="36" borderId="14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7" xfId="0" applyFont="1" applyFill="1" applyBorder="1" applyAlignment="1">
      <alignment horizontal="left" vertical="center" wrapText="1"/>
    </xf>
    <xf numFmtId="0" fontId="33" fillId="35" borderId="14" xfId="0" applyFont="1" applyFill="1" applyBorder="1" applyAlignment="1">
      <alignment horizontal="left" vertical="center" wrapText="1"/>
    </xf>
    <xf numFmtId="0" fontId="33" fillId="35" borderId="16" xfId="0" applyFont="1" applyFill="1" applyBorder="1" applyAlignment="1">
      <alignment horizontal="left" vertical="center" wrapText="1"/>
    </xf>
    <xf numFmtId="0" fontId="33" fillId="35" borderId="17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 quotePrefix="1">
      <alignment horizontal="left" vertical="center" wrapText="1" indent="1"/>
    </xf>
    <xf numFmtId="0" fontId="3" fillId="33" borderId="52" xfId="0" applyFont="1" applyFill="1" applyBorder="1" applyAlignment="1" quotePrefix="1">
      <alignment horizontal="left" vertical="center" wrapText="1" indent="1"/>
    </xf>
    <xf numFmtId="0" fontId="3" fillId="33" borderId="20" xfId="0" applyFont="1" applyFill="1" applyBorder="1" applyAlignment="1" quotePrefix="1">
      <alignment horizontal="left" vertical="center" wrapText="1" indent="1"/>
    </xf>
    <xf numFmtId="0" fontId="3" fillId="33" borderId="25" xfId="0" applyFont="1" applyFill="1" applyBorder="1" applyAlignment="1" quotePrefix="1">
      <alignment horizontal="left" vertical="center" wrapText="1" indent="1"/>
    </xf>
    <xf numFmtId="0" fontId="3" fillId="33" borderId="37" xfId="0" applyFont="1" applyFill="1" applyBorder="1" applyAlignment="1" quotePrefix="1">
      <alignment horizontal="left" vertical="center" wrapText="1" indent="1"/>
    </xf>
    <xf numFmtId="0" fontId="3" fillId="33" borderId="38" xfId="0" applyFont="1" applyFill="1" applyBorder="1" applyAlignment="1" quotePrefix="1">
      <alignment horizontal="left" vertical="center" wrapText="1" inden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3" borderId="28" xfId="0" applyFont="1" applyFill="1" applyBorder="1" applyAlignment="1" quotePrefix="1">
      <alignment horizontal="left" vertical="center" wrapText="1" indent="1"/>
    </xf>
    <xf numFmtId="0" fontId="3" fillId="33" borderId="56" xfId="0" applyFont="1" applyFill="1" applyBorder="1" applyAlignment="1" quotePrefix="1">
      <alignment horizontal="left" vertical="center" wrapText="1" indent="1"/>
    </xf>
    <xf numFmtId="0" fontId="3" fillId="33" borderId="47" xfId="0" applyFont="1" applyFill="1" applyBorder="1" applyAlignment="1" quotePrefix="1">
      <alignment horizontal="left" vertical="center" wrapText="1" indent="1"/>
    </xf>
    <xf numFmtId="0" fontId="36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7" fillId="50" borderId="63" xfId="0" applyFont="1" applyFill="1" applyBorder="1" applyAlignment="1">
      <alignment horizontal="left" vertical="center" wrapText="1"/>
    </xf>
    <xf numFmtId="0" fontId="7" fillId="50" borderId="6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6" xfId="0" applyFont="1" applyFill="1" applyBorder="1" applyAlignment="1">
      <alignment horizontal="center" vertical="center" wrapText="1"/>
    </xf>
    <xf numFmtId="0" fontId="36" fillId="38" borderId="17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0" fillId="0" borderId="51" xfId="0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showZeros="0" tabSelected="1" zoomScalePageLayoutView="0" workbookViewId="0" topLeftCell="A286">
      <selection activeCell="V258" sqref="V258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125" style="0" customWidth="1"/>
    <col min="7" max="7" width="11.00390625" style="0" customWidth="1"/>
    <col min="8" max="8" width="11.375" style="0" customWidth="1"/>
    <col min="9" max="9" width="10.75390625" style="0" customWidth="1"/>
    <col min="10" max="10" width="9.875" style="0" customWidth="1"/>
    <col min="11" max="11" width="10.75390625" style="0" customWidth="1"/>
    <col min="12" max="12" width="10.375" style="0" customWidth="1"/>
    <col min="13" max="13" width="8.25390625" style="0" customWidth="1"/>
    <col min="14" max="14" width="10.625" style="0" customWidth="1"/>
    <col min="15" max="15" width="7.25390625" style="0" customWidth="1"/>
    <col min="16" max="16" width="10.125" style="0" customWidth="1"/>
  </cols>
  <sheetData>
    <row r="1" ht="12.75">
      <c r="K1" s="300"/>
    </row>
    <row r="2" spans="1:15" s="2" customFormat="1" ht="12.75" customHeight="1">
      <c r="A2" s="24"/>
      <c r="B2" s="24"/>
      <c r="C2" s="24"/>
      <c r="D2" s="24"/>
      <c r="E2" s="24"/>
      <c r="F2" s="24"/>
      <c r="G2" s="24"/>
      <c r="H2" s="24"/>
      <c r="I2" s="24"/>
      <c r="J2" s="10" t="s">
        <v>118</v>
      </c>
      <c r="K2" s="11"/>
      <c r="L2" s="11"/>
      <c r="M2" s="3"/>
      <c r="N2" s="3"/>
      <c r="O2" s="3"/>
    </row>
    <row r="3" spans="1:15" s="2" customFormat="1" ht="14.25" customHeight="1">
      <c r="A3" s="24"/>
      <c r="B3" s="24"/>
      <c r="C3" s="24"/>
      <c r="D3" s="24"/>
      <c r="E3" s="24"/>
      <c r="F3" s="24"/>
      <c r="G3" s="24"/>
      <c r="H3" s="24"/>
      <c r="I3" s="24"/>
      <c r="J3" s="468" t="s">
        <v>173</v>
      </c>
      <c r="K3" s="469"/>
      <c r="L3" s="469"/>
      <c r="M3" s="3"/>
      <c r="N3" s="3"/>
      <c r="O3" s="3"/>
    </row>
    <row r="4" spans="1:15" s="2" customFormat="1" ht="13.5" customHeight="1">
      <c r="A4" s="24"/>
      <c r="B4" s="24"/>
      <c r="C4" s="24"/>
      <c r="D4" s="24"/>
      <c r="E4" s="24"/>
      <c r="F4" s="24"/>
      <c r="G4" s="24"/>
      <c r="H4" s="24"/>
      <c r="I4" s="24"/>
      <c r="J4" s="4" t="s">
        <v>47</v>
      </c>
      <c r="K4" s="4"/>
      <c r="L4" s="4"/>
      <c r="M4" s="3"/>
      <c r="N4" s="3"/>
      <c r="O4" s="3"/>
    </row>
    <row r="5" spans="1:15" s="2" customFormat="1" ht="14.25" customHeight="1">
      <c r="A5" s="24"/>
      <c r="B5" s="24"/>
      <c r="C5" s="24"/>
      <c r="D5" s="24"/>
      <c r="E5" s="24"/>
      <c r="F5" s="24"/>
      <c r="G5" s="24"/>
      <c r="H5" s="24"/>
      <c r="I5" s="24"/>
      <c r="J5" s="4" t="s">
        <v>197</v>
      </c>
      <c r="K5" s="4"/>
      <c r="L5" s="4"/>
      <c r="M5" s="3"/>
      <c r="N5" s="3"/>
      <c r="O5" s="3"/>
    </row>
    <row r="6" spans="1:15" s="2" customFormat="1" ht="6" customHeight="1">
      <c r="A6" s="205"/>
      <c r="B6" s="205"/>
      <c r="C6" s="205"/>
      <c r="D6" s="205"/>
      <c r="E6" s="205"/>
      <c r="F6" s="205"/>
      <c r="G6" s="205"/>
      <c r="H6" s="205"/>
      <c r="I6" s="205"/>
      <c r="J6" s="204"/>
      <c r="K6" s="204"/>
      <c r="L6" s="204"/>
      <c r="M6" s="205"/>
      <c r="N6" s="205"/>
      <c r="O6" s="205"/>
    </row>
    <row r="7" spans="1:15" s="2" customFormat="1" ht="14.25" customHeight="1" hidden="1">
      <c r="A7" s="205"/>
      <c r="B7" s="205"/>
      <c r="C7" s="205"/>
      <c r="D7" s="205"/>
      <c r="E7" s="205"/>
      <c r="F7" s="205"/>
      <c r="G7" s="205"/>
      <c r="H7" s="205"/>
      <c r="I7" s="205"/>
      <c r="J7" s="204"/>
      <c r="K7" s="204"/>
      <c r="L7" s="204"/>
      <c r="M7" s="205"/>
      <c r="N7" s="205"/>
      <c r="O7" s="205"/>
    </row>
    <row r="8" spans="1:15" s="2" customFormat="1" ht="15" customHeight="1">
      <c r="A8" s="470" t="s">
        <v>140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3"/>
      <c r="N8" s="3"/>
      <c r="O8" s="3"/>
    </row>
    <row r="9" spans="1:15" ht="2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6" ht="14.25" customHeight="1">
      <c r="A10" s="377" t="s">
        <v>48</v>
      </c>
      <c r="B10" s="378"/>
      <c r="C10" s="379"/>
      <c r="D10" s="380" t="s">
        <v>62</v>
      </c>
      <c r="E10" s="380"/>
      <c r="F10" s="380"/>
      <c r="G10" s="380"/>
      <c r="H10" s="381"/>
      <c r="I10" s="390" t="s">
        <v>63</v>
      </c>
      <c r="J10" s="390"/>
      <c r="K10" s="390" t="s">
        <v>64</v>
      </c>
      <c r="L10" s="390"/>
      <c r="M10" s="185"/>
      <c r="N10" s="182"/>
      <c r="O10" s="183"/>
      <c r="P10" s="129"/>
    </row>
    <row r="11" spans="1:16" ht="14.25" customHeight="1">
      <c r="A11" s="49" t="s">
        <v>23</v>
      </c>
      <c r="B11" s="49" t="s">
        <v>49</v>
      </c>
      <c r="C11" s="49" t="s">
        <v>50</v>
      </c>
      <c r="D11" s="382"/>
      <c r="E11" s="382"/>
      <c r="F11" s="382"/>
      <c r="G11" s="382"/>
      <c r="H11" s="383"/>
      <c r="I11" s="99" t="s">
        <v>51</v>
      </c>
      <c r="J11" s="99" t="s">
        <v>52</v>
      </c>
      <c r="K11" s="99" t="s">
        <v>51</v>
      </c>
      <c r="L11" s="138" t="s">
        <v>52</v>
      </c>
      <c r="M11" s="182"/>
      <c r="N11" s="182"/>
      <c r="O11" s="183"/>
      <c r="P11" s="129"/>
    </row>
    <row r="12" spans="1:16" ht="15" customHeight="1">
      <c r="A12" s="175" t="s">
        <v>1</v>
      </c>
      <c r="B12" s="176"/>
      <c r="C12" s="176"/>
      <c r="D12" s="394" t="s">
        <v>128</v>
      </c>
      <c r="E12" s="395"/>
      <c r="F12" s="395"/>
      <c r="G12" s="395"/>
      <c r="H12" s="396"/>
      <c r="I12" s="174"/>
      <c r="J12" s="174">
        <f>J13</f>
        <v>0</v>
      </c>
      <c r="K12" s="174">
        <f>K13</f>
        <v>0</v>
      </c>
      <c r="L12" s="238">
        <f>L13</f>
        <v>150000</v>
      </c>
      <c r="M12" s="202"/>
      <c r="N12" s="202"/>
      <c r="O12" s="183"/>
      <c r="P12" s="129"/>
    </row>
    <row r="13" spans="1:16" ht="15" customHeight="1">
      <c r="A13" s="178"/>
      <c r="B13" s="179" t="s">
        <v>127</v>
      </c>
      <c r="C13" s="178"/>
      <c r="D13" s="397" t="s">
        <v>129</v>
      </c>
      <c r="E13" s="398"/>
      <c r="F13" s="398"/>
      <c r="G13" s="398"/>
      <c r="H13" s="399"/>
      <c r="I13" s="177">
        <f>SUM(I14:I14)</f>
        <v>0</v>
      </c>
      <c r="J13" s="198">
        <f>SUM(J14:J14)</f>
        <v>0</v>
      </c>
      <c r="K13" s="198">
        <f>SUM(K14:K14)</f>
        <v>0</v>
      </c>
      <c r="L13" s="198">
        <f>SUM(L14:L14)</f>
        <v>150000</v>
      </c>
      <c r="M13" s="182"/>
      <c r="N13" s="182"/>
      <c r="O13" s="183"/>
      <c r="P13" s="129"/>
    </row>
    <row r="14" spans="1:16" ht="12.75">
      <c r="A14" s="190"/>
      <c r="B14" s="189"/>
      <c r="C14" s="166">
        <v>6050</v>
      </c>
      <c r="D14" s="410" t="s">
        <v>137</v>
      </c>
      <c r="E14" s="411"/>
      <c r="F14" s="411"/>
      <c r="G14" s="411"/>
      <c r="H14" s="412"/>
      <c r="I14" s="196"/>
      <c r="J14" s="197"/>
      <c r="K14" s="197"/>
      <c r="L14" s="197">
        <v>150000</v>
      </c>
      <c r="M14" s="182"/>
      <c r="N14" s="182"/>
      <c r="O14" s="183"/>
      <c r="P14" s="129"/>
    </row>
    <row r="15" spans="1:16" ht="15" customHeight="1">
      <c r="A15" s="175">
        <v>600</v>
      </c>
      <c r="B15" s="176"/>
      <c r="C15" s="176"/>
      <c r="D15" s="394" t="s">
        <v>124</v>
      </c>
      <c r="E15" s="395"/>
      <c r="F15" s="395"/>
      <c r="G15" s="395"/>
      <c r="H15" s="396"/>
      <c r="I15" s="174"/>
      <c r="J15" s="174"/>
      <c r="K15" s="174"/>
      <c r="L15" s="238">
        <f>L16</f>
        <v>630000</v>
      </c>
      <c r="M15" s="182"/>
      <c r="N15" s="202"/>
      <c r="O15" s="183"/>
      <c r="P15" s="184"/>
    </row>
    <row r="16" spans="1:16" ht="15" customHeight="1">
      <c r="A16" s="178"/>
      <c r="B16" s="179">
        <v>60016</v>
      </c>
      <c r="C16" s="178"/>
      <c r="D16" s="397" t="s">
        <v>126</v>
      </c>
      <c r="E16" s="398"/>
      <c r="F16" s="398"/>
      <c r="G16" s="398"/>
      <c r="H16" s="399"/>
      <c r="I16" s="177"/>
      <c r="J16" s="198"/>
      <c r="K16" s="198"/>
      <c r="L16" s="198">
        <f>SUM(L17:L18)</f>
        <v>630000</v>
      </c>
      <c r="M16" s="182"/>
      <c r="N16" s="202"/>
      <c r="O16" s="183"/>
      <c r="P16" s="129"/>
    </row>
    <row r="17" spans="1:16" ht="13.5" customHeight="1">
      <c r="A17" s="236"/>
      <c r="B17" s="235"/>
      <c r="C17" s="166">
        <v>6050</v>
      </c>
      <c r="D17" s="384" t="s">
        <v>137</v>
      </c>
      <c r="E17" s="385"/>
      <c r="F17" s="385"/>
      <c r="G17" s="385"/>
      <c r="H17" s="386"/>
      <c r="I17" s="269"/>
      <c r="J17" s="270"/>
      <c r="K17" s="270"/>
      <c r="L17" s="270">
        <v>130000</v>
      </c>
      <c r="M17" s="233"/>
      <c r="N17" s="233"/>
      <c r="O17" s="234"/>
      <c r="P17" s="129"/>
    </row>
    <row r="18" spans="1:16" ht="13.5" customHeight="1">
      <c r="A18" s="236"/>
      <c r="B18" s="299"/>
      <c r="C18" s="166">
        <v>6060</v>
      </c>
      <c r="D18" s="384" t="s">
        <v>172</v>
      </c>
      <c r="E18" s="385"/>
      <c r="F18" s="385"/>
      <c r="G18" s="385"/>
      <c r="H18" s="386"/>
      <c r="I18" s="269"/>
      <c r="J18" s="270"/>
      <c r="K18" s="270"/>
      <c r="L18" s="270">
        <v>500000</v>
      </c>
      <c r="M18" s="233"/>
      <c r="N18" s="233"/>
      <c r="O18" s="234"/>
      <c r="P18" s="129"/>
    </row>
    <row r="19" spans="1:16" ht="18" customHeight="1">
      <c r="A19" s="175">
        <v>700</v>
      </c>
      <c r="B19" s="176"/>
      <c r="C19" s="176"/>
      <c r="D19" s="394" t="s">
        <v>134</v>
      </c>
      <c r="E19" s="395"/>
      <c r="F19" s="395"/>
      <c r="G19" s="395"/>
      <c r="H19" s="396"/>
      <c r="I19" s="229"/>
      <c r="J19" s="229"/>
      <c r="K19" s="229">
        <f>K20</f>
        <v>973612</v>
      </c>
      <c r="L19" s="229">
        <f>L20</f>
        <v>29000</v>
      </c>
      <c r="M19" s="233"/>
      <c r="N19" s="233"/>
      <c r="O19" s="234"/>
      <c r="P19" s="129"/>
    </row>
    <row r="20" spans="1:16" ht="16.5" customHeight="1">
      <c r="A20" s="231"/>
      <c r="B20" s="232">
        <v>70005</v>
      </c>
      <c r="C20" s="231"/>
      <c r="D20" s="397" t="s">
        <v>135</v>
      </c>
      <c r="E20" s="398"/>
      <c r="F20" s="398"/>
      <c r="G20" s="398"/>
      <c r="H20" s="399"/>
      <c r="I20" s="230"/>
      <c r="J20" s="230"/>
      <c r="K20" s="230">
        <f>SUM(K21:K22)</f>
        <v>973612</v>
      </c>
      <c r="L20" s="230">
        <f>L21+L22</f>
        <v>29000</v>
      </c>
      <c r="M20" s="233"/>
      <c r="N20" s="233"/>
      <c r="O20" s="234"/>
      <c r="P20" s="129"/>
    </row>
    <row r="21" spans="1:16" ht="19.5" customHeight="1">
      <c r="A21" s="236"/>
      <c r="B21" s="299"/>
      <c r="C21" s="166">
        <v>4530</v>
      </c>
      <c r="D21" s="384" t="s">
        <v>195</v>
      </c>
      <c r="E21" s="385"/>
      <c r="F21" s="385"/>
      <c r="G21" s="385"/>
      <c r="H21" s="386"/>
      <c r="I21" s="269"/>
      <c r="J21" s="270"/>
      <c r="K21" s="270">
        <v>973612</v>
      </c>
      <c r="L21" s="270"/>
      <c r="M21" s="233"/>
      <c r="N21" s="233"/>
      <c r="O21" s="234"/>
      <c r="P21" s="129"/>
    </row>
    <row r="22" spans="1:16" ht="16.5" customHeight="1">
      <c r="A22" s="236"/>
      <c r="B22" s="299"/>
      <c r="C22" s="166">
        <v>6050</v>
      </c>
      <c r="D22" s="384" t="s">
        <v>200</v>
      </c>
      <c r="E22" s="385"/>
      <c r="F22" s="385"/>
      <c r="G22" s="385"/>
      <c r="H22" s="386"/>
      <c r="I22" s="242"/>
      <c r="J22" s="243"/>
      <c r="K22" s="243"/>
      <c r="L22" s="243">
        <v>29000</v>
      </c>
      <c r="M22" s="233"/>
      <c r="N22" s="233"/>
      <c r="O22" s="234"/>
      <c r="P22" s="129"/>
    </row>
    <row r="23" spans="1:16" ht="14.25" customHeight="1">
      <c r="A23" s="259">
        <v>750</v>
      </c>
      <c r="B23" s="260"/>
      <c r="C23" s="260"/>
      <c r="D23" s="394" t="s">
        <v>159</v>
      </c>
      <c r="E23" s="395"/>
      <c r="F23" s="395"/>
      <c r="G23" s="395"/>
      <c r="H23" s="396"/>
      <c r="I23" s="258">
        <f>I35+I41+I24</f>
        <v>19215</v>
      </c>
      <c r="J23" s="258">
        <f>J35+J41+J24</f>
        <v>0</v>
      </c>
      <c r="K23" s="258">
        <f>K35+K41+K24+K33</f>
        <v>122220</v>
      </c>
      <c r="L23" s="258">
        <f>L35+L41+L24</f>
        <v>0</v>
      </c>
      <c r="M23" s="233"/>
      <c r="N23" s="233"/>
      <c r="O23" s="234"/>
      <c r="P23" s="129"/>
    </row>
    <row r="24" spans="1:16" ht="30" customHeight="1">
      <c r="A24" s="262"/>
      <c r="B24" s="263">
        <v>75023</v>
      </c>
      <c r="C24" s="262"/>
      <c r="D24" s="397" t="s">
        <v>216</v>
      </c>
      <c r="E24" s="398"/>
      <c r="F24" s="398"/>
      <c r="G24" s="398"/>
      <c r="H24" s="399"/>
      <c r="I24" s="261">
        <f>SUM(I25:I32)</f>
        <v>8915</v>
      </c>
      <c r="J24" s="261">
        <f>SUM(J25:J32)</f>
        <v>0</v>
      </c>
      <c r="K24" s="261">
        <f>SUM(K25:K32)</f>
        <v>8920</v>
      </c>
      <c r="L24" s="261">
        <f>SUM(L25:L32)</f>
        <v>0</v>
      </c>
      <c r="M24" s="233"/>
      <c r="N24" s="233"/>
      <c r="O24" s="234"/>
      <c r="P24" s="129"/>
    </row>
    <row r="25" spans="1:16" ht="14.25" customHeight="1">
      <c r="A25" s="236"/>
      <c r="B25" s="299"/>
      <c r="C25" s="166">
        <v>4017</v>
      </c>
      <c r="D25" s="387" t="s">
        <v>149</v>
      </c>
      <c r="E25" s="388"/>
      <c r="F25" s="388"/>
      <c r="G25" s="388"/>
      <c r="H25" s="389"/>
      <c r="I25" s="269"/>
      <c r="J25" s="270"/>
      <c r="K25" s="270">
        <v>5960</v>
      </c>
      <c r="L25" s="270"/>
      <c r="M25" s="233"/>
      <c r="N25" s="233"/>
      <c r="O25" s="234"/>
      <c r="P25" s="129"/>
    </row>
    <row r="26" spans="1:16" ht="14.25" customHeight="1">
      <c r="A26" s="236"/>
      <c r="B26" s="299"/>
      <c r="C26" s="275">
        <v>4019</v>
      </c>
      <c r="D26" s="387" t="s">
        <v>149</v>
      </c>
      <c r="E26" s="388"/>
      <c r="F26" s="388"/>
      <c r="G26" s="388"/>
      <c r="H26" s="389"/>
      <c r="I26" s="277"/>
      <c r="J26" s="272"/>
      <c r="K26" s="272">
        <v>1490</v>
      </c>
      <c r="L26" s="272"/>
      <c r="M26" s="233"/>
      <c r="N26" s="233"/>
      <c r="O26" s="234"/>
      <c r="P26" s="129"/>
    </row>
    <row r="27" spans="1:16" ht="14.25" customHeight="1">
      <c r="A27" s="236"/>
      <c r="B27" s="299"/>
      <c r="C27" s="166">
        <v>4117</v>
      </c>
      <c r="D27" s="387" t="s">
        <v>130</v>
      </c>
      <c r="E27" s="388"/>
      <c r="F27" s="388"/>
      <c r="G27" s="388"/>
      <c r="H27" s="389"/>
      <c r="I27" s="269"/>
      <c r="J27" s="270"/>
      <c r="K27" s="270">
        <v>1025</v>
      </c>
      <c r="L27" s="270"/>
      <c r="M27" s="233"/>
      <c r="N27" s="233"/>
      <c r="O27" s="234"/>
      <c r="P27" s="129"/>
    </row>
    <row r="28" spans="1:16" ht="14.25" customHeight="1">
      <c r="A28" s="236"/>
      <c r="B28" s="299"/>
      <c r="C28" s="275">
        <v>4119</v>
      </c>
      <c r="D28" s="387" t="s">
        <v>130</v>
      </c>
      <c r="E28" s="388"/>
      <c r="F28" s="388"/>
      <c r="G28" s="388"/>
      <c r="H28" s="389"/>
      <c r="I28" s="277"/>
      <c r="J28" s="272"/>
      <c r="K28" s="272">
        <v>260</v>
      </c>
      <c r="L28" s="272"/>
      <c r="M28" s="233"/>
      <c r="N28" s="233"/>
      <c r="O28" s="234"/>
      <c r="P28" s="129"/>
    </row>
    <row r="29" spans="1:16" ht="27" customHeight="1">
      <c r="A29" s="236"/>
      <c r="B29" s="299"/>
      <c r="C29" s="166">
        <v>4127</v>
      </c>
      <c r="D29" s="384" t="s">
        <v>190</v>
      </c>
      <c r="E29" s="385"/>
      <c r="F29" s="385"/>
      <c r="G29" s="385"/>
      <c r="H29" s="386"/>
      <c r="I29" s="269"/>
      <c r="J29" s="270"/>
      <c r="K29" s="270">
        <v>147</v>
      </c>
      <c r="L29" s="270"/>
      <c r="M29" s="233"/>
      <c r="N29" s="233"/>
      <c r="O29" s="234"/>
      <c r="P29" s="129"/>
    </row>
    <row r="30" spans="1:16" ht="26.25" customHeight="1">
      <c r="A30" s="236"/>
      <c r="B30" s="299"/>
      <c r="C30" s="275">
        <v>4129</v>
      </c>
      <c r="D30" s="384" t="s">
        <v>190</v>
      </c>
      <c r="E30" s="385"/>
      <c r="F30" s="385"/>
      <c r="G30" s="385"/>
      <c r="H30" s="386"/>
      <c r="I30" s="277"/>
      <c r="J30" s="272"/>
      <c r="K30" s="272">
        <v>38</v>
      </c>
      <c r="L30" s="272"/>
      <c r="M30" s="233"/>
      <c r="N30" s="233"/>
      <c r="O30" s="234"/>
      <c r="P30" s="129"/>
    </row>
    <row r="31" spans="1:16" ht="14.25" customHeight="1">
      <c r="A31" s="236"/>
      <c r="B31" s="299"/>
      <c r="C31" s="166">
        <v>4217</v>
      </c>
      <c r="D31" s="387" t="s">
        <v>154</v>
      </c>
      <c r="E31" s="388"/>
      <c r="F31" s="388"/>
      <c r="G31" s="388"/>
      <c r="H31" s="389"/>
      <c r="I31" s="269">
        <v>7132</v>
      </c>
      <c r="J31" s="270"/>
      <c r="K31" s="270"/>
      <c r="L31" s="270"/>
      <c r="M31" s="233"/>
      <c r="N31" s="233"/>
      <c r="O31" s="234"/>
      <c r="P31" s="129"/>
    </row>
    <row r="32" spans="1:16" ht="14.25" customHeight="1">
      <c r="A32" s="236"/>
      <c r="B32" s="299"/>
      <c r="C32" s="275">
        <v>4219</v>
      </c>
      <c r="D32" s="387" t="s">
        <v>154</v>
      </c>
      <c r="E32" s="388"/>
      <c r="F32" s="388"/>
      <c r="G32" s="388"/>
      <c r="H32" s="389"/>
      <c r="I32" s="277">
        <v>1783</v>
      </c>
      <c r="J32" s="272"/>
      <c r="K32" s="272"/>
      <c r="L32" s="272"/>
      <c r="M32" s="233"/>
      <c r="N32" s="233"/>
      <c r="O32" s="234"/>
      <c r="P32" s="129"/>
    </row>
    <row r="33" spans="1:16" ht="14.25" customHeight="1">
      <c r="A33" s="262"/>
      <c r="B33" s="263">
        <v>75075</v>
      </c>
      <c r="C33" s="262"/>
      <c r="D33" s="397" t="s">
        <v>227</v>
      </c>
      <c r="E33" s="398"/>
      <c r="F33" s="398"/>
      <c r="G33" s="398"/>
      <c r="H33" s="399"/>
      <c r="I33" s="261"/>
      <c r="J33" s="261">
        <f>SUM(J35:J35)</f>
        <v>0</v>
      </c>
      <c r="K33" s="261">
        <f>K34</f>
        <v>3000</v>
      </c>
      <c r="L33" s="261"/>
      <c r="M33" s="233"/>
      <c r="N33" s="233"/>
      <c r="O33" s="234"/>
      <c r="P33" s="129"/>
    </row>
    <row r="34" spans="1:16" ht="14.25" customHeight="1">
      <c r="A34" s="303"/>
      <c r="B34" s="304"/>
      <c r="C34" s="166">
        <v>4170</v>
      </c>
      <c r="D34" s="384" t="s">
        <v>158</v>
      </c>
      <c r="E34" s="385"/>
      <c r="F34" s="385"/>
      <c r="G34" s="385"/>
      <c r="H34" s="386"/>
      <c r="I34" s="306"/>
      <c r="J34" s="306"/>
      <c r="K34" s="306">
        <v>3000</v>
      </c>
      <c r="L34" s="306"/>
      <c r="M34" s="233"/>
      <c r="N34" s="233"/>
      <c r="O34" s="234"/>
      <c r="P34" s="129"/>
    </row>
    <row r="35" spans="1:16" ht="14.25" customHeight="1">
      <c r="A35" s="262"/>
      <c r="B35" s="263">
        <v>75085</v>
      </c>
      <c r="C35" s="262"/>
      <c r="D35" s="397" t="s">
        <v>193</v>
      </c>
      <c r="E35" s="398"/>
      <c r="F35" s="398"/>
      <c r="G35" s="398"/>
      <c r="H35" s="399"/>
      <c r="I35" s="261">
        <f>I36</f>
        <v>10300</v>
      </c>
      <c r="J35" s="261">
        <f>SUM(J37:J37)</f>
        <v>0</v>
      </c>
      <c r="K35" s="261">
        <f>SUM(K36:K38)</f>
        <v>50300</v>
      </c>
      <c r="L35" s="261"/>
      <c r="M35" s="233"/>
      <c r="N35" s="233"/>
      <c r="O35" s="234"/>
      <c r="P35" s="129"/>
    </row>
    <row r="36" spans="1:16" ht="14.25" customHeight="1">
      <c r="A36" s="303"/>
      <c r="B36" s="304"/>
      <c r="C36" s="305">
        <v>4040</v>
      </c>
      <c r="D36" s="413" t="s">
        <v>201</v>
      </c>
      <c r="E36" s="406"/>
      <c r="F36" s="406"/>
      <c r="G36" s="406"/>
      <c r="H36" s="407"/>
      <c r="I36" s="306">
        <v>10300</v>
      </c>
      <c r="J36" s="306"/>
      <c r="K36" s="306"/>
      <c r="L36" s="306"/>
      <c r="M36" s="233"/>
      <c r="N36" s="233"/>
      <c r="O36" s="234"/>
      <c r="P36" s="129"/>
    </row>
    <row r="37" spans="1:16" ht="24.75" customHeight="1">
      <c r="A37" s="299"/>
      <c r="B37" s="299"/>
      <c r="C37" s="227">
        <v>4140</v>
      </c>
      <c r="D37" s="391" t="s">
        <v>194</v>
      </c>
      <c r="E37" s="392"/>
      <c r="F37" s="392"/>
      <c r="G37" s="392"/>
      <c r="H37" s="393"/>
      <c r="I37" s="242"/>
      <c r="J37" s="243"/>
      <c r="K37" s="243">
        <v>40000</v>
      </c>
      <c r="L37" s="243"/>
      <c r="M37" s="233"/>
      <c r="N37" s="233"/>
      <c r="O37" s="234"/>
      <c r="P37" s="129"/>
    </row>
    <row r="38" spans="1:16" ht="27" customHeight="1">
      <c r="A38" s="282"/>
      <c r="B38" s="282"/>
      <c r="C38" s="225">
        <v>4170</v>
      </c>
      <c r="D38" s="410" t="s">
        <v>158</v>
      </c>
      <c r="E38" s="411"/>
      <c r="F38" s="411"/>
      <c r="G38" s="411"/>
      <c r="H38" s="412"/>
      <c r="I38" s="337"/>
      <c r="J38" s="271"/>
      <c r="K38" s="271">
        <v>10300</v>
      </c>
      <c r="L38" s="271"/>
      <c r="M38" s="233"/>
      <c r="N38" s="233"/>
      <c r="O38" s="234"/>
      <c r="P38" s="129"/>
    </row>
    <row r="39" spans="1:16" ht="15" customHeight="1">
      <c r="A39" s="377" t="s">
        <v>48</v>
      </c>
      <c r="B39" s="378"/>
      <c r="C39" s="379"/>
      <c r="D39" s="380" t="s">
        <v>62</v>
      </c>
      <c r="E39" s="380"/>
      <c r="F39" s="380"/>
      <c r="G39" s="380"/>
      <c r="H39" s="381"/>
      <c r="I39" s="390" t="s">
        <v>63</v>
      </c>
      <c r="J39" s="390"/>
      <c r="K39" s="390" t="s">
        <v>64</v>
      </c>
      <c r="L39" s="390"/>
      <c r="M39" s="233"/>
      <c r="N39" s="233"/>
      <c r="O39" s="234"/>
      <c r="P39" s="129"/>
    </row>
    <row r="40" spans="1:16" ht="16.5" customHeight="1">
      <c r="A40" s="309" t="s">
        <v>23</v>
      </c>
      <c r="B40" s="309" t="s">
        <v>49</v>
      </c>
      <c r="C40" s="309" t="s">
        <v>50</v>
      </c>
      <c r="D40" s="382"/>
      <c r="E40" s="382"/>
      <c r="F40" s="382"/>
      <c r="G40" s="382"/>
      <c r="H40" s="383"/>
      <c r="I40" s="99" t="s">
        <v>51</v>
      </c>
      <c r="J40" s="99" t="s">
        <v>52</v>
      </c>
      <c r="K40" s="99" t="s">
        <v>51</v>
      </c>
      <c r="L40" s="138" t="s">
        <v>52</v>
      </c>
      <c r="M40" s="233"/>
      <c r="N40" s="233"/>
      <c r="O40" s="234"/>
      <c r="P40" s="129"/>
    </row>
    <row r="41" spans="1:16" ht="14.25" customHeight="1">
      <c r="A41" s="262"/>
      <c r="B41" s="263">
        <v>75095</v>
      </c>
      <c r="C41" s="262"/>
      <c r="D41" s="397" t="s">
        <v>146</v>
      </c>
      <c r="E41" s="398"/>
      <c r="F41" s="398"/>
      <c r="G41" s="398"/>
      <c r="H41" s="399"/>
      <c r="I41" s="261">
        <f>I42</f>
        <v>0</v>
      </c>
      <c r="J41" s="261">
        <f>SUM(J42:J42)</f>
        <v>0</v>
      </c>
      <c r="K41" s="261">
        <f>SUM(K42:K42)</f>
        <v>60000</v>
      </c>
      <c r="L41" s="261"/>
      <c r="M41" s="233"/>
      <c r="N41" s="233"/>
      <c r="O41" s="234"/>
      <c r="P41" s="129"/>
    </row>
    <row r="42" spans="1:16" ht="14.25" customHeight="1">
      <c r="A42" s="236"/>
      <c r="B42" s="273"/>
      <c r="C42" s="227">
        <v>4430</v>
      </c>
      <c r="D42" s="490" t="s">
        <v>192</v>
      </c>
      <c r="E42" s="491"/>
      <c r="F42" s="491"/>
      <c r="G42" s="491"/>
      <c r="H42" s="492"/>
      <c r="I42" s="196"/>
      <c r="J42" s="197"/>
      <c r="K42" s="197">
        <v>60000</v>
      </c>
      <c r="L42" s="197"/>
      <c r="M42" s="233"/>
      <c r="N42" s="233"/>
      <c r="O42" s="234"/>
      <c r="P42" s="129"/>
    </row>
    <row r="43" spans="1:16" ht="29.25" customHeight="1">
      <c r="A43" s="259">
        <v>751</v>
      </c>
      <c r="B43" s="260"/>
      <c r="C43" s="260"/>
      <c r="D43" s="394" t="s">
        <v>234</v>
      </c>
      <c r="E43" s="395"/>
      <c r="F43" s="395"/>
      <c r="G43" s="395"/>
      <c r="H43" s="396"/>
      <c r="I43" s="258"/>
      <c r="J43" s="258"/>
      <c r="K43" s="258">
        <f>K44</f>
        <v>91267</v>
      </c>
      <c r="L43" s="258"/>
      <c r="M43" s="233"/>
      <c r="N43" s="233"/>
      <c r="O43" s="234"/>
      <c r="P43" s="129"/>
    </row>
    <row r="44" spans="1:16" ht="14.25" customHeight="1">
      <c r="A44" s="262"/>
      <c r="B44" s="263">
        <v>75113</v>
      </c>
      <c r="C44" s="262"/>
      <c r="D44" s="397" t="s">
        <v>235</v>
      </c>
      <c r="E44" s="398"/>
      <c r="F44" s="398"/>
      <c r="G44" s="398"/>
      <c r="H44" s="399"/>
      <c r="I44" s="261"/>
      <c r="J44" s="261"/>
      <c r="K44" s="261">
        <f>SUM(K45:K54)</f>
        <v>91267</v>
      </c>
      <c r="L44" s="261">
        <f>SUM(L45:L51)</f>
        <v>0</v>
      </c>
      <c r="M44" s="233"/>
      <c r="N44" s="233"/>
      <c r="O44" s="234"/>
      <c r="P44" s="129"/>
    </row>
    <row r="45" spans="1:15" ht="14.25" customHeight="1">
      <c r="A45" s="299"/>
      <c r="B45" s="299"/>
      <c r="C45" s="166">
        <v>4110</v>
      </c>
      <c r="D45" s="387" t="s">
        <v>237</v>
      </c>
      <c r="E45" s="388"/>
      <c r="F45" s="388"/>
      <c r="G45" s="388"/>
      <c r="H45" s="389"/>
      <c r="I45" s="270"/>
      <c r="J45" s="270"/>
      <c r="K45" s="270">
        <v>1658</v>
      </c>
      <c r="L45" s="270"/>
      <c r="M45" s="233"/>
      <c r="N45" s="233"/>
      <c r="O45" s="234"/>
    </row>
    <row r="46" spans="1:16" ht="14.25" customHeight="1">
      <c r="A46" s="350"/>
      <c r="B46" s="350"/>
      <c r="C46" s="166">
        <v>4110</v>
      </c>
      <c r="D46" s="387" t="s">
        <v>130</v>
      </c>
      <c r="E46" s="388"/>
      <c r="F46" s="388"/>
      <c r="G46" s="388"/>
      <c r="H46" s="389"/>
      <c r="I46" s="270"/>
      <c r="J46" s="270"/>
      <c r="K46" s="270">
        <v>9350</v>
      </c>
      <c r="L46" s="270"/>
      <c r="M46" s="233"/>
      <c r="N46" s="233"/>
      <c r="O46" s="234"/>
      <c r="P46" s="184"/>
    </row>
    <row r="47" spans="1:16" ht="27.75" customHeight="1">
      <c r="A47" s="299"/>
      <c r="B47" s="299"/>
      <c r="C47" s="166">
        <v>4120</v>
      </c>
      <c r="D47" s="384" t="s">
        <v>238</v>
      </c>
      <c r="E47" s="385"/>
      <c r="F47" s="385"/>
      <c r="G47" s="385"/>
      <c r="H47" s="386"/>
      <c r="I47" s="270"/>
      <c r="J47" s="270"/>
      <c r="K47" s="270">
        <v>236</v>
      </c>
      <c r="L47" s="270"/>
      <c r="M47" s="233"/>
      <c r="N47" s="233"/>
      <c r="O47" s="234"/>
      <c r="P47" s="184"/>
    </row>
    <row r="48" spans="1:16" ht="27.75" customHeight="1">
      <c r="A48" s="350"/>
      <c r="B48" s="350"/>
      <c r="C48" s="166">
        <v>4120</v>
      </c>
      <c r="D48" s="384" t="s">
        <v>190</v>
      </c>
      <c r="E48" s="385"/>
      <c r="F48" s="385"/>
      <c r="G48" s="385"/>
      <c r="H48" s="386"/>
      <c r="I48" s="270"/>
      <c r="J48" s="270"/>
      <c r="K48" s="270">
        <v>1350</v>
      </c>
      <c r="L48" s="270"/>
      <c r="M48" s="233"/>
      <c r="N48" s="233"/>
      <c r="O48" s="234"/>
      <c r="P48" s="184"/>
    </row>
    <row r="49" spans="1:16" ht="14.25" customHeight="1">
      <c r="A49" s="299"/>
      <c r="B49" s="299"/>
      <c r="C49" s="166">
        <v>4170</v>
      </c>
      <c r="D49" s="384" t="s">
        <v>239</v>
      </c>
      <c r="E49" s="385"/>
      <c r="F49" s="385"/>
      <c r="G49" s="385"/>
      <c r="H49" s="386"/>
      <c r="I49" s="270"/>
      <c r="J49" s="270"/>
      <c r="K49" s="270">
        <v>9645</v>
      </c>
      <c r="L49" s="270"/>
      <c r="M49" s="233"/>
      <c r="N49" s="233"/>
      <c r="O49" s="234"/>
      <c r="P49" s="129"/>
    </row>
    <row r="50" spans="1:16" ht="14.25" customHeight="1">
      <c r="A50" s="353"/>
      <c r="B50" s="350"/>
      <c r="C50" s="166">
        <v>4170</v>
      </c>
      <c r="D50" s="384" t="s">
        <v>158</v>
      </c>
      <c r="E50" s="385"/>
      <c r="F50" s="385"/>
      <c r="G50" s="385"/>
      <c r="H50" s="386"/>
      <c r="I50" s="270"/>
      <c r="J50" s="270"/>
      <c r="K50" s="270">
        <v>54300</v>
      </c>
      <c r="L50" s="270"/>
      <c r="M50" s="233"/>
      <c r="N50" s="233"/>
      <c r="O50" s="234"/>
      <c r="P50" s="129"/>
    </row>
    <row r="51" spans="1:16" ht="14.25" customHeight="1">
      <c r="A51" s="236"/>
      <c r="B51" s="299"/>
      <c r="C51" s="166">
        <v>4210</v>
      </c>
      <c r="D51" s="387" t="s">
        <v>240</v>
      </c>
      <c r="E51" s="388"/>
      <c r="F51" s="388"/>
      <c r="G51" s="388"/>
      <c r="H51" s="389"/>
      <c r="I51" s="269"/>
      <c r="J51" s="270"/>
      <c r="K51" s="270">
        <v>8398</v>
      </c>
      <c r="L51" s="270"/>
      <c r="M51" s="233"/>
      <c r="N51" s="233"/>
      <c r="O51" s="234"/>
      <c r="P51" s="184"/>
    </row>
    <row r="52" spans="1:16" ht="14.25" customHeight="1">
      <c r="A52" s="353"/>
      <c r="B52" s="350"/>
      <c r="C52" s="166">
        <v>4210</v>
      </c>
      <c r="D52" s="387" t="s">
        <v>154</v>
      </c>
      <c r="E52" s="388"/>
      <c r="F52" s="388"/>
      <c r="G52" s="388"/>
      <c r="H52" s="389"/>
      <c r="I52" s="269"/>
      <c r="J52" s="270"/>
      <c r="K52" s="270">
        <v>500</v>
      </c>
      <c r="L52" s="270"/>
      <c r="M52" s="233"/>
      <c r="N52" s="233"/>
      <c r="O52" s="234"/>
      <c r="P52" s="129"/>
    </row>
    <row r="53" spans="1:16" ht="14.25" customHeight="1">
      <c r="A53" s="236"/>
      <c r="B53" s="299"/>
      <c r="C53" s="166">
        <v>4300</v>
      </c>
      <c r="D53" s="384" t="s">
        <v>241</v>
      </c>
      <c r="E53" s="385"/>
      <c r="F53" s="385"/>
      <c r="G53" s="385"/>
      <c r="H53" s="386"/>
      <c r="I53" s="269"/>
      <c r="J53" s="270"/>
      <c r="K53" s="270">
        <v>5330</v>
      </c>
      <c r="L53" s="270"/>
      <c r="M53" s="233"/>
      <c r="N53" s="233"/>
      <c r="O53" s="234"/>
      <c r="P53" s="184"/>
    </row>
    <row r="54" spans="1:16" ht="14.25" customHeight="1">
      <c r="A54" s="236"/>
      <c r="B54" s="299"/>
      <c r="C54" s="225">
        <v>4300</v>
      </c>
      <c r="D54" s="410" t="s">
        <v>168</v>
      </c>
      <c r="E54" s="411"/>
      <c r="F54" s="411"/>
      <c r="G54" s="411"/>
      <c r="H54" s="412"/>
      <c r="I54" s="337"/>
      <c r="J54" s="271"/>
      <c r="K54" s="271">
        <v>500</v>
      </c>
      <c r="L54" s="271"/>
      <c r="M54" s="233"/>
      <c r="N54" s="233"/>
      <c r="O54" s="234"/>
      <c r="P54" s="184"/>
    </row>
    <row r="55" spans="1:16" ht="18" customHeight="1">
      <c r="A55" s="259">
        <v>801</v>
      </c>
      <c r="B55" s="260"/>
      <c r="C55" s="260"/>
      <c r="D55" s="394" t="s">
        <v>132</v>
      </c>
      <c r="E55" s="395"/>
      <c r="F55" s="395"/>
      <c r="G55" s="395"/>
      <c r="H55" s="396"/>
      <c r="I55" s="258">
        <f>I61+I65+I76+I86+I90+I98+I107+I114+I135+I137+I139+I141+I56+I121</f>
        <v>3780</v>
      </c>
      <c r="J55" s="258">
        <f>J61+J65+J76+J86+J90+J98+J107+J114+J135+J137+J139+J141</f>
        <v>0</v>
      </c>
      <c r="K55" s="258">
        <f>K61+K65+K76+K86+K90+K98+K107+K114+K135+K137+K139+K141+K56+K121</f>
        <v>2417694</v>
      </c>
      <c r="L55" s="258">
        <f>L61+L65+L76+L86+L90+L98+L107+L114+L135+L137+L139+L141+L56</f>
        <v>305000</v>
      </c>
      <c r="M55" s="203"/>
      <c r="N55" s="234"/>
      <c r="O55" s="234"/>
      <c r="P55" s="129"/>
    </row>
    <row r="56" spans="1:16" ht="15" customHeight="1">
      <c r="A56" s="262"/>
      <c r="B56" s="263">
        <v>80101</v>
      </c>
      <c r="C56" s="262"/>
      <c r="D56" s="397" t="s">
        <v>215</v>
      </c>
      <c r="E56" s="398"/>
      <c r="F56" s="398"/>
      <c r="G56" s="398"/>
      <c r="H56" s="399"/>
      <c r="I56" s="261"/>
      <c r="J56" s="261"/>
      <c r="K56" s="261">
        <f>SUM(K57:K60)</f>
        <v>737424</v>
      </c>
      <c r="L56" s="261">
        <f>SUM(L57:L60)</f>
        <v>305000</v>
      </c>
      <c r="M56" s="203"/>
      <c r="N56" s="234"/>
      <c r="O56" s="234"/>
      <c r="P56" s="129"/>
    </row>
    <row r="57" spans="1:16" ht="15" customHeight="1">
      <c r="A57" s="299"/>
      <c r="B57" s="299"/>
      <c r="C57" s="166">
        <v>4260</v>
      </c>
      <c r="D57" s="400" t="s">
        <v>160</v>
      </c>
      <c r="E57" s="401"/>
      <c r="F57" s="401"/>
      <c r="G57" s="401"/>
      <c r="H57" s="402"/>
      <c r="I57" s="270"/>
      <c r="J57" s="270"/>
      <c r="K57" s="270">
        <v>309424</v>
      </c>
      <c r="L57" s="270"/>
      <c r="M57" s="203"/>
      <c r="N57" s="234"/>
      <c r="O57" s="234"/>
      <c r="P57" s="129"/>
    </row>
    <row r="58" spans="1:16" ht="15" customHeight="1">
      <c r="A58" s="299"/>
      <c r="B58" s="299"/>
      <c r="C58" s="166">
        <v>4300</v>
      </c>
      <c r="D58" s="384" t="s">
        <v>168</v>
      </c>
      <c r="E58" s="385"/>
      <c r="F58" s="385"/>
      <c r="G58" s="385"/>
      <c r="H58" s="386"/>
      <c r="I58" s="270"/>
      <c r="J58" s="270"/>
      <c r="K58" s="270">
        <v>400000</v>
      </c>
      <c r="L58" s="270"/>
      <c r="M58" s="203"/>
      <c r="N58" s="234"/>
      <c r="O58" s="234"/>
      <c r="P58" s="129"/>
    </row>
    <row r="59" spans="1:16" ht="15" customHeight="1">
      <c r="A59" s="299"/>
      <c r="B59" s="299"/>
      <c r="C59" s="166">
        <v>4520</v>
      </c>
      <c r="D59" s="384" t="s">
        <v>202</v>
      </c>
      <c r="E59" s="385"/>
      <c r="F59" s="385"/>
      <c r="G59" s="385"/>
      <c r="H59" s="386"/>
      <c r="I59" s="270"/>
      <c r="J59" s="270"/>
      <c r="K59" s="270">
        <v>28000</v>
      </c>
      <c r="L59" s="270"/>
      <c r="M59" s="203"/>
      <c r="N59" s="234"/>
      <c r="O59" s="234"/>
      <c r="P59" s="129"/>
    </row>
    <row r="60" spans="1:16" ht="15" customHeight="1">
      <c r="A60" s="299"/>
      <c r="B60" s="299"/>
      <c r="C60" s="227">
        <v>6060</v>
      </c>
      <c r="D60" s="391" t="s">
        <v>166</v>
      </c>
      <c r="E60" s="392"/>
      <c r="F60" s="392"/>
      <c r="G60" s="392"/>
      <c r="H60" s="393"/>
      <c r="I60" s="242"/>
      <c r="J60" s="243"/>
      <c r="K60" s="243"/>
      <c r="L60" s="243">
        <v>305000</v>
      </c>
      <c r="M60" s="203"/>
      <c r="N60" s="234"/>
      <c r="O60" s="234"/>
      <c r="P60" s="129"/>
    </row>
    <row r="61" spans="1:16" ht="31.5" customHeight="1">
      <c r="A61" s="262"/>
      <c r="B61" s="263">
        <v>80101</v>
      </c>
      <c r="C61" s="262"/>
      <c r="D61" s="397" t="s">
        <v>185</v>
      </c>
      <c r="E61" s="408"/>
      <c r="F61" s="408"/>
      <c r="G61" s="408"/>
      <c r="H61" s="409"/>
      <c r="I61" s="261"/>
      <c r="J61" s="261"/>
      <c r="K61" s="261">
        <f>SUM(K62:K64)</f>
        <v>4974</v>
      </c>
      <c r="L61" s="261"/>
      <c r="M61" s="203"/>
      <c r="N61" s="234"/>
      <c r="O61" s="234"/>
      <c r="P61" s="129"/>
    </row>
    <row r="62" spans="1:16" ht="12.75" customHeight="1">
      <c r="A62" s="299"/>
      <c r="B62" s="299"/>
      <c r="C62" s="166">
        <v>4111</v>
      </c>
      <c r="D62" s="387" t="s">
        <v>130</v>
      </c>
      <c r="E62" s="388"/>
      <c r="F62" s="388"/>
      <c r="G62" s="388"/>
      <c r="H62" s="389"/>
      <c r="I62" s="270"/>
      <c r="J62" s="270"/>
      <c r="K62" s="270">
        <v>600</v>
      </c>
      <c r="L62" s="270"/>
      <c r="M62" s="203"/>
      <c r="N62" s="234"/>
      <c r="O62" s="234"/>
      <c r="P62" s="129"/>
    </row>
    <row r="63" spans="1:16" ht="23.25" customHeight="1">
      <c r="A63" s="299"/>
      <c r="B63" s="299"/>
      <c r="C63" s="166">
        <v>4121</v>
      </c>
      <c r="D63" s="384" t="s">
        <v>190</v>
      </c>
      <c r="E63" s="385"/>
      <c r="F63" s="385"/>
      <c r="G63" s="385"/>
      <c r="H63" s="386"/>
      <c r="I63" s="270"/>
      <c r="J63" s="270"/>
      <c r="K63" s="270">
        <v>100</v>
      </c>
      <c r="L63" s="270"/>
      <c r="M63" s="203"/>
      <c r="N63" s="234"/>
      <c r="O63" s="234"/>
      <c r="P63" s="129"/>
    </row>
    <row r="64" spans="1:16" ht="12.75" customHeight="1">
      <c r="A64" s="299"/>
      <c r="B64" s="299"/>
      <c r="C64" s="166">
        <v>4171</v>
      </c>
      <c r="D64" s="384" t="s">
        <v>158</v>
      </c>
      <c r="E64" s="385"/>
      <c r="F64" s="385"/>
      <c r="G64" s="385"/>
      <c r="H64" s="386"/>
      <c r="I64" s="272"/>
      <c r="J64" s="272"/>
      <c r="K64" s="272">
        <v>4274</v>
      </c>
      <c r="L64" s="272"/>
      <c r="M64" s="203"/>
      <c r="N64" s="234"/>
      <c r="O64" s="234"/>
      <c r="P64" s="129"/>
    </row>
    <row r="65" spans="1:16" ht="41.25" customHeight="1">
      <c r="A65" s="262"/>
      <c r="B65" s="263">
        <v>80101</v>
      </c>
      <c r="C65" s="262"/>
      <c r="D65" s="397" t="s">
        <v>187</v>
      </c>
      <c r="E65" s="398"/>
      <c r="F65" s="398"/>
      <c r="G65" s="398"/>
      <c r="H65" s="399"/>
      <c r="I65" s="261">
        <f>I69+I71</f>
        <v>0</v>
      </c>
      <c r="J65" s="261"/>
      <c r="K65" s="261">
        <f>SUM(K66:K72)</f>
        <v>44210</v>
      </c>
      <c r="L65" s="261"/>
      <c r="M65" s="203"/>
      <c r="N65" s="234"/>
      <c r="O65" s="234"/>
      <c r="P65" s="129"/>
    </row>
    <row r="66" spans="1:16" ht="12.75" customHeight="1">
      <c r="A66" s="351"/>
      <c r="B66" s="351"/>
      <c r="C66" s="166">
        <v>4111</v>
      </c>
      <c r="D66" s="387" t="s">
        <v>130</v>
      </c>
      <c r="E66" s="388"/>
      <c r="F66" s="388"/>
      <c r="G66" s="388"/>
      <c r="H66" s="389"/>
      <c r="I66" s="270"/>
      <c r="J66" s="270"/>
      <c r="K66" s="270">
        <v>619</v>
      </c>
      <c r="L66" s="270"/>
      <c r="M66" s="203"/>
      <c r="N66" s="234"/>
      <c r="O66" s="234"/>
      <c r="P66" s="129"/>
    </row>
    <row r="67" spans="1:16" ht="24.75" customHeight="1">
      <c r="A67" s="350"/>
      <c r="B67" s="350"/>
      <c r="C67" s="166">
        <v>4121</v>
      </c>
      <c r="D67" s="384" t="s">
        <v>190</v>
      </c>
      <c r="E67" s="385"/>
      <c r="F67" s="385"/>
      <c r="G67" s="385"/>
      <c r="H67" s="386"/>
      <c r="I67" s="270"/>
      <c r="J67" s="270"/>
      <c r="K67" s="270">
        <v>88</v>
      </c>
      <c r="L67" s="270"/>
      <c r="M67" s="203"/>
      <c r="N67" s="234"/>
      <c r="O67" s="234"/>
      <c r="P67" s="129"/>
    </row>
    <row r="68" spans="1:16" ht="12.75" customHeight="1">
      <c r="A68" s="350"/>
      <c r="B68" s="350"/>
      <c r="C68" s="166">
        <v>4171</v>
      </c>
      <c r="D68" s="384" t="s">
        <v>158</v>
      </c>
      <c r="E68" s="385"/>
      <c r="F68" s="385"/>
      <c r="G68" s="385"/>
      <c r="H68" s="386"/>
      <c r="I68" s="272"/>
      <c r="J68" s="272"/>
      <c r="K68" s="272">
        <v>895</v>
      </c>
      <c r="L68" s="272"/>
      <c r="M68" s="203"/>
      <c r="N68" s="234"/>
      <c r="O68" s="234"/>
      <c r="P68" s="129"/>
    </row>
    <row r="69" spans="1:16" ht="12.75" customHeight="1">
      <c r="A69" s="350"/>
      <c r="B69" s="350"/>
      <c r="C69" s="166">
        <v>4211</v>
      </c>
      <c r="D69" s="387" t="s">
        <v>154</v>
      </c>
      <c r="E69" s="388"/>
      <c r="F69" s="388"/>
      <c r="G69" s="388"/>
      <c r="H69" s="389"/>
      <c r="I69" s="272"/>
      <c r="J69" s="272"/>
      <c r="K69" s="272">
        <v>19663</v>
      </c>
      <c r="L69" s="272"/>
      <c r="M69" s="203"/>
      <c r="N69" s="234"/>
      <c r="O69" s="234"/>
      <c r="P69" s="129"/>
    </row>
    <row r="70" spans="1:16" ht="12.75" customHeight="1">
      <c r="A70" s="350"/>
      <c r="B70" s="350"/>
      <c r="C70" s="275">
        <v>4241</v>
      </c>
      <c r="D70" s="384" t="s">
        <v>184</v>
      </c>
      <c r="E70" s="385"/>
      <c r="F70" s="385"/>
      <c r="G70" s="385"/>
      <c r="H70" s="386"/>
      <c r="I70" s="272"/>
      <c r="J70" s="272"/>
      <c r="K70" s="272">
        <v>12000</v>
      </c>
      <c r="L70" s="272"/>
      <c r="M70" s="203"/>
      <c r="N70" s="234"/>
      <c r="O70" s="234"/>
      <c r="P70" s="129"/>
    </row>
    <row r="71" spans="1:16" ht="12.75" customHeight="1">
      <c r="A71" s="350"/>
      <c r="B71" s="350"/>
      <c r="C71" s="275">
        <v>4301</v>
      </c>
      <c r="D71" s="384" t="s">
        <v>168</v>
      </c>
      <c r="E71" s="385"/>
      <c r="F71" s="385"/>
      <c r="G71" s="385"/>
      <c r="H71" s="386"/>
      <c r="I71" s="272"/>
      <c r="J71" s="272"/>
      <c r="K71" s="272">
        <v>2643</v>
      </c>
      <c r="L71" s="272"/>
      <c r="M71" s="203"/>
      <c r="N71" s="234"/>
      <c r="O71" s="234"/>
      <c r="P71" s="129"/>
    </row>
    <row r="72" spans="1:16" ht="12.75" customHeight="1">
      <c r="A72" s="352"/>
      <c r="B72" s="352"/>
      <c r="C72" s="225">
        <v>4701</v>
      </c>
      <c r="D72" s="403" t="s">
        <v>169</v>
      </c>
      <c r="E72" s="404"/>
      <c r="F72" s="404"/>
      <c r="G72" s="404"/>
      <c r="H72" s="405"/>
      <c r="I72" s="271"/>
      <c r="J72" s="271"/>
      <c r="K72" s="271">
        <v>8302</v>
      </c>
      <c r="L72" s="271"/>
      <c r="M72" s="203"/>
      <c r="N72" s="234"/>
      <c r="O72" s="234"/>
      <c r="P72" s="129"/>
    </row>
    <row r="73" spans="1:16" ht="9" customHeight="1">
      <c r="A73" s="369"/>
      <c r="B73" s="369"/>
      <c r="C73" s="370"/>
      <c r="D73" s="371"/>
      <c r="E73" s="371"/>
      <c r="F73" s="371"/>
      <c r="G73" s="371"/>
      <c r="H73" s="371"/>
      <c r="I73" s="372"/>
      <c r="J73" s="372"/>
      <c r="K73" s="372"/>
      <c r="L73" s="372"/>
      <c r="M73" s="203"/>
      <c r="N73" s="234"/>
      <c r="O73" s="234"/>
      <c r="P73" s="129"/>
    </row>
    <row r="74" spans="1:16" ht="12.75" customHeight="1">
      <c r="A74" s="377" t="s">
        <v>48</v>
      </c>
      <c r="B74" s="378"/>
      <c r="C74" s="379"/>
      <c r="D74" s="380" t="s">
        <v>62</v>
      </c>
      <c r="E74" s="380"/>
      <c r="F74" s="380"/>
      <c r="G74" s="380"/>
      <c r="H74" s="381"/>
      <c r="I74" s="272"/>
      <c r="J74" s="272"/>
      <c r="K74" s="272"/>
      <c r="L74" s="272"/>
      <c r="M74" s="203"/>
      <c r="N74" s="234"/>
      <c r="O74" s="234"/>
      <c r="P74" s="129"/>
    </row>
    <row r="75" spans="1:16" ht="12.75" customHeight="1">
      <c r="A75" s="345" t="s">
        <v>23</v>
      </c>
      <c r="B75" s="345" t="s">
        <v>49</v>
      </c>
      <c r="C75" s="345" t="s">
        <v>50</v>
      </c>
      <c r="D75" s="382"/>
      <c r="E75" s="382"/>
      <c r="F75" s="382"/>
      <c r="G75" s="382"/>
      <c r="H75" s="383"/>
      <c r="I75" s="272"/>
      <c r="J75" s="272"/>
      <c r="K75" s="272"/>
      <c r="L75" s="272"/>
      <c r="M75" s="203"/>
      <c r="N75" s="234"/>
      <c r="O75" s="234"/>
      <c r="P75" s="129"/>
    </row>
    <row r="76" spans="1:16" ht="25.5" customHeight="1">
      <c r="A76" s="262"/>
      <c r="B76" s="263">
        <v>80101</v>
      </c>
      <c r="C76" s="262"/>
      <c r="D76" s="397" t="s">
        <v>188</v>
      </c>
      <c r="E76" s="398"/>
      <c r="F76" s="398"/>
      <c r="G76" s="398"/>
      <c r="H76" s="399"/>
      <c r="I76" s="261">
        <f>SUM(I77:I85)</f>
        <v>3780</v>
      </c>
      <c r="J76" s="261"/>
      <c r="K76" s="261">
        <f>SUM(K77:K85)</f>
        <v>3302</v>
      </c>
      <c r="L76" s="261"/>
      <c r="M76" s="203"/>
      <c r="N76" s="234"/>
      <c r="O76" s="234"/>
      <c r="P76" s="129"/>
    </row>
    <row r="77" spans="1:16" ht="12.75" customHeight="1">
      <c r="A77" s="299"/>
      <c r="B77" s="299"/>
      <c r="C77" s="166">
        <v>4017</v>
      </c>
      <c r="D77" s="387" t="s">
        <v>149</v>
      </c>
      <c r="E77" s="388"/>
      <c r="F77" s="388"/>
      <c r="G77" s="388"/>
      <c r="H77" s="389"/>
      <c r="I77" s="270"/>
      <c r="J77" s="270"/>
      <c r="K77" s="270">
        <v>1616</v>
      </c>
      <c r="L77" s="270"/>
      <c r="M77" s="203"/>
      <c r="N77" s="234"/>
      <c r="O77" s="234"/>
      <c r="P77" s="129"/>
    </row>
    <row r="78" spans="1:16" ht="12.75" customHeight="1">
      <c r="A78" s="299"/>
      <c r="B78" s="299"/>
      <c r="C78" s="166">
        <v>4019</v>
      </c>
      <c r="D78" s="387" t="s">
        <v>149</v>
      </c>
      <c r="E78" s="388"/>
      <c r="F78" s="388"/>
      <c r="G78" s="388"/>
      <c r="H78" s="389"/>
      <c r="I78" s="270">
        <v>415</v>
      </c>
      <c r="J78" s="270"/>
      <c r="K78" s="270"/>
      <c r="L78" s="270"/>
      <c r="M78" s="203"/>
      <c r="N78" s="234"/>
      <c r="O78" s="234"/>
      <c r="P78" s="129"/>
    </row>
    <row r="79" spans="1:16" ht="12.75" customHeight="1">
      <c r="A79" s="299"/>
      <c r="B79" s="299"/>
      <c r="C79" s="166">
        <v>4117</v>
      </c>
      <c r="D79" s="387" t="s">
        <v>130</v>
      </c>
      <c r="E79" s="388"/>
      <c r="F79" s="388"/>
      <c r="G79" s="388"/>
      <c r="H79" s="389"/>
      <c r="I79" s="270"/>
      <c r="J79" s="270"/>
      <c r="K79" s="270">
        <v>587</v>
      </c>
      <c r="L79" s="270"/>
      <c r="M79" s="203"/>
      <c r="N79" s="234"/>
      <c r="O79" s="234"/>
      <c r="P79" s="129"/>
    </row>
    <row r="80" spans="1:16" ht="12.75" customHeight="1">
      <c r="A80" s="299"/>
      <c r="B80" s="299"/>
      <c r="C80" s="166">
        <v>4119</v>
      </c>
      <c r="D80" s="387" t="s">
        <v>130</v>
      </c>
      <c r="E80" s="388"/>
      <c r="F80" s="388"/>
      <c r="G80" s="388"/>
      <c r="H80" s="389"/>
      <c r="I80" s="270">
        <v>327</v>
      </c>
      <c r="J80" s="270"/>
      <c r="K80" s="270"/>
      <c r="L80" s="270"/>
      <c r="M80" s="203"/>
      <c r="N80" s="234"/>
      <c r="O80" s="234"/>
      <c r="P80" s="129"/>
    </row>
    <row r="81" spans="1:16" ht="24.75" customHeight="1">
      <c r="A81" s="299"/>
      <c r="B81" s="299"/>
      <c r="C81" s="166">
        <v>4127</v>
      </c>
      <c r="D81" s="384" t="s">
        <v>190</v>
      </c>
      <c r="E81" s="385"/>
      <c r="F81" s="385"/>
      <c r="G81" s="385"/>
      <c r="H81" s="386"/>
      <c r="I81" s="272"/>
      <c r="J81" s="272"/>
      <c r="K81" s="272">
        <v>169</v>
      </c>
      <c r="L81" s="272"/>
      <c r="M81" s="203"/>
      <c r="N81" s="234"/>
      <c r="O81" s="234"/>
      <c r="P81" s="129"/>
    </row>
    <row r="82" spans="1:16" ht="24.75" customHeight="1">
      <c r="A82" s="299"/>
      <c r="B82" s="299"/>
      <c r="C82" s="166">
        <v>4129</v>
      </c>
      <c r="D82" s="384" t="s">
        <v>190</v>
      </c>
      <c r="E82" s="385"/>
      <c r="F82" s="385"/>
      <c r="G82" s="385"/>
      <c r="H82" s="386"/>
      <c r="I82" s="272">
        <v>28</v>
      </c>
      <c r="J82" s="272"/>
      <c r="K82" s="272"/>
      <c r="L82" s="272"/>
      <c r="M82" s="203"/>
      <c r="N82" s="234"/>
      <c r="O82" s="234"/>
      <c r="P82" s="129"/>
    </row>
    <row r="83" spans="1:16" ht="13.5" customHeight="1">
      <c r="A83" s="299"/>
      <c r="B83" s="299"/>
      <c r="C83" s="166">
        <v>4179</v>
      </c>
      <c r="D83" s="384" t="s">
        <v>158</v>
      </c>
      <c r="E83" s="385"/>
      <c r="F83" s="385"/>
      <c r="G83" s="385"/>
      <c r="H83" s="386"/>
      <c r="I83" s="272">
        <v>1820</v>
      </c>
      <c r="J83" s="272"/>
      <c r="K83" s="272"/>
      <c r="L83" s="272"/>
      <c r="M83" s="203"/>
      <c r="N83" s="234"/>
      <c r="O83" s="234"/>
      <c r="P83" s="129"/>
    </row>
    <row r="84" spans="1:16" ht="12.75" customHeight="1">
      <c r="A84" s="299"/>
      <c r="B84" s="299"/>
      <c r="C84" s="275">
        <v>4307</v>
      </c>
      <c r="D84" s="384" t="s">
        <v>168</v>
      </c>
      <c r="E84" s="385"/>
      <c r="F84" s="385"/>
      <c r="G84" s="385"/>
      <c r="H84" s="386"/>
      <c r="I84" s="272"/>
      <c r="J84" s="272"/>
      <c r="K84" s="272">
        <v>930</v>
      </c>
      <c r="L84" s="272"/>
      <c r="M84" s="203"/>
      <c r="N84" s="234"/>
      <c r="O84" s="234"/>
      <c r="P84" s="129"/>
    </row>
    <row r="85" spans="1:16" ht="12.75" customHeight="1">
      <c r="A85" s="299"/>
      <c r="B85" s="299"/>
      <c r="C85" s="227">
        <v>4309</v>
      </c>
      <c r="D85" s="391" t="s">
        <v>168</v>
      </c>
      <c r="E85" s="392"/>
      <c r="F85" s="392"/>
      <c r="G85" s="392"/>
      <c r="H85" s="393"/>
      <c r="I85" s="243">
        <v>1190</v>
      </c>
      <c r="J85" s="243"/>
      <c r="K85" s="243"/>
      <c r="L85" s="243"/>
      <c r="M85" s="203"/>
      <c r="N85" s="234"/>
      <c r="O85" s="234"/>
      <c r="P85" s="129"/>
    </row>
    <row r="86" spans="1:16" ht="36.75" customHeight="1">
      <c r="A86" s="262"/>
      <c r="B86" s="263">
        <v>80101</v>
      </c>
      <c r="C86" s="262"/>
      <c r="D86" s="397" t="s">
        <v>182</v>
      </c>
      <c r="E86" s="398"/>
      <c r="F86" s="398"/>
      <c r="G86" s="398"/>
      <c r="H86" s="399"/>
      <c r="I86" s="261"/>
      <c r="J86" s="261"/>
      <c r="K86" s="261">
        <f>SUM(K87:K89)</f>
        <v>1843</v>
      </c>
      <c r="L86" s="261"/>
      <c r="M86" s="203"/>
      <c r="N86" s="234"/>
      <c r="O86" s="234"/>
      <c r="P86" s="129"/>
    </row>
    <row r="87" spans="1:16" ht="12.75" customHeight="1">
      <c r="A87" s="299"/>
      <c r="B87" s="299"/>
      <c r="C87" s="166">
        <v>4111</v>
      </c>
      <c r="D87" s="387" t="s">
        <v>130</v>
      </c>
      <c r="E87" s="388"/>
      <c r="F87" s="388"/>
      <c r="G87" s="388"/>
      <c r="H87" s="389"/>
      <c r="I87" s="270"/>
      <c r="J87" s="270"/>
      <c r="K87" s="270">
        <v>137</v>
      </c>
      <c r="L87" s="270"/>
      <c r="M87" s="203"/>
      <c r="N87" s="234"/>
      <c r="O87" s="234"/>
      <c r="P87" s="129"/>
    </row>
    <row r="88" spans="1:16" ht="24" customHeight="1">
      <c r="A88" s="299"/>
      <c r="B88" s="299"/>
      <c r="C88" s="166">
        <v>4121</v>
      </c>
      <c r="D88" s="384" t="s">
        <v>190</v>
      </c>
      <c r="E88" s="385"/>
      <c r="F88" s="385"/>
      <c r="G88" s="385"/>
      <c r="H88" s="386"/>
      <c r="I88" s="270"/>
      <c r="J88" s="270"/>
      <c r="K88" s="270">
        <v>20</v>
      </c>
      <c r="L88" s="270"/>
      <c r="M88" s="203"/>
      <c r="N88" s="234"/>
      <c r="O88" s="234"/>
      <c r="P88" s="129"/>
    </row>
    <row r="89" spans="1:16" ht="12.75" customHeight="1">
      <c r="A89" s="299"/>
      <c r="B89" s="299"/>
      <c r="C89" s="166">
        <v>4211</v>
      </c>
      <c r="D89" s="387" t="s">
        <v>154</v>
      </c>
      <c r="E89" s="388"/>
      <c r="F89" s="388"/>
      <c r="G89" s="388"/>
      <c r="H89" s="389"/>
      <c r="I89" s="272"/>
      <c r="J89" s="272"/>
      <c r="K89" s="272">
        <v>1686</v>
      </c>
      <c r="L89" s="272"/>
      <c r="M89" s="203"/>
      <c r="N89" s="234"/>
      <c r="O89" s="234"/>
      <c r="P89" s="129"/>
    </row>
    <row r="90" spans="1:16" ht="40.5" customHeight="1">
      <c r="A90" s="262"/>
      <c r="B90" s="263">
        <v>80101</v>
      </c>
      <c r="C90" s="262"/>
      <c r="D90" s="397" t="s">
        <v>186</v>
      </c>
      <c r="E90" s="398"/>
      <c r="F90" s="398"/>
      <c r="G90" s="398"/>
      <c r="H90" s="399"/>
      <c r="I90" s="261">
        <f>I94+I95</f>
        <v>0</v>
      </c>
      <c r="J90" s="261"/>
      <c r="K90" s="261">
        <f>SUM(K91:K97)</f>
        <v>4161</v>
      </c>
      <c r="L90" s="261"/>
      <c r="M90" s="203"/>
      <c r="N90" s="234"/>
      <c r="O90" s="234"/>
      <c r="P90" s="301"/>
    </row>
    <row r="91" spans="1:16" ht="12.75" customHeight="1">
      <c r="A91" s="299"/>
      <c r="B91" s="299"/>
      <c r="C91" s="166">
        <v>4111</v>
      </c>
      <c r="D91" s="387" t="s">
        <v>130</v>
      </c>
      <c r="E91" s="388"/>
      <c r="F91" s="388"/>
      <c r="G91" s="388"/>
      <c r="H91" s="389"/>
      <c r="I91" s="270"/>
      <c r="J91" s="270"/>
      <c r="K91" s="270">
        <v>168</v>
      </c>
      <c r="L91" s="270"/>
      <c r="M91" s="203"/>
      <c r="N91" s="234"/>
      <c r="O91" s="234"/>
      <c r="P91" s="301"/>
    </row>
    <row r="92" spans="1:16" ht="26.25" customHeight="1">
      <c r="A92" s="299"/>
      <c r="B92" s="299"/>
      <c r="C92" s="166">
        <v>4121</v>
      </c>
      <c r="D92" s="384" t="s">
        <v>190</v>
      </c>
      <c r="E92" s="385"/>
      <c r="F92" s="385"/>
      <c r="G92" s="385"/>
      <c r="H92" s="386"/>
      <c r="I92" s="270"/>
      <c r="J92" s="270"/>
      <c r="K92" s="270">
        <v>26</v>
      </c>
      <c r="L92" s="270"/>
      <c r="M92" s="203"/>
      <c r="N92" s="234"/>
      <c r="O92" s="234"/>
      <c r="P92" s="301"/>
    </row>
    <row r="93" spans="1:16" ht="12.75" customHeight="1">
      <c r="A93" s="299"/>
      <c r="B93" s="299"/>
      <c r="C93" s="166">
        <v>4171</v>
      </c>
      <c r="D93" s="384" t="s">
        <v>158</v>
      </c>
      <c r="E93" s="385"/>
      <c r="F93" s="385"/>
      <c r="G93" s="385"/>
      <c r="H93" s="386"/>
      <c r="I93" s="272"/>
      <c r="J93" s="272"/>
      <c r="K93" s="272">
        <v>1000</v>
      </c>
      <c r="L93" s="272"/>
      <c r="M93" s="203"/>
      <c r="N93" s="234"/>
      <c r="O93" s="234"/>
      <c r="P93" s="301"/>
    </row>
    <row r="94" spans="1:16" ht="12.75" customHeight="1">
      <c r="A94" s="299"/>
      <c r="B94" s="299"/>
      <c r="C94" s="166">
        <v>4211</v>
      </c>
      <c r="D94" s="387" t="s">
        <v>154</v>
      </c>
      <c r="E94" s="388"/>
      <c r="F94" s="388"/>
      <c r="G94" s="388"/>
      <c r="H94" s="389"/>
      <c r="I94" s="272"/>
      <c r="J94" s="272"/>
      <c r="K94" s="272">
        <v>52</v>
      </c>
      <c r="L94" s="272"/>
      <c r="M94" s="203"/>
      <c r="N94" s="234"/>
      <c r="O94" s="234"/>
      <c r="P94" s="301"/>
    </row>
    <row r="95" spans="1:16" ht="12.75" customHeight="1">
      <c r="A95" s="299"/>
      <c r="B95" s="299"/>
      <c r="C95" s="275">
        <v>4301</v>
      </c>
      <c r="D95" s="384" t="s">
        <v>168</v>
      </c>
      <c r="E95" s="385"/>
      <c r="F95" s="385"/>
      <c r="G95" s="385"/>
      <c r="H95" s="386"/>
      <c r="I95" s="272"/>
      <c r="J95" s="272"/>
      <c r="K95" s="272">
        <v>349</v>
      </c>
      <c r="L95" s="272"/>
      <c r="M95" s="203"/>
      <c r="N95" s="234"/>
      <c r="O95" s="234"/>
      <c r="P95" s="301"/>
    </row>
    <row r="96" spans="1:16" ht="12.75" customHeight="1">
      <c r="A96" s="299"/>
      <c r="B96" s="299"/>
      <c r="C96" s="166">
        <v>4431</v>
      </c>
      <c r="D96" s="387" t="s">
        <v>180</v>
      </c>
      <c r="E96" s="388"/>
      <c r="F96" s="388"/>
      <c r="G96" s="388"/>
      <c r="H96" s="389"/>
      <c r="I96" s="270"/>
      <c r="J96" s="270"/>
      <c r="K96" s="270">
        <v>186</v>
      </c>
      <c r="L96" s="270"/>
      <c r="M96" s="203"/>
      <c r="N96" s="234"/>
      <c r="O96" s="234"/>
      <c r="P96" s="301"/>
    </row>
    <row r="97" spans="1:16" ht="27.75" customHeight="1">
      <c r="A97" s="299"/>
      <c r="B97" s="299"/>
      <c r="C97" s="275">
        <v>4701</v>
      </c>
      <c r="D97" s="387" t="s">
        <v>169</v>
      </c>
      <c r="E97" s="388"/>
      <c r="F97" s="388"/>
      <c r="G97" s="388"/>
      <c r="H97" s="389"/>
      <c r="I97" s="272"/>
      <c r="J97" s="272"/>
      <c r="K97" s="272">
        <v>2380</v>
      </c>
      <c r="L97" s="272"/>
      <c r="M97" s="203"/>
      <c r="N97" s="234"/>
      <c r="O97" s="234"/>
      <c r="P97" s="301"/>
    </row>
    <row r="98" spans="1:16" ht="27.75" customHeight="1">
      <c r="A98" s="262"/>
      <c r="B98" s="263">
        <v>80101</v>
      </c>
      <c r="C98" s="262"/>
      <c r="D98" s="397" t="s">
        <v>183</v>
      </c>
      <c r="E98" s="398"/>
      <c r="F98" s="398"/>
      <c r="G98" s="398"/>
      <c r="H98" s="399"/>
      <c r="I98" s="261"/>
      <c r="J98" s="261"/>
      <c r="K98" s="261">
        <f>SUM(K99:K103)</f>
        <v>142495</v>
      </c>
      <c r="L98" s="261"/>
      <c r="M98" s="203"/>
      <c r="N98" s="234"/>
      <c r="O98" s="234"/>
      <c r="P98" s="301"/>
    </row>
    <row r="99" spans="1:16" ht="18" customHeight="1">
      <c r="A99" s="299"/>
      <c r="B99" s="299"/>
      <c r="C99" s="166">
        <v>4111</v>
      </c>
      <c r="D99" s="387" t="s">
        <v>130</v>
      </c>
      <c r="E99" s="388"/>
      <c r="F99" s="388"/>
      <c r="G99" s="388"/>
      <c r="H99" s="389"/>
      <c r="I99" s="270"/>
      <c r="J99" s="270"/>
      <c r="K99" s="270">
        <v>1871</v>
      </c>
      <c r="L99" s="270"/>
      <c r="M99" s="203"/>
      <c r="N99" s="234"/>
      <c r="O99" s="234"/>
      <c r="P99" s="301"/>
    </row>
    <row r="100" spans="1:16" ht="25.5" customHeight="1">
      <c r="A100" s="299"/>
      <c r="B100" s="299"/>
      <c r="C100" s="166">
        <v>4121</v>
      </c>
      <c r="D100" s="384" t="s">
        <v>190</v>
      </c>
      <c r="E100" s="385"/>
      <c r="F100" s="385"/>
      <c r="G100" s="385"/>
      <c r="H100" s="386"/>
      <c r="I100" s="270"/>
      <c r="J100" s="270"/>
      <c r="K100" s="270">
        <v>245</v>
      </c>
      <c r="L100" s="270"/>
      <c r="M100" s="203"/>
      <c r="N100" s="234"/>
      <c r="O100" s="234"/>
      <c r="P100" s="301"/>
    </row>
    <row r="101" spans="1:16" ht="14.25" customHeight="1">
      <c r="A101" s="299"/>
      <c r="B101" s="299"/>
      <c r="C101" s="166">
        <v>4171</v>
      </c>
      <c r="D101" s="384" t="s">
        <v>158</v>
      </c>
      <c r="E101" s="385"/>
      <c r="F101" s="385"/>
      <c r="G101" s="385"/>
      <c r="H101" s="386"/>
      <c r="I101" s="272"/>
      <c r="J101" s="272"/>
      <c r="K101" s="272">
        <v>10000</v>
      </c>
      <c r="L101" s="272"/>
      <c r="M101" s="203"/>
      <c r="N101" s="234"/>
      <c r="O101" s="234"/>
      <c r="P101" s="301"/>
    </row>
    <row r="102" spans="1:16" ht="15" customHeight="1">
      <c r="A102" s="299"/>
      <c r="B102" s="299"/>
      <c r="C102" s="166">
        <v>4211</v>
      </c>
      <c r="D102" s="387" t="s">
        <v>154</v>
      </c>
      <c r="E102" s="388"/>
      <c r="F102" s="388"/>
      <c r="G102" s="388"/>
      <c r="H102" s="389"/>
      <c r="I102" s="272"/>
      <c r="J102" s="272"/>
      <c r="K102" s="272">
        <v>4781</v>
      </c>
      <c r="L102" s="272"/>
      <c r="M102" s="203"/>
      <c r="N102" s="234"/>
      <c r="O102" s="234"/>
      <c r="P102" s="301"/>
    </row>
    <row r="103" spans="1:16" ht="22.5" customHeight="1">
      <c r="A103" s="299"/>
      <c r="B103" s="299"/>
      <c r="C103" s="227">
        <v>4701</v>
      </c>
      <c r="D103" s="374" t="s">
        <v>169</v>
      </c>
      <c r="E103" s="375"/>
      <c r="F103" s="375"/>
      <c r="G103" s="375"/>
      <c r="H103" s="376"/>
      <c r="I103" s="243"/>
      <c r="J103" s="243"/>
      <c r="K103" s="243">
        <v>125598</v>
      </c>
      <c r="L103" s="243"/>
      <c r="M103" s="203"/>
      <c r="N103" s="234"/>
      <c r="O103" s="234"/>
      <c r="P103" s="301"/>
    </row>
    <row r="104" spans="1:16" ht="15" customHeight="1">
      <c r="A104" s="355"/>
      <c r="B104" s="355"/>
      <c r="C104" s="276"/>
      <c r="D104" s="285"/>
      <c r="E104" s="285"/>
      <c r="F104" s="285"/>
      <c r="G104" s="285"/>
      <c r="H104" s="285"/>
      <c r="I104" s="278"/>
      <c r="J104" s="278"/>
      <c r="K104" s="278"/>
      <c r="L104" s="278"/>
      <c r="M104" s="203"/>
      <c r="N104" s="234"/>
      <c r="O104" s="234"/>
      <c r="P104" s="301"/>
    </row>
    <row r="105" spans="1:16" ht="15" customHeight="1">
      <c r="A105" s="377" t="s">
        <v>48</v>
      </c>
      <c r="B105" s="378"/>
      <c r="C105" s="379"/>
      <c r="D105" s="380" t="s">
        <v>62</v>
      </c>
      <c r="E105" s="380"/>
      <c r="F105" s="380"/>
      <c r="G105" s="380"/>
      <c r="H105" s="381"/>
      <c r="I105" s="390" t="s">
        <v>63</v>
      </c>
      <c r="J105" s="390"/>
      <c r="K105" s="390" t="s">
        <v>64</v>
      </c>
      <c r="L105" s="390"/>
      <c r="M105" s="203"/>
      <c r="N105" s="234"/>
      <c r="O105" s="234"/>
      <c r="P105" s="301"/>
    </row>
    <row r="106" spans="1:16" ht="15" customHeight="1">
      <c r="A106" s="345" t="s">
        <v>23</v>
      </c>
      <c r="B106" s="345" t="s">
        <v>49</v>
      </c>
      <c r="C106" s="345" t="s">
        <v>50</v>
      </c>
      <c r="D106" s="382"/>
      <c r="E106" s="382"/>
      <c r="F106" s="382"/>
      <c r="G106" s="382"/>
      <c r="H106" s="383"/>
      <c r="I106" s="99" t="s">
        <v>51</v>
      </c>
      <c r="J106" s="99" t="s">
        <v>52</v>
      </c>
      <c r="K106" s="99" t="s">
        <v>51</v>
      </c>
      <c r="L106" s="99" t="s">
        <v>52</v>
      </c>
      <c r="M106" s="203"/>
      <c r="N106" s="234"/>
      <c r="O106" s="234"/>
      <c r="P106" s="301"/>
    </row>
    <row r="107" spans="1:16" ht="39" customHeight="1">
      <c r="A107" s="262"/>
      <c r="B107" s="263">
        <v>80101</v>
      </c>
      <c r="C107" s="262"/>
      <c r="D107" s="397" t="s">
        <v>181</v>
      </c>
      <c r="E107" s="398"/>
      <c r="F107" s="398"/>
      <c r="G107" s="398"/>
      <c r="H107" s="399"/>
      <c r="I107" s="261">
        <f>I111+I112</f>
        <v>0</v>
      </c>
      <c r="J107" s="261"/>
      <c r="K107" s="261">
        <f>SUM(K108:K113)</f>
        <v>33593</v>
      </c>
      <c r="L107" s="261"/>
      <c r="M107" s="203"/>
      <c r="N107" s="234"/>
      <c r="O107" s="234"/>
      <c r="P107" s="301"/>
    </row>
    <row r="108" spans="1:16" ht="15.75" customHeight="1">
      <c r="A108" s="299"/>
      <c r="B108" s="299"/>
      <c r="C108" s="166">
        <v>4111</v>
      </c>
      <c r="D108" s="387" t="s">
        <v>130</v>
      </c>
      <c r="E108" s="388"/>
      <c r="F108" s="388"/>
      <c r="G108" s="388"/>
      <c r="H108" s="389"/>
      <c r="I108" s="270"/>
      <c r="J108" s="270"/>
      <c r="K108" s="270">
        <v>1290</v>
      </c>
      <c r="L108" s="270"/>
      <c r="M108" s="203"/>
      <c r="N108" s="234"/>
      <c r="O108" s="234"/>
      <c r="P108" s="301"/>
    </row>
    <row r="109" spans="1:16" ht="24" customHeight="1">
      <c r="A109" s="299"/>
      <c r="B109" s="299"/>
      <c r="C109" s="166">
        <v>4121</v>
      </c>
      <c r="D109" s="384" t="s">
        <v>190</v>
      </c>
      <c r="E109" s="385"/>
      <c r="F109" s="385"/>
      <c r="G109" s="385"/>
      <c r="H109" s="386"/>
      <c r="I109" s="270"/>
      <c r="J109" s="270"/>
      <c r="K109" s="270">
        <v>219</v>
      </c>
      <c r="L109" s="270"/>
      <c r="M109" s="203"/>
      <c r="N109" s="234"/>
      <c r="O109" s="234"/>
      <c r="P109" s="301"/>
    </row>
    <row r="110" spans="1:16" ht="14.25" customHeight="1">
      <c r="A110" s="299"/>
      <c r="B110" s="299"/>
      <c r="C110" s="166">
        <v>4171</v>
      </c>
      <c r="D110" s="384" t="s">
        <v>158</v>
      </c>
      <c r="E110" s="385"/>
      <c r="F110" s="385"/>
      <c r="G110" s="385"/>
      <c r="H110" s="386"/>
      <c r="I110" s="272"/>
      <c r="J110" s="272"/>
      <c r="K110" s="272">
        <v>7500</v>
      </c>
      <c r="L110" s="272"/>
      <c r="M110" s="203"/>
      <c r="N110" s="234"/>
      <c r="O110" s="234"/>
      <c r="P110" s="301"/>
    </row>
    <row r="111" spans="1:16" ht="13.5" customHeight="1">
      <c r="A111" s="299"/>
      <c r="B111" s="299"/>
      <c r="C111" s="166">
        <v>4211</v>
      </c>
      <c r="D111" s="387" t="s">
        <v>154</v>
      </c>
      <c r="E111" s="388"/>
      <c r="F111" s="388"/>
      <c r="G111" s="388"/>
      <c r="H111" s="389"/>
      <c r="I111" s="272"/>
      <c r="J111" s="272"/>
      <c r="K111" s="272">
        <v>3410</v>
      </c>
      <c r="L111" s="272"/>
      <c r="M111" s="203"/>
      <c r="N111" s="234"/>
      <c r="O111" s="234"/>
      <c r="P111" s="301"/>
    </row>
    <row r="112" spans="1:16" ht="15" customHeight="1">
      <c r="A112" s="299"/>
      <c r="B112" s="299"/>
      <c r="C112" s="275">
        <v>4241</v>
      </c>
      <c r="D112" s="384" t="s">
        <v>184</v>
      </c>
      <c r="E112" s="385"/>
      <c r="F112" s="385"/>
      <c r="G112" s="385"/>
      <c r="H112" s="386"/>
      <c r="I112" s="272"/>
      <c r="J112" s="272"/>
      <c r="K112" s="272">
        <v>1000</v>
      </c>
      <c r="L112" s="272"/>
      <c r="M112" s="203"/>
      <c r="N112" s="234"/>
      <c r="O112" s="234"/>
      <c r="P112" s="301"/>
    </row>
    <row r="113" spans="1:16" ht="25.5" customHeight="1">
      <c r="A113" s="299"/>
      <c r="B113" s="299"/>
      <c r="C113" s="227">
        <v>4701</v>
      </c>
      <c r="D113" s="374" t="s">
        <v>169</v>
      </c>
      <c r="E113" s="375"/>
      <c r="F113" s="375"/>
      <c r="G113" s="375"/>
      <c r="H113" s="376"/>
      <c r="I113" s="243"/>
      <c r="J113" s="243"/>
      <c r="K113" s="243">
        <v>20174</v>
      </c>
      <c r="L113" s="243"/>
      <c r="M113" s="203"/>
      <c r="N113" s="234"/>
      <c r="O113" s="234"/>
      <c r="P113" s="301"/>
    </row>
    <row r="114" spans="1:16" ht="37.5" customHeight="1">
      <c r="A114" s="262"/>
      <c r="B114" s="263">
        <v>80101</v>
      </c>
      <c r="C114" s="262"/>
      <c r="D114" s="397" t="s">
        <v>189</v>
      </c>
      <c r="E114" s="398"/>
      <c r="F114" s="398"/>
      <c r="G114" s="398"/>
      <c r="H114" s="399"/>
      <c r="I114" s="261">
        <f>I118+I119</f>
        <v>0</v>
      </c>
      <c r="J114" s="261"/>
      <c r="K114" s="261">
        <f>SUM(K115:K120)</f>
        <v>19009</v>
      </c>
      <c r="L114" s="261"/>
      <c r="M114" s="203"/>
      <c r="N114" s="234"/>
      <c r="O114" s="234"/>
      <c r="P114" s="301"/>
    </row>
    <row r="115" spans="1:16" ht="12.75" customHeight="1">
      <c r="A115" s="299"/>
      <c r="B115" s="299"/>
      <c r="C115" s="166">
        <v>4111</v>
      </c>
      <c r="D115" s="387" t="s">
        <v>130</v>
      </c>
      <c r="E115" s="388"/>
      <c r="F115" s="388"/>
      <c r="G115" s="388"/>
      <c r="H115" s="389"/>
      <c r="I115" s="270"/>
      <c r="J115" s="270"/>
      <c r="K115" s="270">
        <v>1086</v>
      </c>
      <c r="L115" s="270"/>
      <c r="M115" s="203"/>
      <c r="N115" s="234"/>
      <c r="O115" s="234"/>
      <c r="P115" s="301"/>
    </row>
    <row r="116" spans="1:16" ht="25.5" customHeight="1">
      <c r="A116" s="299"/>
      <c r="B116" s="299"/>
      <c r="C116" s="166">
        <v>4121</v>
      </c>
      <c r="D116" s="384" t="s">
        <v>190</v>
      </c>
      <c r="E116" s="385"/>
      <c r="F116" s="385"/>
      <c r="G116" s="385"/>
      <c r="H116" s="386"/>
      <c r="I116" s="270"/>
      <c r="J116" s="270"/>
      <c r="K116" s="270">
        <v>155</v>
      </c>
      <c r="L116" s="270"/>
      <c r="M116" s="203"/>
      <c r="N116" s="234"/>
      <c r="O116" s="234"/>
      <c r="P116" s="301"/>
    </row>
    <row r="117" spans="1:16" ht="12.75" customHeight="1">
      <c r="A117" s="299"/>
      <c r="B117" s="299"/>
      <c r="C117" s="166">
        <v>4171</v>
      </c>
      <c r="D117" s="384" t="s">
        <v>158</v>
      </c>
      <c r="E117" s="385"/>
      <c r="F117" s="385"/>
      <c r="G117" s="385"/>
      <c r="H117" s="386"/>
      <c r="I117" s="272"/>
      <c r="J117" s="272"/>
      <c r="K117" s="272">
        <v>4320</v>
      </c>
      <c r="L117" s="272"/>
      <c r="M117" s="203"/>
      <c r="N117" s="234"/>
      <c r="O117" s="234"/>
      <c r="P117" s="301"/>
    </row>
    <row r="118" spans="1:16" ht="12.75" customHeight="1">
      <c r="A118" s="299"/>
      <c r="B118" s="299"/>
      <c r="C118" s="166">
        <v>4211</v>
      </c>
      <c r="D118" s="387" t="s">
        <v>154</v>
      </c>
      <c r="E118" s="388"/>
      <c r="F118" s="388"/>
      <c r="G118" s="388"/>
      <c r="H118" s="389"/>
      <c r="I118" s="272"/>
      <c r="J118" s="272"/>
      <c r="K118" s="272">
        <v>5000</v>
      </c>
      <c r="L118" s="272"/>
      <c r="M118" s="203"/>
      <c r="N118" s="234"/>
      <c r="O118" s="234"/>
      <c r="P118" s="301"/>
    </row>
    <row r="119" spans="1:16" ht="12.75" customHeight="1">
      <c r="A119" s="299"/>
      <c r="B119" s="299"/>
      <c r="C119" s="275">
        <v>4301</v>
      </c>
      <c r="D119" s="384" t="s">
        <v>168</v>
      </c>
      <c r="E119" s="385"/>
      <c r="F119" s="385"/>
      <c r="G119" s="385"/>
      <c r="H119" s="386"/>
      <c r="I119" s="272"/>
      <c r="J119" s="272"/>
      <c r="K119" s="272">
        <v>8100</v>
      </c>
      <c r="L119" s="272"/>
      <c r="M119" s="203"/>
      <c r="N119" s="234"/>
      <c r="O119" s="234"/>
      <c r="P119" s="301"/>
    </row>
    <row r="120" spans="1:16" ht="12.75" customHeight="1">
      <c r="A120" s="299"/>
      <c r="B120" s="299"/>
      <c r="C120" s="166">
        <v>4431</v>
      </c>
      <c r="D120" s="387" t="s">
        <v>180</v>
      </c>
      <c r="E120" s="388"/>
      <c r="F120" s="388"/>
      <c r="G120" s="388"/>
      <c r="H120" s="389"/>
      <c r="I120" s="270"/>
      <c r="J120" s="270"/>
      <c r="K120" s="270">
        <v>348</v>
      </c>
      <c r="L120" s="270"/>
      <c r="M120" s="203"/>
      <c r="N120" s="234"/>
      <c r="O120" s="234"/>
      <c r="P120" s="301"/>
    </row>
    <row r="121" spans="1:16" ht="36" customHeight="1">
      <c r="A121" s="262"/>
      <c r="B121" s="263">
        <v>80101</v>
      </c>
      <c r="C121" s="262"/>
      <c r="D121" s="397" t="s">
        <v>209</v>
      </c>
      <c r="E121" s="408"/>
      <c r="F121" s="408"/>
      <c r="G121" s="408"/>
      <c r="H121" s="409"/>
      <c r="I121" s="261">
        <f>SUM(I122:I129)</f>
        <v>0</v>
      </c>
      <c r="J121" s="261">
        <f>SUM(J122:J129)</f>
        <v>0</v>
      </c>
      <c r="K121" s="261">
        <f>SUM(K122:K129)</f>
        <v>161683</v>
      </c>
      <c r="L121" s="261">
        <f>SUM(L122:L129)</f>
        <v>0</v>
      </c>
      <c r="M121" s="203"/>
      <c r="N121" s="234"/>
      <c r="O121" s="234"/>
      <c r="P121" s="301"/>
    </row>
    <row r="122" spans="1:16" ht="61.5" customHeight="1">
      <c r="A122" s="299"/>
      <c r="B122" s="299"/>
      <c r="C122" s="275">
        <v>2007</v>
      </c>
      <c r="D122" s="387" t="s">
        <v>210</v>
      </c>
      <c r="E122" s="406"/>
      <c r="F122" s="406"/>
      <c r="G122" s="406"/>
      <c r="H122" s="407"/>
      <c r="I122" s="272"/>
      <c r="J122" s="272"/>
      <c r="K122" s="272">
        <v>39762</v>
      </c>
      <c r="L122" s="272"/>
      <c r="M122" s="203"/>
      <c r="N122" s="234"/>
      <c r="O122" s="234"/>
      <c r="P122" s="301"/>
    </row>
    <row r="123" spans="1:16" ht="56.25" customHeight="1">
      <c r="A123" s="299"/>
      <c r="B123" s="299"/>
      <c r="C123" s="275">
        <v>2009</v>
      </c>
      <c r="D123" s="387" t="s">
        <v>210</v>
      </c>
      <c r="E123" s="406"/>
      <c r="F123" s="406"/>
      <c r="G123" s="406"/>
      <c r="H123" s="407"/>
      <c r="I123" s="272"/>
      <c r="J123" s="272"/>
      <c r="K123" s="272">
        <v>41528</v>
      </c>
      <c r="L123" s="272"/>
      <c r="M123" s="203"/>
      <c r="N123" s="234"/>
      <c r="O123" s="234"/>
      <c r="P123" s="307"/>
    </row>
    <row r="124" spans="1:16" ht="12.75" customHeight="1">
      <c r="A124" s="299"/>
      <c r="B124" s="299"/>
      <c r="C124" s="275">
        <v>4017</v>
      </c>
      <c r="D124" s="387" t="s">
        <v>149</v>
      </c>
      <c r="E124" s="388"/>
      <c r="F124" s="388"/>
      <c r="G124" s="388"/>
      <c r="H124" s="389"/>
      <c r="I124" s="272"/>
      <c r="J124" s="272"/>
      <c r="K124" s="272">
        <v>52311</v>
      </c>
      <c r="L124" s="272"/>
      <c r="M124" s="203"/>
      <c r="N124" s="234"/>
      <c r="O124" s="234"/>
      <c r="P124" s="301"/>
    </row>
    <row r="125" spans="1:16" ht="12.75" customHeight="1">
      <c r="A125" s="299"/>
      <c r="B125" s="299"/>
      <c r="C125" s="275">
        <v>4019</v>
      </c>
      <c r="D125" s="387" t="s">
        <v>149</v>
      </c>
      <c r="E125" s="388"/>
      <c r="F125" s="388"/>
      <c r="G125" s="388"/>
      <c r="H125" s="389"/>
      <c r="I125" s="272"/>
      <c r="J125" s="272"/>
      <c r="K125" s="272">
        <v>9407</v>
      </c>
      <c r="L125" s="272"/>
      <c r="M125" s="203"/>
      <c r="N125" s="234"/>
      <c r="O125" s="234"/>
      <c r="P125" s="301"/>
    </row>
    <row r="126" spans="1:16" ht="12.75" customHeight="1">
      <c r="A126" s="299"/>
      <c r="B126" s="299"/>
      <c r="C126" s="275">
        <v>4117</v>
      </c>
      <c r="D126" s="387" t="s">
        <v>130</v>
      </c>
      <c r="E126" s="388"/>
      <c r="F126" s="388"/>
      <c r="G126" s="388"/>
      <c r="H126" s="389"/>
      <c r="I126" s="272"/>
      <c r="J126" s="272"/>
      <c r="K126" s="272">
        <v>13645</v>
      </c>
      <c r="L126" s="272"/>
      <c r="M126" s="203"/>
      <c r="N126" s="234"/>
      <c r="O126" s="234"/>
      <c r="P126" s="301"/>
    </row>
    <row r="127" spans="1:16" ht="12.75" customHeight="1">
      <c r="A127" s="299"/>
      <c r="B127" s="299"/>
      <c r="C127" s="275">
        <v>4119</v>
      </c>
      <c r="D127" s="387" t="s">
        <v>130</v>
      </c>
      <c r="E127" s="388"/>
      <c r="F127" s="388"/>
      <c r="G127" s="388"/>
      <c r="H127" s="389"/>
      <c r="I127" s="272"/>
      <c r="J127" s="272"/>
      <c r="K127" s="272">
        <v>2521</v>
      </c>
      <c r="L127" s="272"/>
      <c r="M127" s="203"/>
      <c r="N127" s="234"/>
      <c r="O127" s="234"/>
      <c r="P127" s="301"/>
    </row>
    <row r="128" spans="1:16" ht="25.5" customHeight="1">
      <c r="A128" s="299"/>
      <c r="B128" s="299"/>
      <c r="C128" s="275">
        <v>4127</v>
      </c>
      <c r="D128" s="384" t="s">
        <v>190</v>
      </c>
      <c r="E128" s="385"/>
      <c r="F128" s="385"/>
      <c r="G128" s="385"/>
      <c r="H128" s="386"/>
      <c r="I128" s="272"/>
      <c r="J128" s="272"/>
      <c r="K128" s="272">
        <v>2127</v>
      </c>
      <c r="L128" s="272"/>
      <c r="M128" s="203"/>
      <c r="N128" s="234"/>
      <c r="O128" s="234"/>
      <c r="P128" s="301"/>
    </row>
    <row r="129" spans="1:16" ht="26.25" customHeight="1">
      <c r="A129" s="299"/>
      <c r="B129" s="299"/>
      <c r="C129" s="349">
        <v>4129</v>
      </c>
      <c r="D129" s="391" t="s">
        <v>190</v>
      </c>
      <c r="E129" s="392"/>
      <c r="F129" s="392"/>
      <c r="G129" s="392"/>
      <c r="H129" s="393"/>
      <c r="I129" s="197"/>
      <c r="J129" s="197"/>
      <c r="K129" s="197">
        <v>382</v>
      </c>
      <c r="L129" s="197"/>
      <c r="M129" s="203"/>
      <c r="N129" s="234"/>
      <c r="O129" s="234"/>
      <c r="P129" s="301"/>
    </row>
    <row r="130" spans="1:16" ht="12" customHeight="1">
      <c r="A130" s="355"/>
      <c r="B130" s="355"/>
      <c r="C130" s="276"/>
      <c r="D130" s="323"/>
      <c r="E130" s="311"/>
      <c r="F130" s="311"/>
      <c r="G130" s="311"/>
      <c r="H130" s="311"/>
      <c r="I130" s="278"/>
      <c r="J130" s="278"/>
      <c r="K130" s="278"/>
      <c r="L130" s="278"/>
      <c r="M130" s="203"/>
      <c r="N130" s="234"/>
      <c r="O130" s="234"/>
      <c r="P130" s="301"/>
    </row>
    <row r="131" spans="1:16" ht="6.75" customHeight="1">
      <c r="A131" s="286"/>
      <c r="B131" s="286"/>
      <c r="C131" s="287"/>
      <c r="D131" s="325"/>
      <c r="E131" s="316"/>
      <c r="F131" s="316"/>
      <c r="G131" s="316"/>
      <c r="H131" s="316"/>
      <c r="I131" s="289"/>
      <c r="J131" s="289"/>
      <c r="K131" s="289"/>
      <c r="L131" s="289"/>
      <c r="M131" s="203"/>
      <c r="N131" s="234"/>
      <c r="O131" s="234"/>
      <c r="P131" s="301"/>
    </row>
    <row r="132" spans="1:16" ht="10.5" customHeight="1">
      <c r="A132" s="369"/>
      <c r="B132" s="369"/>
      <c r="C132" s="370"/>
      <c r="D132" s="373"/>
      <c r="E132" s="347"/>
      <c r="F132" s="347"/>
      <c r="G132" s="347"/>
      <c r="H132" s="347"/>
      <c r="I132" s="372"/>
      <c r="J132" s="372"/>
      <c r="K132" s="372"/>
      <c r="L132" s="372"/>
      <c r="M132" s="203"/>
      <c r="N132" s="234"/>
      <c r="O132" s="234"/>
      <c r="P132" s="301"/>
    </row>
    <row r="133" spans="1:16" ht="15" customHeight="1">
      <c r="A133" s="377" t="s">
        <v>48</v>
      </c>
      <c r="B133" s="378"/>
      <c r="C133" s="379"/>
      <c r="D133" s="380" t="s">
        <v>62</v>
      </c>
      <c r="E133" s="380"/>
      <c r="F133" s="380"/>
      <c r="G133" s="380"/>
      <c r="H133" s="381"/>
      <c r="I133" s="390" t="s">
        <v>63</v>
      </c>
      <c r="J133" s="390"/>
      <c r="K133" s="390" t="s">
        <v>64</v>
      </c>
      <c r="L133" s="390"/>
      <c r="M133" s="203"/>
      <c r="N133" s="234"/>
      <c r="O133" s="234"/>
      <c r="P133" s="301"/>
    </row>
    <row r="134" spans="1:16" ht="12.75" customHeight="1">
      <c r="A134" s="345" t="s">
        <v>23</v>
      </c>
      <c r="B134" s="345" t="s">
        <v>49</v>
      </c>
      <c r="C134" s="345" t="s">
        <v>50</v>
      </c>
      <c r="D134" s="382"/>
      <c r="E134" s="382"/>
      <c r="F134" s="382"/>
      <c r="G134" s="382"/>
      <c r="H134" s="383"/>
      <c r="I134" s="99" t="s">
        <v>51</v>
      </c>
      <c r="J134" s="99" t="s">
        <v>52</v>
      </c>
      <c r="K134" s="99" t="s">
        <v>51</v>
      </c>
      <c r="L134" s="99" t="s">
        <v>52</v>
      </c>
      <c r="M134" s="203"/>
      <c r="N134" s="234"/>
      <c r="O134" s="234"/>
      <c r="P134" s="301"/>
    </row>
    <row r="135" spans="1:16" ht="12.75" customHeight="1">
      <c r="A135" s="262"/>
      <c r="B135" s="263">
        <v>80104</v>
      </c>
      <c r="C135" s="262"/>
      <c r="D135" s="397" t="s">
        <v>152</v>
      </c>
      <c r="E135" s="398"/>
      <c r="F135" s="398"/>
      <c r="G135" s="398"/>
      <c r="H135" s="399"/>
      <c r="I135" s="261"/>
      <c r="J135" s="261"/>
      <c r="K135" s="261">
        <f>K136</f>
        <v>15000</v>
      </c>
      <c r="L135" s="261"/>
      <c r="M135" s="203"/>
      <c r="N135" s="234"/>
      <c r="O135" s="234"/>
      <c r="P135" s="301"/>
    </row>
    <row r="136" spans="1:16" ht="12.75" customHeight="1">
      <c r="A136" s="299"/>
      <c r="B136" s="299"/>
      <c r="C136" s="166">
        <v>4170</v>
      </c>
      <c r="D136" s="384" t="s">
        <v>158</v>
      </c>
      <c r="E136" s="385"/>
      <c r="F136" s="385"/>
      <c r="G136" s="385"/>
      <c r="H136" s="386"/>
      <c r="I136" s="270"/>
      <c r="J136" s="270"/>
      <c r="K136" s="270">
        <v>15000</v>
      </c>
      <c r="L136" s="270"/>
      <c r="M136" s="203"/>
      <c r="N136" s="234"/>
      <c r="O136" s="234"/>
      <c r="P136" s="301"/>
    </row>
    <row r="137" spans="1:16" ht="14.25" customHeight="1">
      <c r="A137" s="199"/>
      <c r="B137" s="200">
        <v>80113</v>
      </c>
      <c r="C137" s="199"/>
      <c r="D137" s="397" t="s">
        <v>198</v>
      </c>
      <c r="E137" s="398"/>
      <c r="F137" s="398"/>
      <c r="G137" s="398"/>
      <c r="H137" s="399"/>
      <c r="I137" s="198"/>
      <c r="J137" s="198"/>
      <c r="K137" s="198">
        <f>SUM(K138:K138)</f>
        <v>1100000</v>
      </c>
      <c r="L137" s="198"/>
      <c r="M137" s="201"/>
      <c r="N137" s="201"/>
      <c r="O137" s="201"/>
      <c r="P137" s="129"/>
    </row>
    <row r="138" spans="1:16" ht="15.75" customHeight="1">
      <c r="A138" s="281"/>
      <c r="B138" s="281"/>
      <c r="C138" s="275">
        <v>4300</v>
      </c>
      <c r="D138" s="384" t="s">
        <v>168</v>
      </c>
      <c r="E138" s="385"/>
      <c r="F138" s="385"/>
      <c r="G138" s="385"/>
      <c r="H138" s="386"/>
      <c r="I138" s="242"/>
      <c r="J138" s="242"/>
      <c r="K138" s="242">
        <v>1100000</v>
      </c>
      <c r="L138" s="242"/>
      <c r="M138" s="234"/>
      <c r="N138" s="234"/>
      <c r="O138" s="234"/>
      <c r="P138" s="129"/>
    </row>
    <row r="139" spans="1:16" ht="15.75" customHeight="1">
      <c r="A139" s="262"/>
      <c r="B139" s="263">
        <v>80148</v>
      </c>
      <c r="C139" s="262"/>
      <c r="D139" s="397" t="s">
        <v>164</v>
      </c>
      <c r="E139" s="398"/>
      <c r="F139" s="398"/>
      <c r="G139" s="398"/>
      <c r="H139" s="399"/>
      <c r="I139" s="261"/>
      <c r="J139" s="261"/>
      <c r="K139" s="261">
        <f>SUM(K140:K140)</f>
        <v>50000</v>
      </c>
      <c r="L139" s="261"/>
      <c r="M139" s="234"/>
      <c r="N139" s="234"/>
      <c r="O139" s="234"/>
      <c r="P139" s="129"/>
    </row>
    <row r="140" spans="1:16" ht="13.5" customHeight="1">
      <c r="A140" s="274"/>
      <c r="B140" s="274"/>
      <c r="C140" s="166">
        <v>4300</v>
      </c>
      <c r="D140" s="384" t="s">
        <v>168</v>
      </c>
      <c r="E140" s="385"/>
      <c r="F140" s="385"/>
      <c r="G140" s="385"/>
      <c r="H140" s="386"/>
      <c r="I140" s="269"/>
      <c r="J140" s="269"/>
      <c r="K140" s="269">
        <v>50000</v>
      </c>
      <c r="L140" s="269"/>
      <c r="M140" s="234"/>
      <c r="N140" s="234"/>
      <c r="O140" s="234"/>
      <c r="P140" s="129"/>
    </row>
    <row r="141" spans="1:16" ht="41.25" customHeight="1">
      <c r="A141" s="262"/>
      <c r="B141" s="263">
        <v>80149</v>
      </c>
      <c r="C141" s="262"/>
      <c r="D141" s="397" t="s">
        <v>204</v>
      </c>
      <c r="E141" s="398"/>
      <c r="F141" s="398"/>
      <c r="G141" s="398"/>
      <c r="H141" s="399"/>
      <c r="I141" s="261"/>
      <c r="J141" s="261"/>
      <c r="K141" s="261">
        <f>SUM(K142:K142)</f>
        <v>100000</v>
      </c>
      <c r="L141" s="261">
        <f>L143</f>
        <v>0</v>
      </c>
      <c r="M141" s="234"/>
      <c r="N141" s="234"/>
      <c r="O141" s="234"/>
      <c r="P141" s="129"/>
    </row>
    <row r="142" spans="1:16" ht="36.75" customHeight="1">
      <c r="A142" s="298"/>
      <c r="B142" s="298"/>
      <c r="C142" s="166">
        <v>2590</v>
      </c>
      <c r="D142" s="384" t="s">
        <v>203</v>
      </c>
      <c r="E142" s="385"/>
      <c r="F142" s="385"/>
      <c r="G142" s="385"/>
      <c r="H142" s="386"/>
      <c r="I142" s="269"/>
      <c r="J142" s="269"/>
      <c r="K142" s="269">
        <v>100000</v>
      </c>
      <c r="L142" s="269"/>
      <c r="M142" s="234"/>
      <c r="N142" s="234"/>
      <c r="O142" s="234"/>
      <c r="P142" s="129"/>
    </row>
    <row r="143" spans="1:16" ht="18" customHeight="1">
      <c r="A143" s="259">
        <v>851</v>
      </c>
      <c r="B143" s="260"/>
      <c r="C143" s="260"/>
      <c r="D143" s="394" t="s">
        <v>170</v>
      </c>
      <c r="E143" s="395"/>
      <c r="F143" s="395"/>
      <c r="G143" s="395"/>
      <c r="H143" s="396"/>
      <c r="I143" s="258">
        <f>I144</f>
        <v>20000</v>
      </c>
      <c r="J143" s="258">
        <f>J144</f>
        <v>0</v>
      </c>
      <c r="K143" s="258">
        <f>K144</f>
        <v>20000</v>
      </c>
      <c r="L143" s="258"/>
      <c r="M143" s="234"/>
      <c r="N143" s="234"/>
      <c r="O143" s="234"/>
      <c r="P143" s="129"/>
    </row>
    <row r="144" spans="1:16" ht="14.25" customHeight="1">
      <c r="A144" s="262"/>
      <c r="B144" s="263">
        <v>85154</v>
      </c>
      <c r="C144" s="262"/>
      <c r="D144" s="397" t="s">
        <v>171</v>
      </c>
      <c r="E144" s="398"/>
      <c r="F144" s="398"/>
      <c r="G144" s="398"/>
      <c r="H144" s="399"/>
      <c r="I144" s="261">
        <f>I145+I146</f>
        <v>20000</v>
      </c>
      <c r="J144" s="261"/>
      <c r="K144" s="261">
        <f>SUM(K145:K146)</f>
        <v>20000</v>
      </c>
      <c r="L144" s="261"/>
      <c r="M144" s="234"/>
      <c r="N144" s="234"/>
      <c r="O144" s="234"/>
      <c r="P144" s="129"/>
    </row>
    <row r="145" spans="1:16" ht="13.5" customHeight="1">
      <c r="A145" s="299"/>
      <c r="B145" s="299"/>
      <c r="C145" s="166">
        <v>4210</v>
      </c>
      <c r="D145" s="387" t="s">
        <v>154</v>
      </c>
      <c r="E145" s="388"/>
      <c r="F145" s="388"/>
      <c r="G145" s="388"/>
      <c r="H145" s="389"/>
      <c r="I145" s="272">
        <v>20000</v>
      </c>
      <c r="J145" s="272"/>
      <c r="K145" s="272"/>
      <c r="L145" s="272"/>
      <c r="M145" s="234"/>
      <c r="N145" s="234"/>
      <c r="O145" s="234"/>
      <c r="P145" s="129"/>
    </row>
    <row r="146" spans="1:16" ht="14.25" customHeight="1">
      <c r="A146" s="299"/>
      <c r="B146" s="299"/>
      <c r="C146" s="275">
        <v>4220</v>
      </c>
      <c r="D146" s="410" t="s">
        <v>199</v>
      </c>
      <c r="E146" s="411"/>
      <c r="F146" s="411"/>
      <c r="G146" s="411"/>
      <c r="H146" s="412"/>
      <c r="I146" s="272"/>
      <c r="J146" s="272"/>
      <c r="K146" s="272">
        <v>20000</v>
      </c>
      <c r="L146" s="272"/>
      <c r="M146" s="234"/>
      <c r="N146" s="234"/>
      <c r="O146" s="234"/>
      <c r="P146" s="129"/>
    </row>
    <row r="147" spans="1:16" ht="13.5" customHeight="1">
      <c r="A147" s="259">
        <v>852</v>
      </c>
      <c r="B147" s="260"/>
      <c r="C147" s="260"/>
      <c r="D147" s="394" t="s">
        <v>131</v>
      </c>
      <c r="E147" s="493"/>
      <c r="F147" s="493"/>
      <c r="G147" s="493"/>
      <c r="H147" s="494"/>
      <c r="I147" s="258"/>
      <c r="J147" s="258"/>
      <c r="K147" s="258">
        <f>K148+K155+K168</f>
        <v>294767</v>
      </c>
      <c r="L147" s="258"/>
      <c r="M147" s="201"/>
      <c r="N147" s="201"/>
      <c r="O147" s="201"/>
      <c r="P147" s="129"/>
    </row>
    <row r="148" spans="1:16" ht="34.5" customHeight="1">
      <c r="A148" s="262"/>
      <c r="B148" s="263">
        <v>85295</v>
      </c>
      <c r="C148" s="262"/>
      <c r="D148" s="397" t="s">
        <v>167</v>
      </c>
      <c r="E148" s="398"/>
      <c r="F148" s="398"/>
      <c r="G148" s="398"/>
      <c r="H148" s="399"/>
      <c r="I148" s="261">
        <f>I154</f>
        <v>0</v>
      </c>
      <c r="J148" s="261"/>
      <c r="K148" s="261">
        <f>SUM(K149:K154)</f>
        <v>7029</v>
      </c>
      <c r="L148" s="261"/>
      <c r="M148" s="234"/>
      <c r="N148" s="234"/>
      <c r="O148" s="234"/>
      <c r="P148" s="129"/>
    </row>
    <row r="149" spans="1:16" ht="12.75" customHeight="1">
      <c r="A149" s="273"/>
      <c r="B149" s="273"/>
      <c r="C149" s="166">
        <v>4017</v>
      </c>
      <c r="D149" s="387" t="s">
        <v>149</v>
      </c>
      <c r="E149" s="388"/>
      <c r="F149" s="388"/>
      <c r="G149" s="388"/>
      <c r="H149" s="389"/>
      <c r="I149" s="206"/>
      <c r="J149" s="270"/>
      <c r="K149" s="237">
        <v>352</v>
      </c>
      <c r="L149" s="270"/>
      <c r="M149" s="234"/>
      <c r="N149" s="234"/>
      <c r="O149" s="234"/>
      <c r="P149" s="129"/>
    </row>
    <row r="150" spans="1:16" ht="12.75" customHeight="1">
      <c r="A150" s="273"/>
      <c r="B150" s="273"/>
      <c r="C150" s="166">
        <v>4117</v>
      </c>
      <c r="D150" s="387" t="s">
        <v>130</v>
      </c>
      <c r="E150" s="388"/>
      <c r="F150" s="388"/>
      <c r="G150" s="388"/>
      <c r="H150" s="389"/>
      <c r="I150" s="206"/>
      <c r="J150" s="270"/>
      <c r="K150" s="237">
        <v>428</v>
      </c>
      <c r="L150" s="270"/>
      <c r="M150" s="234"/>
      <c r="N150" s="234"/>
      <c r="O150" s="234"/>
      <c r="P150" s="129"/>
    </row>
    <row r="151" spans="1:16" ht="12.75" customHeight="1">
      <c r="A151" s="273"/>
      <c r="B151" s="273"/>
      <c r="C151" s="166">
        <v>4127</v>
      </c>
      <c r="D151" s="384" t="s">
        <v>190</v>
      </c>
      <c r="E151" s="385"/>
      <c r="F151" s="385"/>
      <c r="G151" s="385"/>
      <c r="H151" s="386"/>
      <c r="I151" s="206"/>
      <c r="J151" s="270"/>
      <c r="K151" s="237">
        <v>23</v>
      </c>
      <c r="L151" s="270"/>
      <c r="M151" s="234"/>
      <c r="N151" s="234"/>
      <c r="O151" s="234"/>
      <c r="P151" s="129"/>
    </row>
    <row r="152" spans="1:16" ht="12.75" customHeight="1">
      <c r="A152" s="273"/>
      <c r="B152" s="273"/>
      <c r="C152" s="166">
        <v>4177</v>
      </c>
      <c r="D152" s="387" t="s">
        <v>158</v>
      </c>
      <c r="E152" s="388"/>
      <c r="F152" s="388"/>
      <c r="G152" s="388"/>
      <c r="H152" s="389"/>
      <c r="I152" s="206"/>
      <c r="J152" s="270"/>
      <c r="K152" s="237">
        <v>1635</v>
      </c>
      <c r="L152" s="270"/>
      <c r="M152" s="234"/>
      <c r="N152" s="234"/>
      <c r="O152" s="234"/>
      <c r="P152" s="129"/>
    </row>
    <row r="153" spans="1:16" ht="12.75" customHeight="1">
      <c r="A153" s="273"/>
      <c r="B153" s="273"/>
      <c r="C153" s="166">
        <v>4217</v>
      </c>
      <c r="D153" s="387" t="s">
        <v>154</v>
      </c>
      <c r="E153" s="388"/>
      <c r="F153" s="388"/>
      <c r="G153" s="388"/>
      <c r="H153" s="389"/>
      <c r="I153" s="206"/>
      <c r="J153" s="270"/>
      <c r="K153" s="237">
        <v>2744</v>
      </c>
      <c r="L153" s="270"/>
      <c r="M153" s="234"/>
      <c r="N153" s="234"/>
      <c r="O153" s="234"/>
      <c r="P153" s="129"/>
    </row>
    <row r="154" spans="1:16" ht="12.75" customHeight="1">
      <c r="A154" s="282"/>
      <c r="B154" s="282"/>
      <c r="C154" s="225">
        <v>4307</v>
      </c>
      <c r="D154" s="410" t="s">
        <v>155</v>
      </c>
      <c r="E154" s="411"/>
      <c r="F154" s="411"/>
      <c r="G154" s="411"/>
      <c r="H154" s="412"/>
      <c r="I154" s="283"/>
      <c r="J154" s="271"/>
      <c r="K154" s="284">
        <v>1847</v>
      </c>
      <c r="L154" s="271"/>
      <c r="M154" s="234"/>
      <c r="N154" s="234"/>
      <c r="O154" s="234"/>
      <c r="P154" s="129"/>
    </row>
    <row r="155" spans="1:16" ht="36.75" customHeight="1">
      <c r="A155" s="262"/>
      <c r="B155" s="263">
        <v>85295</v>
      </c>
      <c r="C155" s="262"/>
      <c r="D155" s="397" t="s">
        <v>219</v>
      </c>
      <c r="E155" s="398"/>
      <c r="F155" s="398"/>
      <c r="G155" s="398"/>
      <c r="H155" s="399"/>
      <c r="I155" s="261">
        <f>I161</f>
        <v>0</v>
      </c>
      <c r="J155" s="261"/>
      <c r="K155" s="261">
        <f>SUM(K156:K162)</f>
        <v>223125</v>
      </c>
      <c r="L155" s="261"/>
      <c r="M155" s="234"/>
      <c r="N155" s="234"/>
      <c r="O155" s="234"/>
      <c r="P155" s="129"/>
    </row>
    <row r="156" spans="1:16" ht="12.75" customHeight="1">
      <c r="A156" s="299"/>
      <c r="B156" s="299"/>
      <c r="C156" s="166">
        <v>4017</v>
      </c>
      <c r="D156" s="387" t="s">
        <v>149</v>
      </c>
      <c r="E156" s="388"/>
      <c r="F156" s="388"/>
      <c r="G156" s="388"/>
      <c r="H156" s="389"/>
      <c r="I156" s="206"/>
      <c r="J156" s="270"/>
      <c r="K156" s="237">
        <v>74136</v>
      </c>
      <c r="L156" s="270"/>
      <c r="M156" s="234"/>
      <c r="N156" s="234"/>
      <c r="O156" s="234"/>
      <c r="P156" s="129"/>
    </row>
    <row r="157" spans="1:16" ht="12.75" customHeight="1">
      <c r="A157" s="299"/>
      <c r="B157" s="299"/>
      <c r="C157" s="166">
        <v>4117</v>
      </c>
      <c r="D157" s="387" t="s">
        <v>130</v>
      </c>
      <c r="E157" s="388"/>
      <c r="F157" s="388"/>
      <c r="G157" s="388"/>
      <c r="H157" s="389"/>
      <c r="I157" s="206"/>
      <c r="J157" s="270"/>
      <c r="K157" s="237">
        <v>12675</v>
      </c>
      <c r="L157" s="270"/>
      <c r="M157" s="234"/>
      <c r="N157" s="234"/>
      <c r="O157" s="234"/>
      <c r="P157" s="129"/>
    </row>
    <row r="158" spans="1:16" ht="12.75" customHeight="1">
      <c r="A158" s="299"/>
      <c r="B158" s="299"/>
      <c r="C158" s="166">
        <v>4127</v>
      </c>
      <c r="D158" s="384" t="s">
        <v>190</v>
      </c>
      <c r="E158" s="385"/>
      <c r="F158" s="385"/>
      <c r="G158" s="385"/>
      <c r="H158" s="386"/>
      <c r="I158" s="206"/>
      <c r="J158" s="270"/>
      <c r="K158" s="237">
        <v>1814</v>
      </c>
      <c r="L158" s="270"/>
      <c r="M158" s="234"/>
      <c r="N158" s="234"/>
      <c r="O158" s="234"/>
      <c r="P158" s="129"/>
    </row>
    <row r="159" spans="1:16" ht="12.75" customHeight="1">
      <c r="A159" s="299"/>
      <c r="B159" s="299"/>
      <c r="C159" s="166">
        <v>4177</v>
      </c>
      <c r="D159" s="387" t="s">
        <v>158</v>
      </c>
      <c r="E159" s="388"/>
      <c r="F159" s="388"/>
      <c r="G159" s="388"/>
      <c r="H159" s="389"/>
      <c r="I159" s="206"/>
      <c r="J159" s="270"/>
      <c r="K159" s="237">
        <v>78200</v>
      </c>
      <c r="L159" s="270"/>
      <c r="M159" s="234"/>
      <c r="N159" s="234"/>
      <c r="O159" s="234"/>
      <c r="P159" s="129"/>
    </row>
    <row r="160" spans="1:16" ht="12.75" customHeight="1">
      <c r="A160" s="299"/>
      <c r="B160" s="299"/>
      <c r="C160" s="166">
        <v>4217</v>
      </c>
      <c r="D160" s="387" t="s">
        <v>154</v>
      </c>
      <c r="E160" s="388"/>
      <c r="F160" s="388"/>
      <c r="G160" s="388"/>
      <c r="H160" s="389"/>
      <c r="I160" s="206"/>
      <c r="J160" s="270"/>
      <c r="K160" s="237">
        <v>15700</v>
      </c>
      <c r="L160" s="270"/>
      <c r="M160" s="234"/>
      <c r="N160" s="234"/>
      <c r="O160" s="234"/>
      <c r="P160" s="129"/>
    </row>
    <row r="161" spans="1:16" ht="12.75" customHeight="1">
      <c r="A161" s="299"/>
      <c r="B161" s="299"/>
      <c r="C161" s="166">
        <v>4307</v>
      </c>
      <c r="D161" s="384" t="s">
        <v>155</v>
      </c>
      <c r="E161" s="385"/>
      <c r="F161" s="385"/>
      <c r="G161" s="385"/>
      <c r="H161" s="386"/>
      <c r="I161" s="293"/>
      <c r="J161" s="270"/>
      <c r="K161" s="237">
        <v>7000</v>
      </c>
      <c r="L161" s="270"/>
      <c r="M161" s="234"/>
      <c r="N161" s="234"/>
      <c r="O161" s="234"/>
      <c r="P161" s="129"/>
    </row>
    <row r="162" spans="1:16" ht="25.5" customHeight="1">
      <c r="A162" s="299"/>
      <c r="B162" s="299"/>
      <c r="C162" s="227">
        <v>4707</v>
      </c>
      <c r="D162" s="374" t="s">
        <v>169</v>
      </c>
      <c r="E162" s="375"/>
      <c r="F162" s="375"/>
      <c r="G162" s="375"/>
      <c r="H162" s="376"/>
      <c r="I162" s="334"/>
      <c r="J162" s="243"/>
      <c r="K162" s="290">
        <v>33600</v>
      </c>
      <c r="L162" s="243"/>
      <c r="M162" s="234"/>
      <c r="N162" s="234"/>
      <c r="O162" s="234"/>
      <c r="P162" s="129"/>
    </row>
    <row r="163" spans="1:16" ht="12" customHeight="1">
      <c r="A163" s="355"/>
      <c r="B163" s="355"/>
      <c r="C163" s="276"/>
      <c r="D163" s="285"/>
      <c r="E163" s="285"/>
      <c r="F163" s="285"/>
      <c r="G163" s="285"/>
      <c r="H163" s="285"/>
      <c r="I163" s="335"/>
      <c r="J163" s="278"/>
      <c r="K163" s="324"/>
      <c r="L163" s="278"/>
      <c r="M163" s="234"/>
      <c r="N163" s="234"/>
      <c r="O163" s="234"/>
      <c r="P163" s="129"/>
    </row>
    <row r="164" spans="1:16" ht="25.5" customHeight="1">
      <c r="A164" s="286"/>
      <c r="B164" s="286"/>
      <c r="C164" s="287"/>
      <c r="D164" s="288"/>
      <c r="E164" s="288"/>
      <c r="F164" s="288"/>
      <c r="G164" s="288"/>
      <c r="H164" s="288"/>
      <c r="I164" s="336"/>
      <c r="J164" s="289"/>
      <c r="K164" s="326"/>
      <c r="L164" s="289"/>
      <c r="M164" s="234"/>
      <c r="N164" s="234"/>
      <c r="O164" s="234"/>
      <c r="P164" s="129"/>
    </row>
    <row r="165" spans="1:16" ht="25.5" customHeight="1">
      <c r="A165" s="286"/>
      <c r="B165" s="286"/>
      <c r="C165" s="287"/>
      <c r="D165" s="288"/>
      <c r="E165" s="288"/>
      <c r="F165" s="288"/>
      <c r="G165" s="288"/>
      <c r="H165" s="288"/>
      <c r="I165" s="336"/>
      <c r="J165" s="289"/>
      <c r="K165" s="326"/>
      <c r="L165" s="289"/>
      <c r="M165" s="234"/>
      <c r="N165" s="234"/>
      <c r="O165" s="234"/>
      <c r="P165" s="129"/>
    </row>
    <row r="166" spans="1:16" ht="14.25" customHeight="1">
      <c r="A166" s="377" t="s">
        <v>48</v>
      </c>
      <c r="B166" s="378"/>
      <c r="C166" s="379"/>
      <c r="D166" s="380" t="s">
        <v>62</v>
      </c>
      <c r="E166" s="380"/>
      <c r="F166" s="380"/>
      <c r="G166" s="380"/>
      <c r="H166" s="381"/>
      <c r="I166" s="390" t="s">
        <v>63</v>
      </c>
      <c r="J166" s="390"/>
      <c r="K166" s="390" t="s">
        <v>64</v>
      </c>
      <c r="L166" s="390"/>
      <c r="M166" s="234"/>
      <c r="N166" s="234"/>
      <c r="O166" s="234"/>
      <c r="P166" s="129"/>
    </row>
    <row r="167" spans="1:16" ht="15" customHeight="1">
      <c r="A167" s="345" t="s">
        <v>23</v>
      </c>
      <c r="B167" s="345" t="s">
        <v>49</v>
      </c>
      <c r="C167" s="345" t="s">
        <v>50</v>
      </c>
      <c r="D167" s="382"/>
      <c r="E167" s="382"/>
      <c r="F167" s="382"/>
      <c r="G167" s="382"/>
      <c r="H167" s="383"/>
      <c r="I167" s="99" t="s">
        <v>51</v>
      </c>
      <c r="J167" s="99" t="s">
        <v>52</v>
      </c>
      <c r="K167" s="99" t="s">
        <v>51</v>
      </c>
      <c r="L167" s="99" t="s">
        <v>52</v>
      </c>
      <c r="M167" s="234"/>
      <c r="N167" s="234"/>
      <c r="O167" s="234"/>
      <c r="P167" s="129"/>
    </row>
    <row r="168" spans="1:16" ht="37.5" customHeight="1">
      <c r="A168" s="262"/>
      <c r="B168" s="263">
        <v>85295</v>
      </c>
      <c r="C168" s="262"/>
      <c r="D168" s="397" t="s">
        <v>217</v>
      </c>
      <c r="E168" s="398"/>
      <c r="F168" s="398"/>
      <c r="G168" s="398"/>
      <c r="H168" s="399"/>
      <c r="I168" s="261">
        <f>I176</f>
        <v>0</v>
      </c>
      <c r="J168" s="261"/>
      <c r="K168" s="261">
        <f>SUM(K169:K178)</f>
        <v>64613</v>
      </c>
      <c r="L168" s="261"/>
      <c r="M168" s="234"/>
      <c r="N168" s="234"/>
      <c r="O168" s="234"/>
      <c r="P168" s="129"/>
    </row>
    <row r="169" spans="1:16" ht="14.25" customHeight="1">
      <c r="A169" s="299"/>
      <c r="B169" s="299"/>
      <c r="C169" s="166">
        <v>4017</v>
      </c>
      <c r="D169" s="387" t="s">
        <v>149</v>
      </c>
      <c r="E169" s="388"/>
      <c r="F169" s="388"/>
      <c r="G169" s="388"/>
      <c r="H169" s="389"/>
      <c r="I169" s="206"/>
      <c r="J169" s="270"/>
      <c r="K169" s="237">
        <v>43063</v>
      </c>
      <c r="L169" s="270"/>
      <c r="M169" s="234"/>
      <c r="N169" s="234"/>
      <c r="O169" s="234"/>
      <c r="P169" s="129"/>
    </row>
    <row r="170" spans="1:16" ht="14.25" customHeight="1">
      <c r="A170" s="299"/>
      <c r="B170" s="299"/>
      <c r="C170" s="166">
        <v>4019</v>
      </c>
      <c r="D170" s="387" t="s">
        <v>149</v>
      </c>
      <c r="E170" s="388"/>
      <c r="F170" s="388"/>
      <c r="G170" s="388"/>
      <c r="H170" s="389"/>
      <c r="I170" s="206"/>
      <c r="J170" s="270"/>
      <c r="K170" s="237">
        <v>2608</v>
      </c>
      <c r="L170" s="270"/>
      <c r="M170" s="234"/>
      <c r="N170" s="234"/>
      <c r="O170" s="234"/>
      <c r="P170" s="129"/>
    </row>
    <row r="171" spans="1:16" ht="14.25" customHeight="1">
      <c r="A171" s="299"/>
      <c r="B171" s="299"/>
      <c r="C171" s="166">
        <v>4117</v>
      </c>
      <c r="D171" s="387" t="s">
        <v>130</v>
      </c>
      <c r="E171" s="388"/>
      <c r="F171" s="388"/>
      <c r="G171" s="388"/>
      <c r="H171" s="389"/>
      <c r="I171" s="206"/>
      <c r="J171" s="270"/>
      <c r="K171" s="237">
        <v>7364</v>
      </c>
      <c r="L171" s="270"/>
      <c r="M171" s="234"/>
      <c r="N171" s="234"/>
      <c r="O171" s="234"/>
      <c r="P171" s="129"/>
    </row>
    <row r="172" spans="1:16" ht="14.25" customHeight="1">
      <c r="A172" s="299"/>
      <c r="B172" s="299"/>
      <c r="C172" s="166">
        <v>4119</v>
      </c>
      <c r="D172" s="387" t="s">
        <v>130</v>
      </c>
      <c r="E172" s="388"/>
      <c r="F172" s="388"/>
      <c r="G172" s="388"/>
      <c r="H172" s="389"/>
      <c r="I172" s="206"/>
      <c r="J172" s="270"/>
      <c r="K172" s="237">
        <v>446</v>
      </c>
      <c r="L172" s="270"/>
      <c r="M172" s="234"/>
      <c r="N172" s="234"/>
      <c r="O172" s="234"/>
      <c r="P172" s="129"/>
    </row>
    <row r="173" spans="1:16" ht="27.75" customHeight="1">
      <c r="A173" s="299"/>
      <c r="B173" s="299"/>
      <c r="C173" s="166">
        <v>4127</v>
      </c>
      <c r="D173" s="384" t="s">
        <v>190</v>
      </c>
      <c r="E173" s="385"/>
      <c r="F173" s="385"/>
      <c r="G173" s="385"/>
      <c r="H173" s="386"/>
      <c r="I173" s="206"/>
      <c r="J173" s="270"/>
      <c r="K173" s="237">
        <v>1055</v>
      </c>
      <c r="L173" s="270"/>
      <c r="M173" s="234"/>
      <c r="N173" s="234"/>
      <c r="O173" s="234"/>
      <c r="P173" s="129"/>
    </row>
    <row r="174" spans="1:16" ht="27" customHeight="1">
      <c r="A174" s="299"/>
      <c r="B174" s="299"/>
      <c r="C174" s="166">
        <v>4129</v>
      </c>
      <c r="D174" s="384" t="s">
        <v>190</v>
      </c>
      <c r="E174" s="385"/>
      <c r="F174" s="385"/>
      <c r="G174" s="385"/>
      <c r="H174" s="386"/>
      <c r="I174" s="206"/>
      <c r="J174" s="270"/>
      <c r="K174" s="237">
        <v>64</v>
      </c>
      <c r="L174" s="270"/>
      <c r="M174" s="234"/>
      <c r="N174" s="234"/>
      <c r="O174" s="234"/>
      <c r="P174" s="129"/>
    </row>
    <row r="175" spans="1:16" ht="14.25" customHeight="1">
      <c r="A175" s="299"/>
      <c r="B175" s="299"/>
      <c r="C175" s="166">
        <v>4417</v>
      </c>
      <c r="D175" s="387" t="s">
        <v>218</v>
      </c>
      <c r="E175" s="388"/>
      <c r="F175" s="388"/>
      <c r="G175" s="388"/>
      <c r="H175" s="389"/>
      <c r="I175" s="206"/>
      <c r="J175" s="270"/>
      <c r="K175" s="237">
        <v>136</v>
      </c>
      <c r="L175" s="270"/>
      <c r="M175" s="234"/>
      <c r="N175" s="234"/>
      <c r="O175" s="234"/>
      <c r="P175" s="129"/>
    </row>
    <row r="176" spans="1:16" ht="14.25" customHeight="1">
      <c r="A176" s="299"/>
      <c r="B176" s="299"/>
      <c r="C176" s="166">
        <v>4419</v>
      </c>
      <c r="D176" s="387" t="s">
        <v>218</v>
      </c>
      <c r="E176" s="388"/>
      <c r="F176" s="388"/>
      <c r="G176" s="388"/>
      <c r="H176" s="389"/>
      <c r="I176" s="293"/>
      <c r="J176" s="270"/>
      <c r="K176" s="237">
        <v>8</v>
      </c>
      <c r="L176" s="270"/>
      <c r="M176" s="234"/>
      <c r="N176" s="234"/>
      <c r="O176" s="234"/>
      <c r="P176" s="129"/>
    </row>
    <row r="177" spans="1:16" ht="26.25" customHeight="1">
      <c r="A177" s="299"/>
      <c r="B177" s="299"/>
      <c r="C177" s="166">
        <v>4707</v>
      </c>
      <c r="D177" s="387" t="s">
        <v>169</v>
      </c>
      <c r="E177" s="388"/>
      <c r="F177" s="388"/>
      <c r="G177" s="388"/>
      <c r="H177" s="389"/>
      <c r="I177" s="293"/>
      <c r="J177" s="270"/>
      <c r="K177" s="237">
        <v>9306</v>
      </c>
      <c r="L177" s="270"/>
      <c r="M177" s="234"/>
      <c r="N177" s="234"/>
      <c r="O177" s="234"/>
      <c r="P177" s="129"/>
    </row>
    <row r="178" spans="1:16" ht="26.25" customHeight="1">
      <c r="A178" s="282"/>
      <c r="B178" s="282"/>
      <c r="C178" s="225">
        <v>4709</v>
      </c>
      <c r="D178" s="387" t="s">
        <v>169</v>
      </c>
      <c r="E178" s="388"/>
      <c r="F178" s="388"/>
      <c r="G178" s="388"/>
      <c r="H178" s="389"/>
      <c r="I178" s="283"/>
      <c r="J178" s="271"/>
      <c r="K178" s="284">
        <v>563</v>
      </c>
      <c r="L178" s="271"/>
      <c r="M178" s="234"/>
      <c r="N178" s="234"/>
      <c r="O178" s="234"/>
      <c r="P178" s="129"/>
    </row>
    <row r="179" spans="1:16" ht="20.25" customHeight="1">
      <c r="A179" s="259">
        <v>854</v>
      </c>
      <c r="B179" s="260"/>
      <c r="C179" s="260"/>
      <c r="D179" s="394" t="s">
        <v>205</v>
      </c>
      <c r="E179" s="395"/>
      <c r="F179" s="395"/>
      <c r="G179" s="395"/>
      <c r="H179" s="396"/>
      <c r="I179" s="258"/>
      <c r="J179" s="258"/>
      <c r="K179" s="258">
        <f>K180+K184</f>
        <v>215000</v>
      </c>
      <c r="L179" s="258"/>
      <c r="M179" s="234"/>
      <c r="N179" s="234"/>
      <c r="O179" s="234"/>
      <c r="P179" s="129"/>
    </row>
    <row r="180" spans="1:16" ht="18" customHeight="1">
      <c r="A180" s="262"/>
      <c r="B180" s="263">
        <v>85404</v>
      </c>
      <c r="C180" s="262"/>
      <c r="D180" s="397" t="s">
        <v>208</v>
      </c>
      <c r="E180" s="398"/>
      <c r="F180" s="398"/>
      <c r="G180" s="398"/>
      <c r="H180" s="399"/>
      <c r="I180" s="261"/>
      <c r="J180" s="261"/>
      <c r="K180" s="261">
        <f>K181+K182+K183</f>
        <v>208000</v>
      </c>
      <c r="L180" s="261"/>
      <c r="M180" s="234"/>
      <c r="N180" s="234"/>
      <c r="O180" s="234"/>
      <c r="P180" s="129"/>
    </row>
    <row r="181" spans="1:16" ht="39" customHeight="1">
      <c r="A181" s="299"/>
      <c r="B181" s="299"/>
      <c r="C181" s="166">
        <v>2590</v>
      </c>
      <c r="D181" s="387" t="s">
        <v>221</v>
      </c>
      <c r="E181" s="388"/>
      <c r="F181" s="388"/>
      <c r="G181" s="388"/>
      <c r="H181" s="389"/>
      <c r="I181" s="269"/>
      <c r="J181" s="269"/>
      <c r="K181" s="269">
        <v>50000</v>
      </c>
      <c r="L181" s="269"/>
      <c r="M181" s="234"/>
      <c r="N181" s="234"/>
      <c r="O181" s="234"/>
      <c r="P181" s="129"/>
    </row>
    <row r="182" spans="1:16" ht="14.25" customHeight="1">
      <c r="A182" s="299"/>
      <c r="B182" s="299"/>
      <c r="C182" s="166">
        <v>4260</v>
      </c>
      <c r="D182" s="384" t="s">
        <v>160</v>
      </c>
      <c r="E182" s="385"/>
      <c r="F182" s="385"/>
      <c r="G182" s="385"/>
      <c r="H182" s="386"/>
      <c r="I182" s="270"/>
      <c r="J182" s="270"/>
      <c r="K182" s="270">
        <v>104000</v>
      </c>
      <c r="L182" s="270"/>
      <c r="M182" s="234"/>
      <c r="N182" s="234"/>
      <c r="O182" s="234"/>
      <c r="P182" s="129"/>
    </row>
    <row r="183" spans="1:16" ht="12.75" customHeight="1">
      <c r="A183" s="299"/>
      <c r="B183" s="299"/>
      <c r="C183" s="166">
        <v>4300</v>
      </c>
      <c r="D183" s="384" t="s">
        <v>168</v>
      </c>
      <c r="E183" s="385"/>
      <c r="F183" s="385"/>
      <c r="G183" s="385"/>
      <c r="H183" s="386"/>
      <c r="I183" s="272"/>
      <c r="J183" s="272"/>
      <c r="K183" s="272">
        <v>54000</v>
      </c>
      <c r="L183" s="272"/>
      <c r="M183" s="234"/>
      <c r="N183" s="234"/>
      <c r="O183" s="234"/>
      <c r="P183" s="129"/>
    </row>
    <row r="184" spans="1:16" ht="26.25" customHeight="1">
      <c r="A184" s="262"/>
      <c r="B184" s="263">
        <v>85416</v>
      </c>
      <c r="C184" s="262"/>
      <c r="D184" s="397" t="s">
        <v>206</v>
      </c>
      <c r="E184" s="398"/>
      <c r="F184" s="398"/>
      <c r="G184" s="398"/>
      <c r="H184" s="399"/>
      <c r="I184" s="261"/>
      <c r="J184" s="261"/>
      <c r="K184" s="261">
        <f>K185</f>
        <v>7000</v>
      </c>
      <c r="L184" s="261"/>
      <c r="M184" s="234"/>
      <c r="N184" s="234"/>
      <c r="O184" s="234"/>
      <c r="P184" s="129"/>
    </row>
    <row r="185" spans="1:16" ht="12.75" customHeight="1">
      <c r="A185" s="298"/>
      <c r="B185" s="298"/>
      <c r="C185" s="227">
        <v>3240</v>
      </c>
      <c r="D185" s="374" t="s">
        <v>207</v>
      </c>
      <c r="E185" s="375"/>
      <c r="F185" s="375"/>
      <c r="G185" s="375"/>
      <c r="H185" s="376"/>
      <c r="I185" s="242"/>
      <c r="J185" s="242"/>
      <c r="K185" s="242">
        <v>7000</v>
      </c>
      <c r="L185" s="242"/>
      <c r="M185" s="234"/>
      <c r="N185" s="234"/>
      <c r="O185" s="234"/>
      <c r="P185" s="129"/>
    </row>
    <row r="186" spans="1:16" ht="16.5" customHeight="1">
      <c r="A186" s="259">
        <v>855</v>
      </c>
      <c r="B186" s="260"/>
      <c r="C186" s="260"/>
      <c r="D186" s="394" t="s">
        <v>161</v>
      </c>
      <c r="E186" s="395"/>
      <c r="F186" s="395"/>
      <c r="G186" s="395"/>
      <c r="H186" s="396"/>
      <c r="I186" s="258"/>
      <c r="J186" s="258"/>
      <c r="K186" s="258">
        <f>K187+K189</f>
        <v>1869</v>
      </c>
      <c r="L186" s="258"/>
      <c r="M186" s="234"/>
      <c r="N186" s="234"/>
      <c r="O186" s="234"/>
      <c r="P186" s="129"/>
    </row>
    <row r="187" spans="1:16" ht="14.25" customHeight="1">
      <c r="A187" s="262"/>
      <c r="B187" s="263">
        <v>85501</v>
      </c>
      <c r="C187" s="262"/>
      <c r="D187" s="397" t="s">
        <v>231</v>
      </c>
      <c r="E187" s="398"/>
      <c r="F187" s="398"/>
      <c r="G187" s="398"/>
      <c r="H187" s="399"/>
      <c r="I187" s="261"/>
      <c r="J187" s="261"/>
      <c r="K187" s="261">
        <f>K188</f>
        <v>1500</v>
      </c>
      <c r="L187" s="261"/>
      <c r="M187" s="234"/>
      <c r="N187" s="234"/>
      <c r="O187" s="234"/>
      <c r="P187" s="129"/>
    </row>
    <row r="188" spans="1:16" ht="50.25" customHeight="1">
      <c r="A188" s="299"/>
      <c r="B188" s="299"/>
      <c r="C188" s="166">
        <v>2910</v>
      </c>
      <c r="D188" s="387" t="s">
        <v>233</v>
      </c>
      <c r="E188" s="388"/>
      <c r="F188" s="388"/>
      <c r="G188" s="388"/>
      <c r="H188" s="389"/>
      <c r="I188" s="269"/>
      <c r="J188" s="269"/>
      <c r="K188" s="269">
        <v>1500</v>
      </c>
      <c r="L188" s="269"/>
      <c r="M188" s="234"/>
      <c r="N188" s="234"/>
      <c r="O188" s="234"/>
      <c r="P188" s="129"/>
    </row>
    <row r="189" spans="1:16" ht="34.5" customHeight="1">
      <c r="A189" s="262"/>
      <c r="B189" s="263">
        <v>85502</v>
      </c>
      <c r="C189" s="262"/>
      <c r="D189" s="397" t="s">
        <v>232</v>
      </c>
      <c r="E189" s="398"/>
      <c r="F189" s="398"/>
      <c r="G189" s="398"/>
      <c r="H189" s="399"/>
      <c r="I189" s="261"/>
      <c r="J189" s="261"/>
      <c r="K189" s="261">
        <f>K190</f>
        <v>369</v>
      </c>
      <c r="L189" s="261"/>
      <c r="M189" s="234"/>
      <c r="N189" s="234"/>
      <c r="O189" s="234"/>
      <c r="P189" s="129"/>
    </row>
    <row r="190" spans="1:16" ht="54.75" customHeight="1">
      <c r="A190" s="350"/>
      <c r="B190" s="350"/>
      <c r="C190" s="227">
        <v>2910</v>
      </c>
      <c r="D190" s="374" t="s">
        <v>233</v>
      </c>
      <c r="E190" s="375"/>
      <c r="F190" s="375"/>
      <c r="G190" s="375"/>
      <c r="H190" s="376"/>
      <c r="I190" s="242"/>
      <c r="J190" s="242"/>
      <c r="K190" s="242">
        <v>369</v>
      </c>
      <c r="L190" s="242"/>
      <c r="M190" s="234"/>
      <c r="N190" s="234"/>
      <c r="O190" s="234"/>
      <c r="P190" s="129"/>
    </row>
    <row r="191" spans="1:16" ht="12.75" customHeight="1">
      <c r="A191" s="355"/>
      <c r="B191" s="355"/>
      <c r="C191" s="276"/>
      <c r="D191" s="285"/>
      <c r="E191" s="285"/>
      <c r="F191" s="285"/>
      <c r="G191" s="285"/>
      <c r="H191" s="285"/>
      <c r="I191" s="324"/>
      <c r="J191" s="324"/>
      <c r="K191" s="324"/>
      <c r="L191" s="324"/>
      <c r="M191" s="234"/>
      <c r="N191" s="234"/>
      <c r="O191" s="234"/>
      <c r="P191" s="129"/>
    </row>
    <row r="192" spans="1:16" ht="15" customHeight="1">
      <c r="A192" s="377" t="s">
        <v>48</v>
      </c>
      <c r="B192" s="378"/>
      <c r="C192" s="379"/>
      <c r="D192" s="380" t="s">
        <v>62</v>
      </c>
      <c r="E192" s="380"/>
      <c r="F192" s="380"/>
      <c r="G192" s="380"/>
      <c r="H192" s="381"/>
      <c r="I192" s="390" t="s">
        <v>63</v>
      </c>
      <c r="J192" s="390"/>
      <c r="K192" s="390" t="s">
        <v>64</v>
      </c>
      <c r="L192" s="390"/>
      <c r="M192" s="234"/>
      <c r="N192" s="234"/>
      <c r="O192" s="234"/>
      <c r="P192" s="129"/>
    </row>
    <row r="193" spans="1:16" ht="14.25" customHeight="1">
      <c r="A193" s="345" t="s">
        <v>23</v>
      </c>
      <c r="B193" s="345" t="s">
        <v>49</v>
      </c>
      <c r="C193" s="345" t="s">
        <v>50</v>
      </c>
      <c r="D193" s="382"/>
      <c r="E193" s="382"/>
      <c r="F193" s="382"/>
      <c r="G193" s="382"/>
      <c r="H193" s="383"/>
      <c r="I193" s="99" t="s">
        <v>51</v>
      </c>
      <c r="J193" s="99" t="s">
        <v>52</v>
      </c>
      <c r="K193" s="99" t="s">
        <v>51</v>
      </c>
      <c r="L193" s="99" t="s">
        <v>52</v>
      </c>
      <c r="M193" s="234"/>
      <c r="N193" s="234"/>
      <c r="O193" s="234"/>
      <c r="P193" s="129"/>
    </row>
    <row r="194" spans="1:16" ht="16.5" customHeight="1">
      <c r="A194" s="259">
        <v>900</v>
      </c>
      <c r="B194" s="260"/>
      <c r="C194" s="260"/>
      <c r="D194" s="394" t="s">
        <v>156</v>
      </c>
      <c r="E194" s="493"/>
      <c r="F194" s="493"/>
      <c r="G194" s="493"/>
      <c r="H194" s="494"/>
      <c r="I194" s="258"/>
      <c r="J194" s="258"/>
      <c r="K194" s="258">
        <f>K195+K202+K198+K200</f>
        <v>1546208</v>
      </c>
      <c r="L194" s="258">
        <f>L195+L202+L204</f>
        <v>211000</v>
      </c>
      <c r="M194" s="234"/>
      <c r="N194" s="234"/>
      <c r="O194" s="234"/>
      <c r="P194" s="129"/>
    </row>
    <row r="195" spans="1:16" ht="38.25" customHeight="1">
      <c r="A195" s="262"/>
      <c r="B195" s="263">
        <v>90002</v>
      </c>
      <c r="C195" s="262"/>
      <c r="D195" s="397" t="s">
        <v>228</v>
      </c>
      <c r="E195" s="408"/>
      <c r="F195" s="408"/>
      <c r="G195" s="408"/>
      <c r="H195" s="409"/>
      <c r="I195" s="261">
        <f>I196+I199</f>
        <v>0</v>
      </c>
      <c r="J195" s="261"/>
      <c r="K195" s="261">
        <f>K196+K197</f>
        <v>99000</v>
      </c>
      <c r="L195" s="261"/>
      <c r="M195" s="234"/>
      <c r="N195" s="234"/>
      <c r="O195" s="234"/>
      <c r="P195" s="129"/>
    </row>
    <row r="196" spans="1:16" ht="12.75" customHeight="1">
      <c r="A196" s="291"/>
      <c r="B196" s="291"/>
      <c r="C196" s="166">
        <v>4210</v>
      </c>
      <c r="D196" s="387" t="s">
        <v>154</v>
      </c>
      <c r="E196" s="388"/>
      <c r="F196" s="388"/>
      <c r="G196" s="388"/>
      <c r="H196" s="389"/>
      <c r="I196" s="293"/>
      <c r="J196" s="270"/>
      <c r="K196" s="237">
        <v>12400</v>
      </c>
      <c r="L196" s="270"/>
      <c r="M196" s="234"/>
      <c r="N196" s="234"/>
      <c r="O196" s="234"/>
      <c r="P196" s="129"/>
    </row>
    <row r="197" spans="1:16" ht="12.75" customHeight="1">
      <c r="A197" s="299"/>
      <c r="B197" s="299"/>
      <c r="C197" s="225">
        <v>4300</v>
      </c>
      <c r="D197" s="410" t="s">
        <v>168</v>
      </c>
      <c r="E197" s="411"/>
      <c r="F197" s="411"/>
      <c r="G197" s="411"/>
      <c r="H197" s="412"/>
      <c r="I197" s="293"/>
      <c r="J197" s="270"/>
      <c r="K197" s="237">
        <v>86600</v>
      </c>
      <c r="L197" s="270"/>
      <c r="M197" s="234"/>
      <c r="N197" s="234"/>
      <c r="O197" s="234"/>
      <c r="P197" s="129"/>
    </row>
    <row r="198" spans="1:16" ht="16.5" customHeight="1">
      <c r="A198" s="262"/>
      <c r="B198" s="263">
        <v>90002</v>
      </c>
      <c r="C198" s="262"/>
      <c r="D198" s="397" t="s">
        <v>229</v>
      </c>
      <c r="E198" s="408"/>
      <c r="F198" s="408"/>
      <c r="G198" s="408"/>
      <c r="H198" s="409"/>
      <c r="I198" s="261"/>
      <c r="J198" s="261"/>
      <c r="K198" s="261">
        <f>K199</f>
        <v>1439208</v>
      </c>
      <c r="L198" s="261"/>
      <c r="M198" s="234"/>
      <c r="N198" s="234"/>
      <c r="O198" s="234"/>
      <c r="P198" s="129"/>
    </row>
    <row r="199" spans="1:16" ht="24.75" customHeight="1">
      <c r="A199" s="291"/>
      <c r="B199" s="291"/>
      <c r="C199" s="227">
        <v>4300</v>
      </c>
      <c r="D199" s="391" t="s">
        <v>191</v>
      </c>
      <c r="E199" s="392"/>
      <c r="F199" s="392"/>
      <c r="G199" s="392"/>
      <c r="H199" s="393"/>
      <c r="I199" s="334"/>
      <c r="J199" s="243"/>
      <c r="K199" s="290">
        <v>1439208</v>
      </c>
      <c r="L199" s="243"/>
      <c r="M199" s="234"/>
      <c r="N199" s="234"/>
      <c r="O199" s="234"/>
      <c r="P199" s="129"/>
    </row>
    <row r="200" spans="1:16" ht="27" customHeight="1">
      <c r="A200" s="262"/>
      <c r="B200" s="263">
        <v>90002</v>
      </c>
      <c r="C200" s="262"/>
      <c r="D200" s="397" t="s">
        <v>230</v>
      </c>
      <c r="E200" s="408"/>
      <c r="F200" s="408"/>
      <c r="G200" s="408"/>
      <c r="H200" s="409"/>
      <c r="I200" s="261"/>
      <c r="J200" s="261"/>
      <c r="K200" s="261">
        <f>K201</f>
        <v>3000</v>
      </c>
      <c r="L200" s="261"/>
      <c r="M200" s="234"/>
      <c r="N200" s="234"/>
      <c r="O200" s="234"/>
      <c r="P200" s="129"/>
    </row>
    <row r="201" spans="1:16" ht="18" customHeight="1">
      <c r="A201" s="282"/>
      <c r="B201" s="282"/>
      <c r="C201" s="225">
        <v>4210</v>
      </c>
      <c r="D201" s="403" t="s">
        <v>154</v>
      </c>
      <c r="E201" s="404"/>
      <c r="F201" s="404"/>
      <c r="G201" s="404"/>
      <c r="H201" s="405"/>
      <c r="I201" s="283"/>
      <c r="J201" s="271"/>
      <c r="K201" s="284">
        <v>3000</v>
      </c>
      <c r="L201" s="271"/>
      <c r="M201" s="234"/>
      <c r="N201" s="234"/>
      <c r="O201" s="234"/>
      <c r="P201" s="129"/>
    </row>
    <row r="202" spans="1:16" ht="18" customHeight="1">
      <c r="A202" s="262"/>
      <c r="B202" s="263">
        <v>90005</v>
      </c>
      <c r="C202" s="262"/>
      <c r="D202" s="397" t="s">
        <v>196</v>
      </c>
      <c r="E202" s="408"/>
      <c r="F202" s="408"/>
      <c r="G202" s="408"/>
      <c r="H202" s="409"/>
      <c r="I202" s="261"/>
      <c r="J202" s="261"/>
      <c r="K202" s="261">
        <f>K203</f>
        <v>5000</v>
      </c>
      <c r="L202" s="261"/>
      <c r="M202" s="234"/>
      <c r="N202" s="234"/>
      <c r="O202" s="234"/>
      <c r="P202" s="129"/>
    </row>
    <row r="203" spans="1:16" ht="17.25" customHeight="1">
      <c r="A203" s="299"/>
      <c r="B203" s="299"/>
      <c r="C203" s="166">
        <v>4210</v>
      </c>
      <c r="D203" s="387" t="s">
        <v>154</v>
      </c>
      <c r="E203" s="388"/>
      <c r="F203" s="388"/>
      <c r="G203" s="388"/>
      <c r="H203" s="389"/>
      <c r="I203" s="293"/>
      <c r="J203" s="270"/>
      <c r="K203" s="237">
        <v>5000</v>
      </c>
      <c r="L203" s="270"/>
      <c r="M203" s="234"/>
      <c r="N203" s="234"/>
      <c r="O203" s="234"/>
      <c r="P203" s="129"/>
    </row>
    <row r="204" spans="1:16" ht="12.75" customHeight="1">
      <c r="A204" s="262"/>
      <c r="B204" s="263">
        <v>90015</v>
      </c>
      <c r="C204" s="262"/>
      <c r="D204" s="397" t="s">
        <v>157</v>
      </c>
      <c r="E204" s="408"/>
      <c r="F204" s="408"/>
      <c r="G204" s="408"/>
      <c r="H204" s="409"/>
      <c r="I204" s="261"/>
      <c r="J204" s="261"/>
      <c r="K204" s="261"/>
      <c r="L204" s="261">
        <f>SUM(L205:L205)</f>
        <v>211000</v>
      </c>
      <c r="M204" s="234"/>
      <c r="N204" s="234"/>
      <c r="O204" s="234"/>
      <c r="P204" s="129"/>
    </row>
    <row r="205" spans="1:16" ht="12.75" customHeight="1">
      <c r="A205" s="299"/>
      <c r="B205" s="299"/>
      <c r="C205" s="166">
        <v>6050</v>
      </c>
      <c r="D205" s="384" t="s">
        <v>165</v>
      </c>
      <c r="E205" s="385"/>
      <c r="F205" s="385"/>
      <c r="G205" s="385"/>
      <c r="H205" s="386"/>
      <c r="I205" s="283"/>
      <c r="J205" s="271"/>
      <c r="K205" s="284"/>
      <c r="L205" s="271">
        <v>211000</v>
      </c>
      <c r="M205" s="234"/>
      <c r="N205" s="234"/>
      <c r="O205" s="234"/>
      <c r="P205" s="129"/>
    </row>
    <row r="206" spans="1:16" ht="16.5" customHeight="1">
      <c r="A206" s="259">
        <v>926</v>
      </c>
      <c r="B206" s="260"/>
      <c r="C206" s="260"/>
      <c r="D206" s="394" t="s">
        <v>150</v>
      </c>
      <c r="E206" s="395"/>
      <c r="F206" s="395"/>
      <c r="G206" s="395"/>
      <c r="H206" s="396"/>
      <c r="I206" s="258">
        <f>I207</f>
        <v>0</v>
      </c>
      <c r="J206" s="258">
        <f>J207</f>
        <v>0</v>
      </c>
      <c r="K206" s="258">
        <f>K207</f>
        <v>70000</v>
      </c>
      <c r="L206" s="258">
        <f>L207</f>
        <v>0</v>
      </c>
      <c r="M206" s="234"/>
      <c r="N206" s="234"/>
      <c r="O206" s="234"/>
      <c r="P206" s="129"/>
    </row>
    <row r="207" spans="1:16" ht="12.75" customHeight="1">
      <c r="A207" s="240"/>
      <c r="B207" s="241">
        <v>92605</v>
      </c>
      <c r="C207" s="240"/>
      <c r="D207" s="397" t="s">
        <v>151</v>
      </c>
      <c r="E207" s="398"/>
      <c r="F207" s="398"/>
      <c r="G207" s="398"/>
      <c r="H207" s="399"/>
      <c r="I207" s="239"/>
      <c r="J207" s="239"/>
      <c r="K207" s="239">
        <f>K208</f>
        <v>70000</v>
      </c>
      <c r="L207" s="239"/>
      <c r="M207" s="234"/>
      <c r="N207" s="234"/>
      <c r="O207" s="234"/>
      <c r="P207" s="129"/>
    </row>
    <row r="208" spans="1:16" ht="12.75" customHeight="1">
      <c r="A208" s="298"/>
      <c r="B208" s="298"/>
      <c r="C208" s="166">
        <v>4210</v>
      </c>
      <c r="D208" s="387" t="s">
        <v>154</v>
      </c>
      <c r="E208" s="388"/>
      <c r="F208" s="388"/>
      <c r="G208" s="388"/>
      <c r="H208" s="389"/>
      <c r="I208" s="269"/>
      <c r="J208" s="270"/>
      <c r="K208" s="270">
        <v>70000</v>
      </c>
      <c r="L208" s="270"/>
      <c r="M208" s="234"/>
      <c r="N208" s="234"/>
      <c r="O208" s="234"/>
      <c r="P208" s="129"/>
    </row>
    <row r="209" spans="1:16" ht="17.25" customHeight="1">
      <c r="A209" s="505" t="s">
        <v>65</v>
      </c>
      <c r="B209" s="506"/>
      <c r="C209" s="506"/>
      <c r="D209" s="506"/>
      <c r="E209" s="506"/>
      <c r="F209" s="506"/>
      <c r="G209" s="506"/>
      <c r="H209" s="507"/>
      <c r="I209" s="174">
        <f>I206+I194+I179++I147+I143+I55+I23+I19+I15+I12</f>
        <v>42995</v>
      </c>
      <c r="J209" s="258">
        <f>J206+J194+J179++J147+J143+J55+J23+J19+J15+J12</f>
        <v>0</v>
      </c>
      <c r="K209" s="258">
        <f>K206+K194+K179++K147+K143+K55+K23+K19+K15+K12+K186+K43</f>
        <v>5752637</v>
      </c>
      <c r="L209" s="258">
        <f>L206+L194+L179++L147+L143+L55+L23+L19+L15+L12</f>
        <v>1325000</v>
      </c>
      <c r="M209" s="183"/>
      <c r="N209" s="183"/>
      <c r="O209" s="183"/>
      <c r="P209" s="184"/>
    </row>
    <row r="210" spans="12:16" ht="15" customHeight="1">
      <c r="L210" s="129"/>
      <c r="M210" s="183"/>
      <c r="N210" s="183"/>
      <c r="O210" s="183"/>
      <c r="P210" s="184"/>
    </row>
    <row r="211" spans="12:16" ht="15" customHeight="1">
      <c r="L211" s="129"/>
      <c r="M211" s="234"/>
      <c r="N211" s="234"/>
      <c r="O211" s="234"/>
      <c r="P211" s="184"/>
    </row>
    <row r="212" spans="12:16" ht="15" customHeight="1">
      <c r="L212" s="129"/>
      <c r="M212" s="234"/>
      <c r="N212" s="234"/>
      <c r="O212" s="234"/>
      <c r="P212" s="184"/>
    </row>
    <row r="213" spans="12:16" ht="15" customHeight="1">
      <c r="L213" s="129"/>
      <c r="M213" s="234"/>
      <c r="N213" s="234"/>
      <c r="O213" s="234"/>
      <c r="P213" s="184"/>
    </row>
    <row r="214" spans="12:16" ht="15" customHeight="1">
      <c r="L214" s="129"/>
      <c r="M214" s="234"/>
      <c r="N214" s="234"/>
      <c r="O214" s="234"/>
      <c r="P214" s="184"/>
    </row>
    <row r="215" spans="12:16" ht="15" customHeight="1">
      <c r="L215" s="129"/>
      <c r="M215" s="234"/>
      <c r="N215" s="234"/>
      <c r="O215" s="234"/>
      <c r="P215" s="184"/>
    </row>
    <row r="216" spans="12:16" ht="15" customHeight="1">
      <c r="L216" s="129"/>
      <c r="M216" s="234"/>
      <c r="N216" s="234"/>
      <c r="O216" s="234"/>
      <c r="P216" s="184"/>
    </row>
    <row r="217" spans="12:16" ht="15" customHeight="1">
      <c r="L217" s="129"/>
      <c r="M217" s="234"/>
      <c r="N217" s="234"/>
      <c r="O217" s="234"/>
      <c r="P217" s="184"/>
    </row>
    <row r="218" spans="12:16" ht="15" customHeight="1">
      <c r="L218" s="129"/>
      <c r="M218" s="234"/>
      <c r="N218" s="234"/>
      <c r="O218" s="234"/>
      <c r="P218" s="184"/>
    </row>
    <row r="219" spans="12:16" ht="15" customHeight="1">
      <c r="L219" s="129"/>
      <c r="M219" s="234"/>
      <c r="N219" s="234"/>
      <c r="O219" s="234"/>
      <c r="P219" s="184"/>
    </row>
    <row r="220" spans="12:16" ht="15" customHeight="1">
      <c r="L220" s="129"/>
      <c r="M220" s="234"/>
      <c r="N220" s="234"/>
      <c r="O220" s="234"/>
      <c r="P220" s="184"/>
    </row>
    <row r="221" spans="12:16" ht="27.75" customHeight="1">
      <c r="L221" s="129"/>
      <c r="M221" s="234"/>
      <c r="N221" s="234"/>
      <c r="O221" s="234"/>
      <c r="P221" s="184"/>
    </row>
    <row r="222" spans="12:16" ht="15" customHeight="1">
      <c r="L222" s="129"/>
      <c r="M222" s="234"/>
      <c r="N222" s="234"/>
      <c r="O222" s="234"/>
      <c r="P222" s="184"/>
    </row>
    <row r="223" spans="12:16" ht="15" customHeight="1">
      <c r="L223" s="129"/>
      <c r="M223" s="234"/>
      <c r="N223" s="234"/>
      <c r="O223" s="234"/>
      <c r="P223" s="184"/>
    </row>
    <row r="224" spans="12:16" ht="15" customHeight="1">
      <c r="L224" s="129"/>
      <c r="M224" s="234"/>
      <c r="N224" s="234"/>
      <c r="O224" s="234"/>
      <c r="P224" s="184"/>
    </row>
    <row r="225" spans="12:16" ht="15" customHeight="1">
      <c r="L225" s="129"/>
      <c r="M225" s="234"/>
      <c r="N225" s="234"/>
      <c r="O225" s="234"/>
      <c r="P225" s="184"/>
    </row>
    <row r="226" spans="12:16" ht="15" customHeight="1">
      <c r="L226" s="129"/>
      <c r="M226" s="234"/>
      <c r="N226" s="234"/>
      <c r="O226" s="234"/>
      <c r="P226" s="184"/>
    </row>
    <row r="227" spans="1:16" ht="16.5" customHeight="1">
      <c r="A227" s="414" t="s">
        <v>99</v>
      </c>
      <c r="B227" s="415"/>
      <c r="C227" s="415"/>
      <c r="D227" s="415"/>
      <c r="E227" s="415"/>
      <c r="F227" s="415"/>
      <c r="G227" s="415"/>
      <c r="H227" s="415"/>
      <c r="I227" s="415"/>
      <c r="J227" s="415"/>
      <c r="K227" s="415"/>
      <c r="L227" s="415"/>
      <c r="M227" s="415"/>
      <c r="N227" s="415"/>
      <c r="O227" s="415"/>
      <c r="P227" s="415"/>
    </row>
    <row r="228" spans="1:16" ht="8.25" customHeight="1">
      <c r="A228" s="433" t="s">
        <v>23</v>
      </c>
      <c r="B228" s="496" t="s">
        <v>0</v>
      </c>
      <c r="C228" s="497"/>
      <c r="D228" s="498"/>
      <c r="E228" s="421" t="s">
        <v>178</v>
      </c>
      <c r="F228" s="429" t="s">
        <v>15</v>
      </c>
      <c r="G228" s="430"/>
      <c r="H228" s="421" t="s">
        <v>59</v>
      </c>
      <c r="I228" s="147" t="s">
        <v>24</v>
      </c>
      <c r="J228" s="148"/>
      <c r="K228" s="148"/>
      <c r="L228" s="148"/>
      <c r="M228" s="148"/>
      <c r="N228" s="148"/>
      <c r="O228" s="148"/>
      <c r="P228" s="149"/>
    </row>
    <row r="229" spans="1:16" ht="13.5" customHeight="1">
      <c r="A229" s="433"/>
      <c r="B229" s="499"/>
      <c r="C229" s="500"/>
      <c r="D229" s="501"/>
      <c r="E229" s="422"/>
      <c r="F229" s="431"/>
      <c r="G229" s="432"/>
      <c r="H229" s="422"/>
      <c r="I229" s="421" t="s">
        <v>26</v>
      </c>
      <c r="J229" s="144" t="s">
        <v>31</v>
      </c>
      <c r="K229" s="145"/>
      <c r="L229" s="145"/>
      <c r="M229" s="145"/>
      <c r="N229" s="145"/>
      <c r="O229" s="146"/>
      <c r="P229" s="416" t="s">
        <v>108</v>
      </c>
    </row>
    <row r="230" spans="1:16" ht="38.25" customHeight="1">
      <c r="A230" s="434"/>
      <c r="B230" s="499"/>
      <c r="C230" s="500"/>
      <c r="D230" s="501"/>
      <c r="E230" s="422"/>
      <c r="F230" s="426" t="s">
        <v>83</v>
      </c>
      <c r="G230" s="426" t="s">
        <v>84</v>
      </c>
      <c r="H230" s="422"/>
      <c r="I230" s="422"/>
      <c r="J230" s="521" t="s">
        <v>81</v>
      </c>
      <c r="K230" s="424" t="s">
        <v>27</v>
      </c>
      <c r="L230" s="424" t="s">
        <v>32</v>
      </c>
      <c r="M230" s="424" t="s">
        <v>28</v>
      </c>
      <c r="N230" s="427" t="s">
        <v>100</v>
      </c>
      <c r="O230" s="419" t="s">
        <v>110</v>
      </c>
      <c r="P230" s="417"/>
    </row>
    <row r="231" spans="1:16" ht="14.25" customHeight="1">
      <c r="A231" s="435"/>
      <c r="B231" s="502"/>
      <c r="C231" s="503"/>
      <c r="D231" s="504"/>
      <c r="E231" s="423"/>
      <c r="F231" s="423"/>
      <c r="G231" s="423"/>
      <c r="H231" s="423"/>
      <c r="I231" s="423"/>
      <c r="J231" s="522"/>
      <c r="K231" s="425"/>
      <c r="L231" s="425"/>
      <c r="M231" s="425"/>
      <c r="N231" s="428"/>
      <c r="O231" s="420"/>
      <c r="P231" s="418"/>
    </row>
    <row r="232" spans="1:16" ht="14.25" customHeight="1">
      <c r="A232" s="68" t="s">
        <v>1</v>
      </c>
      <c r="B232" s="67" t="s">
        <v>3</v>
      </c>
      <c r="C232" s="65"/>
      <c r="D232" s="66"/>
      <c r="E232" s="60">
        <v>11996783</v>
      </c>
      <c r="F232" s="59">
        <f>J12+I12</f>
        <v>0</v>
      </c>
      <c r="G232" s="59">
        <f>K12+L12</f>
        <v>150000</v>
      </c>
      <c r="H232" s="127">
        <f>E232-F232+G232</f>
        <v>12146783</v>
      </c>
      <c r="I232" s="59">
        <f>H232-P232</f>
        <v>757000</v>
      </c>
      <c r="J232" s="79"/>
      <c r="K232" s="80">
        <v>600000</v>
      </c>
      <c r="L232" s="80"/>
      <c r="M232" s="81"/>
      <c r="N232" s="80"/>
      <c r="O232" s="159"/>
      <c r="P232" s="127">
        <v>11389783</v>
      </c>
    </row>
    <row r="233" spans="1:16" ht="14.25" customHeight="1">
      <c r="A233" s="20" t="s">
        <v>2</v>
      </c>
      <c r="B233" s="471" t="s">
        <v>6</v>
      </c>
      <c r="C233" s="472"/>
      <c r="D233" s="473"/>
      <c r="E233" s="82">
        <v>10000</v>
      </c>
      <c r="F233" s="83"/>
      <c r="G233" s="83"/>
      <c r="H233" s="82">
        <f>E233-F233+G233</f>
        <v>10000</v>
      </c>
      <c r="I233" s="83">
        <f>H233-P233</f>
        <v>10000</v>
      </c>
      <c r="J233" s="84"/>
      <c r="K233" s="85"/>
      <c r="L233" s="85"/>
      <c r="M233" s="85"/>
      <c r="N233" s="85"/>
      <c r="O233" s="88"/>
      <c r="P233" s="160"/>
    </row>
    <row r="234" spans="1:16" ht="37.5" customHeight="1">
      <c r="A234" s="20">
        <v>400</v>
      </c>
      <c r="B234" s="439" t="s">
        <v>148</v>
      </c>
      <c r="C234" s="406"/>
      <c r="D234" s="407"/>
      <c r="E234" s="82">
        <v>29889</v>
      </c>
      <c r="F234" s="83"/>
      <c r="G234" s="83"/>
      <c r="H234" s="82">
        <f>E234-F234+G234</f>
        <v>29889</v>
      </c>
      <c r="I234" s="83">
        <f>H234-P234</f>
        <v>29889</v>
      </c>
      <c r="J234" s="84"/>
      <c r="K234" s="85"/>
      <c r="L234" s="85"/>
      <c r="M234" s="85"/>
      <c r="N234" s="85"/>
      <c r="O234" s="88"/>
      <c r="P234" s="160"/>
    </row>
    <row r="235" spans="1:16" ht="14.25" customHeight="1">
      <c r="A235" s="69">
        <v>600</v>
      </c>
      <c r="B235" s="471" t="s">
        <v>7</v>
      </c>
      <c r="C235" s="472"/>
      <c r="D235" s="473"/>
      <c r="E235" s="82">
        <v>31675295</v>
      </c>
      <c r="F235" s="83">
        <f>J15+I15</f>
        <v>0</v>
      </c>
      <c r="G235" s="83">
        <f>L15+K15</f>
        <v>630000</v>
      </c>
      <c r="H235" s="82">
        <f aca="true" t="shared" si="0" ref="H235:H254">E235-F235+G235</f>
        <v>32305295</v>
      </c>
      <c r="I235" s="83">
        <f>H235-P235</f>
        <v>9035804</v>
      </c>
      <c r="J235" s="87"/>
      <c r="K235" s="86">
        <v>2674304</v>
      </c>
      <c r="L235" s="86"/>
      <c r="M235" s="85"/>
      <c r="N235" s="85"/>
      <c r="O235" s="88">
        <f>K235</f>
        <v>2674304</v>
      </c>
      <c r="P235" s="82">
        <v>23269491</v>
      </c>
    </row>
    <row r="236" spans="1:16" ht="14.25" customHeight="1">
      <c r="A236" s="69">
        <v>630</v>
      </c>
      <c r="B236" s="471" t="s">
        <v>30</v>
      </c>
      <c r="C236" s="472"/>
      <c r="D236" s="473"/>
      <c r="E236" s="82">
        <v>30000</v>
      </c>
      <c r="F236" s="83"/>
      <c r="G236" s="83"/>
      <c r="H236" s="82">
        <f t="shared" si="0"/>
        <v>30000</v>
      </c>
      <c r="I236" s="83">
        <f aca="true" t="shared" si="1" ref="I236:I254">H236-P236</f>
        <v>30000</v>
      </c>
      <c r="J236" s="87"/>
      <c r="K236" s="86">
        <v>30000</v>
      </c>
      <c r="L236" s="86"/>
      <c r="M236" s="85"/>
      <c r="N236" s="85"/>
      <c r="O236" s="88"/>
      <c r="P236" s="82"/>
    </row>
    <row r="237" spans="1:16" ht="22.5" customHeight="1">
      <c r="A237" s="69">
        <v>700</v>
      </c>
      <c r="B237" s="439" t="s">
        <v>69</v>
      </c>
      <c r="C237" s="453"/>
      <c r="D237" s="454"/>
      <c r="E237" s="82">
        <v>8797283</v>
      </c>
      <c r="F237" s="83"/>
      <c r="G237" s="83">
        <f>K19+L19</f>
        <v>1002612</v>
      </c>
      <c r="H237" s="82">
        <f t="shared" si="0"/>
        <v>9799895</v>
      </c>
      <c r="I237" s="83">
        <f t="shared" si="1"/>
        <v>9742895</v>
      </c>
      <c r="J237" s="87">
        <v>422500</v>
      </c>
      <c r="K237" s="86"/>
      <c r="L237" s="85"/>
      <c r="M237" s="85"/>
      <c r="N237" s="85"/>
      <c r="O237" s="88"/>
      <c r="P237" s="82">
        <v>57000</v>
      </c>
    </row>
    <row r="238" spans="1:16" ht="14.25" customHeight="1">
      <c r="A238" s="69">
        <v>710</v>
      </c>
      <c r="B238" s="471" t="s">
        <v>14</v>
      </c>
      <c r="C238" s="472"/>
      <c r="D238" s="473"/>
      <c r="E238" s="82">
        <v>303330</v>
      </c>
      <c r="F238" s="83"/>
      <c r="G238" s="83"/>
      <c r="H238" s="82">
        <f t="shared" si="0"/>
        <v>303330</v>
      </c>
      <c r="I238" s="83">
        <f t="shared" si="1"/>
        <v>278000</v>
      </c>
      <c r="J238" s="87">
        <v>18000</v>
      </c>
      <c r="K238" s="86"/>
      <c r="L238" s="86"/>
      <c r="M238" s="85"/>
      <c r="N238" s="85"/>
      <c r="O238" s="88"/>
      <c r="P238" s="82">
        <v>25330</v>
      </c>
    </row>
    <row r="239" spans="1:16" ht="14.25" customHeight="1">
      <c r="A239" s="69">
        <v>750</v>
      </c>
      <c r="B239" s="471" t="s">
        <v>29</v>
      </c>
      <c r="C239" s="472"/>
      <c r="D239" s="473"/>
      <c r="E239" s="82">
        <v>21918266</v>
      </c>
      <c r="F239" s="83">
        <f>I23</f>
        <v>19215</v>
      </c>
      <c r="G239" s="83">
        <f>K23+L23</f>
        <v>122220</v>
      </c>
      <c r="H239" s="82">
        <f>E239-F239+G239</f>
        <v>22021271</v>
      </c>
      <c r="I239" s="83">
        <f t="shared" si="1"/>
        <v>21883621</v>
      </c>
      <c r="J239" s="87">
        <v>16074026</v>
      </c>
      <c r="K239" s="86"/>
      <c r="L239" s="86">
        <v>513725</v>
      </c>
      <c r="M239" s="85"/>
      <c r="N239" s="86">
        <v>168228</v>
      </c>
      <c r="O239" s="88"/>
      <c r="P239" s="82">
        <v>137650</v>
      </c>
    </row>
    <row r="240" spans="1:16" ht="42.75" customHeight="1">
      <c r="A240" s="69">
        <v>751</v>
      </c>
      <c r="B240" s="436" t="s">
        <v>22</v>
      </c>
      <c r="C240" s="437"/>
      <c r="D240" s="438"/>
      <c r="E240" s="82">
        <v>4900</v>
      </c>
      <c r="F240" s="83"/>
      <c r="G240" s="83">
        <f>K43</f>
        <v>91267</v>
      </c>
      <c r="H240" s="82">
        <f>E240+G240-F240</f>
        <v>96167</v>
      </c>
      <c r="I240" s="83">
        <f t="shared" si="1"/>
        <v>96167</v>
      </c>
      <c r="J240" s="87">
        <v>81439</v>
      </c>
      <c r="K240" s="86"/>
      <c r="L240" s="86"/>
      <c r="M240" s="85"/>
      <c r="N240" s="86">
        <v>29816</v>
      </c>
      <c r="O240" s="88"/>
      <c r="P240" s="82"/>
    </row>
    <row r="241" spans="1:16" ht="36" customHeight="1">
      <c r="A241" s="69">
        <v>754</v>
      </c>
      <c r="B241" s="439" t="s">
        <v>25</v>
      </c>
      <c r="C241" s="453"/>
      <c r="D241" s="454"/>
      <c r="E241" s="82">
        <v>686000</v>
      </c>
      <c r="F241" s="83"/>
      <c r="G241" s="83"/>
      <c r="H241" s="82">
        <f t="shared" si="0"/>
        <v>686000</v>
      </c>
      <c r="I241" s="83">
        <f>H241-P241</f>
        <v>641000</v>
      </c>
      <c r="J241" s="87">
        <v>0</v>
      </c>
      <c r="K241" s="86">
        <v>90000</v>
      </c>
      <c r="L241" s="86">
        <v>91500</v>
      </c>
      <c r="M241" s="85"/>
      <c r="N241" s="85"/>
      <c r="O241" s="88"/>
      <c r="P241" s="82">
        <v>45000</v>
      </c>
    </row>
    <row r="242" spans="1:16" ht="24" customHeight="1">
      <c r="A242" s="69">
        <v>757</v>
      </c>
      <c r="B242" s="439" t="s">
        <v>147</v>
      </c>
      <c r="C242" s="453"/>
      <c r="D242" s="454"/>
      <c r="E242" s="82">
        <v>3274997</v>
      </c>
      <c r="F242" s="83"/>
      <c r="G242" s="83"/>
      <c r="H242" s="82">
        <f t="shared" si="0"/>
        <v>3274997</v>
      </c>
      <c r="I242" s="83">
        <f t="shared" si="1"/>
        <v>3274997</v>
      </c>
      <c r="J242" s="84"/>
      <c r="K242" s="85"/>
      <c r="L242" s="85"/>
      <c r="M242" s="86">
        <f>I242</f>
        <v>3274997</v>
      </c>
      <c r="N242" s="86"/>
      <c r="O242" s="88"/>
      <c r="P242" s="82"/>
    </row>
    <row r="243" spans="1:16" ht="13.5" customHeight="1">
      <c r="A243" s="69">
        <v>758</v>
      </c>
      <c r="B243" s="439" t="s">
        <v>8</v>
      </c>
      <c r="C243" s="453"/>
      <c r="D243" s="454"/>
      <c r="E243" s="100">
        <v>10162969</v>
      </c>
      <c r="F243" s="110"/>
      <c r="G243" s="89"/>
      <c r="H243" s="82">
        <f t="shared" si="0"/>
        <v>10162969</v>
      </c>
      <c r="I243" s="83">
        <f t="shared" si="1"/>
        <v>10162969</v>
      </c>
      <c r="J243" s="90"/>
      <c r="K243" s="91"/>
      <c r="L243" s="91"/>
      <c r="M243" s="92"/>
      <c r="N243" s="92"/>
      <c r="O243" s="88"/>
      <c r="P243" s="160"/>
    </row>
    <row r="244" spans="1:16" ht="14.25" customHeight="1">
      <c r="A244" s="69">
        <v>801</v>
      </c>
      <c r="B244" s="439" t="s">
        <v>9</v>
      </c>
      <c r="C244" s="453"/>
      <c r="D244" s="454"/>
      <c r="E244" s="100">
        <v>114714190</v>
      </c>
      <c r="F244" s="89">
        <f>I55+J55</f>
        <v>3780</v>
      </c>
      <c r="G244" s="89">
        <f>K55+L55</f>
        <v>2722694</v>
      </c>
      <c r="H244" s="82">
        <f>E244-F244+G244</f>
        <v>117433104</v>
      </c>
      <c r="I244" s="83">
        <f>H244-P244</f>
        <v>87020836</v>
      </c>
      <c r="J244" s="93">
        <v>52792942</v>
      </c>
      <c r="K244" s="94">
        <v>20795111</v>
      </c>
      <c r="L244" s="94">
        <v>1684022</v>
      </c>
      <c r="M244" s="91"/>
      <c r="N244" s="94"/>
      <c r="O244" s="88"/>
      <c r="P244" s="82">
        <v>30412268</v>
      </c>
    </row>
    <row r="245" spans="1:16" ht="14.25" customHeight="1">
      <c r="A245" s="69">
        <v>851</v>
      </c>
      <c r="B245" s="439" t="s">
        <v>10</v>
      </c>
      <c r="C245" s="453"/>
      <c r="D245" s="454"/>
      <c r="E245" s="82">
        <v>937054</v>
      </c>
      <c r="F245" s="83">
        <f>I143</f>
        <v>20000</v>
      </c>
      <c r="G245" s="83">
        <f>K143</f>
        <v>20000</v>
      </c>
      <c r="H245" s="82">
        <f t="shared" si="0"/>
        <v>937054</v>
      </c>
      <c r="I245" s="83">
        <f>H245-P245</f>
        <v>937054</v>
      </c>
      <c r="J245" s="87">
        <v>343600</v>
      </c>
      <c r="K245" s="86">
        <v>50000</v>
      </c>
      <c r="L245" s="86"/>
      <c r="M245" s="85"/>
      <c r="N245" s="85"/>
      <c r="O245" s="88"/>
      <c r="P245" s="160"/>
    </row>
    <row r="246" spans="1:16" ht="12" customHeight="1">
      <c r="A246" s="69">
        <v>852</v>
      </c>
      <c r="B246" s="439" t="s">
        <v>11</v>
      </c>
      <c r="C246" s="453"/>
      <c r="D246" s="454"/>
      <c r="E246" s="82">
        <v>3658824</v>
      </c>
      <c r="F246" s="83">
        <f>I147</f>
        <v>0</v>
      </c>
      <c r="G246" s="83">
        <f>L147+K147</f>
        <v>294767</v>
      </c>
      <c r="H246" s="82">
        <f t="shared" si="0"/>
        <v>3953591</v>
      </c>
      <c r="I246" s="83">
        <f t="shared" si="1"/>
        <v>3953591</v>
      </c>
      <c r="J246" s="87">
        <v>2273014</v>
      </c>
      <c r="K246" s="86"/>
      <c r="L246" s="86">
        <v>934747</v>
      </c>
      <c r="M246" s="85"/>
      <c r="N246" s="86">
        <v>7456</v>
      </c>
      <c r="O246" s="88"/>
      <c r="P246" s="82"/>
    </row>
    <row r="247" spans="1:16" ht="23.25" customHeight="1">
      <c r="A247" s="69">
        <v>853</v>
      </c>
      <c r="B247" s="518" t="s">
        <v>136</v>
      </c>
      <c r="C247" s="519"/>
      <c r="D247" s="520"/>
      <c r="E247" s="82">
        <v>63306</v>
      </c>
      <c r="F247" s="83"/>
      <c r="G247" s="83"/>
      <c r="H247" s="82">
        <f t="shared" si="0"/>
        <v>63306</v>
      </c>
      <c r="I247" s="83">
        <f t="shared" si="1"/>
        <v>63306</v>
      </c>
      <c r="J247" s="87">
        <v>40113</v>
      </c>
      <c r="K247" s="86"/>
      <c r="L247" s="86"/>
      <c r="M247" s="85"/>
      <c r="N247" s="86"/>
      <c r="O247" s="88"/>
      <c r="P247" s="82"/>
    </row>
    <row r="248" spans="1:16" ht="25.5" customHeight="1">
      <c r="A248" s="69">
        <v>854</v>
      </c>
      <c r="B248" s="439" t="s">
        <v>12</v>
      </c>
      <c r="C248" s="453"/>
      <c r="D248" s="454"/>
      <c r="E248" s="82">
        <v>5904275</v>
      </c>
      <c r="F248" s="83"/>
      <c r="G248" s="83">
        <f>K179</f>
        <v>215000</v>
      </c>
      <c r="H248" s="82">
        <f t="shared" si="0"/>
        <v>6119275</v>
      </c>
      <c r="I248" s="83">
        <f t="shared" si="1"/>
        <v>6119275</v>
      </c>
      <c r="J248" s="87">
        <v>4980000</v>
      </c>
      <c r="K248" s="86">
        <v>180000</v>
      </c>
      <c r="L248" s="86">
        <v>455475</v>
      </c>
      <c r="M248" s="85"/>
      <c r="N248" s="86"/>
      <c r="O248" s="88"/>
      <c r="P248" s="160"/>
    </row>
    <row r="249" spans="1:16" ht="12.75" customHeight="1">
      <c r="A249" s="69">
        <v>855</v>
      </c>
      <c r="B249" s="439" t="s">
        <v>115</v>
      </c>
      <c r="C249" s="453"/>
      <c r="D249" s="454"/>
      <c r="E249" s="82">
        <v>23986324</v>
      </c>
      <c r="F249" s="83"/>
      <c r="G249" s="83">
        <f>K186</f>
        <v>1869</v>
      </c>
      <c r="H249" s="82">
        <f>E249-F249+G249</f>
        <v>23988193</v>
      </c>
      <c r="I249" s="83">
        <f t="shared" si="1"/>
        <v>23988193</v>
      </c>
      <c r="J249" s="87">
        <v>877475</v>
      </c>
      <c r="K249" s="86">
        <v>235000</v>
      </c>
      <c r="L249" s="86">
        <v>22563345</v>
      </c>
      <c r="M249" s="85"/>
      <c r="N249" s="86">
        <v>23361049</v>
      </c>
      <c r="O249" s="88"/>
      <c r="P249" s="160"/>
    </row>
    <row r="250" spans="1:16" ht="24" customHeight="1">
      <c r="A250" s="69">
        <v>900</v>
      </c>
      <c r="B250" s="439" t="s">
        <v>78</v>
      </c>
      <c r="C250" s="453"/>
      <c r="D250" s="454"/>
      <c r="E250" s="82">
        <v>11984840</v>
      </c>
      <c r="F250" s="83">
        <f>I194</f>
        <v>0</v>
      </c>
      <c r="G250" s="83">
        <f>K194+L194</f>
        <v>1757208</v>
      </c>
      <c r="H250" s="82">
        <f t="shared" si="0"/>
        <v>13742048</v>
      </c>
      <c r="I250" s="83">
        <f t="shared" si="1"/>
        <v>13081944</v>
      </c>
      <c r="J250" s="87">
        <v>1091450</v>
      </c>
      <c r="K250" s="85"/>
      <c r="L250" s="86">
        <v>2000</v>
      </c>
      <c r="M250" s="85"/>
      <c r="N250" s="85"/>
      <c r="O250" s="88"/>
      <c r="P250" s="82">
        <v>660104</v>
      </c>
    </row>
    <row r="251" spans="1:16" ht="26.25" customHeight="1">
      <c r="A251" s="69">
        <v>921</v>
      </c>
      <c r="B251" s="439" t="s">
        <v>54</v>
      </c>
      <c r="C251" s="453"/>
      <c r="D251" s="454"/>
      <c r="E251" s="82">
        <v>4900060</v>
      </c>
      <c r="F251" s="83"/>
      <c r="G251" s="83"/>
      <c r="H251" s="82">
        <f t="shared" si="0"/>
        <v>4900060</v>
      </c>
      <c r="I251" s="83">
        <f t="shared" si="1"/>
        <v>4900060</v>
      </c>
      <c r="J251" s="84"/>
      <c r="K251" s="86">
        <v>4890000</v>
      </c>
      <c r="L251" s="86"/>
      <c r="M251" s="85"/>
      <c r="N251" s="85"/>
      <c r="O251" s="88"/>
      <c r="P251" s="82"/>
    </row>
    <row r="252" spans="1:16" ht="47.25" customHeight="1" hidden="1">
      <c r="A252" s="140"/>
      <c r="B252" s="436"/>
      <c r="C252" s="437"/>
      <c r="D252" s="438"/>
      <c r="E252" s="82"/>
      <c r="F252" s="83"/>
      <c r="G252" s="83"/>
      <c r="H252" s="82">
        <f t="shared" si="0"/>
        <v>0</v>
      </c>
      <c r="I252" s="83">
        <f t="shared" si="1"/>
        <v>0</v>
      </c>
      <c r="J252" s="84"/>
      <c r="K252" s="86"/>
      <c r="L252" s="86"/>
      <c r="M252" s="85"/>
      <c r="N252" s="85"/>
      <c r="O252" s="88"/>
      <c r="P252" s="82"/>
    </row>
    <row r="253" spans="1:16" ht="47.25" customHeight="1">
      <c r="A253" s="140">
        <v>925</v>
      </c>
      <c r="B253" s="439" t="s">
        <v>125</v>
      </c>
      <c r="C253" s="455"/>
      <c r="D253" s="456"/>
      <c r="E253" s="167">
        <v>18000</v>
      </c>
      <c r="F253" s="168"/>
      <c r="G253" s="168"/>
      <c r="H253" s="82">
        <f t="shared" si="0"/>
        <v>18000</v>
      </c>
      <c r="I253" s="168">
        <f>H253-P253</f>
        <v>18000</v>
      </c>
      <c r="J253" s="169"/>
      <c r="K253" s="170"/>
      <c r="L253" s="170"/>
      <c r="M253" s="171"/>
      <c r="N253" s="171"/>
      <c r="O253" s="172"/>
      <c r="P253" s="167"/>
    </row>
    <row r="254" spans="1:16" ht="15.75" customHeight="1">
      <c r="A254" s="70">
        <v>926</v>
      </c>
      <c r="B254" s="514" t="s">
        <v>82</v>
      </c>
      <c r="C254" s="515"/>
      <c r="D254" s="516"/>
      <c r="E254" s="95">
        <v>6031062</v>
      </c>
      <c r="F254" s="98"/>
      <c r="G254" s="98">
        <f>K206+L206</f>
        <v>70000</v>
      </c>
      <c r="H254" s="95">
        <f t="shared" si="0"/>
        <v>6101062</v>
      </c>
      <c r="I254" s="98">
        <f t="shared" si="1"/>
        <v>6031062</v>
      </c>
      <c r="J254" s="161">
        <v>2200000</v>
      </c>
      <c r="K254" s="96">
        <v>450000</v>
      </c>
      <c r="L254" s="96">
        <v>25000</v>
      </c>
      <c r="M254" s="97"/>
      <c r="N254" s="97"/>
      <c r="O254" s="158"/>
      <c r="P254" s="95">
        <v>70000</v>
      </c>
    </row>
    <row r="255" spans="1:16" ht="18" customHeight="1">
      <c r="A255" s="48" t="s">
        <v>16</v>
      </c>
      <c r="B255" s="487" t="s">
        <v>20</v>
      </c>
      <c r="C255" s="488"/>
      <c r="D255" s="489"/>
      <c r="E255" s="29">
        <f>SUM(E232:E239,E240:E254)</f>
        <v>261087647</v>
      </c>
      <c r="F255" s="29">
        <f>SUM(F232:F254)</f>
        <v>42995</v>
      </c>
      <c r="G255" s="122">
        <f>SUM(G232:G254)</f>
        <v>7077637</v>
      </c>
      <c r="H255" s="122">
        <f>SUM(H232:H239,H240:H254)</f>
        <v>268122289</v>
      </c>
      <c r="I255" s="122">
        <f>H255-P255</f>
        <v>202055663</v>
      </c>
      <c r="J255" s="123">
        <f aca="true" t="shared" si="2" ref="J255:O255">SUM(J232:J254)</f>
        <v>81194559</v>
      </c>
      <c r="K255" s="123">
        <f t="shared" si="2"/>
        <v>29994415</v>
      </c>
      <c r="L255" s="123">
        <f t="shared" si="2"/>
        <v>26269814</v>
      </c>
      <c r="M255" s="123">
        <f t="shared" si="2"/>
        <v>3274997</v>
      </c>
      <c r="N255" s="123">
        <f t="shared" si="2"/>
        <v>23566549</v>
      </c>
      <c r="O255" s="123">
        <f t="shared" si="2"/>
        <v>2674304</v>
      </c>
      <c r="P255" s="124">
        <f>SUM(P232:P254)</f>
        <v>66066626</v>
      </c>
    </row>
    <row r="256" spans="1:16" ht="15" customHeight="1">
      <c r="A256" s="28"/>
      <c r="B256" s="28"/>
      <c r="C256" s="28"/>
      <c r="D256" s="28"/>
      <c r="E256" s="510">
        <f>I209+J209-F255</f>
        <v>0</v>
      </c>
      <c r="F256" s="511"/>
      <c r="G256" s="27"/>
      <c r="H256" s="28"/>
      <c r="I256" s="6"/>
      <c r="J256" s="6"/>
      <c r="K256" s="162"/>
      <c r="L256" s="162"/>
      <c r="M256" s="162"/>
      <c r="N256" s="162"/>
      <c r="O256" s="152"/>
      <c r="P256" s="156"/>
    </row>
    <row r="257" spans="1:16" ht="9" customHeight="1">
      <c r="A257" s="42"/>
      <c r="B257" s="42"/>
      <c r="C257" s="42"/>
      <c r="D257" s="42"/>
      <c r="E257" s="41"/>
      <c r="F257" s="43"/>
      <c r="G257" s="41"/>
      <c r="H257" s="42"/>
      <c r="I257" s="226">
        <f>I255-K302</f>
        <v>0</v>
      </c>
      <c r="J257" s="42"/>
      <c r="K257" s="5"/>
      <c r="L257" s="5"/>
      <c r="M257" s="5"/>
      <c r="N257" s="151"/>
      <c r="O257" s="153"/>
      <c r="P257" s="157"/>
    </row>
    <row r="258" spans="1:16" ht="15" customHeight="1">
      <c r="A258" s="35"/>
      <c r="B258" s="35"/>
      <c r="C258" s="35"/>
      <c r="D258" s="35"/>
      <c r="E258" s="34"/>
      <c r="F258" s="36"/>
      <c r="G258" s="34"/>
      <c r="H258" s="35"/>
      <c r="I258" s="35"/>
      <c r="J258" s="35"/>
      <c r="K258" s="5"/>
      <c r="L258" s="5"/>
      <c r="M258" s="5"/>
      <c r="N258" s="151"/>
      <c r="O258" s="154"/>
      <c r="P258" s="155"/>
    </row>
    <row r="259" spans="1:16" ht="15.75" customHeight="1">
      <c r="A259" s="71" t="s">
        <v>33</v>
      </c>
      <c r="B259" s="512" t="s">
        <v>61</v>
      </c>
      <c r="C259" s="512"/>
      <c r="D259" s="512"/>
      <c r="E259" s="512"/>
      <c r="F259" s="512"/>
      <c r="G259" s="513"/>
      <c r="H259" s="130">
        <f>H261+H260</f>
        <v>140926439</v>
      </c>
      <c r="I259" s="212"/>
      <c r="J259" s="213"/>
      <c r="K259" s="214"/>
      <c r="L259" s="215"/>
      <c r="M259" s="5"/>
      <c r="N259" s="151"/>
      <c r="O259" s="154"/>
      <c r="P259" s="155"/>
    </row>
    <row r="260" spans="1:15" ht="15.75" customHeight="1">
      <c r="A260" s="72"/>
      <c r="B260" s="508" t="s">
        <v>85</v>
      </c>
      <c r="C260" s="508"/>
      <c r="D260" s="508"/>
      <c r="E260" s="508"/>
      <c r="F260" s="508"/>
      <c r="G260" s="509"/>
      <c r="H260" s="131">
        <f>J255</f>
        <v>81194559</v>
      </c>
      <c r="I260" s="212"/>
      <c r="J260" s="495"/>
      <c r="K260" s="495"/>
      <c r="L260" s="215"/>
      <c r="M260" s="5"/>
      <c r="N260" s="5"/>
      <c r="O260" s="33"/>
    </row>
    <row r="261" spans="1:15" ht="15" customHeight="1">
      <c r="A261" s="72"/>
      <c r="B261" s="508" t="s">
        <v>86</v>
      </c>
      <c r="C261" s="508"/>
      <c r="D261" s="508"/>
      <c r="E261" s="508"/>
      <c r="F261" s="508"/>
      <c r="G261" s="509"/>
      <c r="H261" s="131">
        <f>I255-J255-K255-L255-M255-H268</f>
        <v>59731880</v>
      </c>
      <c r="I261" s="216"/>
      <c r="J261" s="495"/>
      <c r="K261" s="517"/>
      <c r="L261" s="215"/>
      <c r="M261" s="5"/>
      <c r="N261" s="5"/>
      <c r="O261" s="3"/>
    </row>
    <row r="262" spans="1:15" ht="13.5" customHeight="1">
      <c r="A262" s="73" t="s">
        <v>34</v>
      </c>
      <c r="B262" s="485" t="s">
        <v>35</v>
      </c>
      <c r="C262" s="485"/>
      <c r="D262" s="485"/>
      <c r="E262" s="485"/>
      <c r="F262" s="485"/>
      <c r="G262" s="486"/>
      <c r="H262" s="132">
        <f>H263+H264</f>
        <v>34764049</v>
      </c>
      <c r="I262" s="212"/>
      <c r="J262" s="185"/>
      <c r="K262" s="215"/>
      <c r="L262" s="215"/>
      <c r="M262" s="5"/>
      <c r="N262" s="5"/>
      <c r="O262" s="3"/>
    </row>
    <row r="263" spans="1:15" ht="14.25" customHeight="1">
      <c r="A263" s="72"/>
      <c r="B263" s="457" t="s">
        <v>55</v>
      </c>
      <c r="C263" s="457"/>
      <c r="D263" s="457"/>
      <c r="E263" s="457"/>
      <c r="F263" s="457"/>
      <c r="G263" s="64"/>
      <c r="H263" s="131">
        <v>4769634</v>
      </c>
      <c r="I263" s="217"/>
      <c r="J263" s="185"/>
      <c r="K263" s="215"/>
      <c r="L263" s="215"/>
      <c r="M263" s="5"/>
      <c r="N263" s="5"/>
      <c r="O263" s="3"/>
    </row>
    <row r="264" spans="1:15" ht="14.25" customHeight="1">
      <c r="A264" s="72"/>
      <c r="B264" s="457" t="s">
        <v>56</v>
      </c>
      <c r="C264" s="457"/>
      <c r="D264" s="457"/>
      <c r="E264" s="457"/>
      <c r="F264" s="457"/>
      <c r="G264" s="64"/>
      <c r="H264" s="131">
        <f>K255</f>
        <v>29994415</v>
      </c>
      <c r="I264" s="212"/>
      <c r="J264" s="185"/>
      <c r="K264" s="214"/>
      <c r="L264" s="215"/>
      <c r="M264" s="5"/>
      <c r="N264" s="5"/>
      <c r="O264" s="3"/>
    </row>
    <row r="265" spans="1:15" ht="13.5" customHeight="1">
      <c r="A265" s="73" t="s">
        <v>36</v>
      </c>
      <c r="B265" s="485" t="s">
        <v>32</v>
      </c>
      <c r="C265" s="485"/>
      <c r="D265" s="485"/>
      <c r="E265" s="485"/>
      <c r="F265" s="485"/>
      <c r="G265" s="486"/>
      <c r="H265" s="132">
        <f>L255</f>
        <v>26269814</v>
      </c>
      <c r="I265" s="212"/>
      <c r="J265" s="185"/>
      <c r="K265" s="215"/>
      <c r="L265" s="215"/>
      <c r="M265" s="5"/>
      <c r="N265" s="5"/>
      <c r="O265" s="3"/>
    </row>
    <row r="266" spans="1:15" ht="14.25" customHeight="1">
      <c r="A266" s="74" t="s">
        <v>37</v>
      </c>
      <c r="B266" s="461" t="s">
        <v>80</v>
      </c>
      <c r="C266" s="461"/>
      <c r="D266" s="461"/>
      <c r="E266" s="461"/>
      <c r="F266" s="461"/>
      <c r="G266" s="462"/>
      <c r="H266" s="133">
        <f>H268+H267</f>
        <v>1589998</v>
      </c>
      <c r="I266" s="212"/>
      <c r="J266" s="185"/>
      <c r="K266" s="215"/>
      <c r="L266" s="215"/>
      <c r="M266" s="5"/>
      <c r="N266" s="5"/>
      <c r="O266" s="3"/>
    </row>
    <row r="267" spans="1:15" ht="15.75" customHeight="1">
      <c r="A267" s="72"/>
      <c r="B267" s="457" t="s">
        <v>57</v>
      </c>
      <c r="C267" s="457"/>
      <c r="D267" s="457"/>
      <c r="E267" s="457"/>
      <c r="F267" s="457"/>
      <c r="G267" s="64"/>
      <c r="H267" s="134">
        <v>0</v>
      </c>
      <c r="I267" s="212"/>
      <c r="J267" s="185"/>
      <c r="K267" s="215"/>
      <c r="L267" s="215"/>
      <c r="M267" s="5"/>
      <c r="N267" s="5"/>
      <c r="O267" s="3"/>
    </row>
    <row r="268" spans="1:15" ht="15" customHeight="1">
      <c r="A268" s="72"/>
      <c r="B268" s="457" t="s">
        <v>58</v>
      </c>
      <c r="C268" s="457"/>
      <c r="D268" s="457"/>
      <c r="E268" s="457"/>
      <c r="F268" s="457"/>
      <c r="G268" s="64"/>
      <c r="H268" s="134">
        <v>1589998</v>
      </c>
      <c r="I268" s="212"/>
      <c r="J268" s="185"/>
      <c r="K268" s="215"/>
      <c r="L268" s="215"/>
      <c r="M268" s="5"/>
      <c r="N268" s="5"/>
      <c r="O268" s="3"/>
    </row>
    <row r="269" spans="1:15" ht="18" customHeight="1">
      <c r="A269" s="75" t="s">
        <v>38</v>
      </c>
      <c r="B269" s="461" t="s">
        <v>28</v>
      </c>
      <c r="C269" s="461"/>
      <c r="D269" s="461"/>
      <c r="E269" s="461"/>
      <c r="F269" s="461"/>
      <c r="G269" s="462"/>
      <c r="H269" s="133">
        <f>M255</f>
        <v>3274997</v>
      </c>
      <c r="I269" s="212"/>
      <c r="J269" s="154"/>
      <c r="K269" s="218"/>
      <c r="L269" s="218"/>
      <c r="M269" s="3"/>
      <c r="N269" s="3"/>
      <c r="O269" s="3"/>
    </row>
    <row r="270" spans="1:15" ht="17.25" customHeight="1">
      <c r="A270" s="75" t="s">
        <v>39</v>
      </c>
      <c r="B270" s="461" t="s">
        <v>133</v>
      </c>
      <c r="C270" s="461"/>
      <c r="D270" s="461"/>
      <c r="E270" s="461"/>
      <c r="F270" s="461"/>
      <c r="G270" s="462"/>
      <c r="H270" s="133"/>
      <c r="I270" s="212"/>
      <c r="J270" s="154"/>
      <c r="K270" s="218"/>
      <c r="L270" s="218"/>
      <c r="M270" s="3"/>
      <c r="N270" s="3"/>
      <c r="O270" s="3"/>
    </row>
    <row r="271" spans="1:15" ht="32.25" customHeight="1">
      <c r="A271" s="76" t="s">
        <v>40</v>
      </c>
      <c r="B271" s="461" t="s">
        <v>100</v>
      </c>
      <c r="C271" s="461"/>
      <c r="D271" s="461"/>
      <c r="E271" s="461"/>
      <c r="F271" s="461"/>
      <c r="G271" s="462"/>
      <c r="H271" s="133">
        <f>N255</f>
        <v>23566549</v>
      </c>
      <c r="I271" s="212"/>
      <c r="J271" s="154"/>
      <c r="K271" s="218"/>
      <c r="L271" s="106"/>
      <c r="M271" s="106"/>
      <c r="N271" s="106"/>
      <c r="O271" s="3"/>
    </row>
    <row r="272" spans="1:15" ht="32.25" customHeight="1">
      <c r="A272" s="74" t="s">
        <v>41</v>
      </c>
      <c r="B272" s="461" t="s">
        <v>111</v>
      </c>
      <c r="C272" s="461"/>
      <c r="D272" s="461"/>
      <c r="E272" s="461"/>
      <c r="F272" s="461"/>
      <c r="G272" s="462"/>
      <c r="H272" s="132">
        <f>O257</f>
        <v>0</v>
      </c>
      <c r="I272" s="212"/>
      <c r="J272" s="154"/>
      <c r="K272" s="218"/>
      <c r="L272" s="218"/>
      <c r="M272" s="3"/>
      <c r="N272" s="3"/>
      <c r="O272" s="3"/>
    </row>
    <row r="273" spans="1:15" ht="31.5" customHeight="1">
      <c r="A273" s="73" t="s">
        <v>42</v>
      </c>
      <c r="B273" s="461" t="s">
        <v>44</v>
      </c>
      <c r="C273" s="461"/>
      <c r="D273" s="461"/>
      <c r="E273" s="461"/>
      <c r="F273" s="461"/>
      <c r="G273" s="462"/>
      <c r="H273" s="132">
        <v>0</v>
      </c>
      <c r="I273" s="212"/>
      <c r="J273" s="154"/>
      <c r="K273" s="218"/>
      <c r="L273" s="218"/>
      <c r="M273" s="3"/>
      <c r="N273" s="3"/>
      <c r="O273" s="106"/>
    </row>
    <row r="274" spans="1:15" ht="48.75" customHeight="1">
      <c r="A274" s="77" t="s">
        <v>43</v>
      </c>
      <c r="B274" s="451" t="s">
        <v>45</v>
      </c>
      <c r="C274" s="451"/>
      <c r="D274" s="451"/>
      <c r="E274" s="451"/>
      <c r="F274" s="451"/>
      <c r="G274" s="452"/>
      <c r="H274" s="135">
        <v>550000</v>
      </c>
      <c r="I274" s="212"/>
      <c r="J274" s="154"/>
      <c r="K274" s="218"/>
      <c r="L274" s="218"/>
      <c r="M274" s="3"/>
      <c r="N274" s="3"/>
      <c r="O274" s="3"/>
    </row>
    <row r="275" spans="1:15" ht="11.25" customHeight="1">
      <c r="A275" s="39"/>
      <c r="B275" s="40"/>
      <c r="C275" s="40"/>
      <c r="D275" s="40"/>
      <c r="E275" s="40"/>
      <c r="F275" s="40"/>
      <c r="G275" s="40"/>
      <c r="H275" s="14"/>
      <c r="I275" s="219"/>
      <c r="J275" s="154"/>
      <c r="K275" s="218"/>
      <c r="L275" s="218"/>
      <c r="M275" s="32"/>
      <c r="N275" s="32"/>
      <c r="O275" s="3"/>
    </row>
    <row r="276" spans="1:15" ht="13.5" customHeight="1">
      <c r="A276" s="12"/>
      <c r="B276" s="37"/>
      <c r="C276" s="37"/>
      <c r="D276" s="37"/>
      <c r="E276" s="37"/>
      <c r="F276" s="37"/>
      <c r="G276" s="37"/>
      <c r="H276" s="13"/>
      <c r="I276" s="219"/>
      <c r="J276" s="154"/>
      <c r="K276" s="218"/>
      <c r="L276" s="218"/>
      <c r="M276" s="38"/>
      <c r="N276" s="38"/>
      <c r="O276" s="3"/>
    </row>
    <row r="277" spans="1:15" ht="15" customHeight="1">
      <c r="A277" s="45" t="s">
        <v>19</v>
      </c>
      <c r="B277" s="445" t="s">
        <v>103</v>
      </c>
      <c r="C277" s="446"/>
      <c r="D277" s="446"/>
      <c r="E277" s="446"/>
      <c r="F277" s="446"/>
      <c r="G277" s="447"/>
      <c r="H277" s="51">
        <v>1100523</v>
      </c>
      <c r="I277" s="220"/>
      <c r="J277" s="154"/>
      <c r="K277" s="218"/>
      <c r="L277" s="218"/>
      <c r="M277" s="3"/>
      <c r="N277" s="3"/>
      <c r="O277" s="32"/>
    </row>
    <row r="278" spans="1:15" ht="16.5" customHeight="1">
      <c r="A278" s="49" t="s">
        <v>19</v>
      </c>
      <c r="B278" s="445" t="s">
        <v>104</v>
      </c>
      <c r="C278" s="446"/>
      <c r="D278" s="446"/>
      <c r="E278" s="446"/>
      <c r="F278" s="446"/>
      <c r="G278" s="447"/>
      <c r="H278" s="52">
        <v>500000</v>
      </c>
      <c r="I278" s="221"/>
      <c r="J278" s="154"/>
      <c r="K278" s="218"/>
      <c r="L278" s="218"/>
      <c r="M278" s="3"/>
      <c r="N278" s="3"/>
      <c r="O278" s="38"/>
    </row>
    <row r="279" spans="1:15" ht="26.25" customHeight="1">
      <c r="A279" s="49" t="s">
        <v>76</v>
      </c>
      <c r="B279" s="445" t="s">
        <v>77</v>
      </c>
      <c r="C279" s="446"/>
      <c r="D279" s="446"/>
      <c r="E279" s="446"/>
      <c r="F279" s="446"/>
      <c r="G279" s="447"/>
      <c r="H279" s="52">
        <v>3900000</v>
      </c>
      <c r="I279" s="221"/>
      <c r="J279" s="154"/>
      <c r="K279" s="218"/>
      <c r="L279" s="218"/>
      <c r="M279" s="3"/>
      <c r="N279" s="3"/>
      <c r="O279" s="3"/>
    </row>
    <row r="280" spans="1:15" ht="20.25" customHeight="1">
      <c r="A280" s="48" t="s">
        <v>17</v>
      </c>
      <c r="B280" s="487" t="s">
        <v>21</v>
      </c>
      <c r="C280" s="488"/>
      <c r="D280" s="488"/>
      <c r="E280" s="488"/>
      <c r="F280" s="488"/>
      <c r="G280" s="489"/>
      <c r="H280" s="47">
        <f>H277+H278+H279</f>
        <v>5500523</v>
      </c>
      <c r="I280" s="222"/>
      <c r="J280" s="154"/>
      <c r="K280" s="218"/>
      <c r="L280" s="218"/>
      <c r="M280" s="3"/>
      <c r="N280" s="3"/>
      <c r="O280" s="3"/>
    </row>
    <row r="281" spans="1:15" ht="17.25" customHeight="1">
      <c r="A281" s="50" t="s">
        <v>18</v>
      </c>
      <c r="B281" s="458" t="s">
        <v>60</v>
      </c>
      <c r="C281" s="459"/>
      <c r="D281" s="459"/>
      <c r="E281" s="459"/>
      <c r="F281" s="459"/>
      <c r="G281" s="460"/>
      <c r="H281" s="18">
        <f>H280+H255</f>
        <v>273622812</v>
      </c>
      <c r="I281" s="223"/>
      <c r="J281" s="154"/>
      <c r="K281" s="224"/>
      <c r="L281" s="218"/>
      <c r="M281" s="3"/>
      <c r="N281" s="3"/>
      <c r="O281" s="3"/>
    </row>
    <row r="282" spans="1:15" ht="14.25" customHeight="1">
      <c r="A282" s="15"/>
      <c r="B282" s="16"/>
      <c r="C282" s="16"/>
      <c r="D282" s="16"/>
      <c r="E282" s="16"/>
      <c r="F282" s="16"/>
      <c r="G282" s="16"/>
      <c r="H282" s="17"/>
      <c r="I282" s="8"/>
      <c r="J282" s="7"/>
      <c r="K282" s="3"/>
      <c r="L282" s="3"/>
      <c r="M282" s="3"/>
      <c r="N282" s="3"/>
      <c r="O282" s="3"/>
    </row>
    <row r="283" ht="36" customHeight="1">
      <c r="O283" s="3"/>
    </row>
    <row r="284" ht="9.75" customHeight="1">
      <c r="O284" s="3"/>
    </row>
    <row r="285" ht="18.75" customHeight="1"/>
    <row r="286" ht="29.25" customHeight="1"/>
    <row r="287" ht="24.75" customHeight="1"/>
    <row r="288" spans="11:12" ht="20.25" customHeight="1">
      <c r="K288" s="105" t="s">
        <v>51</v>
      </c>
      <c r="L288" s="105" t="s">
        <v>52</v>
      </c>
    </row>
    <row r="289" spans="1:16" ht="18" customHeight="1">
      <c r="A289" s="101" t="s">
        <v>4</v>
      </c>
      <c r="B289" s="448" t="s">
        <v>176</v>
      </c>
      <c r="C289" s="449"/>
      <c r="D289" s="449"/>
      <c r="E289" s="449"/>
      <c r="F289" s="449"/>
      <c r="G289" s="449"/>
      <c r="H289" s="450"/>
      <c r="I289" s="463">
        <f>K289+L289</f>
        <v>234488170</v>
      </c>
      <c r="J289" s="464"/>
      <c r="K289" s="139">
        <v>217984346</v>
      </c>
      <c r="L289" s="107">
        <v>16503824</v>
      </c>
      <c r="M289" s="1"/>
      <c r="N289" s="114"/>
      <c r="P289" s="1">
        <f>I289-Dochody!E78</f>
        <v>0</v>
      </c>
    </row>
    <row r="290" spans="1:14" ht="18" customHeight="1">
      <c r="A290" s="101"/>
      <c r="B290" s="440" t="s">
        <v>87</v>
      </c>
      <c r="C290" s="441"/>
      <c r="D290" s="441"/>
      <c r="E290" s="441"/>
      <c r="F290" s="441"/>
      <c r="G290" s="441"/>
      <c r="H290" s="442"/>
      <c r="I290" s="476">
        <f>Dochody!F78+Dochody!G78</f>
        <v>5162</v>
      </c>
      <c r="J290" s="477"/>
      <c r="K290" s="107">
        <f>Dochody!F78</f>
        <v>5162</v>
      </c>
      <c r="L290" s="107">
        <f>Dochody!G78</f>
        <v>0</v>
      </c>
      <c r="N290" s="115"/>
    </row>
    <row r="291" spans="1:16" ht="14.25" customHeight="1">
      <c r="A291" s="101"/>
      <c r="B291" s="440" t="s">
        <v>88</v>
      </c>
      <c r="C291" s="441"/>
      <c r="D291" s="441"/>
      <c r="E291" s="441"/>
      <c r="F291" s="441"/>
      <c r="G291" s="441"/>
      <c r="H291" s="442"/>
      <c r="I291" s="476">
        <f>Dochody!H78+Dochody!I78</f>
        <v>576976</v>
      </c>
      <c r="J291" s="477"/>
      <c r="K291" s="107">
        <f>Dochody!H78</f>
        <v>576976</v>
      </c>
      <c r="L291" s="107">
        <f>Dochody!I78</f>
        <v>0</v>
      </c>
      <c r="N291" s="115"/>
      <c r="P291" s="1"/>
    </row>
    <row r="292" spans="1:16" ht="17.25" customHeight="1">
      <c r="A292" s="101" t="s">
        <v>5</v>
      </c>
      <c r="B292" s="440" t="s">
        <v>89</v>
      </c>
      <c r="C292" s="441"/>
      <c r="D292" s="441"/>
      <c r="E292" s="441"/>
      <c r="F292" s="441"/>
      <c r="G292" s="441"/>
      <c r="H292" s="442"/>
      <c r="I292" s="463">
        <f>I289+I291-I290</f>
        <v>235059984</v>
      </c>
      <c r="J292" s="464"/>
      <c r="K292" s="139">
        <f>K289-K290+K291</f>
        <v>218556160</v>
      </c>
      <c r="L292" s="107">
        <f>L289-L290+L291</f>
        <v>16503824</v>
      </c>
      <c r="N292" s="115"/>
      <c r="P292" s="1"/>
    </row>
    <row r="293" spans="1:16" ht="17.25" customHeight="1">
      <c r="A293" s="104" t="s">
        <v>90</v>
      </c>
      <c r="B293" s="440" t="s">
        <v>109</v>
      </c>
      <c r="C293" s="441"/>
      <c r="D293" s="441"/>
      <c r="E293" s="441"/>
      <c r="F293" s="441"/>
      <c r="G293" s="441"/>
      <c r="H293" s="442"/>
      <c r="I293" s="443">
        <v>4900000</v>
      </c>
      <c r="J293" s="444"/>
      <c r="K293" s="125"/>
      <c r="L293" s="125"/>
      <c r="N293" s="115"/>
      <c r="P293" s="1"/>
    </row>
    <row r="294" spans="1:14" ht="18" customHeight="1">
      <c r="A294" s="104" t="s">
        <v>90</v>
      </c>
      <c r="B294" s="440" t="s">
        <v>121</v>
      </c>
      <c r="C294" s="441"/>
      <c r="D294" s="441"/>
      <c r="E294" s="441"/>
      <c r="F294" s="441"/>
      <c r="G294" s="441"/>
      <c r="H294" s="442"/>
      <c r="I294" s="443">
        <v>24000000</v>
      </c>
      <c r="J294" s="444"/>
      <c r="K294" s="125"/>
      <c r="L294" s="125"/>
      <c r="N294" s="115"/>
    </row>
    <row r="295" spans="1:14" ht="40.5" customHeight="1">
      <c r="A295" s="104" t="s">
        <v>96</v>
      </c>
      <c r="B295" s="482" t="s">
        <v>79</v>
      </c>
      <c r="C295" s="483"/>
      <c r="D295" s="483"/>
      <c r="E295" s="483"/>
      <c r="F295" s="483"/>
      <c r="G295" s="483"/>
      <c r="H295" s="484"/>
      <c r="I295" s="463">
        <v>9662828</v>
      </c>
      <c r="J295" s="464"/>
      <c r="K295" s="108"/>
      <c r="L295" s="108"/>
      <c r="N295" s="115"/>
    </row>
    <row r="296" spans="1:14" ht="16.5" customHeight="1">
      <c r="A296" s="104" t="s">
        <v>91</v>
      </c>
      <c r="B296" s="465" t="s">
        <v>114</v>
      </c>
      <c r="C296" s="466"/>
      <c r="D296" s="466"/>
      <c r="E296" s="466"/>
      <c r="F296" s="466"/>
      <c r="G296" s="466"/>
      <c r="H296" s="467"/>
      <c r="I296" s="474">
        <f>I294+I295+I293</f>
        <v>38562828</v>
      </c>
      <c r="J296" s="475"/>
      <c r="K296" s="108"/>
      <c r="L296" s="108"/>
      <c r="N296" s="115"/>
    </row>
    <row r="297" spans="1:14" ht="15.75" customHeight="1">
      <c r="A297" s="101"/>
      <c r="B297" s="448" t="s">
        <v>119</v>
      </c>
      <c r="C297" s="449"/>
      <c r="D297" s="449"/>
      <c r="E297" s="449"/>
      <c r="F297" s="449"/>
      <c r="G297" s="449"/>
      <c r="H297" s="450"/>
      <c r="I297" s="463">
        <f>I292+I296</f>
        <v>273622812</v>
      </c>
      <c r="J297" s="450"/>
      <c r="K297" s="109"/>
      <c r="L297" s="109"/>
      <c r="N297" s="115"/>
    </row>
    <row r="298" spans="1:14" ht="12" customHeight="1">
      <c r="A298" s="101"/>
      <c r="B298" s="448"/>
      <c r="C298" s="481"/>
      <c r="D298" s="481"/>
      <c r="E298" s="481"/>
      <c r="F298" s="481"/>
      <c r="G298" s="481"/>
      <c r="H298" s="478"/>
      <c r="I298" s="463"/>
      <c r="J298" s="478"/>
      <c r="K298" s="109"/>
      <c r="L298" s="109"/>
      <c r="N298" s="115"/>
    </row>
    <row r="299" spans="1:16" ht="18" customHeight="1">
      <c r="A299" s="101" t="s">
        <v>4</v>
      </c>
      <c r="B299" s="448" t="s">
        <v>177</v>
      </c>
      <c r="C299" s="449"/>
      <c r="D299" s="449"/>
      <c r="E299" s="449"/>
      <c r="F299" s="449"/>
      <c r="G299" s="449"/>
      <c r="H299" s="450"/>
      <c r="I299" s="463">
        <f>K299+L299</f>
        <v>261087647</v>
      </c>
      <c r="J299" s="464"/>
      <c r="K299" s="139">
        <v>196346021</v>
      </c>
      <c r="L299" s="107">
        <v>64741626</v>
      </c>
      <c r="N299" s="114"/>
      <c r="O299" s="1"/>
      <c r="P299" s="1">
        <f>I299-E255</f>
        <v>0</v>
      </c>
    </row>
    <row r="300" spans="1:12" ht="17.25" customHeight="1">
      <c r="A300" s="101"/>
      <c r="B300" s="440" t="s">
        <v>92</v>
      </c>
      <c r="C300" s="441"/>
      <c r="D300" s="441"/>
      <c r="E300" s="441"/>
      <c r="F300" s="441"/>
      <c r="G300" s="441"/>
      <c r="H300" s="442"/>
      <c r="I300" s="476">
        <f>F255</f>
        <v>42995</v>
      </c>
      <c r="J300" s="477"/>
      <c r="K300" s="107">
        <f>I209</f>
        <v>42995</v>
      </c>
      <c r="L300" s="107">
        <f>J209</f>
        <v>0</v>
      </c>
    </row>
    <row r="301" spans="1:16" ht="16.5" customHeight="1">
      <c r="A301" s="101"/>
      <c r="B301" s="440" t="s">
        <v>93</v>
      </c>
      <c r="C301" s="441"/>
      <c r="D301" s="441"/>
      <c r="E301" s="441"/>
      <c r="F301" s="441"/>
      <c r="G301" s="441"/>
      <c r="H301" s="442"/>
      <c r="I301" s="476">
        <f>G255</f>
        <v>7077637</v>
      </c>
      <c r="J301" s="477"/>
      <c r="K301" s="107">
        <f>K209</f>
        <v>5752637</v>
      </c>
      <c r="L301" s="107">
        <f>L209</f>
        <v>1325000</v>
      </c>
      <c r="N301" s="1"/>
      <c r="O301" s="1"/>
      <c r="P301" s="1"/>
    </row>
    <row r="302" spans="1:16" ht="16.5" customHeight="1">
      <c r="A302" s="101" t="s">
        <v>5</v>
      </c>
      <c r="B302" s="440" t="s">
        <v>94</v>
      </c>
      <c r="C302" s="441"/>
      <c r="D302" s="441"/>
      <c r="E302" s="441"/>
      <c r="F302" s="441"/>
      <c r="G302" s="441"/>
      <c r="H302" s="442"/>
      <c r="I302" s="463">
        <f>I299-I300+I301</f>
        <v>268122289</v>
      </c>
      <c r="J302" s="464"/>
      <c r="K302" s="139">
        <f>K299-K300+K301</f>
        <v>202055663</v>
      </c>
      <c r="L302" s="139">
        <f>L299-L300+L301</f>
        <v>66066626</v>
      </c>
      <c r="N302" s="1"/>
      <c r="O302" s="1"/>
      <c r="P302" s="1">
        <f>K302-I255</f>
        <v>0</v>
      </c>
    </row>
    <row r="303" spans="1:16" ht="16.5" customHeight="1">
      <c r="A303" s="101" t="s">
        <v>90</v>
      </c>
      <c r="B303" s="440" t="s">
        <v>95</v>
      </c>
      <c r="C303" s="441"/>
      <c r="D303" s="441"/>
      <c r="E303" s="441"/>
      <c r="F303" s="441"/>
      <c r="G303" s="441"/>
      <c r="H303" s="442"/>
      <c r="I303" s="476">
        <f>H277</f>
        <v>1100523</v>
      </c>
      <c r="J303" s="477"/>
      <c r="K303" s="109"/>
      <c r="L303" s="109"/>
      <c r="P303" s="1"/>
    </row>
    <row r="304" spans="1:15" ht="16.5" customHeight="1">
      <c r="A304" s="101" t="s">
        <v>96</v>
      </c>
      <c r="B304" s="440" t="s">
        <v>97</v>
      </c>
      <c r="C304" s="441"/>
      <c r="D304" s="441"/>
      <c r="E304" s="441"/>
      <c r="F304" s="441"/>
      <c r="G304" s="441"/>
      <c r="H304" s="442"/>
      <c r="I304" s="476">
        <f>H278</f>
        <v>500000</v>
      </c>
      <c r="J304" s="477"/>
      <c r="K304" s="109"/>
      <c r="L304" s="109"/>
      <c r="O304" t="s">
        <v>101</v>
      </c>
    </row>
    <row r="305" spans="1:12" ht="17.25" customHeight="1">
      <c r="A305" s="101" t="s">
        <v>91</v>
      </c>
      <c r="B305" s="440" t="s">
        <v>77</v>
      </c>
      <c r="C305" s="441"/>
      <c r="D305" s="441"/>
      <c r="E305" s="441"/>
      <c r="F305" s="441"/>
      <c r="G305" s="441"/>
      <c r="H305" s="442"/>
      <c r="I305" s="476">
        <f>H279</f>
        <v>3900000</v>
      </c>
      <c r="J305" s="477"/>
      <c r="K305" s="109"/>
      <c r="L305" s="109"/>
    </row>
    <row r="306" spans="1:16" ht="18" customHeight="1">
      <c r="A306" s="101" t="s">
        <v>98</v>
      </c>
      <c r="B306" s="465" t="s">
        <v>105</v>
      </c>
      <c r="C306" s="466"/>
      <c r="D306" s="466"/>
      <c r="E306" s="466"/>
      <c r="F306" s="466"/>
      <c r="G306" s="466"/>
      <c r="H306" s="467"/>
      <c r="I306" s="474">
        <f>SUM(I303:J305)</f>
        <v>5500523</v>
      </c>
      <c r="J306" s="475"/>
      <c r="K306" s="109"/>
      <c r="L306" s="109"/>
      <c r="P306" s="1">
        <f>I297-I307</f>
        <v>0</v>
      </c>
    </row>
    <row r="307" spans="1:12" ht="15" customHeight="1">
      <c r="A307" s="102"/>
      <c r="B307" s="448" t="s">
        <v>120</v>
      </c>
      <c r="C307" s="449"/>
      <c r="D307" s="449"/>
      <c r="E307" s="449"/>
      <c r="F307" s="449"/>
      <c r="G307" s="449"/>
      <c r="H307" s="450"/>
      <c r="I307" s="463">
        <f>I302+I306</f>
        <v>273622812</v>
      </c>
      <c r="J307" s="464"/>
      <c r="K307" s="109"/>
      <c r="L307" s="109"/>
    </row>
    <row r="308" spans="1:10" ht="12.75">
      <c r="A308" s="9"/>
      <c r="B308" s="46"/>
      <c r="C308" s="46"/>
      <c r="D308" s="46"/>
      <c r="E308" s="103"/>
      <c r="F308" s="7"/>
      <c r="G308" s="46"/>
      <c r="H308" s="46"/>
      <c r="I308" s="46"/>
      <c r="J308" s="46"/>
    </row>
    <row r="309" spans="1:12" ht="18" customHeight="1">
      <c r="A309" s="480"/>
      <c r="B309" s="480"/>
      <c r="C309" s="480"/>
      <c r="D309" s="480"/>
      <c r="E309" s="480"/>
      <c r="F309" s="480"/>
      <c r="G309" s="480"/>
      <c r="H309" s="480"/>
      <c r="I309" s="480"/>
      <c r="J309" s="480"/>
      <c r="K309" s="480"/>
      <c r="L309" s="480"/>
    </row>
    <row r="310" spans="1:14" ht="13.5" customHeight="1">
      <c r="A310" s="479" t="s">
        <v>143</v>
      </c>
      <c r="B310" s="479"/>
      <c r="C310" s="479"/>
      <c r="D310" s="479"/>
      <c r="E310" s="479"/>
      <c r="F310" s="479"/>
      <c r="G310" s="479"/>
      <c r="H310" s="479"/>
      <c r="I310" s="479"/>
      <c r="J310" s="479"/>
      <c r="L310" s="1"/>
      <c r="N310" s="150"/>
    </row>
    <row r="311" spans="1:10" ht="13.5" customHeight="1">
      <c r="A311" s="111" t="s">
        <v>144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15" customHeight="1">
      <c r="A312" s="111" t="s">
        <v>145</v>
      </c>
      <c r="B312" s="46"/>
      <c r="C312" s="46"/>
      <c r="D312" s="46"/>
      <c r="E312" s="46"/>
      <c r="F312" s="46"/>
      <c r="G312" s="46"/>
      <c r="H312" s="46"/>
      <c r="I312" s="46"/>
      <c r="J312" s="46"/>
    </row>
    <row r="313" ht="12.75" customHeight="1"/>
    <row r="314" ht="12.75" customHeight="1"/>
  </sheetData>
  <sheetProtection/>
  <mergeCells count="308">
    <mergeCell ref="I192:J192"/>
    <mergeCell ref="K192:L192"/>
    <mergeCell ref="A74:C74"/>
    <mergeCell ref="D74:H75"/>
    <mergeCell ref="A105:C105"/>
    <mergeCell ref="D105:H106"/>
    <mergeCell ref="I105:J105"/>
    <mergeCell ref="K105:L105"/>
    <mergeCell ref="A133:C133"/>
    <mergeCell ref="D133:H134"/>
    <mergeCell ref="D54:H54"/>
    <mergeCell ref="D148:H148"/>
    <mergeCell ref="I133:J133"/>
    <mergeCell ref="K133:L133"/>
    <mergeCell ref="D53:H53"/>
    <mergeCell ref="D46:H46"/>
    <mergeCell ref="D48:H48"/>
    <mergeCell ref="D50:H50"/>
    <mergeCell ref="D52:H52"/>
    <mergeCell ref="D115:H115"/>
    <mergeCell ref="A166:C166"/>
    <mergeCell ref="D166:H167"/>
    <mergeCell ref="D169:H169"/>
    <mergeCell ref="D171:H171"/>
    <mergeCell ref="D173:H173"/>
    <mergeCell ref="D175:H175"/>
    <mergeCell ref="D172:H172"/>
    <mergeCell ref="D116:H116"/>
    <mergeCell ref="D118:H118"/>
    <mergeCell ref="D119:H119"/>
    <mergeCell ref="D120:H120"/>
    <mergeCell ref="D144:H144"/>
    <mergeCell ref="D202:H202"/>
    <mergeCell ref="D176:H176"/>
    <mergeCell ref="D177:H177"/>
    <mergeCell ref="D178:H178"/>
    <mergeCell ref="D170:H170"/>
    <mergeCell ref="D180:H180"/>
    <mergeCell ref="D181:H181"/>
    <mergeCell ref="D179:H179"/>
    <mergeCell ref="D174:H174"/>
    <mergeCell ref="D161:H161"/>
    <mergeCell ref="D162:H162"/>
    <mergeCell ref="D157:H157"/>
    <mergeCell ref="D142:H142"/>
    <mergeCell ref="D151:H151"/>
    <mergeCell ref="D159:H159"/>
    <mergeCell ref="D154:H154"/>
    <mergeCell ref="D121:H121"/>
    <mergeCell ref="D117:H117"/>
    <mergeCell ref="D156:H156"/>
    <mergeCell ref="D140:H140"/>
    <mergeCell ref="D143:H143"/>
    <mergeCell ref="D145:H145"/>
    <mergeCell ref="D152:H152"/>
    <mergeCell ref="D135:H135"/>
    <mergeCell ref="D136:H136"/>
    <mergeCell ref="D138:H138"/>
    <mergeCell ref="D141:H141"/>
    <mergeCell ref="B247:D247"/>
    <mergeCell ref="J230:J231"/>
    <mergeCell ref="D150:H150"/>
    <mergeCell ref="D149:H149"/>
    <mergeCell ref="D155:H155"/>
    <mergeCell ref="D168:H168"/>
    <mergeCell ref="D158:H158"/>
    <mergeCell ref="D153:H153"/>
    <mergeCell ref="D160:H160"/>
    <mergeCell ref="D208:H208"/>
    <mergeCell ref="B252:D252"/>
    <mergeCell ref="E256:F256"/>
    <mergeCell ref="B259:G259"/>
    <mergeCell ref="B254:D254"/>
    <mergeCell ref="B255:D255"/>
    <mergeCell ref="J261:K261"/>
    <mergeCell ref="B261:G261"/>
    <mergeCell ref="D26:H26"/>
    <mergeCell ref="E228:E231"/>
    <mergeCell ref="J260:K260"/>
    <mergeCell ref="D194:H194"/>
    <mergeCell ref="D196:H196"/>
    <mergeCell ref="B233:D233"/>
    <mergeCell ref="B228:D231"/>
    <mergeCell ref="A209:H209"/>
    <mergeCell ref="B251:D251"/>
    <mergeCell ref="B260:G260"/>
    <mergeCell ref="D14:H14"/>
    <mergeCell ref="D41:H41"/>
    <mergeCell ref="D17:H17"/>
    <mergeCell ref="D18:H18"/>
    <mergeCell ref="D21:H21"/>
    <mergeCell ref="D37:H37"/>
    <mergeCell ref="D31:H31"/>
    <mergeCell ref="D32:H32"/>
    <mergeCell ref="D25:H25"/>
    <mergeCell ref="D15:H15"/>
    <mergeCell ref="D16:H16"/>
    <mergeCell ref="D42:H42"/>
    <mergeCell ref="D19:H19"/>
    <mergeCell ref="D20:H20"/>
    <mergeCell ref="D147:H147"/>
    <mergeCell ref="D55:H55"/>
    <mergeCell ref="D93:H93"/>
    <mergeCell ref="D99:H99"/>
    <mergeCell ref="D100:H100"/>
    <mergeCell ref="D139:H139"/>
    <mergeCell ref="B267:F267"/>
    <mergeCell ref="B271:G271"/>
    <mergeCell ref="B249:D249"/>
    <mergeCell ref="B242:D242"/>
    <mergeCell ref="B244:D244"/>
    <mergeCell ref="B248:D248"/>
    <mergeCell ref="B245:D245"/>
    <mergeCell ref="B246:D246"/>
    <mergeCell ref="B243:D243"/>
    <mergeCell ref="B262:G262"/>
    <mergeCell ref="I290:J290"/>
    <mergeCell ref="B264:F264"/>
    <mergeCell ref="B273:G273"/>
    <mergeCell ref="B279:G279"/>
    <mergeCell ref="B265:G265"/>
    <mergeCell ref="I289:J289"/>
    <mergeCell ref="B280:G280"/>
    <mergeCell ref="B270:G270"/>
    <mergeCell ref="B272:G272"/>
    <mergeCell ref="B269:G269"/>
    <mergeCell ref="I292:J292"/>
    <mergeCell ref="B292:H292"/>
    <mergeCell ref="I300:J300"/>
    <mergeCell ref="B298:H298"/>
    <mergeCell ref="B295:H295"/>
    <mergeCell ref="I291:J291"/>
    <mergeCell ref="B297:H297"/>
    <mergeCell ref="I297:J297"/>
    <mergeCell ref="A310:J310"/>
    <mergeCell ref="B301:H301"/>
    <mergeCell ref="I307:J307"/>
    <mergeCell ref="B306:H306"/>
    <mergeCell ref="B304:H304"/>
    <mergeCell ref="B305:H305"/>
    <mergeCell ref="I304:J304"/>
    <mergeCell ref="I305:J305"/>
    <mergeCell ref="A309:L309"/>
    <mergeCell ref="I302:J302"/>
    <mergeCell ref="B307:H307"/>
    <mergeCell ref="B241:D241"/>
    <mergeCell ref="B236:D236"/>
    <mergeCell ref="B239:D239"/>
    <mergeCell ref="B238:D238"/>
    <mergeCell ref="B237:D237"/>
    <mergeCell ref="B299:H299"/>
    <mergeCell ref="B300:H300"/>
    <mergeCell ref="B303:H303"/>
    <mergeCell ref="B294:H294"/>
    <mergeCell ref="I306:J306"/>
    <mergeCell ref="I294:J294"/>
    <mergeCell ref="I303:J303"/>
    <mergeCell ref="I301:J301"/>
    <mergeCell ref="I296:J296"/>
    <mergeCell ref="I299:J299"/>
    <mergeCell ref="I298:J298"/>
    <mergeCell ref="B302:H302"/>
    <mergeCell ref="I295:J295"/>
    <mergeCell ref="B296:H296"/>
    <mergeCell ref="J3:L3"/>
    <mergeCell ref="A8:L8"/>
    <mergeCell ref="K10:L10"/>
    <mergeCell ref="D10:H11"/>
    <mergeCell ref="A10:C10"/>
    <mergeCell ref="D206:H206"/>
    <mergeCell ref="B235:D235"/>
    <mergeCell ref="B278:G278"/>
    <mergeCell ref="B289:H289"/>
    <mergeCell ref="B277:G277"/>
    <mergeCell ref="B274:G274"/>
    <mergeCell ref="B250:D250"/>
    <mergeCell ref="B253:D253"/>
    <mergeCell ref="B263:F263"/>
    <mergeCell ref="B281:G281"/>
    <mergeCell ref="B268:F268"/>
    <mergeCell ref="B266:G266"/>
    <mergeCell ref="A228:A231"/>
    <mergeCell ref="I10:J10"/>
    <mergeCell ref="B240:D240"/>
    <mergeCell ref="B234:D234"/>
    <mergeCell ref="B293:H293"/>
    <mergeCell ref="I293:J293"/>
    <mergeCell ref="B290:H290"/>
    <mergeCell ref="B291:H291"/>
    <mergeCell ref="D12:H12"/>
    <mergeCell ref="D13:H13"/>
    <mergeCell ref="O230:O231"/>
    <mergeCell ref="H228:H231"/>
    <mergeCell ref="M230:M231"/>
    <mergeCell ref="F230:F231"/>
    <mergeCell ref="N230:N231"/>
    <mergeCell ref="F228:G229"/>
    <mergeCell ref="I229:I231"/>
    <mergeCell ref="K230:K231"/>
    <mergeCell ref="L230:L231"/>
    <mergeCell ref="G230:G231"/>
    <mergeCell ref="D185:H185"/>
    <mergeCell ref="D199:H199"/>
    <mergeCell ref="D184:H184"/>
    <mergeCell ref="D204:H204"/>
    <mergeCell ref="D203:H203"/>
    <mergeCell ref="D200:H200"/>
    <mergeCell ref="D201:H201"/>
    <mergeCell ref="D195:H195"/>
    <mergeCell ref="D188:H188"/>
    <mergeCell ref="D189:H189"/>
    <mergeCell ref="D205:H205"/>
    <mergeCell ref="A227:P227"/>
    <mergeCell ref="P229:P231"/>
    <mergeCell ref="D23:H23"/>
    <mergeCell ref="D137:H137"/>
    <mergeCell ref="D146:H146"/>
    <mergeCell ref="D35:H35"/>
    <mergeCell ref="D92:H92"/>
    <mergeCell ref="D197:H197"/>
    <mergeCell ref="D198:H198"/>
    <mergeCell ref="D207:H207"/>
    <mergeCell ref="D114:H114"/>
    <mergeCell ref="D90:H90"/>
    <mergeCell ref="D102:H102"/>
    <mergeCell ref="D103:H103"/>
    <mergeCell ref="D101:H101"/>
    <mergeCell ref="D112:H112"/>
    <mergeCell ref="D96:H96"/>
    <mergeCell ref="D108:H108"/>
    <mergeCell ref="D109:H109"/>
    <mergeCell ref="D86:H86"/>
    <mergeCell ref="D87:H87"/>
    <mergeCell ref="D70:H70"/>
    <mergeCell ref="D71:H71"/>
    <mergeCell ref="D80:H80"/>
    <mergeCell ref="D81:H81"/>
    <mergeCell ref="D83:H83"/>
    <mergeCell ref="D22:H22"/>
    <mergeCell ref="D36:H36"/>
    <mergeCell ref="D88:H88"/>
    <mergeCell ref="D89:H89"/>
    <mergeCell ref="D82:H82"/>
    <mergeCell ref="D24:H24"/>
    <mergeCell ref="D84:H84"/>
    <mergeCell ref="D85:H85"/>
    <mergeCell ref="D77:H77"/>
    <mergeCell ref="D68:H68"/>
    <mergeCell ref="I39:J39"/>
    <mergeCell ref="K39:L39"/>
    <mergeCell ref="D65:H65"/>
    <mergeCell ref="D56:H56"/>
    <mergeCell ref="D78:H78"/>
    <mergeCell ref="D79:H79"/>
    <mergeCell ref="D62:H62"/>
    <mergeCell ref="D63:H63"/>
    <mergeCell ref="D66:H66"/>
    <mergeCell ref="D67:H67"/>
    <mergeCell ref="D27:H27"/>
    <mergeCell ref="D28:H28"/>
    <mergeCell ref="D29:H29"/>
    <mergeCell ref="D30:H30"/>
    <mergeCell ref="D61:H61"/>
    <mergeCell ref="A39:C39"/>
    <mergeCell ref="D39:H40"/>
    <mergeCell ref="D38:H38"/>
    <mergeCell ref="D43:H43"/>
    <mergeCell ref="D44:H44"/>
    <mergeCell ref="D98:H98"/>
    <mergeCell ref="D107:H107"/>
    <mergeCell ref="D183:H183"/>
    <mergeCell ref="D122:H122"/>
    <mergeCell ref="D123:H123"/>
    <mergeCell ref="D128:H128"/>
    <mergeCell ref="D129:H129"/>
    <mergeCell ref="D126:H126"/>
    <mergeCell ref="D127:H127"/>
    <mergeCell ref="D124:H124"/>
    <mergeCell ref="D45:H45"/>
    <mergeCell ref="D47:H47"/>
    <mergeCell ref="D97:H97"/>
    <mergeCell ref="D94:H94"/>
    <mergeCell ref="D64:H64"/>
    <mergeCell ref="D76:H76"/>
    <mergeCell ref="D72:H72"/>
    <mergeCell ref="D95:H95"/>
    <mergeCell ref="D69:H69"/>
    <mergeCell ref="D91:H91"/>
    <mergeCell ref="K166:L166"/>
    <mergeCell ref="D186:H186"/>
    <mergeCell ref="D187:H187"/>
    <mergeCell ref="D110:H110"/>
    <mergeCell ref="D111:H111"/>
    <mergeCell ref="D33:H33"/>
    <mergeCell ref="D34:H34"/>
    <mergeCell ref="D57:H57"/>
    <mergeCell ref="D58:H58"/>
    <mergeCell ref="D59:H59"/>
    <mergeCell ref="D190:H190"/>
    <mergeCell ref="A192:C192"/>
    <mergeCell ref="D192:H193"/>
    <mergeCell ref="D49:H49"/>
    <mergeCell ref="D51:H51"/>
    <mergeCell ref="I166:J166"/>
    <mergeCell ref="D60:H60"/>
    <mergeCell ref="D182:H182"/>
    <mergeCell ref="D125:H125"/>
    <mergeCell ref="D113:H113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showZeros="0" zoomScale="148" zoomScaleNormal="148" zoomScalePageLayoutView="0" workbookViewId="0" topLeftCell="E10">
      <selection activeCell="M17" sqref="M17:P18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1.125" style="0" bestFit="1" customWidth="1"/>
    <col min="12" max="12" width="9.75390625" style="0" customWidth="1"/>
  </cols>
  <sheetData>
    <row r="1" ht="2.25" customHeight="1">
      <c r="J1" s="300"/>
    </row>
    <row r="2" spans="1:10" ht="11.25" customHeight="1">
      <c r="A2" s="46"/>
      <c r="B2" s="46"/>
      <c r="C2" s="46"/>
      <c r="D2" s="46"/>
      <c r="E2" s="46"/>
      <c r="F2" s="46"/>
      <c r="G2" s="46"/>
      <c r="H2" s="10"/>
      <c r="I2" s="10" t="s">
        <v>46</v>
      </c>
      <c r="J2" s="11"/>
    </row>
    <row r="3" spans="1:10" ht="3" customHeight="1">
      <c r="A3" s="46"/>
      <c r="B3" s="46"/>
      <c r="C3" s="46"/>
      <c r="D3" s="46"/>
      <c r="E3" s="46"/>
      <c r="F3" s="46"/>
      <c r="G3" s="46"/>
      <c r="H3" s="10"/>
      <c r="I3" s="10"/>
      <c r="J3" s="10"/>
    </row>
    <row r="4" spans="1:10" ht="14.25" customHeight="1">
      <c r="A4" s="46"/>
      <c r="B4" s="46"/>
      <c r="C4" s="46"/>
      <c r="D4" s="46"/>
      <c r="E4" s="46"/>
      <c r="F4" s="46"/>
      <c r="G4" s="46"/>
      <c r="H4" s="4"/>
      <c r="I4" s="163" t="s">
        <v>174</v>
      </c>
      <c r="J4" s="4"/>
    </row>
    <row r="5" spans="1:10" ht="12.75" customHeight="1">
      <c r="A5" s="46"/>
      <c r="B5" s="46"/>
      <c r="C5" s="46"/>
      <c r="D5" s="128"/>
      <c r="E5" s="46"/>
      <c r="F5" s="46"/>
      <c r="G5" s="46"/>
      <c r="H5" s="4"/>
      <c r="I5" s="163" t="s">
        <v>47</v>
      </c>
      <c r="J5" s="4"/>
    </row>
    <row r="6" spans="1:10" ht="15" customHeight="1">
      <c r="A6" s="46"/>
      <c r="B6" s="46"/>
      <c r="C6" s="46"/>
      <c r="D6" s="46"/>
      <c r="E6" s="46"/>
      <c r="F6" s="46"/>
      <c r="G6" s="46"/>
      <c r="H6" s="4"/>
      <c r="I6" s="163" t="s">
        <v>175</v>
      </c>
      <c r="J6" s="4"/>
    </row>
    <row r="7" spans="1:10" ht="6.7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</row>
    <row r="8" spans="1:10" ht="20.25" customHeight="1">
      <c r="A8" s="596" t="s">
        <v>141</v>
      </c>
      <c r="B8" s="596"/>
      <c r="C8" s="596"/>
      <c r="D8" s="596"/>
      <c r="E8" s="596"/>
      <c r="F8" s="596"/>
      <c r="G8" s="596"/>
      <c r="H8" s="596"/>
      <c r="I8" s="596"/>
      <c r="J8" s="596"/>
    </row>
    <row r="9" spans="1:10" ht="3.75" customHeight="1">
      <c r="A9" s="137"/>
      <c r="B9" s="137"/>
      <c r="C9" s="137"/>
      <c r="D9" s="137"/>
      <c r="E9" s="137"/>
      <c r="F9" s="137"/>
      <c r="G9" s="137"/>
      <c r="H9" s="137"/>
      <c r="I9" s="137"/>
      <c r="J9" s="141"/>
    </row>
    <row r="10" spans="1:12" ht="12.75" customHeight="1">
      <c r="A10" s="584" t="s">
        <v>48</v>
      </c>
      <c r="B10" s="585"/>
      <c r="C10" s="586"/>
      <c r="D10" s="597" t="s">
        <v>62</v>
      </c>
      <c r="E10" s="598"/>
      <c r="F10" s="599"/>
      <c r="G10" s="603" t="s">
        <v>63</v>
      </c>
      <c r="H10" s="603"/>
      <c r="I10" s="603" t="s">
        <v>64</v>
      </c>
      <c r="J10" s="603"/>
      <c r="K10" s="185"/>
      <c r="L10" s="185"/>
    </row>
    <row r="11" spans="1:12" ht="13.5" customHeight="1">
      <c r="A11" s="142" t="s">
        <v>23</v>
      </c>
      <c r="B11" s="142" t="s">
        <v>49</v>
      </c>
      <c r="C11" s="142" t="s">
        <v>50</v>
      </c>
      <c r="D11" s="600"/>
      <c r="E11" s="601"/>
      <c r="F11" s="602"/>
      <c r="G11" s="180" t="s">
        <v>51</v>
      </c>
      <c r="H11" s="180" t="s">
        <v>52</v>
      </c>
      <c r="I11" s="180" t="s">
        <v>51</v>
      </c>
      <c r="J11" s="180" t="s">
        <v>52</v>
      </c>
      <c r="K11" s="185"/>
      <c r="L11" s="185"/>
    </row>
    <row r="12" spans="1:12" ht="24" customHeight="1">
      <c r="A12" s="254">
        <v>754</v>
      </c>
      <c r="B12" s="255"/>
      <c r="C12" s="256"/>
      <c r="D12" s="529" t="s">
        <v>138</v>
      </c>
      <c r="E12" s="530"/>
      <c r="F12" s="531"/>
      <c r="G12" s="257"/>
      <c r="H12" s="257"/>
      <c r="I12" s="257">
        <f>I13</f>
        <v>587</v>
      </c>
      <c r="J12" s="257"/>
      <c r="K12" s="302"/>
      <c r="L12" s="302"/>
    </row>
    <row r="13" spans="1:12" ht="12.75" customHeight="1">
      <c r="A13" s="264"/>
      <c r="B13" s="265">
        <v>75412</v>
      </c>
      <c r="C13" s="266"/>
      <c r="D13" s="526" t="s">
        <v>153</v>
      </c>
      <c r="E13" s="532"/>
      <c r="F13" s="533"/>
      <c r="G13" s="267"/>
      <c r="H13" s="267"/>
      <c r="I13" s="267">
        <f>I14</f>
        <v>587</v>
      </c>
      <c r="J13" s="267"/>
      <c r="K13" s="302"/>
      <c r="L13" s="302"/>
    </row>
    <row r="14" spans="1:12" ht="15" customHeight="1">
      <c r="A14" s="268"/>
      <c r="B14" s="245"/>
      <c r="C14" s="246" t="s">
        <v>162</v>
      </c>
      <c r="D14" s="534" t="s">
        <v>211</v>
      </c>
      <c r="E14" s="535"/>
      <c r="F14" s="536"/>
      <c r="G14" s="244"/>
      <c r="H14" s="244"/>
      <c r="I14" s="244">
        <v>587</v>
      </c>
      <c r="J14" s="244"/>
      <c r="K14" s="302"/>
      <c r="L14" s="302"/>
    </row>
    <row r="15" spans="1:12" ht="13.5" customHeight="1">
      <c r="A15" s="254">
        <v>750</v>
      </c>
      <c r="B15" s="255"/>
      <c r="C15" s="256"/>
      <c r="D15" s="529" t="s">
        <v>159</v>
      </c>
      <c r="E15" s="530"/>
      <c r="F15" s="531"/>
      <c r="G15" s="257"/>
      <c r="H15" s="257"/>
      <c r="I15" s="257">
        <f>I16</f>
        <v>3000</v>
      </c>
      <c r="J15" s="257">
        <f>J16</f>
        <v>0</v>
      </c>
      <c r="K15" s="279"/>
      <c r="L15" s="279"/>
    </row>
    <row r="16" spans="1:12" ht="12.75" customHeight="1">
      <c r="A16" s="264"/>
      <c r="B16" s="265">
        <v>75075</v>
      </c>
      <c r="C16" s="266"/>
      <c r="D16" s="526" t="s">
        <v>227</v>
      </c>
      <c r="E16" s="532"/>
      <c r="F16" s="533"/>
      <c r="G16" s="267">
        <f>G17</f>
        <v>0</v>
      </c>
      <c r="H16" s="267"/>
      <c r="I16" s="267">
        <f>I17</f>
        <v>3000</v>
      </c>
      <c r="J16" s="267">
        <f>J17</f>
        <v>0</v>
      </c>
      <c r="K16" s="279"/>
      <c r="L16" s="279"/>
    </row>
    <row r="17" spans="1:12" ht="22.5" customHeight="1">
      <c r="A17" s="268"/>
      <c r="B17" s="245"/>
      <c r="C17" s="292" t="s">
        <v>212</v>
      </c>
      <c r="D17" s="542" t="s">
        <v>213</v>
      </c>
      <c r="E17" s="411"/>
      <c r="F17" s="412"/>
      <c r="G17" s="181"/>
      <c r="H17" s="181"/>
      <c r="I17" s="181">
        <v>3000</v>
      </c>
      <c r="J17" s="181"/>
      <c r="K17" s="279"/>
      <c r="L17" s="279"/>
    </row>
    <row r="18" spans="1:12" ht="39" customHeight="1">
      <c r="A18" s="254">
        <v>751</v>
      </c>
      <c r="B18" s="255"/>
      <c r="C18" s="256"/>
      <c r="D18" s="523" t="s">
        <v>234</v>
      </c>
      <c r="E18" s="524"/>
      <c r="F18" s="525"/>
      <c r="G18" s="257"/>
      <c r="H18" s="257"/>
      <c r="I18" s="257">
        <f>I19</f>
        <v>25267</v>
      </c>
      <c r="J18" s="257">
        <f>J19</f>
        <v>0</v>
      </c>
      <c r="K18" s="344"/>
      <c r="L18" s="344"/>
    </row>
    <row r="19" spans="1:12" ht="22.5" customHeight="1">
      <c r="A19" s="264"/>
      <c r="B19" s="265">
        <v>75113</v>
      </c>
      <c r="C19" s="266"/>
      <c r="D19" s="526" t="s">
        <v>235</v>
      </c>
      <c r="E19" s="527"/>
      <c r="F19" s="528"/>
      <c r="G19" s="267">
        <f>G20</f>
        <v>0</v>
      </c>
      <c r="H19" s="267"/>
      <c r="I19" s="267">
        <f>I20</f>
        <v>25267</v>
      </c>
      <c r="J19" s="267">
        <f>J20</f>
        <v>0</v>
      </c>
      <c r="K19" s="344"/>
      <c r="L19" s="344"/>
    </row>
    <row r="20" spans="1:12" ht="47.25" customHeight="1">
      <c r="A20" s="268"/>
      <c r="B20" s="245"/>
      <c r="C20" s="292">
        <v>2010</v>
      </c>
      <c r="D20" s="542" t="s">
        <v>236</v>
      </c>
      <c r="E20" s="411"/>
      <c r="F20" s="412"/>
      <c r="G20" s="181"/>
      <c r="H20" s="181"/>
      <c r="I20" s="181">
        <v>25267</v>
      </c>
      <c r="J20" s="181"/>
      <c r="K20" s="344"/>
      <c r="L20" s="344"/>
    </row>
    <row r="21" spans="1:12" ht="15.75" customHeight="1">
      <c r="A21" s="254">
        <v>801</v>
      </c>
      <c r="B21" s="255"/>
      <c r="C21" s="256"/>
      <c r="D21" s="523" t="s">
        <v>132</v>
      </c>
      <c r="E21" s="604"/>
      <c r="F21" s="605"/>
      <c r="G21" s="257"/>
      <c r="H21" s="257"/>
      <c r="I21" s="257">
        <f>I22</f>
        <v>256484</v>
      </c>
      <c r="J21" s="257"/>
      <c r="K21" s="247"/>
      <c r="L21" s="247"/>
    </row>
    <row r="22" spans="1:12" ht="45.75" customHeight="1">
      <c r="A22" s="264"/>
      <c r="B22" s="265">
        <v>80101</v>
      </c>
      <c r="C22" s="266"/>
      <c r="D22" s="526" t="s">
        <v>209</v>
      </c>
      <c r="E22" s="540"/>
      <c r="F22" s="541"/>
      <c r="G22" s="267"/>
      <c r="H22" s="267"/>
      <c r="I22" s="267">
        <f>I28+I27+I24+I23</f>
        <v>256484</v>
      </c>
      <c r="J22" s="267"/>
      <c r="K22" s="253"/>
      <c r="L22" s="253"/>
    </row>
    <row r="23" spans="1:12" ht="55.5" customHeight="1">
      <c r="A23" s="268"/>
      <c r="B23" s="248"/>
      <c r="C23" s="250">
        <v>2007</v>
      </c>
      <c r="D23" s="537" t="s">
        <v>139</v>
      </c>
      <c r="E23" s="538"/>
      <c r="F23" s="539"/>
      <c r="G23" s="308"/>
      <c r="H23" s="308"/>
      <c r="I23" s="251">
        <v>47878</v>
      </c>
      <c r="J23" s="251"/>
      <c r="K23" s="302"/>
      <c r="L23" s="302"/>
    </row>
    <row r="24" spans="1:12" ht="52.5" customHeight="1">
      <c r="A24" s="339"/>
      <c r="B24" s="340"/>
      <c r="C24" s="341">
        <v>2009</v>
      </c>
      <c r="D24" s="537" t="s">
        <v>139</v>
      </c>
      <c r="E24" s="538"/>
      <c r="F24" s="539"/>
      <c r="G24" s="342"/>
      <c r="H24" s="342"/>
      <c r="I24" s="343">
        <v>48245</v>
      </c>
      <c r="J24" s="343"/>
      <c r="K24" s="302"/>
      <c r="L24" s="302"/>
    </row>
    <row r="25" spans="1:12" ht="14.25" customHeight="1">
      <c r="A25" s="584" t="s">
        <v>48</v>
      </c>
      <c r="B25" s="585"/>
      <c r="C25" s="586"/>
      <c r="D25" s="597" t="s">
        <v>62</v>
      </c>
      <c r="E25" s="598"/>
      <c r="F25" s="599"/>
      <c r="G25" s="603" t="s">
        <v>63</v>
      </c>
      <c r="H25" s="603"/>
      <c r="I25" s="603" t="s">
        <v>64</v>
      </c>
      <c r="J25" s="603"/>
      <c r="K25" s="344"/>
      <c r="L25" s="344"/>
    </row>
    <row r="26" spans="1:12" ht="14.25" customHeight="1">
      <c r="A26" s="354" t="s">
        <v>23</v>
      </c>
      <c r="B26" s="354" t="s">
        <v>49</v>
      </c>
      <c r="C26" s="354" t="s">
        <v>50</v>
      </c>
      <c r="D26" s="600"/>
      <c r="E26" s="601"/>
      <c r="F26" s="602"/>
      <c r="G26" s="180" t="s">
        <v>51</v>
      </c>
      <c r="H26" s="180" t="s">
        <v>52</v>
      </c>
      <c r="I26" s="180" t="s">
        <v>51</v>
      </c>
      <c r="J26" s="180" t="s">
        <v>52</v>
      </c>
      <c r="K26" s="344"/>
      <c r="L26" s="344"/>
    </row>
    <row r="27" spans="1:12" ht="54" customHeight="1">
      <c r="A27" s="339"/>
      <c r="B27" s="340"/>
      <c r="C27" s="341">
        <v>2057</v>
      </c>
      <c r="D27" s="537" t="s">
        <v>214</v>
      </c>
      <c r="E27" s="538"/>
      <c r="F27" s="539"/>
      <c r="G27" s="342"/>
      <c r="H27" s="342"/>
      <c r="I27" s="343">
        <v>135808</v>
      </c>
      <c r="J27" s="342"/>
      <c r="K27" s="302"/>
      <c r="L27" s="302"/>
    </row>
    <row r="28" spans="1:12" ht="55.5" customHeight="1">
      <c r="A28" s="268"/>
      <c r="B28" s="248"/>
      <c r="C28" s="250">
        <v>2059</v>
      </c>
      <c r="D28" s="537" t="s">
        <v>214</v>
      </c>
      <c r="E28" s="538"/>
      <c r="F28" s="539"/>
      <c r="G28" s="249"/>
      <c r="H28" s="249"/>
      <c r="I28" s="251">
        <v>24553</v>
      </c>
      <c r="J28" s="249"/>
      <c r="K28" s="247"/>
      <c r="L28" s="247"/>
    </row>
    <row r="29" spans="1:12" ht="14.25" customHeight="1">
      <c r="A29" s="254">
        <v>852</v>
      </c>
      <c r="B29" s="255"/>
      <c r="C29" s="256"/>
      <c r="D29" s="529" t="s">
        <v>163</v>
      </c>
      <c r="E29" s="549"/>
      <c r="F29" s="550"/>
      <c r="G29" s="257">
        <f>G41</f>
        <v>5162</v>
      </c>
      <c r="H29" s="257"/>
      <c r="I29" s="257">
        <f>I30+I32</f>
        <v>287738</v>
      </c>
      <c r="J29" s="257"/>
      <c r="K29" s="279"/>
      <c r="L29" s="279"/>
    </row>
    <row r="30" spans="1:12" ht="60.75" customHeight="1">
      <c r="A30" s="264"/>
      <c r="B30" s="265">
        <v>85295</v>
      </c>
      <c r="C30" s="266"/>
      <c r="D30" s="526" t="s">
        <v>220</v>
      </c>
      <c r="E30" s="540"/>
      <c r="F30" s="541"/>
      <c r="G30" s="267"/>
      <c r="H30" s="267"/>
      <c r="I30" s="267">
        <f>I31</f>
        <v>223125</v>
      </c>
      <c r="J30" s="267"/>
      <c r="K30" s="296"/>
      <c r="L30" s="296"/>
    </row>
    <row r="31" spans="1:16" ht="59.25" customHeight="1">
      <c r="A31" s="312"/>
      <c r="B31" s="304"/>
      <c r="C31" s="313">
        <v>2057</v>
      </c>
      <c r="D31" s="546" t="s">
        <v>214</v>
      </c>
      <c r="E31" s="547"/>
      <c r="F31" s="548"/>
      <c r="G31" s="314"/>
      <c r="H31" s="314"/>
      <c r="I31" s="315">
        <v>223125</v>
      </c>
      <c r="J31" s="314"/>
      <c r="K31" s="296"/>
      <c r="L31" s="296"/>
      <c r="M31" s="294"/>
      <c r="N31" s="294"/>
      <c r="O31" s="294"/>
      <c r="P31" s="295"/>
    </row>
    <row r="32" spans="1:16" ht="36" customHeight="1">
      <c r="A32" s="264"/>
      <c r="B32" s="265">
        <v>85295</v>
      </c>
      <c r="C32" s="266"/>
      <c r="D32" s="526" t="s">
        <v>217</v>
      </c>
      <c r="E32" s="540"/>
      <c r="F32" s="541"/>
      <c r="G32" s="267"/>
      <c r="H32" s="267"/>
      <c r="I32" s="267">
        <f>I33+I34</f>
        <v>64613</v>
      </c>
      <c r="J32" s="267"/>
      <c r="K32" s="296"/>
      <c r="L32" s="296"/>
      <c r="M32" s="297"/>
      <c r="N32" s="297"/>
      <c r="O32" s="297"/>
      <c r="P32" s="297"/>
    </row>
    <row r="33" spans="1:12" ht="61.5" customHeight="1">
      <c r="A33" s="312"/>
      <c r="B33" s="304"/>
      <c r="C33" s="313">
        <v>2057</v>
      </c>
      <c r="D33" s="546" t="s">
        <v>214</v>
      </c>
      <c r="E33" s="547"/>
      <c r="F33" s="548"/>
      <c r="G33" s="314"/>
      <c r="H33" s="314"/>
      <c r="I33" s="315">
        <v>60924</v>
      </c>
      <c r="J33" s="314"/>
      <c r="K33" s="279"/>
      <c r="L33" s="279"/>
    </row>
    <row r="34" spans="1:12" ht="57" customHeight="1">
      <c r="A34" s="268"/>
      <c r="B34" s="248"/>
      <c r="C34" s="250">
        <v>2059</v>
      </c>
      <c r="D34" s="537" t="s">
        <v>214</v>
      </c>
      <c r="E34" s="538"/>
      <c r="F34" s="539"/>
      <c r="G34" s="249"/>
      <c r="H34" s="249"/>
      <c r="I34" s="251">
        <v>3689</v>
      </c>
      <c r="J34" s="249"/>
      <c r="K34" s="310"/>
      <c r="L34" s="310"/>
    </row>
    <row r="35" spans="1:12" ht="57" customHeight="1">
      <c r="A35" s="268"/>
      <c r="B35" s="248"/>
      <c r="C35" s="250"/>
      <c r="D35" s="346"/>
      <c r="E35" s="347"/>
      <c r="F35" s="348"/>
      <c r="G35" s="249"/>
      <c r="H35" s="249"/>
      <c r="I35" s="251"/>
      <c r="J35" s="249"/>
      <c r="K35" s="344"/>
      <c r="L35" s="344"/>
    </row>
    <row r="36" spans="1:12" ht="6.75" customHeight="1">
      <c r="A36" s="317"/>
      <c r="B36" s="318"/>
      <c r="C36" s="319"/>
      <c r="D36" s="356"/>
      <c r="E36" s="311"/>
      <c r="F36" s="311"/>
      <c r="G36" s="333"/>
      <c r="H36" s="333"/>
      <c r="I36" s="320"/>
      <c r="J36" s="333"/>
      <c r="K36" s="344"/>
      <c r="L36" s="344"/>
    </row>
    <row r="37" spans="1:12" ht="6" customHeight="1">
      <c r="A37" s="357"/>
      <c r="B37" s="358"/>
      <c r="C37" s="359"/>
      <c r="D37" s="360"/>
      <c r="E37" s="316"/>
      <c r="F37" s="316"/>
      <c r="G37" s="361"/>
      <c r="H37" s="361"/>
      <c r="I37" s="362"/>
      <c r="J37" s="361"/>
      <c r="K37" s="344"/>
      <c r="L37" s="344"/>
    </row>
    <row r="38" spans="1:12" ht="6" customHeight="1">
      <c r="A38" s="363"/>
      <c r="B38" s="364"/>
      <c r="C38" s="365"/>
      <c r="D38" s="366"/>
      <c r="E38" s="347"/>
      <c r="F38" s="347"/>
      <c r="G38" s="367"/>
      <c r="H38" s="367"/>
      <c r="I38" s="368"/>
      <c r="J38" s="367"/>
      <c r="K38" s="344"/>
      <c r="L38" s="344"/>
    </row>
    <row r="39" spans="1:12" ht="14.25" customHeight="1">
      <c r="A39" s="584" t="s">
        <v>48</v>
      </c>
      <c r="B39" s="585"/>
      <c r="C39" s="586"/>
      <c r="D39" s="597" t="s">
        <v>62</v>
      </c>
      <c r="E39" s="598"/>
      <c r="F39" s="599"/>
      <c r="G39" s="603" t="s">
        <v>63</v>
      </c>
      <c r="H39" s="603"/>
      <c r="I39" s="603" t="s">
        <v>64</v>
      </c>
      <c r="J39" s="603"/>
      <c r="K39" s="344"/>
      <c r="L39" s="344"/>
    </row>
    <row r="40" spans="1:12" ht="14.25" customHeight="1">
      <c r="A40" s="354" t="s">
        <v>23</v>
      </c>
      <c r="B40" s="354" t="s">
        <v>49</v>
      </c>
      <c r="C40" s="354" t="s">
        <v>50</v>
      </c>
      <c r="D40" s="600"/>
      <c r="E40" s="601"/>
      <c r="F40" s="602"/>
      <c r="G40" s="180" t="s">
        <v>51</v>
      </c>
      <c r="H40" s="180" t="s">
        <v>52</v>
      </c>
      <c r="I40" s="180" t="s">
        <v>51</v>
      </c>
      <c r="J40" s="180" t="s">
        <v>52</v>
      </c>
      <c r="K40" s="344"/>
      <c r="L40" s="344"/>
    </row>
    <row r="41" spans="1:12" ht="57" customHeight="1">
      <c r="A41" s="264"/>
      <c r="B41" s="265">
        <v>85295</v>
      </c>
      <c r="C41" s="266"/>
      <c r="D41" s="526" t="s">
        <v>167</v>
      </c>
      <c r="E41" s="540"/>
      <c r="F41" s="541"/>
      <c r="G41" s="267">
        <f>G42+G43</f>
        <v>5162</v>
      </c>
      <c r="H41" s="267"/>
      <c r="I41" s="267"/>
      <c r="J41" s="267"/>
      <c r="K41" s="338"/>
      <c r="L41" s="338"/>
    </row>
    <row r="42" spans="1:12" ht="57" customHeight="1">
      <c r="A42" s="312"/>
      <c r="B42" s="304"/>
      <c r="C42" s="313">
        <v>2007</v>
      </c>
      <c r="D42" s="611" t="s">
        <v>139</v>
      </c>
      <c r="E42" s="612"/>
      <c r="F42" s="613"/>
      <c r="G42" s="315">
        <v>5162</v>
      </c>
      <c r="H42" s="314"/>
      <c r="I42" s="315"/>
      <c r="J42" s="314"/>
      <c r="K42" s="338"/>
      <c r="L42" s="338"/>
    </row>
    <row r="43" spans="1:12" ht="10.5" customHeight="1">
      <c r="A43" s="254">
        <v>855</v>
      </c>
      <c r="B43" s="255"/>
      <c r="C43" s="256"/>
      <c r="D43" s="529" t="s">
        <v>161</v>
      </c>
      <c r="E43" s="549"/>
      <c r="F43" s="550"/>
      <c r="G43" s="257"/>
      <c r="H43" s="257"/>
      <c r="I43" s="257">
        <f>I44</f>
        <v>900</v>
      </c>
      <c r="J43" s="257"/>
      <c r="K43" s="327"/>
      <c r="L43" s="327"/>
    </row>
    <row r="44" spans="1:12" ht="12" customHeight="1">
      <c r="A44" s="264"/>
      <c r="B44" s="265">
        <v>85505</v>
      </c>
      <c r="C44" s="266"/>
      <c r="D44" s="526" t="s">
        <v>223</v>
      </c>
      <c r="E44" s="540"/>
      <c r="F44" s="541"/>
      <c r="G44" s="267"/>
      <c r="H44" s="267"/>
      <c r="I44" s="267">
        <f>I45</f>
        <v>900</v>
      </c>
      <c r="J44" s="267"/>
      <c r="K44" s="327"/>
      <c r="L44" s="327"/>
    </row>
    <row r="45" spans="1:12" ht="12.75" customHeight="1">
      <c r="A45" s="312"/>
      <c r="B45" s="304"/>
      <c r="C45" s="313" t="s">
        <v>222</v>
      </c>
      <c r="D45" s="551" t="s">
        <v>224</v>
      </c>
      <c r="E45" s="552"/>
      <c r="F45" s="553"/>
      <c r="G45" s="314"/>
      <c r="H45" s="314"/>
      <c r="I45" s="315">
        <v>900</v>
      </c>
      <c r="J45" s="314"/>
      <c r="K45" s="327"/>
      <c r="L45" s="327"/>
    </row>
    <row r="46" spans="1:12" ht="21" customHeight="1">
      <c r="A46" s="328">
        <v>900</v>
      </c>
      <c r="B46" s="329"/>
      <c r="C46" s="330"/>
      <c r="D46" s="554" t="s">
        <v>225</v>
      </c>
      <c r="E46" s="555"/>
      <c r="F46" s="556"/>
      <c r="G46" s="331"/>
      <c r="H46" s="331"/>
      <c r="I46" s="331">
        <f>I47</f>
        <v>3000</v>
      </c>
      <c r="J46" s="331"/>
      <c r="K46" s="327"/>
      <c r="L46" s="327"/>
    </row>
    <row r="47" spans="1:12" ht="12" customHeight="1">
      <c r="A47" s="264"/>
      <c r="B47" s="265">
        <v>90002</v>
      </c>
      <c r="C47" s="266"/>
      <c r="D47" s="526" t="s">
        <v>226</v>
      </c>
      <c r="E47" s="540"/>
      <c r="F47" s="541"/>
      <c r="G47" s="267"/>
      <c r="H47" s="267"/>
      <c r="I47" s="267">
        <f>I48</f>
        <v>3000</v>
      </c>
      <c r="J47" s="267"/>
      <c r="K47" s="327"/>
      <c r="L47" s="327"/>
    </row>
    <row r="48" spans="1:12" ht="22.5" customHeight="1">
      <c r="A48" s="312"/>
      <c r="B48" s="304"/>
      <c r="C48" s="292" t="s">
        <v>212</v>
      </c>
      <c r="D48" s="542" t="s">
        <v>213</v>
      </c>
      <c r="E48" s="411"/>
      <c r="F48" s="412"/>
      <c r="G48" s="314"/>
      <c r="H48" s="314"/>
      <c r="I48" s="315">
        <v>3000</v>
      </c>
      <c r="J48" s="314"/>
      <c r="K48" s="327"/>
      <c r="L48" s="327"/>
    </row>
    <row r="49" spans="1:12" ht="15.75" customHeight="1">
      <c r="A49" s="563" t="s">
        <v>53</v>
      </c>
      <c r="B49" s="563"/>
      <c r="C49" s="563"/>
      <c r="D49" s="563"/>
      <c r="E49" s="563"/>
      <c r="F49" s="563"/>
      <c r="G49" s="165">
        <f>G29</f>
        <v>5162</v>
      </c>
      <c r="H49" s="195"/>
      <c r="I49" s="195">
        <f>I21+I15+I12+I29+I43+I46+I18</f>
        <v>576976</v>
      </c>
      <c r="J49" s="195"/>
      <c r="K49" s="187"/>
      <c r="L49" s="188"/>
    </row>
    <row r="50" spans="1:12" ht="12.75" customHeight="1">
      <c r="A50" s="564"/>
      <c r="B50" s="564"/>
      <c r="C50" s="564"/>
      <c r="D50" s="564"/>
      <c r="E50" s="564"/>
      <c r="F50" s="564"/>
      <c r="G50" s="564"/>
      <c r="H50" s="564"/>
      <c r="I50" s="564"/>
      <c r="J50" s="564"/>
      <c r="K50" s="187"/>
      <c r="L50" s="188"/>
    </row>
    <row r="51" spans="1:12" ht="23.25" customHeight="1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187"/>
      <c r="L51" s="188"/>
    </row>
    <row r="52" spans="1:12" ht="182.25" customHeight="1" hidden="1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187"/>
      <c r="L52" s="188"/>
    </row>
    <row r="53" spans="1:12" ht="21" customHeight="1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187"/>
      <c r="L53" s="188"/>
    </row>
    <row r="54" spans="1:12" ht="27" customHeight="1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187"/>
      <c r="L54" s="188"/>
    </row>
    <row r="55" spans="1:12" ht="56.25" customHeight="1">
      <c r="A55" s="280"/>
      <c r="B55" s="280"/>
      <c r="C55" s="280"/>
      <c r="D55" s="280"/>
      <c r="E55" s="280"/>
      <c r="F55" s="280"/>
      <c r="G55" s="280"/>
      <c r="H55" s="280"/>
      <c r="I55" s="280"/>
      <c r="J55" s="280"/>
      <c r="K55" s="187"/>
      <c r="L55" s="188"/>
    </row>
    <row r="56" spans="1:12" ht="36.75" customHeight="1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187"/>
      <c r="L56" s="188"/>
    </row>
    <row r="57" spans="1:12" ht="33" customHeight="1">
      <c r="A57" s="280"/>
      <c r="B57" s="280"/>
      <c r="C57" s="280"/>
      <c r="D57" s="280"/>
      <c r="E57" s="280"/>
      <c r="F57" s="280"/>
      <c r="G57" s="280"/>
      <c r="H57" s="280"/>
      <c r="I57" s="280"/>
      <c r="J57" s="280"/>
      <c r="K57" s="187"/>
      <c r="L57" s="188"/>
    </row>
    <row r="58" spans="1:12" ht="10.5" customHeight="1">
      <c r="A58" s="280"/>
      <c r="B58" s="280"/>
      <c r="C58" s="280"/>
      <c r="D58" s="280"/>
      <c r="E58" s="280"/>
      <c r="F58" s="280"/>
      <c r="G58" s="280"/>
      <c r="H58" s="280"/>
      <c r="I58" s="280"/>
      <c r="J58" s="280"/>
      <c r="K58" s="187"/>
      <c r="L58" s="188"/>
    </row>
    <row r="59" spans="1:12" ht="15" customHeight="1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187"/>
      <c r="L59" s="188"/>
    </row>
    <row r="60" spans="1:12" ht="18" customHeight="1">
      <c r="A60" s="78"/>
      <c r="B60" s="78"/>
      <c r="C60" s="78"/>
      <c r="D60" s="78"/>
      <c r="E60" s="78"/>
      <c r="F60" s="252" t="s">
        <v>66</v>
      </c>
      <c r="G60" s="78"/>
      <c r="H60" s="78"/>
      <c r="I60" s="78"/>
      <c r="J60" s="78"/>
      <c r="K60" s="186"/>
      <c r="L60" s="186"/>
    </row>
    <row r="61" spans="1:12" ht="12" customHeight="1">
      <c r="A61" s="434" t="s">
        <v>23</v>
      </c>
      <c r="B61" s="496" t="s">
        <v>0</v>
      </c>
      <c r="C61" s="497"/>
      <c r="D61" s="498"/>
      <c r="E61" s="421" t="s">
        <v>179</v>
      </c>
      <c r="F61" s="608" t="s">
        <v>15</v>
      </c>
      <c r="G61" s="609"/>
      <c r="H61" s="609"/>
      <c r="I61" s="610"/>
      <c r="J61" s="421" t="s">
        <v>59</v>
      </c>
      <c r="K61" s="208" t="s">
        <v>24</v>
      </c>
      <c r="L61" s="209"/>
    </row>
    <row r="62" spans="1:12" ht="15.75" customHeight="1">
      <c r="A62" s="565"/>
      <c r="B62" s="499"/>
      <c r="C62" s="500"/>
      <c r="D62" s="501"/>
      <c r="E62" s="422"/>
      <c r="F62" s="608" t="s">
        <v>67</v>
      </c>
      <c r="G62" s="610"/>
      <c r="H62" s="608" t="s">
        <v>68</v>
      </c>
      <c r="I62" s="610"/>
      <c r="J62" s="422"/>
      <c r="K62" s="606" t="s">
        <v>106</v>
      </c>
      <c r="L62" s="606" t="s">
        <v>107</v>
      </c>
    </row>
    <row r="63" spans="1:12" ht="15" customHeight="1">
      <c r="A63" s="435"/>
      <c r="B63" s="502"/>
      <c r="C63" s="503"/>
      <c r="D63" s="504"/>
      <c r="E63" s="423"/>
      <c r="F63" s="62" t="s">
        <v>51</v>
      </c>
      <c r="G63" s="63" t="s">
        <v>52</v>
      </c>
      <c r="H63" s="62" t="s">
        <v>51</v>
      </c>
      <c r="I63" s="63" t="s">
        <v>52</v>
      </c>
      <c r="J63" s="423"/>
      <c r="K63" s="607"/>
      <c r="L63" s="607"/>
    </row>
    <row r="64" spans="1:12" ht="15" customHeight="1">
      <c r="A64" s="21" t="s">
        <v>1</v>
      </c>
      <c r="B64" s="448" t="s">
        <v>3</v>
      </c>
      <c r="C64" s="449"/>
      <c r="D64" s="450"/>
      <c r="E64" s="58">
        <v>201150</v>
      </c>
      <c r="F64" s="191"/>
      <c r="G64" s="192"/>
      <c r="H64" s="192"/>
      <c r="I64" s="192"/>
      <c r="J64" s="58">
        <f>E64-F64-G64+H64+I64</f>
        <v>201150</v>
      </c>
      <c r="K64" s="143">
        <f>J64-L64</f>
        <v>1150</v>
      </c>
      <c r="L64" s="143">
        <v>200000</v>
      </c>
    </row>
    <row r="65" spans="1:12" ht="14.25" customHeight="1">
      <c r="A65" s="21">
        <v>600</v>
      </c>
      <c r="B65" s="448" t="s">
        <v>7</v>
      </c>
      <c r="C65" s="449"/>
      <c r="D65" s="450"/>
      <c r="E65" s="58">
        <v>3282072</v>
      </c>
      <c r="F65" s="191"/>
      <c r="G65" s="192"/>
      <c r="H65" s="192"/>
      <c r="I65" s="192"/>
      <c r="J65" s="58">
        <f>E65-F65-G65+H65+I65</f>
        <v>3282072</v>
      </c>
      <c r="K65" s="143">
        <f aca="true" t="shared" si="0" ref="K65:K77">J65-L65</f>
        <v>282072</v>
      </c>
      <c r="L65" s="143">
        <v>3000000</v>
      </c>
    </row>
    <row r="66" spans="1:12" ht="16.5" customHeight="1">
      <c r="A66" s="31">
        <v>700</v>
      </c>
      <c r="B66" s="448" t="s">
        <v>69</v>
      </c>
      <c r="C66" s="449"/>
      <c r="D66" s="450"/>
      <c r="E66" s="58">
        <v>18682604</v>
      </c>
      <c r="F66" s="191"/>
      <c r="G66" s="191"/>
      <c r="H66" s="191"/>
      <c r="I66" s="191"/>
      <c r="J66" s="58">
        <f aca="true" t="shared" si="1" ref="J66:J76">E66-F66-G66+H66+I66</f>
        <v>18682604</v>
      </c>
      <c r="K66" s="143">
        <f t="shared" si="0"/>
        <v>5532780</v>
      </c>
      <c r="L66" s="143">
        <v>13149824</v>
      </c>
    </row>
    <row r="67" spans="1:12" ht="17.25" customHeight="1">
      <c r="A67" s="30">
        <v>750</v>
      </c>
      <c r="B67" s="448" t="s">
        <v>29</v>
      </c>
      <c r="C67" s="449"/>
      <c r="D67" s="450"/>
      <c r="E67" s="57">
        <v>287610</v>
      </c>
      <c r="F67" s="193"/>
      <c r="G67" s="193"/>
      <c r="H67" s="193">
        <f>I15</f>
        <v>3000</v>
      </c>
      <c r="I67" s="193"/>
      <c r="J67" s="58">
        <f>E67-F67-G67+H67+I67</f>
        <v>290610</v>
      </c>
      <c r="K67" s="143">
        <f>J67-L67</f>
        <v>286610</v>
      </c>
      <c r="L67" s="143">
        <v>4000</v>
      </c>
    </row>
    <row r="68" spans="1:12" ht="54.75" customHeight="1">
      <c r="A68" s="30">
        <v>751</v>
      </c>
      <c r="B68" s="543" t="s">
        <v>22</v>
      </c>
      <c r="C68" s="544"/>
      <c r="D68" s="545"/>
      <c r="E68" s="61">
        <v>4549</v>
      </c>
      <c r="F68" s="164"/>
      <c r="G68" s="194"/>
      <c r="H68" s="181">
        <f>I18</f>
        <v>25267</v>
      </c>
      <c r="I68" s="193"/>
      <c r="J68" s="58">
        <f t="shared" si="1"/>
        <v>29816</v>
      </c>
      <c r="K68" s="143">
        <f t="shared" si="0"/>
        <v>29816</v>
      </c>
      <c r="L68" s="207"/>
    </row>
    <row r="69" spans="1:12" ht="54.75" customHeight="1">
      <c r="A69" s="44">
        <v>754</v>
      </c>
      <c r="B69" s="543" t="s">
        <v>25</v>
      </c>
      <c r="C69" s="544"/>
      <c r="D69" s="545"/>
      <c r="E69" s="321"/>
      <c r="F69" s="181"/>
      <c r="G69" s="322"/>
      <c r="H69" s="181">
        <f>I12</f>
        <v>587</v>
      </c>
      <c r="I69" s="193"/>
      <c r="J69" s="58">
        <f t="shared" si="1"/>
        <v>587</v>
      </c>
      <c r="K69" s="143">
        <f>J69-L69</f>
        <v>587</v>
      </c>
      <c r="L69" s="207"/>
    </row>
    <row r="70" spans="1:12" ht="52.5" customHeight="1">
      <c r="A70" s="44">
        <v>756</v>
      </c>
      <c r="B70" s="587" t="s">
        <v>75</v>
      </c>
      <c r="C70" s="588"/>
      <c r="D70" s="589"/>
      <c r="E70" s="57">
        <v>130144080</v>
      </c>
      <c r="F70" s="193"/>
      <c r="G70" s="193"/>
      <c r="H70" s="193"/>
      <c r="I70" s="193"/>
      <c r="J70" s="57">
        <f>E70-F70-G70+H70+I70</f>
        <v>130144080</v>
      </c>
      <c r="K70" s="143">
        <f t="shared" si="0"/>
        <v>130144080</v>
      </c>
      <c r="L70" s="143"/>
    </row>
    <row r="71" spans="1:12" ht="15" customHeight="1">
      <c r="A71" s="44">
        <v>758</v>
      </c>
      <c r="B71" s="587" t="s">
        <v>8</v>
      </c>
      <c r="C71" s="588"/>
      <c r="D71" s="589"/>
      <c r="E71" s="58">
        <v>45736915</v>
      </c>
      <c r="F71" s="191"/>
      <c r="G71" s="192"/>
      <c r="H71" s="191"/>
      <c r="I71" s="191"/>
      <c r="J71" s="58">
        <f t="shared" si="1"/>
        <v>45736915</v>
      </c>
      <c r="K71" s="143">
        <f t="shared" si="0"/>
        <v>45736915</v>
      </c>
      <c r="L71" s="207"/>
    </row>
    <row r="72" spans="1:12" ht="14.25" customHeight="1">
      <c r="A72" s="44">
        <v>801</v>
      </c>
      <c r="B72" s="587" t="s">
        <v>9</v>
      </c>
      <c r="C72" s="588"/>
      <c r="D72" s="589"/>
      <c r="E72" s="58">
        <v>4333744</v>
      </c>
      <c r="F72" s="191"/>
      <c r="G72" s="191"/>
      <c r="H72" s="191">
        <f>I21</f>
        <v>256484</v>
      </c>
      <c r="I72" s="191"/>
      <c r="J72" s="58">
        <f t="shared" si="1"/>
        <v>4590228</v>
      </c>
      <c r="K72" s="143">
        <f t="shared" si="0"/>
        <v>4590228</v>
      </c>
      <c r="L72" s="207"/>
    </row>
    <row r="73" spans="1:12" ht="15.75" customHeight="1">
      <c r="A73" s="44">
        <v>852</v>
      </c>
      <c r="B73" s="587" t="s">
        <v>11</v>
      </c>
      <c r="C73" s="588"/>
      <c r="D73" s="589"/>
      <c r="E73" s="58">
        <v>509935</v>
      </c>
      <c r="F73" s="191">
        <f>G29</f>
        <v>5162</v>
      </c>
      <c r="G73" s="192"/>
      <c r="H73" s="192">
        <f>I29</f>
        <v>287738</v>
      </c>
      <c r="I73" s="192"/>
      <c r="J73" s="58">
        <f>E73-F73-G73+H73+I73</f>
        <v>792511</v>
      </c>
      <c r="K73" s="143">
        <f t="shared" si="0"/>
        <v>792511</v>
      </c>
      <c r="L73" s="143"/>
    </row>
    <row r="74" spans="1:12" ht="28.5" customHeight="1">
      <c r="A74" s="44">
        <v>853</v>
      </c>
      <c r="B74" s="587" t="s">
        <v>136</v>
      </c>
      <c r="C74" s="538"/>
      <c r="D74" s="539"/>
      <c r="E74" s="58">
        <v>62128</v>
      </c>
      <c r="F74" s="191"/>
      <c r="G74" s="192"/>
      <c r="H74" s="192"/>
      <c r="I74" s="192"/>
      <c r="J74" s="58">
        <f>E74-F74-G74+H74+I74</f>
        <v>62128</v>
      </c>
      <c r="K74" s="143">
        <f>J74-L74</f>
        <v>62128</v>
      </c>
      <c r="L74" s="143"/>
    </row>
    <row r="75" spans="1:12" ht="15.75" customHeight="1">
      <c r="A75" s="44">
        <v>855</v>
      </c>
      <c r="B75" s="587" t="s">
        <v>115</v>
      </c>
      <c r="C75" s="588"/>
      <c r="D75" s="589"/>
      <c r="E75" s="58">
        <v>23381079</v>
      </c>
      <c r="F75" s="191"/>
      <c r="G75" s="192"/>
      <c r="H75" s="192">
        <f>I43</f>
        <v>900</v>
      </c>
      <c r="I75" s="192"/>
      <c r="J75" s="58">
        <f>E75-F75-G75+H75+I75</f>
        <v>23381979</v>
      </c>
      <c r="K75" s="143">
        <f t="shared" si="0"/>
        <v>23381979</v>
      </c>
      <c r="L75" s="207"/>
    </row>
    <row r="76" spans="1:12" ht="25.5" customHeight="1">
      <c r="A76" s="31">
        <v>900</v>
      </c>
      <c r="B76" s="593" t="s">
        <v>13</v>
      </c>
      <c r="C76" s="594"/>
      <c r="D76" s="595"/>
      <c r="E76" s="58">
        <v>7627745</v>
      </c>
      <c r="F76" s="191"/>
      <c r="G76" s="191"/>
      <c r="H76" s="191">
        <f>I46</f>
        <v>3000</v>
      </c>
      <c r="I76" s="191"/>
      <c r="J76" s="58">
        <f t="shared" si="1"/>
        <v>7630745</v>
      </c>
      <c r="K76" s="143">
        <f t="shared" si="0"/>
        <v>7480745</v>
      </c>
      <c r="L76" s="143">
        <v>150000</v>
      </c>
    </row>
    <row r="77" spans="1:12" ht="16.5" customHeight="1">
      <c r="A77" s="30">
        <v>926</v>
      </c>
      <c r="B77" s="590" t="s">
        <v>102</v>
      </c>
      <c r="C77" s="591"/>
      <c r="D77" s="592"/>
      <c r="E77" s="57">
        <v>234559</v>
      </c>
      <c r="F77" s="193"/>
      <c r="G77" s="193"/>
      <c r="H77" s="193"/>
      <c r="I77" s="193"/>
      <c r="J77" s="58">
        <f>E77-F77-G77+H77+I77</f>
        <v>234559</v>
      </c>
      <c r="K77" s="143">
        <f t="shared" si="0"/>
        <v>234559</v>
      </c>
      <c r="L77" s="143"/>
    </row>
    <row r="78" spans="1:12" ht="18" customHeight="1">
      <c r="A78" s="112" t="s">
        <v>4</v>
      </c>
      <c r="B78" s="560" t="s">
        <v>70</v>
      </c>
      <c r="C78" s="561"/>
      <c r="D78" s="562"/>
      <c r="E78" s="113">
        <f>SUM(E64:E70,E71:E77)</f>
        <v>234488170</v>
      </c>
      <c r="F78" s="113">
        <f>SUM(F64:F77)</f>
        <v>5162</v>
      </c>
      <c r="G78" s="113">
        <f>SUM(G64:G70,G71:G77)</f>
        <v>0</v>
      </c>
      <c r="H78" s="113">
        <f>SUM(H64:H70,H71:H77)</f>
        <v>576976</v>
      </c>
      <c r="I78" s="113">
        <f>SUM(I64:I70,I71:I77)</f>
        <v>0</v>
      </c>
      <c r="J78" s="228">
        <f>SUM(J64:J77)</f>
        <v>235059984</v>
      </c>
      <c r="K78" s="228">
        <f>SUM(K64:K77)</f>
        <v>218556160</v>
      </c>
      <c r="L78" s="228">
        <f>SUM(L64:L68,L70:L77)</f>
        <v>16503824</v>
      </c>
    </row>
    <row r="79" spans="1:12" ht="18" customHeight="1">
      <c r="A79" s="22"/>
      <c r="B79" s="22"/>
      <c r="C79" s="22"/>
      <c r="D79" s="22"/>
      <c r="E79" s="23"/>
      <c r="F79" s="23">
        <f>F78-G49</f>
        <v>0</v>
      </c>
      <c r="G79" s="23">
        <f>G78-H49</f>
        <v>0</v>
      </c>
      <c r="H79" s="23">
        <f>H78-I49</f>
        <v>0</v>
      </c>
      <c r="I79" s="23">
        <f>I78-J49</f>
        <v>0</v>
      </c>
      <c r="J79" s="17"/>
      <c r="K79" s="136"/>
      <c r="L79" s="136"/>
    </row>
    <row r="80" spans="1:12" ht="30.75" customHeight="1">
      <c r="A80" s="22"/>
      <c r="B80" s="22"/>
      <c r="C80" s="22"/>
      <c r="D80" s="22"/>
      <c r="E80" s="23"/>
      <c r="F80" s="23"/>
      <c r="G80" s="23"/>
      <c r="H80" s="23"/>
      <c r="I80" s="23"/>
      <c r="J80" s="17"/>
      <c r="K80" s="136"/>
      <c r="L80" s="136"/>
    </row>
    <row r="81" spans="1:12" ht="38.25" customHeight="1">
      <c r="A81" s="22"/>
      <c r="B81" s="22"/>
      <c r="C81" s="22"/>
      <c r="D81" s="22"/>
      <c r="E81" s="23"/>
      <c r="F81" s="23"/>
      <c r="G81" s="23"/>
      <c r="H81" s="23"/>
      <c r="I81" s="23"/>
      <c r="J81" s="17"/>
      <c r="K81" s="136"/>
      <c r="L81" s="136"/>
    </row>
    <row r="82" spans="1:12" ht="18" customHeight="1">
      <c r="A82" s="22"/>
      <c r="B82" s="22"/>
      <c r="C82" s="22"/>
      <c r="D82" s="22"/>
      <c r="E82" s="23"/>
      <c r="F82" s="23"/>
      <c r="G82" s="23"/>
      <c r="H82" s="23"/>
      <c r="I82" s="23"/>
      <c r="J82" s="17"/>
      <c r="K82" s="210"/>
      <c r="L82" s="210"/>
    </row>
    <row r="83" spans="1:11" ht="18.75" customHeight="1">
      <c r="A83" s="557" t="s">
        <v>71</v>
      </c>
      <c r="B83" s="558"/>
      <c r="C83" s="558"/>
      <c r="D83" s="558"/>
      <c r="E83" s="558"/>
      <c r="F83" s="558"/>
      <c r="G83" s="558"/>
      <c r="H83" s="558"/>
      <c r="I83" s="559"/>
      <c r="J83" s="116">
        <f>SUM(J84:J88)</f>
        <v>28011105</v>
      </c>
      <c r="K83" s="1"/>
    </row>
    <row r="84" spans="1:10" ht="17.25" customHeight="1">
      <c r="A84" s="575" t="s">
        <v>113</v>
      </c>
      <c r="B84" s="576"/>
      <c r="C84" s="576"/>
      <c r="D84" s="576"/>
      <c r="E84" s="576"/>
      <c r="F84" s="576"/>
      <c r="G84" s="576"/>
      <c r="H84" s="576"/>
      <c r="I84" s="577"/>
      <c r="J84" s="117">
        <v>23566549</v>
      </c>
    </row>
    <row r="85" spans="1:10" ht="18" customHeight="1">
      <c r="A85" s="572" t="s">
        <v>116</v>
      </c>
      <c r="B85" s="573"/>
      <c r="C85" s="573"/>
      <c r="D85" s="573"/>
      <c r="E85" s="573"/>
      <c r="F85" s="573"/>
      <c r="G85" s="573"/>
      <c r="H85" s="573"/>
      <c r="I85" s="574"/>
      <c r="J85" s="118">
        <v>428900</v>
      </c>
    </row>
    <row r="86" spans="1:10" ht="18" customHeight="1">
      <c r="A86" s="572" t="s">
        <v>112</v>
      </c>
      <c r="B86" s="573"/>
      <c r="C86" s="573"/>
      <c r="D86" s="573"/>
      <c r="E86" s="573"/>
      <c r="F86" s="573"/>
      <c r="G86" s="573"/>
      <c r="H86" s="573"/>
      <c r="I86" s="574"/>
      <c r="J86" s="118">
        <v>3117000</v>
      </c>
    </row>
    <row r="87" spans="1:12" ht="18" customHeight="1">
      <c r="A87" s="572" t="s">
        <v>142</v>
      </c>
      <c r="B87" s="573"/>
      <c r="C87" s="573"/>
      <c r="D87" s="573"/>
      <c r="E87" s="573"/>
      <c r="F87" s="573"/>
      <c r="G87" s="573"/>
      <c r="H87" s="573"/>
      <c r="I87" s="574"/>
      <c r="J87" s="126">
        <v>799025</v>
      </c>
      <c r="L87" s="211"/>
    </row>
    <row r="88" spans="1:12" ht="18" customHeight="1">
      <c r="A88" s="581" t="s">
        <v>117</v>
      </c>
      <c r="B88" s="582"/>
      <c r="C88" s="582"/>
      <c r="D88" s="582"/>
      <c r="E88" s="582"/>
      <c r="F88" s="582"/>
      <c r="G88" s="582"/>
      <c r="H88" s="582"/>
      <c r="I88" s="583"/>
      <c r="J88" s="119">
        <v>99631</v>
      </c>
      <c r="L88" s="211"/>
    </row>
    <row r="89" spans="1:12" ht="19.5" customHeight="1">
      <c r="A89" s="53" t="s">
        <v>72</v>
      </c>
      <c r="B89" s="54"/>
      <c r="C89" s="54"/>
      <c r="D89" s="54"/>
      <c r="E89" s="54"/>
      <c r="F89" s="54"/>
      <c r="G89" s="54"/>
      <c r="H89" s="54"/>
      <c r="I89" s="55"/>
      <c r="J89" s="116">
        <v>550000</v>
      </c>
      <c r="L89" s="211"/>
    </row>
    <row r="90" spans="1:12" ht="46.5" customHeight="1">
      <c r="A90" s="56">
        <v>950</v>
      </c>
      <c r="B90" s="578" t="s">
        <v>79</v>
      </c>
      <c r="C90" s="538"/>
      <c r="D90" s="538"/>
      <c r="E90" s="538"/>
      <c r="F90" s="538"/>
      <c r="G90" s="538"/>
      <c r="H90" s="538"/>
      <c r="I90" s="539"/>
      <c r="J90" s="120">
        <v>9662828</v>
      </c>
      <c r="L90" s="211"/>
    </row>
    <row r="91" spans="1:12" ht="24.75" customHeight="1">
      <c r="A91" s="56">
        <v>952</v>
      </c>
      <c r="B91" s="578" t="s">
        <v>109</v>
      </c>
      <c r="C91" s="538"/>
      <c r="D91" s="538"/>
      <c r="E91" s="538"/>
      <c r="F91" s="538"/>
      <c r="G91" s="538"/>
      <c r="H91" s="538"/>
      <c r="I91" s="539"/>
      <c r="J91" s="120">
        <v>4900000</v>
      </c>
      <c r="L91" s="211"/>
    </row>
    <row r="92" spans="1:12" ht="21.75" customHeight="1">
      <c r="A92" s="56">
        <v>952</v>
      </c>
      <c r="B92" s="578" t="s">
        <v>122</v>
      </c>
      <c r="C92" s="579"/>
      <c r="D92" s="579"/>
      <c r="E92" s="579"/>
      <c r="F92" s="579"/>
      <c r="G92" s="579"/>
      <c r="H92" s="579"/>
      <c r="I92" s="580"/>
      <c r="J92" s="120">
        <v>24000000</v>
      </c>
      <c r="L92" s="211"/>
    </row>
    <row r="93" spans="1:12" ht="13.5" customHeight="1" hidden="1">
      <c r="A93" s="25" t="s">
        <v>5</v>
      </c>
      <c r="B93" s="569" t="s">
        <v>73</v>
      </c>
      <c r="C93" s="570"/>
      <c r="D93" s="570"/>
      <c r="E93" s="570"/>
      <c r="F93" s="570"/>
      <c r="G93" s="570"/>
      <c r="H93" s="570"/>
      <c r="I93" s="571"/>
      <c r="J93" s="173">
        <f>J90</f>
        <v>9662828</v>
      </c>
      <c r="L93" s="211"/>
    </row>
    <row r="94" spans="1:12" ht="10.5" customHeight="1" hidden="1">
      <c r="A94" s="26" t="s">
        <v>74</v>
      </c>
      <c r="B94" s="566" t="s">
        <v>123</v>
      </c>
      <c r="C94" s="567"/>
      <c r="D94" s="567"/>
      <c r="E94" s="567"/>
      <c r="F94" s="567"/>
      <c r="G94" s="567"/>
      <c r="H94" s="567"/>
      <c r="I94" s="568"/>
      <c r="J94" s="121">
        <f>J93+J78</f>
        <v>244722812</v>
      </c>
      <c r="L94" s="211"/>
    </row>
    <row r="95" spans="1:12" ht="20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L95" s="211"/>
    </row>
    <row r="96" spans="1:12" ht="18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L96" s="211"/>
    </row>
    <row r="97" spans="1:12" ht="13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L97" s="211"/>
    </row>
    <row r="98" spans="10:12" ht="15" customHeight="1">
      <c r="J98" s="1"/>
      <c r="L98" s="211"/>
    </row>
    <row r="99" ht="17.25" customHeight="1">
      <c r="L99" s="211"/>
    </row>
    <row r="100" ht="21.75" customHeight="1">
      <c r="L100" s="211"/>
    </row>
    <row r="101" ht="15.75" customHeight="1">
      <c r="L101" s="211"/>
    </row>
    <row r="102" ht="16.5" customHeight="1">
      <c r="L102" s="211"/>
    </row>
    <row r="103" ht="16.5" customHeight="1">
      <c r="L103" s="211"/>
    </row>
    <row r="104" ht="16.5" customHeight="1">
      <c r="L104" s="211"/>
    </row>
    <row r="105" ht="17.25" customHeight="1">
      <c r="L105" s="211"/>
    </row>
    <row r="106" ht="10.5" customHeight="1"/>
    <row r="107" ht="23.25" customHeight="1"/>
    <row r="108" ht="19.5" customHeight="1"/>
    <row r="109" ht="19.5" customHeight="1"/>
    <row r="110" ht="51.75" customHeight="1"/>
    <row r="111" ht="15" customHeight="1"/>
    <row r="112" ht="18" customHeight="1"/>
  </sheetData>
  <sheetProtection/>
  <mergeCells count="79">
    <mergeCell ref="L62:L63"/>
    <mergeCell ref="F61:I61"/>
    <mergeCell ref="F62:G62"/>
    <mergeCell ref="H62:I62"/>
    <mergeCell ref="K62:K63"/>
    <mergeCell ref="D29:F29"/>
    <mergeCell ref="E61:E63"/>
    <mergeCell ref="D41:F41"/>
    <mergeCell ref="D42:F42"/>
    <mergeCell ref="D39:F40"/>
    <mergeCell ref="G39:H39"/>
    <mergeCell ref="I39:J39"/>
    <mergeCell ref="D21:F21"/>
    <mergeCell ref="D31:F31"/>
    <mergeCell ref="A25:C25"/>
    <mergeCell ref="D25:F26"/>
    <mergeCell ref="G25:H25"/>
    <mergeCell ref="I25:J25"/>
    <mergeCell ref="A8:J8"/>
    <mergeCell ref="A10:C10"/>
    <mergeCell ref="D10:F11"/>
    <mergeCell ref="I10:J10"/>
    <mergeCell ref="G10:H10"/>
    <mergeCell ref="B73:D73"/>
    <mergeCell ref="B66:D66"/>
    <mergeCell ref="B72:D72"/>
    <mergeCell ref="B70:D70"/>
    <mergeCell ref="B65:D65"/>
    <mergeCell ref="A39:C39"/>
    <mergeCell ref="B71:D71"/>
    <mergeCell ref="B77:D77"/>
    <mergeCell ref="B74:D74"/>
    <mergeCell ref="B75:D75"/>
    <mergeCell ref="B76:D76"/>
    <mergeCell ref="D48:F48"/>
    <mergeCell ref="B64:D64"/>
    <mergeCell ref="B94:I94"/>
    <mergeCell ref="B93:I93"/>
    <mergeCell ref="A86:I86"/>
    <mergeCell ref="A85:I85"/>
    <mergeCell ref="A84:I84"/>
    <mergeCell ref="B90:I90"/>
    <mergeCell ref="A87:I87"/>
    <mergeCell ref="B92:I92"/>
    <mergeCell ref="B91:I91"/>
    <mergeCell ref="A88:I88"/>
    <mergeCell ref="A83:I83"/>
    <mergeCell ref="B78:D78"/>
    <mergeCell ref="B68:D68"/>
    <mergeCell ref="D34:F34"/>
    <mergeCell ref="B67:D67"/>
    <mergeCell ref="A49:F49"/>
    <mergeCell ref="A50:J50"/>
    <mergeCell ref="B61:D63"/>
    <mergeCell ref="A61:A63"/>
    <mergeCell ref="D47:F47"/>
    <mergeCell ref="J61:J63"/>
    <mergeCell ref="B69:D69"/>
    <mergeCell ref="D33:F33"/>
    <mergeCell ref="D30:F30"/>
    <mergeCell ref="D28:F28"/>
    <mergeCell ref="D32:F32"/>
    <mergeCell ref="D43:F43"/>
    <mergeCell ref="D44:F44"/>
    <mergeCell ref="D45:F45"/>
    <mergeCell ref="D46:F46"/>
    <mergeCell ref="D24:F24"/>
    <mergeCell ref="D27:F27"/>
    <mergeCell ref="D22:F22"/>
    <mergeCell ref="D15:F15"/>
    <mergeCell ref="D17:F17"/>
    <mergeCell ref="D16:F16"/>
    <mergeCell ref="D20:F20"/>
    <mergeCell ref="D18:F18"/>
    <mergeCell ref="D19:F19"/>
    <mergeCell ref="D12:F12"/>
    <mergeCell ref="D13:F13"/>
    <mergeCell ref="D14:F14"/>
    <mergeCell ref="D23:F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2019-04-11T12:36:04Z</cp:lastPrinted>
  <dcterms:created xsi:type="dcterms:W3CDTF">2004-08-03T08:26:30Z</dcterms:created>
  <dcterms:modified xsi:type="dcterms:W3CDTF">2019-04-12T10:30:33Z</dcterms:modified>
  <cp:category/>
  <cp:version/>
  <cp:contentType/>
  <cp:contentStatus/>
</cp:coreProperties>
</file>