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5" windowHeight="10650" tabRatio="599" activeTab="0"/>
  </bookViews>
  <sheets>
    <sheet name="Wydatki" sheetId="1" r:id="rId1"/>
    <sheet name="Dochody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<sst xmlns="http://schemas.openxmlformats.org/spreadsheetml/2006/main" count="360" uniqueCount="232">
  <si>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</si>
  <si>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</si>
  <si>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</si>
  <si>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</si>
  <si>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</si>
  <si>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</si>
  <si>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</si>
  <si>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</si>
  <si>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</si>
  <si>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</si>
  <si>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</si>
  <si>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</si>
  <si>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</si>
  <si>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</si>
  <si>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</si>
  <si>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</si>
  <si>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</si>
  <si>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</si>
  <si>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</si>
  <si>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</si>
  <si>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</si>
  <si>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</si>
  <si>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</si>
  <si>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</si>
  <si>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</si>
  <si>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</si>
  <si>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</si>
  <si>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</si>
  <si>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</si>
  <si>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</si>
  <si>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</si>
  <si>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</si>
  <si>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</si>
  <si>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</si>
  <si>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</si>
  <si>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</si>
  <si>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</si>
  <si>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</si>
  <si>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</si>
  <si>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</si>
  <si>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</si>
  <si>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</si>
  <si>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</si>
  <si>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</si>
  <si>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</si>
  <si>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</si>
  <si>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</si>
  <si>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</si>
  <si>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</si>
  <si>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</si>
  <si>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</si>
  <si>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</si>
  <si>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</si>
  <si>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</si>
  <si>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</si>
  <si>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</si>
  <si>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</si>
  <si>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</si>
  <si>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</si>
  <si>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</si>
  <si>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</si>
  <si>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</si>
  <si>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</si>
  <si>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</si>
  <si>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</si>
  <si>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</si>
  <si>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</si>
  <si>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</si>
  <si>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</si>
  <si>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</si>
  <si>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</si>
  <si>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</si>
  <si>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</si>
  <si>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</si>
  <si>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</si>
  <si>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</si>
  <si>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</si>
  <si>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</si>
  <si>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</si>
  <si>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</si>
  <si>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</si>
  <si>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</si>
  <si>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</si>
  <si>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</si>
  <si>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</si>
  <si>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</si>
  <si>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</si>
  <si>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</si>
  <si>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Przetwórstwo przem</t>
  </si>
  <si>
    <t>Wynagrodz enia i składki od nich naliczane</t>
  </si>
  <si>
    <t>Pozostałe działania w zakresie polityki społecznej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</si>
  <si>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</si>
  <si>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</si>
  <si>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</si>
  <si>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</si>
  <si>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</si>
  <si>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</si>
  <si>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</si>
  <si>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</si>
  <si>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</si>
  <si>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</si>
  <si>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</si>
  <si>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</si>
  <si>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</si>
  <si>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</si>
  <si>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</si>
  <si>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</si>
  <si>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</si>
  <si>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</si>
  <si>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</si>
  <si>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</si>
  <si>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</si>
  <si>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</si>
  <si>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</si>
  <si>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</si>
  <si>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</si>
  <si>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</si>
  <si>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</si>
  <si>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</si>
  <si>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</si>
  <si>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</si>
  <si>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2. Spłata rat kredytów w wysokości  650.000,-zł </t>
  </si>
  <si>
    <t>Bieżące</t>
  </si>
  <si>
    <t>Majątkowe</t>
  </si>
  <si>
    <t>Wydatki majątkowe</t>
  </si>
  <si>
    <t>Tabela  Nr 2</t>
  </si>
  <si>
    <t>Drogi publiczne gminne</t>
  </si>
  <si>
    <t>OŚWIATA I WYCHOWANIE</t>
  </si>
  <si>
    <t>Szkoły podstawowe</t>
  </si>
  <si>
    <t xml:space="preserve">TRANSPORT I ŁĄCZNOŚĆ </t>
  </si>
  <si>
    <t>-Dotacje na realizację zadań finansowanych ze środków  UE (§ 2007,§ 2008  i § 6207)</t>
  </si>
  <si>
    <t>Dokonuje się zmian w planie WYDATKÓW  budżetu gminy na 2015 rok</t>
  </si>
  <si>
    <t>Dokonuje się zmian w planie DOCHODÓW budżetu gminy na 2015 rok</t>
  </si>
  <si>
    <t>Przychody z zaciągniętych pożyczek (WFOŚiGW)</t>
  </si>
  <si>
    <t>Wydatki inwestycyjne jednostek budżetowych</t>
  </si>
  <si>
    <t>01010</t>
  </si>
  <si>
    <t>Zakup materiałów i wyposażenia</t>
  </si>
  <si>
    <t>Składki na Fundusz Pracy</t>
  </si>
  <si>
    <t>Przychody z zaciągniętych pożyczek</t>
  </si>
  <si>
    <t>Przychody ze sprzedaży papierów wartościowych wyemitowanych przez Gminę</t>
  </si>
  <si>
    <t>Razem przychody (II + III+IV)</t>
  </si>
  <si>
    <t xml:space="preserve">GOSPODARKA KOMUNALNA I OCHRONA ŚRODOWISKA </t>
  </si>
  <si>
    <t xml:space="preserve">1. Spłata rat pożyczek w wysokości   2.550.000,-zł </t>
  </si>
  <si>
    <t xml:space="preserve">3. Wykup papierów wartościowych wyemitowanych przez Gminę  w wysokości 3.000.000,-zł </t>
  </si>
  <si>
    <t>KULTURA FIZYCZNA</t>
  </si>
  <si>
    <t>Zadania w zakresie kultury fizycznej</t>
  </si>
  <si>
    <t>Zakup pomocy naukowych, dydaktycznych i książek</t>
  </si>
  <si>
    <t>Zakup energii</t>
  </si>
  <si>
    <t>Wydatki na zakupy inwestycyjne jednostek budżetowych</t>
  </si>
  <si>
    <t>URZĘDY NACZELNYCH ORGANÓW WŁADZY PAŃSTWOWEJ, KONTROLI I OCHRONY PRAWA I SĄDOWNICTWA</t>
  </si>
  <si>
    <t>Wybory Prezydenta Rzeczypospolitej Polskiej</t>
  </si>
  <si>
    <t>Wydatki na realizację zadań  w drodze umów lub poroz  między jst</t>
  </si>
  <si>
    <t xml:space="preserve">Wydatki na realizację zadań  w drodze umów  i porozumień  między jednostkami samorządu terytorialnego </t>
  </si>
  <si>
    <t>Składki na ubezpieczenia społeczne</t>
  </si>
  <si>
    <t xml:space="preserve">Zakup materiałów i wyposażenia </t>
  </si>
  <si>
    <t xml:space="preserve">Zakup usług pozostałych </t>
  </si>
  <si>
    <t>Oświetlenie ulic, placów i dróg</t>
  </si>
  <si>
    <t>0970</t>
  </si>
  <si>
    <t xml:space="preserve">Wpływy z różnych dochodów </t>
  </si>
  <si>
    <t>ADMINISTRACJA PUBLICZNA</t>
  </si>
  <si>
    <t>0750</t>
  </si>
  <si>
    <t xml:space="preserve">Dochody z najmu i dzierżawy składników majątkowych jednostek samorządu terytorialnego </t>
  </si>
  <si>
    <t>GOSPODARKA KOMUNALNA I OCHRONA ŚRODOWISKA</t>
  </si>
  <si>
    <t>Drogi publiczne powiatowe</t>
  </si>
  <si>
    <t>BEZPIECZEŃSTWO PUBLICZNE I OCHRONA PRZECIWPOŻAROWA</t>
  </si>
  <si>
    <t>Ochotnicze straże pożarne</t>
  </si>
  <si>
    <t>Wydatki inwestycyjne jednostek budżetowych (WPF)</t>
  </si>
  <si>
    <t>Plan na dzień  7.05.2015r.</t>
  </si>
  <si>
    <t>Gospodarka odpadami</t>
  </si>
  <si>
    <t>Pozostała działalność</t>
  </si>
  <si>
    <t>POMOC SPOŁECZNA</t>
  </si>
  <si>
    <t>2010</t>
  </si>
  <si>
    <t>Dotacje celowe  otrzymywane z budżetu państwa na realizację zadań bieżących z zakresu administracji rządowej oraz innych zadań zleconych gminom ustawami</t>
  </si>
  <si>
    <t>ROLNICTWO  I ŁOWIECTWO</t>
  </si>
  <si>
    <t>Infrastruktura wodociągowa i sanitacyjna wsi</t>
  </si>
  <si>
    <t xml:space="preserve">Wydatki na zakupy inwestycyjne jednostek budżetowych </t>
  </si>
  <si>
    <t>GOSPODAARKA MIESZKANIOWA</t>
  </si>
  <si>
    <t>Gospodarka gruntami i nieruchomościami</t>
  </si>
  <si>
    <t>Komendy wojewódzkie Policji</t>
  </si>
  <si>
    <t>Wpływy z różnych rozliczeń</t>
  </si>
  <si>
    <t>0910</t>
  </si>
  <si>
    <t>Odsetki od nieterminowych wpłat z tytułu podatków i opłat</t>
  </si>
  <si>
    <t>0570</t>
  </si>
  <si>
    <t>Grzywny, mandaty i inne kary pieniężne od osób fizycznych</t>
  </si>
  <si>
    <t xml:space="preserve">Dotacja celowa na pomoc finansową udzieloną między j.s.t. na dofinansowanie własnych zadań bieżących </t>
  </si>
  <si>
    <t xml:space="preserve">Starostwa powiatowe </t>
  </si>
  <si>
    <t>Komendy wojewódzke Policji</t>
  </si>
  <si>
    <t>Zakup pomocy naukowych, dydaktycznych i książek - zad. zlecone</t>
  </si>
  <si>
    <t xml:space="preserve">Gimnazja </t>
  </si>
  <si>
    <t xml:space="preserve">Pozostała działalność </t>
  </si>
  <si>
    <t xml:space="preserve">Wynagrodzenia osobowe pracowników </t>
  </si>
  <si>
    <t>TRANSPORT I ŁĄCZNOŚĆ</t>
  </si>
  <si>
    <t xml:space="preserve">ADMINISTRACJA PUBLICZNA </t>
  </si>
  <si>
    <t>Promocja jst</t>
  </si>
  <si>
    <t>0960</t>
  </si>
  <si>
    <t>Otrzymane spadki, zapisy i darowizny</t>
  </si>
  <si>
    <t>0690</t>
  </si>
  <si>
    <t>Wpływy z różnych opłat</t>
  </si>
  <si>
    <t>Zakup usług remontowych</t>
  </si>
  <si>
    <t>Dochody  21.05.2015r.</t>
  </si>
  <si>
    <t>Wydatki   21.05.2015r.</t>
  </si>
  <si>
    <t>Plan na dzień  21.05.2015r.</t>
  </si>
  <si>
    <t>Wynagrodzenia bezosobowe w tym zad. zlecone 11.950,-zł</t>
  </si>
  <si>
    <t>Zakup materiałów i wyposażenia w tym zad. zlecone 200,-zł</t>
  </si>
  <si>
    <t>Zakup usług pozostałych w tym zad. zlecone 11.750,-zł</t>
  </si>
  <si>
    <t>DOCHODY OD OSÓB PRAWNYCH, OSÓB FIZYCZNYCH I OD INNYCH JEDNOSTEK NIEPOSIADAJĄCYCH OSOBOWOŚCI PRAWNEJ ORAZ WYDATKI ZWIĄZANE Z ICH POBOREM</t>
  </si>
  <si>
    <t xml:space="preserve">Gospodarka odpadami </t>
  </si>
  <si>
    <t>Stołówki szkolne i  przedszkolne</t>
  </si>
  <si>
    <t>Dotacje celowe na pomoc fiansową udzielaną jst na dofinansowanie własnych zadań inwestycyjnych lub zakupów inwestycyjnych</t>
  </si>
  <si>
    <t>Świadczenia rodzinne,zaliczka z funduszu alimentacyjnego oraz składki na ubezpieczenia emerytalne  i rentowe z ubezpieczenia społecznego</t>
  </si>
  <si>
    <t>Zakup materiałów i wyposażenia - zad. zlecone</t>
  </si>
  <si>
    <t>Składki na ubezpieczenia społeczne - zad .zlecone</t>
  </si>
  <si>
    <t xml:space="preserve">Ośrodki pomocy społecznej </t>
  </si>
  <si>
    <t>Podatek od nieruchomości</t>
  </si>
  <si>
    <t xml:space="preserve">Wynagrodzenia bezosobowe </t>
  </si>
  <si>
    <t>Kary i odszkodowania wypłacane na rzecz osób fizycznych</t>
  </si>
  <si>
    <t>Gospodarka odpadami  "Obsługa administracyjna systemu gospodarowania odpadami komunalnymi"</t>
  </si>
  <si>
    <t xml:space="preserve">Składki na ubezpieczenia społeczne </t>
  </si>
  <si>
    <t>Gospodarka ściekowa i ochrona wód</t>
  </si>
  <si>
    <t>Dotacje celowe z budżetu jed samorządu terytorialnego, udzielone w trybie art. 221 ustawy, na finansowanie  lub dofinansowanie  zadań zleconych do realizacji organizacjom prowadzącym działalność pożytku publicznego</t>
  </si>
  <si>
    <t>Wydatki osobowe niezaliczane do wynagrodzeń</t>
  </si>
  <si>
    <t>Rady gmin</t>
  </si>
  <si>
    <t>Gimnazja</t>
  </si>
  <si>
    <t>2030</t>
  </si>
  <si>
    <t>Dotacje celowe  otrzymywane z budżetu państwa na realizację własnych zadań bieżących gmin</t>
  </si>
  <si>
    <t>Pozostała działalność - zad. zlecone</t>
  </si>
  <si>
    <t>Świadczenia społeczne</t>
  </si>
  <si>
    <t>Dotacje celowe na pomoc fiansową udzielaną jst na dofinansowanie własnych zadań inwestycyjnych lub zakupów inwestycyjnych (WPF)</t>
  </si>
  <si>
    <t>do Uchwały  Nr  100/XI/2015</t>
  </si>
  <si>
    <t>z  dnia  30 czerwca 2015r.</t>
  </si>
  <si>
    <t>do Uchwały Nr 100/XI/2015</t>
  </si>
  <si>
    <t>z dnia 30 czerwca 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</si>
</sst>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/>
      <bottom/>
    </border>
    <border>
      <left style="hair"/>
      <right>
        <color indexed="63"/>
      </right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9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top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" vertical="center"/>
    </xf>
    <xf numFmtId="3" fontId="5" fillId="39" borderId="13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3" fontId="9" fillId="38" borderId="13" xfId="0" applyNumberFormat="1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0" borderId="13" xfId="0" applyNumberFormat="1" applyFont="1" applyFill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0" borderId="15" xfId="0" applyNumberFormat="1" applyFont="1" applyFill="1" applyBorder="1" applyAlignment="1">
      <alignment horizontal="right" vertical="center"/>
    </xf>
    <xf numFmtId="3" fontId="32" fillId="4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0" borderId="10" xfId="0" applyNumberFormat="1" applyFont="1" applyFill="1" applyBorder="1" applyAlignment="1">
      <alignment horizontal="right" vertical="center" wrapText="1"/>
    </xf>
    <xf numFmtId="0" fontId="32" fillId="40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0" borderId="17" xfId="0" applyFont="1" applyFill="1" applyBorder="1" applyAlignment="1">
      <alignment horizontal="center" vertical="center" wrapText="1"/>
    </xf>
    <xf numFmtId="0" fontId="32" fillId="40" borderId="13" xfId="0" applyFont="1" applyFill="1" applyBorder="1" applyAlignment="1">
      <alignment horizontal="center" vertical="center" wrapText="1"/>
    </xf>
    <xf numFmtId="3" fontId="7" fillId="41" borderId="22" xfId="0" applyNumberFormat="1" applyFont="1" applyFill="1" applyBorder="1" applyAlignment="1">
      <alignment horizontal="right" vertical="top" wrapText="1"/>
    </xf>
    <xf numFmtId="3" fontId="7" fillId="41" borderId="14" xfId="0" applyNumberFormat="1" applyFont="1" applyFill="1" applyBorder="1" applyAlignment="1">
      <alignment horizontal="right" vertical="top" wrapText="1"/>
    </xf>
    <xf numFmtId="3" fontId="7" fillId="41" borderId="23" xfId="0" applyNumberFormat="1" applyFont="1" applyFill="1" applyBorder="1" applyAlignment="1">
      <alignment horizontal="right" vertical="top" wrapText="1"/>
    </xf>
    <xf numFmtId="3" fontId="7" fillId="41" borderId="10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left" vertical="top"/>
    </xf>
    <xf numFmtId="3" fontId="7" fillId="33" borderId="22" xfId="0" applyNumberFormat="1" applyFont="1" applyFill="1" applyBorder="1" applyAlignment="1">
      <alignment horizontal="right" vertical="top" wrapText="1"/>
    </xf>
    <xf numFmtId="0" fontId="7" fillId="40" borderId="25" xfId="0" applyFont="1" applyFill="1" applyBorder="1" applyAlignment="1">
      <alignment horizontal="left" vertical="center"/>
    </xf>
    <xf numFmtId="0" fontId="7" fillId="40" borderId="26" xfId="0" applyFont="1" applyFill="1" applyBorder="1" applyAlignment="1">
      <alignment horizontal="left" vertical="center"/>
    </xf>
    <xf numFmtId="0" fontId="7" fillId="40" borderId="27" xfId="0" applyFont="1" applyFill="1" applyBorder="1" applyAlignment="1">
      <alignment horizontal="left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41" borderId="28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/>
    </xf>
    <xf numFmtId="0" fontId="7" fillId="41" borderId="29" xfId="0" applyFont="1" applyFill="1" applyBorder="1" applyAlignment="1">
      <alignment horizontal="center" vertical="top"/>
    </xf>
    <xf numFmtId="0" fontId="7" fillId="41" borderId="29" xfId="0" applyFont="1" applyFill="1" applyBorder="1" applyAlignment="1">
      <alignment horizontal="center" vertical="top" wrapText="1"/>
    </xf>
    <xf numFmtId="0" fontId="7" fillId="41" borderId="29" xfId="0" applyFont="1" applyFill="1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2" fillId="0" borderId="27" xfId="0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3" fontId="32" fillId="0" borderId="26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0" borderId="14" xfId="0" applyNumberFormat="1" applyFont="1" applyFill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/>
    </xf>
    <xf numFmtId="3" fontId="32" fillId="0" borderId="33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0" borderId="14" xfId="0" applyNumberFormat="1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3" fontId="32" fillId="0" borderId="33" xfId="0" applyNumberFormat="1" applyFont="1" applyBorder="1" applyAlignment="1">
      <alignment horizontal="left" vertical="center" wrapText="1"/>
    </xf>
    <xf numFmtId="3" fontId="32" fillId="0" borderId="34" xfId="0" applyNumberFormat="1" applyFont="1" applyBorder="1" applyAlignment="1">
      <alignment vertical="center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33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0" borderId="35" xfId="0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3" fontId="32" fillId="0" borderId="36" xfId="0" applyNumberFormat="1" applyFont="1" applyBorder="1" applyAlignment="1">
      <alignment vertical="center"/>
    </xf>
    <xf numFmtId="3" fontId="32" fillId="40" borderId="23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9" fillId="39" borderId="13" xfId="0" applyFont="1" applyFill="1" applyBorder="1" applyAlignment="1" quotePrefix="1">
      <alignment horizontal="center" vertical="center"/>
    </xf>
    <xf numFmtId="0" fontId="9" fillId="39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top" wrapText="1"/>
    </xf>
    <xf numFmtId="0" fontId="7" fillId="42" borderId="0" xfId="0" applyFont="1" applyFill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32" fillId="4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38" borderId="13" xfId="0" applyFont="1" applyFill="1" applyBorder="1" applyAlignment="1">
      <alignment horizontal="center" vertical="center"/>
    </xf>
    <xf numFmtId="3" fontId="37" fillId="38" borderId="13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3" fontId="5" fillId="37" borderId="13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37" fillId="43" borderId="1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36" fillId="40" borderId="39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5" fillId="43" borderId="13" xfId="0" applyNumberFormat="1" applyFont="1" applyFill="1" applyBorder="1" applyAlignment="1">
      <alignment horizontal="right" vertical="center"/>
    </xf>
    <xf numFmtId="3" fontId="35" fillId="43" borderId="40" xfId="0" applyNumberFormat="1" applyFont="1" applyFill="1" applyBorder="1" applyAlignment="1">
      <alignment horizontal="right" vertical="center"/>
    </xf>
    <xf numFmtId="3" fontId="35" fillId="43" borderId="41" xfId="0" applyNumberFormat="1" applyFont="1" applyFill="1" applyBorder="1" applyAlignment="1">
      <alignment horizontal="right" vertical="center"/>
    </xf>
    <xf numFmtId="3" fontId="35" fillId="43" borderId="42" xfId="0" applyNumberFormat="1" applyFont="1" applyFill="1" applyBorder="1" applyAlignment="1">
      <alignment horizontal="right" vertical="center"/>
    </xf>
    <xf numFmtId="3" fontId="35" fillId="43" borderId="13" xfId="0" applyNumberFormat="1" applyFont="1" applyFill="1" applyBorder="1" applyAlignment="1">
      <alignment vertical="center"/>
    </xf>
    <xf numFmtId="3" fontId="32" fillId="40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43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3" fontId="2" fillId="44" borderId="44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3" fontId="2" fillId="44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 quotePrefix="1">
      <alignment horizontal="center" vertical="center"/>
    </xf>
    <xf numFmtId="3" fontId="5" fillId="45" borderId="13" xfId="0" applyNumberFormat="1" applyFont="1" applyFill="1" applyBorder="1" applyAlignment="1">
      <alignment vertical="center" wrapText="1"/>
    </xf>
    <xf numFmtId="3" fontId="2" fillId="45" borderId="13" xfId="0" applyNumberFormat="1" applyFont="1" applyFill="1" applyBorder="1" applyAlignment="1">
      <alignment horizontal="right" vertical="center" wrapText="1"/>
    </xf>
    <xf numFmtId="3" fontId="2" fillId="45" borderId="13" xfId="0" applyNumberFormat="1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/>
    </xf>
    <xf numFmtId="0" fontId="9" fillId="46" borderId="13" xfId="0" applyFont="1" applyFill="1" applyBorder="1" applyAlignment="1">
      <alignment horizontal="center" vertical="center"/>
    </xf>
    <xf numFmtId="0" fontId="7" fillId="46" borderId="13" xfId="0" applyFont="1" applyFill="1" applyBorder="1" applyAlignment="1" quotePrefix="1">
      <alignment horizontal="center" vertical="center"/>
    </xf>
    <xf numFmtId="3" fontId="32" fillId="46" borderId="13" xfId="0" applyNumberFormat="1" applyFont="1" applyFill="1" applyBorder="1" applyAlignment="1">
      <alignment vertical="center" wrapText="1"/>
    </xf>
    <xf numFmtId="3" fontId="32" fillId="46" borderId="13" xfId="0" applyNumberFormat="1" applyFont="1" applyFill="1" applyBorder="1" applyAlignment="1">
      <alignment horizontal="right" vertical="center" wrapText="1"/>
    </xf>
    <xf numFmtId="3" fontId="32" fillId="46" borderId="13" xfId="0" applyNumberFormat="1" applyFont="1" applyFill="1" applyBorder="1" applyAlignment="1">
      <alignment horizontal="center" vertical="center" wrapText="1"/>
    </xf>
    <xf numFmtId="0" fontId="32" fillId="42" borderId="15" xfId="0" applyFont="1" applyFill="1" applyBorder="1" applyAlignment="1">
      <alignment horizontal="center" vertical="center"/>
    </xf>
    <xf numFmtId="0" fontId="9" fillId="42" borderId="1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3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4" fillId="33" borderId="4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47" borderId="13" xfId="0" applyFont="1" applyFill="1" applyBorder="1" applyAlignment="1">
      <alignment horizontal="center" vertical="center"/>
    </xf>
    <xf numFmtId="3" fontId="5" fillId="47" borderId="13" xfId="0" applyNumberFormat="1" applyFont="1" applyFill="1" applyBorder="1" applyAlignment="1">
      <alignment horizontal="right" vertical="center"/>
    </xf>
    <xf numFmtId="0" fontId="9" fillId="48" borderId="10" xfId="0" applyFont="1" applyFill="1" applyBorder="1" applyAlignment="1">
      <alignment horizontal="center" vertical="center"/>
    </xf>
    <xf numFmtId="3" fontId="5" fillId="48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2" fillId="44" borderId="22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3" fontId="32" fillId="42" borderId="23" xfId="0" applyNumberFormat="1" applyFont="1" applyFill="1" applyBorder="1" applyAlignment="1">
      <alignment horizontal="right" vertical="center" wrapText="1"/>
    </xf>
    <xf numFmtId="3" fontId="32" fillId="42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44" borderId="46" xfId="0" applyNumberFormat="1" applyFont="1" applyFill="1" applyBorder="1" applyAlignment="1">
      <alignment horizontal="right" vertical="center" wrapText="1"/>
    </xf>
    <xf numFmtId="0" fontId="7" fillId="4" borderId="13" xfId="0" applyFont="1" applyFill="1" applyBorder="1" applyAlignment="1" quotePrefix="1">
      <alignment horizontal="center" vertical="center"/>
    </xf>
    <xf numFmtId="0" fontId="9" fillId="4" borderId="13" xfId="0" applyFont="1" applyFill="1" applyBorder="1" applyAlignment="1" quotePrefix="1">
      <alignment horizontal="center" vertical="center"/>
    </xf>
    <xf numFmtId="0" fontId="5" fillId="16" borderId="13" xfId="0" applyFont="1" applyFill="1" applyBorder="1" applyAlignment="1" quotePrefix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 quotePrefix="1">
      <alignment horizontal="center" vertical="center"/>
    </xf>
    <xf numFmtId="3" fontId="5" fillId="16" borderId="13" xfId="0" applyNumberFormat="1" applyFont="1" applyFill="1" applyBorder="1" applyAlignment="1">
      <alignment horizontal="right" vertical="center" wrapText="1"/>
    </xf>
    <xf numFmtId="3" fontId="2" fillId="16" borderId="13" xfId="0" applyNumberFormat="1" applyFont="1" applyFill="1" applyBorder="1" applyAlignment="1">
      <alignment horizontal="right" vertical="center" wrapText="1"/>
    </xf>
    <xf numFmtId="0" fontId="32" fillId="4" borderId="13" xfId="0" applyFont="1" applyFill="1" applyBorder="1" applyAlignment="1">
      <alignment horizontal="center" vertical="center"/>
    </xf>
    <xf numFmtId="3" fontId="32" fillId="4" borderId="13" xfId="0" applyNumberFormat="1" applyFont="1" applyFill="1" applyBorder="1" applyAlignment="1">
      <alignment horizontal="right" vertical="center" wrapText="1"/>
    </xf>
    <xf numFmtId="0" fontId="32" fillId="42" borderId="17" xfId="0" applyFont="1" applyFill="1" applyBorder="1" applyAlignment="1">
      <alignment horizontal="center" vertical="center"/>
    </xf>
    <xf numFmtId="0" fontId="9" fillId="42" borderId="17" xfId="0" applyFont="1" applyFill="1" applyBorder="1" applyAlignment="1">
      <alignment horizontal="center" vertical="center"/>
    </xf>
    <xf numFmtId="3" fontId="32" fillId="42" borderId="17" xfId="0" applyNumberFormat="1" applyFont="1" applyFill="1" applyBorder="1" applyAlignment="1">
      <alignment horizontal="right" vertical="center" wrapText="1"/>
    </xf>
    <xf numFmtId="3" fontId="32" fillId="42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3" fontId="32" fillId="42" borderId="10" xfId="0" applyNumberFormat="1" applyFont="1" applyFill="1" applyBorder="1" applyAlignment="1">
      <alignment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 quotePrefix="1">
      <alignment horizontal="center" vertical="center"/>
    </xf>
    <xf numFmtId="3" fontId="32" fillId="42" borderId="23" xfId="0" applyNumberFormat="1" applyFont="1" applyFill="1" applyBorder="1" applyAlignment="1">
      <alignment vertical="center" wrapText="1"/>
    </xf>
    <xf numFmtId="0" fontId="7" fillId="4" borderId="13" xfId="0" applyFont="1" applyFill="1" applyBorder="1" applyAlignment="1" quotePrefix="1">
      <alignment horizontal="center" vertical="center"/>
    </xf>
    <xf numFmtId="0" fontId="9" fillId="4" borderId="13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/>
    </xf>
    <xf numFmtId="3" fontId="37" fillId="46" borderId="13" xfId="0" applyNumberFormat="1" applyFont="1" applyFill="1" applyBorder="1" applyAlignment="1">
      <alignment vertical="center" wrapText="1"/>
    </xf>
    <xf numFmtId="3" fontId="5" fillId="16" borderId="13" xfId="0" applyNumberFormat="1" applyFont="1" applyFill="1" applyBorder="1" applyAlignment="1">
      <alignment horizontal="center" vertical="center" wrapText="1"/>
    </xf>
    <xf numFmtId="3" fontId="37" fillId="4" borderId="13" xfId="0" applyNumberFormat="1" applyFont="1" applyFill="1" applyBorder="1" applyAlignment="1">
      <alignment horizontal="center" vertical="center" wrapText="1"/>
    </xf>
    <xf numFmtId="3" fontId="5" fillId="45" borderId="13" xfId="0" applyNumberFormat="1" applyFont="1" applyFill="1" applyBorder="1" applyAlignment="1">
      <alignment horizontal="center" vertical="center" wrapText="1"/>
    </xf>
    <xf numFmtId="3" fontId="5" fillId="16" borderId="13" xfId="0" applyNumberFormat="1" applyFont="1" applyFill="1" applyBorder="1" applyAlignment="1">
      <alignment vertical="center" wrapText="1"/>
    </xf>
    <xf numFmtId="3" fontId="37" fillId="4" borderId="13" xfId="0" applyNumberFormat="1" applyFont="1" applyFill="1" applyBorder="1" applyAlignment="1">
      <alignment vertical="center" wrapText="1"/>
    </xf>
    <xf numFmtId="0" fontId="7" fillId="0" borderId="18" xfId="0" applyFont="1" applyBorder="1" applyAlignment="1" quotePrefix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0" fontId="32" fillId="42" borderId="18" xfId="0" applyFont="1" applyFill="1" applyBorder="1" applyAlignment="1">
      <alignment horizontal="center" vertical="center"/>
    </xf>
    <xf numFmtId="0" fontId="9" fillId="42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44" borderId="38" xfId="0" applyNumberFormat="1" applyFont="1" applyFill="1" applyBorder="1" applyAlignment="1">
      <alignment horizontal="right" vertical="center" wrapText="1"/>
    </xf>
    <xf numFmtId="3" fontId="59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2" fillId="42" borderId="13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quotePrefix="1">
      <alignment horizontal="center" vertical="center"/>
    </xf>
    <xf numFmtId="3" fontId="32" fillId="42" borderId="13" xfId="0" applyNumberFormat="1" applyFont="1" applyFill="1" applyBorder="1" applyAlignment="1">
      <alignment vertical="center" wrapText="1"/>
    </xf>
    <xf numFmtId="3" fontId="32" fillId="42" borderId="13" xfId="0" applyNumberFormat="1" applyFont="1" applyFill="1" applyBorder="1" applyAlignment="1">
      <alignment horizontal="right" vertical="center" wrapText="1"/>
    </xf>
    <xf numFmtId="3" fontId="32" fillId="4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7" fillId="42" borderId="10" xfId="0" applyFont="1" applyFill="1" applyBorder="1" applyAlignment="1" quotePrefix="1">
      <alignment horizontal="center" vertical="center"/>
    </xf>
    <xf numFmtId="0" fontId="7" fillId="42" borderId="23" xfId="0" applyFont="1" applyFill="1" applyBorder="1" applyAlignment="1" quotePrefix="1">
      <alignment horizontal="center" vertical="center"/>
    </xf>
    <xf numFmtId="3" fontId="32" fillId="42" borderId="17" xfId="0" applyNumberFormat="1" applyFont="1" applyFill="1" applyBorder="1" applyAlignment="1">
      <alignment vertical="center" wrapText="1"/>
    </xf>
    <xf numFmtId="0" fontId="37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 quotePrefix="1">
      <alignment horizontal="center" vertical="center"/>
    </xf>
    <xf numFmtId="3" fontId="37" fillId="4" borderId="17" xfId="0" applyNumberFormat="1" applyFont="1" applyFill="1" applyBorder="1" applyAlignment="1">
      <alignment vertical="center" wrapText="1"/>
    </xf>
    <xf numFmtId="3" fontId="37" fillId="4" borderId="17" xfId="0" applyNumberFormat="1" applyFont="1" applyFill="1" applyBorder="1" applyAlignment="1">
      <alignment horizontal="right" vertical="center" wrapText="1"/>
    </xf>
    <xf numFmtId="3" fontId="37" fillId="4" borderId="17" xfId="0" applyNumberFormat="1" applyFont="1" applyFill="1" applyBorder="1" applyAlignment="1">
      <alignment horizontal="center" vertical="center" wrapText="1"/>
    </xf>
    <xf numFmtId="3" fontId="37" fillId="4" borderId="13" xfId="0" applyNumberFormat="1" applyFont="1" applyFill="1" applyBorder="1" applyAlignment="1">
      <alignment horizontal="right" vertical="center" wrapText="1"/>
    </xf>
    <xf numFmtId="3" fontId="32" fillId="40" borderId="15" xfId="0" applyNumberFormat="1" applyFont="1" applyFill="1" applyBorder="1" applyAlignment="1">
      <alignment horizontal="right" vertical="center" wrapText="1"/>
    </xf>
    <xf numFmtId="0" fontId="32" fillId="40" borderId="15" xfId="0" applyFont="1" applyFill="1" applyBorder="1" applyAlignment="1">
      <alignment horizontal="right" vertical="center" wrapText="1"/>
    </xf>
    <xf numFmtId="0" fontId="7" fillId="0" borderId="45" xfId="0" applyFont="1" applyBorder="1" applyAlignment="1">
      <alignment horizontal="center" vertical="center"/>
    </xf>
    <xf numFmtId="3" fontId="2" fillId="44" borderId="45" xfId="0" applyNumberFormat="1" applyFont="1" applyFill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7" fillId="16" borderId="13" xfId="0" applyFont="1" applyFill="1" applyBorder="1" applyAlignment="1">
      <alignment horizontal="center" vertical="center"/>
    </xf>
    <xf numFmtId="0" fontId="37" fillId="16" borderId="13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7" fillId="16" borderId="13" xfId="0" applyFont="1" applyFill="1" applyBorder="1" applyAlignment="1">
      <alignment horizontal="right" vertical="center" wrapText="1"/>
    </xf>
    <xf numFmtId="0" fontId="37" fillId="4" borderId="13" xfId="0" applyFont="1" applyFill="1" applyBorder="1" applyAlignment="1">
      <alignment horizontal="right" vertical="center" wrapText="1"/>
    </xf>
    <xf numFmtId="0" fontId="32" fillId="0" borderId="13" xfId="0" applyFont="1" applyBorder="1" applyAlignment="1">
      <alignment horizontal="right" vertical="center" wrapText="1"/>
    </xf>
    <xf numFmtId="0" fontId="9" fillId="39" borderId="17" xfId="0" applyFont="1" applyFill="1" applyBorder="1" applyAlignment="1" quotePrefix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47" borderId="17" xfId="0" applyFont="1" applyFill="1" applyBorder="1" applyAlignment="1">
      <alignment horizontal="center" vertical="center"/>
    </xf>
    <xf numFmtId="3" fontId="5" fillId="47" borderId="17" xfId="0" applyNumberFormat="1" applyFont="1" applyFill="1" applyBorder="1" applyAlignment="1">
      <alignment horizontal="right" vertical="center"/>
    </xf>
    <xf numFmtId="3" fontId="5" fillId="39" borderId="17" xfId="0" applyNumberFormat="1" applyFont="1" applyFill="1" applyBorder="1" applyAlignment="1">
      <alignment horizontal="right" vertical="center"/>
    </xf>
    <xf numFmtId="0" fontId="9" fillId="31" borderId="10" xfId="0" applyFont="1" applyFill="1" applyBorder="1" applyAlignment="1" quotePrefix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3" fontId="2" fillId="44" borderId="18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47" xfId="0" applyFont="1" applyBorder="1" applyAlignment="1" quotePrefix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3" fontId="2" fillId="0" borderId="4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2" fillId="44" borderId="4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22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30" xfId="0" applyFont="1" applyBorder="1" applyAlignment="1" quotePrefix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9" fillId="41" borderId="13" xfId="0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left" vertical="center" wrapText="1"/>
    </xf>
    <xf numFmtId="0" fontId="32" fillId="42" borderId="47" xfId="0" applyFont="1" applyFill="1" applyBorder="1" applyAlignment="1">
      <alignment horizontal="center" vertical="center"/>
    </xf>
    <xf numFmtId="0" fontId="9" fillId="42" borderId="47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 quotePrefix="1">
      <alignment horizontal="center" vertical="center"/>
    </xf>
    <xf numFmtId="3" fontId="32" fillId="42" borderId="47" xfId="0" applyNumberFormat="1" applyFont="1" applyFill="1" applyBorder="1" applyAlignment="1">
      <alignment vertical="center" wrapText="1"/>
    </xf>
    <xf numFmtId="3" fontId="32" fillId="42" borderId="47" xfId="0" applyNumberFormat="1" applyFont="1" applyFill="1" applyBorder="1" applyAlignment="1">
      <alignment horizontal="right" vertical="center" wrapText="1"/>
    </xf>
    <xf numFmtId="3" fontId="32" fillId="42" borderId="47" xfId="0" applyNumberFormat="1" applyFont="1" applyFill="1" applyBorder="1" applyAlignment="1">
      <alignment horizontal="center" vertical="center" wrapText="1"/>
    </xf>
    <xf numFmtId="0" fontId="32" fillId="42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quotePrefix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3" fontId="32" fillId="42" borderId="0" xfId="0" applyNumberFormat="1" applyFont="1" applyFill="1" applyBorder="1" applyAlignment="1">
      <alignment vertical="center" wrapText="1"/>
    </xf>
    <xf numFmtId="3" fontId="32" fillId="42" borderId="0" xfId="0" applyNumberFormat="1" applyFont="1" applyFill="1" applyBorder="1" applyAlignment="1">
      <alignment horizontal="right" vertical="center" wrapText="1"/>
    </xf>
    <xf numFmtId="3" fontId="32" fillId="4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44" borderId="2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2" fillId="44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49" borderId="51" xfId="0" applyFont="1" applyFill="1" applyBorder="1" applyAlignment="1">
      <alignment horizontal="left" vertical="center" wrapText="1"/>
    </xf>
    <xf numFmtId="0" fontId="9" fillId="49" borderId="52" xfId="0" applyFont="1" applyFill="1" applyBorder="1" applyAlignment="1">
      <alignment horizontal="left" vertical="center" wrapText="1"/>
    </xf>
    <xf numFmtId="0" fontId="9" fillId="49" borderId="53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54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5" fillId="34" borderId="28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50" borderId="56" xfId="0" applyFont="1" applyFill="1" applyBorder="1" applyAlignment="1">
      <alignment horizontal="left" vertical="center" wrapText="1"/>
    </xf>
    <xf numFmtId="0" fontId="0" fillId="47" borderId="57" xfId="0" applyFill="1" applyBorder="1" applyAlignment="1">
      <alignment horizontal="left" vertical="center" wrapText="1"/>
    </xf>
    <xf numFmtId="0" fontId="0" fillId="47" borderId="58" xfId="0" applyFill="1" applyBorder="1" applyAlignment="1">
      <alignment horizontal="left" vertical="center" wrapText="1"/>
    </xf>
    <xf numFmtId="0" fontId="0" fillId="48" borderId="52" xfId="0" applyFill="1" applyBorder="1" applyAlignment="1">
      <alignment horizontal="left" vertical="center" wrapText="1"/>
    </xf>
    <xf numFmtId="0" fontId="0" fillId="48" borderId="53" xfId="0" applyFill="1" applyBorder="1" applyAlignment="1">
      <alignment horizontal="left" vertical="center" wrapText="1"/>
    </xf>
    <xf numFmtId="0" fontId="9" fillId="51" borderId="16" xfId="0" applyFont="1" applyFill="1" applyBorder="1" applyAlignment="1">
      <alignment vertical="center" wrapText="1"/>
    </xf>
    <xf numFmtId="0" fontId="9" fillId="51" borderId="19" xfId="0" applyFont="1" applyFill="1" applyBorder="1" applyAlignment="1">
      <alignment vertical="center" wrapText="1"/>
    </xf>
    <xf numFmtId="0" fontId="9" fillId="31" borderId="28" xfId="0" applyFont="1" applyFill="1" applyBorder="1" applyAlignment="1">
      <alignment horizontal="left" vertical="center"/>
    </xf>
    <xf numFmtId="0" fontId="10" fillId="31" borderId="54" xfId="0" applyFont="1" applyFill="1" applyBorder="1" applyAlignment="1">
      <alignment horizontal="left" vertical="center"/>
    </xf>
    <xf numFmtId="0" fontId="10" fillId="31" borderId="55" xfId="0" applyFont="1" applyFill="1" applyBorder="1" applyAlignment="1">
      <alignment horizontal="left" vertical="center"/>
    </xf>
    <xf numFmtId="0" fontId="36" fillId="40" borderId="59" xfId="0" applyFont="1" applyFill="1" applyBorder="1" applyAlignment="1">
      <alignment horizontal="center" vertical="center" wrapText="1"/>
    </xf>
    <xf numFmtId="0" fontId="36" fillId="40" borderId="60" xfId="0" applyFont="1" applyFill="1" applyBorder="1" applyAlignment="1">
      <alignment horizontal="center" vertical="center" wrapText="1"/>
    </xf>
    <xf numFmtId="0" fontId="36" fillId="40" borderId="61" xfId="0" applyFont="1" applyFill="1" applyBorder="1" applyAlignment="1">
      <alignment horizontal="center" vertical="center" wrapText="1"/>
    </xf>
    <xf numFmtId="0" fontId="36" fillId="40" borderId="62" xfId="0" applyFont="1" applyFill="1" applyBorder="1" applyAlignment="1">
      <alignment horizontal="center" vertical="center" wrapText="1"/>
    </xf>
    <xf numFmtId="0" fontId="32" fillId="40" borderId="37" xfId="0" applyFont="1" applyFill="1" applyBorder="1" applyAlignment="1">
      <alignment horizontal="center" vertical="center"/>
    </xf>
    <xf numFmtId="0" fontId="32" fillId="40" borderId="47" xfId="0" applyFont="1" applyFill="1" applyBorder="1" applyAlignment="1">
      <alignment horizontal="center" vertical="center"/>
    </xf>
    <xf numFmtId="0" fontId="32" fillId="40" borderId="49" xfId="0" applyFont="1" applyFill="1" applyBorder="1" applyAlignment="1">
      <alignment horizontal="center" vertical="center"/>
    </xf>
    <xf numFmtId="0" fontId="32" fillId="40" borderId="11" xfId="0" applyFont="1" applyFill="1" applyBorder="1" applyAlignment="1">
      <alignment horizontal="center" vertical="center"/>
    </xf>
    <xf numFmtId="0" fontId="32" fillId="40" borderId="0" xfId="0" applyFont="1" applyFill="1" applyBorder="1" applyAlignment="1">
      <alignment horizontal="center" vertical="center"/>
    </xf>
    <xf numFmtId="0" fontId="32" fillId="40" borderId="63" xfId="0" applyFont="1" applyFill="1" applyBorder="1" applyAlignment="1">
      <alignment horizontal="center" vertical="center"/>
    </xf>
    <xf numFmtId="0" fontId="32" fillId="40" borderId="21" xfId="0" applyFont="1" applyFill="1" applyBorder="1" applyAlignment="1">
      <alignment horizontal="center" vertical="center"/>
    </xf>
    <xf numFmtId="0" fontId="32" fillId="40" borderId="12" xfId="0" applyFont="1" applyFill="1" applyBorder="1" applyAlignment="1">
      <alignment horizontal="center" vertical="center"/>
    </xf>
    <xf numFmtId="0" fontId="32" fillId="40" borderId="50" xfId="0" applyFont="1" applyFill="1" applyBorder="1" applyAlignment="1">
      <alignment horizontal="center" vertical="center"/>
    </xf>
    <xf numFmtId="0" fontId="32" fillId="40" borderId="16" xfId="0" applyFont="1" applyFill="1" applyBorder="1" applyAlignment="1">
      <alignment horizontal="center" vertical="center"/>
    </xf>
    <xf numFmtId="0" fontId="32" fillId="4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40" borderId="64" xfId="0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40" borderId="29" xfId="0" applyFont="1" applyFill="1" applyBorder="1" applyAlignment="1">
      <alignment horizontal="left" vertical="center"/>
    </xf>
    <xf numFmtId="0" fontId="7" fillId="40" borderId="38" xfId="0" applyFont="1" applyFill="1" applyBorder="1" applyAlignment="1">
      <alignment horizontal="left" vertical="center"/>
    </xf>
    <xf numFmtId="0" fontId="7" fillId="40" borderId="24" xfId="0" applyFont="1" applyFill="1" applyBorder="1" applyAlignment="1">
      <alignment horizontal="left" vertical="center"/>
    </xf>
    <xf numFmtId="0" fontId="7" fillId="40" borderId="29" xfId="0" applyFont="1" applyFill="1" applyBorder="1" applyAlignment="1">
      <alignment horizontal="left" vertical="center" wrapText="1"/>
    </xf>
    <xf numFmtId="0" fontId="7" fillId="40" borderId="38" xfId="0" applyFont="1" applyFill="1" applyBorder="1" applyAlignment="1">
      <alignment horizontal="left" vertical="center" wrapText="1"/>
    </xf>
    <xf numFmtId="0" fontId="7" fillId="40" borderId="24" xfId="0" applyFont="1" applyFill="1" applyBorder="1" applyAlignment="1">
      <alignment horizontal="left" vertical="center" wrapText="1"/>
    </xf>
    <xf numFmtId="0" fontId="9" fillId="34" borderId="55" xfId="0" applyFont="1" applyFill="1" applyBorder="1" applyAlignment="1">
      <alignment horizontal="left" vertical="center" wrapText="1"/>
    </xf>
    <xf numFmtId="0" fontId="32" fillId="40" borderId="15" xfId="0" applyFont="1" applyFill="1" applyBorder="1" applyAlignment="1">
      <alignment horizontal="center" vertical="center" wrapText="1"/>
    </xf>
    <xf numFmtId="0" fontId="32" fillId="40" borderId="18" xfId="0" applyFont="1" applyFill="1" applyBorder="1" applyAlignment="1">
      <alignment horizontal="center" vertical="center" wrapText="1"/>
    </xf>
    <xf numFmtId="0" fontId="32" fillId="40" borderId="17" xfId="0" applyFont="1" applyFill="1" applyBorder="1" applyAlignment="1">
      <alignment horizontal="center" vertical="center" wrapText="1"/>
    </xf>
    <xf numFmtId="0" fontId="32" fillId="40" borderId="2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2" fillId="40" borderId="28" xfId="0" applyFont="1" applyFill="1" applyBorder="1" applyAlignment="1">
      <alignment horizontal="center" vertical="center" wrapText="1"/>
    </xf>
    <xf numFmtId="0" fontId="32" fillId="40" borderId="54" xfId="0" applyFont="1" applyFill="1" applyBorder="1" applyAlignment="1">
      <alignment horizontal="center" vertical="center" wrapText="1"/>
    </xf>
    <xf numFmtId="0" fontId="9" fillId="51" borderId="20" xfId="0" applyFont="1" applyFill="1" applyBorder="1" applyAlignment="1">
      <alignment vertical="center" wrapText="1"/>
    </xf>
    <xf numFmtId="3" fontId="39" fillId="0" borderId="16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41" borderId="38" xfId="0" applyFont="1" applyFill="1" applyBorder="1" applyAlignment="1">
      <alignment horizontal="left" vertical="top"/>
    </xf>
    <xf numFmtId="0" fontId="7" fillId="41" borderId="24" xfId="0" applyFont="1" applyFill="1" applyBorder="1" applyAlignment="1">
      <alignment horizontal="left" vertical="top"/>
    </xf>
    <xf numFmtId="0" fontId="9" fillId="35" borderId="16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/>
    </xf>
    <xf numFmtId="3" fontId="5" fillId="0" borderId="37" xfId="0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33" borderId="38" xfId="0" applyFont="1" applyFill="1" applyBorder="1" applyAlignment="1" quotePrefix="1">
      <alignment horizontal="left" vertical="top" indent="1"/>
    </xf>
    <xf numFmtId="0" fontId="7" fillId="41" borderId="38" xfId="0" applyFont="1" applyFill="1" applyBorder="1" applyAlignment="1">
      <alignment horizontal="left" vertical="top" wrapText="1"/>
    </xf>
    <xf numFmtId="0" fontId="7" fillId="41" borderId="24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top" indent="1"/>
    </xf>
    <xf numFmtId="0" fontId="7" fillId="33" borderId="24" xfId="0" applyFont="1" applyFill="1" applyBorder="1" applyAlignment="1">
      <alignment horizontal="left" vertical="top" indent="1"/>
    </xf>
    <xf numFmtId="0" fontId="7" fillId="40" borderId="31" xfId="0" applyFont="1" applyFill="1" applyBorder="1" applyAlignment="1">
      <alignment horizontal="left" vertical="center" wrapText="1"/>
    </xf>
    <xf numFmtId="0" fontId="7" fillId="40" borderId="46" xfId="0" applyFont="1" applyFill="1" applyBorder="1" applyAlignment="1">
      <alignment horizontal="left" vertical="center" wrapText="1"/>
    </xf>
    <xf numFmtId="0" fontId="7" fillId="40" borderId="48" xfId="0" applyFont="1" applyFill="1" applyBorder="1" applyAlignment="1">
      <alignment horizontal="left" vertical="center" wrapText="1"/>
    </xf>
    <xf numFmtId="0" fontId="7" fillId="40" borderId="29" xfId="0" applyFont="1" applyFill="1" applyBorder="1" applyAlignment="1">
      <alignment vertical="center" wrapText="1"/>
    </xf>
    <xf numFmtId="0" fontId="7" fillId="40" borderId="38" xfId="0" applyFont="1" applyFill="1" applyBorder="1" applyAlignment="1">
      <alignment vertical="center" wrapText="1"/>
    </xf>
    <xf numFmtId="0" fontId="7" fillId="40" borderId="24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41" borderId="46" xfId="0" applyFont="1" applyFill="1" applyBorder="1" applyAlignment="1">
      <alignment horizontal="left" vertical="top" wrapText="1"/>
    </xf>
    <xf numFmtId="0" fontId="7" fillId="41" borderId="48" xfId="0" applyFont="1" applyFill="1" applyBorder="1" applyAlignment="1">
      <alignment horizontal="left" vertical="top" wrapText="1"/>
    </xf>
    <xf numFmtId="0" fontId="9" fillId="38" borderId="16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 vertical="center"/>
    </xf>
    <xf numFmtId="0" fontId="9" fillId="38" borderId="20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41" borderId="54" xfId="0" applyFont="1" applyFill="1" applyBorder="1" applyAlignment="1">
      <alignment horizontal="left" vertical="top"/>
    </xf>
    <xf numFmtId="0" fontId="7" fillId="41" borderId="55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2" fillId="40" borderId="13" xfId="0" applyFont="1" applyFill="1" applyBorder="1" applyAlignment="1">
      <alignment horizontal="center" vertical="center"/>
    </xf>
    <xf numFmtId="0" fontId="32" fillId="40" borderId="15" xfId="0" applyFont="1" applyFill="1" applyBorder="1" applyAlignment="1">
      <alignment horizontal="center" vertical="center"/>
    </xf>
    <xf numFmtId="0" fontId="32" fillId="4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2" fillId="41" borderId="37" xfId="0" applyFont="1" applyFill="1" applyBorder="1" applyAlignment="1">
      <alignment horizontal="center" vertical="center" wrapText="1"/>
    </xf>
    <xf numFmtId="0" fontId="32" fillId="41" borderId="49" xfId="0" applyFont="1" applyFill="1" applyBorder="1" applyAlignment="1">
      <alignment horizontal="center" vertical="center" wrapText="1"/>
    </xf>
    <xf numFmtId="0" fontId="32" fillId="41" borderId="66" xfId="0" applyFont="1" applyFill="1" applyBorder="1" applyAlignment="1">
      <alignment horizontal="center" vertical="center" wrapText="1"/>
    </xf>
    <xf numFmtId="0" fontId="32" fillId="41" borderId="6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9" fillId="39" borderId="16" xfId="0" applyFont="1" applyFill="1" applyBorder="1" applyAlignment="1">
      <alignment horizontal="left" vertical="center"/>
    </xf>
    <xf numFmtId="0" fontId="9" fillId="39" borderId="19" xfId="0" applyFont="1" applyFill="1" applyBorder="1" applyAlignment="1">
      <alignment horizontal="left" vertical="center"/>
    </xf>
    <xf numFmtId="0" fontId="9" fillId="39" borderId="20" xfId="0" applyFont="1" applyFill="1" applyBorder="1" applyAlignment="1">
      <alignment horizontal="left" vertical="center"/>
    </xf>
    <xf numFmtId="0" fontId="9" fillId="50" borderId="68" xfId="0" applyFont="1" applyFill="1" applyBorder="1" applyAlignment="1">
      <alignment horizontal="left" vertical="center" wrapText="1"/>
    </xf>
    <xf numFmtId="0" fontId="0" fillId="47" borderId="69" xfId="0" applyFill="1" applyBorder="1" applyAlignment="1">
      <alignment horizontal="left" vertical="center" wrapText="1"/>
    </xf>
    <xf numFmtId="0" fontId="0" fillId="47" borderId="70" xfId="0" applyFill="1" applyBorder="1" applyAlignment="1">
      <alignment horizontal="left" vertical="center" wrapText="1"/>
    </xf>
    <xf numFmtId="0" fontId="9" fillId="51" borderId="71" xfId="0" applyFont="1" applyFill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9" fillId="34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7" fillId="46" borderId="16" xfId="0" applyFont="1" applyFill="1" applyBorder="1" applyAlignment="1">
      <alignment horizontal="left" vertical="center" wrapText="1"/>
    </xf>
    <xf numFmtId="0" fontId="37" fillId="46" borderId="19" xfId="0" applyFont="1" applyFill="1" applyBorder="1" applyAlignment="1">
      <alignment horizontal="left" vertical="center" wrapText="1"/>
    </xf>
    <xf numFmtId="0" fontId="37" fillId="46" borderId="20" xfId="0" applyFont="1" applyFill="1" applyBorder="1" applyAlignment="1">
      <alignment horizontal="left" vertical="center" wrapText="1"/>
    </xf>
    <xf numFmtId="0" fontId="5" fillId="45" borderId="16" xfId="0" applyFont="1" applyFill="1" applyBorder="1" applyAlignment="1">
      <alignment horizontal="left" vertical="center" wrapText="1"/>
    </xf>
    <xf numFmtId="0" fontId="5" fillId="45" borderId="19" xfId="0" applyFont="1" applyFill="1" applyBorder="1" applyAlignment="1">
      <alignment horizontal="left" vertical="center" wrapText="1"/>
    </xf>
    <xf numFmtId="0" fontId="5" fillId="45" borderId="20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32" fillId="0" borderId="55" xfId="0" applyFont="1" applyFill="1" applyBorder="1" applyAlignment="1">
      <alignment horizontal="left" vertical="center" wrapText="1"/>
    </xf>
    <xf numFmtId="0" fontId="9" fillId="16" borderId="16" xfId="0" applyFont="1" applyFill="1" applyBorder="1" applyAlignment="1">
      <alignment horizontal="left" vertical="center" wrapText="1"/>
    </xf>
    <xf numFmtId="0" fontId="9" fillId="16" borderId="19" xfId="0" applyFont="1" applyFill="1" applyBorder="1" applyAlignment="1">
      <alignment horizontal="left" vertical="center" wrapText="1"/>
    </xf>
    <xf numFmtId="0" fontId="9" fillId="16" borderId="20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37" fillId="4" borderId="16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32" fillId="0" borderId="3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 wrapText="1"/>
    </xf>
    <xf numFmtId="0" fontId="32" fillId="0" borderId="46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5" fillId="45" borderId="16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2" fillId="0" borderId="1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40" borderId="16" xfId="0" applyFont="1" applyFill="1" applyBorder="1" applyAlignment="1">
      <alignment horizontal="center" vertical="center" wrapText="1"/>
    </xf>
    <xf numFmtId="0" fontId="32" fillId="40" borderId="19" xfId="0" applyFont="1" applyFill="1" applyBorder="1" applyAlignment="1">
      <alignment horizontal="center" vertical="center" wrapText="1"/>
    </xf>
    <xf numFmtId="0" fontId="32" fillId="4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4" fillId="33" borderId="28" xfId="0" applyFont="1" applyFill="1" applyBorder="1" applyAlignment="1" quotePrefix="1">
      <alignment horizontal="left" vertical="center" wrapText="1" indent="1"/>
    </xf>
    <xf numFmtId="0" fontId="4" fillId="33" borderId="54" xfId="0" applyFont="1" applyFill="1" applyBorder="1" applyAlignment="1" quotePrefix="1">
      <alignment horizontal="left" vertical="center" wrapText="1" indent="1"/>
    </xf>
    <xf numFmtId="0" fontId="4" fillId="33" borderId="55" xfId="0" applyFont="1" applyFill="1" applyBorder="1" applyAlignment="1" quotePrefix="1">
      <alignment horizontal="left" vertical="center" wrapText="1" indent="1"/>
    </xf>
    <xf numFmtId="0" fontId="5" fillId="38" borderId="16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2" fillId="40" borderId="18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" fillId="33" borderId="31" xfId="0" applyFont="1" applyFill="1" applyBorder="1" applyAlignment="1" quotePrefix="1">
      <alignment horizontal="left" vertical="center" wrapText="1" indent="1"/>
    </xf>
    <xf numFmtId="0" fontId="4" fillId="33" borderId="46" xfId="0" applyFont="1" applyFill="1" applyBorder="1" applyAlignment="1" quotePrefix="1">
      <alignment horizontal="left" vertical="center" wrapText="1" indent="1"/>
    </xf>
    <xf numFmtId="0" fontId="4" fillId="33" borderId="48" xfId="0" applyFont="1" applyFill="1" applyBorder="1" applyAlignment="1" quotePrefix="1">
      <alignment horizontal="left" vertical="center" wrapText="1" inden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33" borderId="66" xfId="0" applyFont="1" applyFill="1" applyBorder="1" applyAlignment="1" quotePrefix="1">
      <alignment horizontal="left" vertical="center" wrapText="1" indent="1"/>
    </xf>
    <xf numFmtId="0" fontId="4" fillId="33" borderId="74" xfId="0" applyFont="1" applyFill="1" applyBorder="1" applyAlignment="1" quotePrefix="1">
      <alignment horizontal="left" vertical="center" wrapText="1" indent="1"/>
    </xf>
    <xf numFmtId="0" fontId="4" fillId="33" borderId="67" xfId="0" applyFont="1" applyFill="1" applyBorder="1" applyAlignment="1" quotePrefix="1">
      <alignment horizontal="left" vertical="center" wrapText="1" indent="1"/>
    </xf>
    <xf numFmtId="0" fontId="4" fillId="33" borderId="29" xfId="0" applyFont="1" applyFill="1" applyBorder="1" applyAlignment="1" quotePrefix="1">
      <alignment horizontal="left" vertical="center" wrapText="1" indent="1"/>
    </xf>
    <xf numFmtId="0" fontId="4" fillId="33" borderId="38" xfId="0" applyFont="1" applyFill="1" applyBorder="1" applyAlignment="1" quotePrefix="1">
      <alignment horizontal="left" vertical="center" wrapText="1" indent="1"/>
    </xf>
    <xf numFmtId="0" fontId="4" fillId="33" borderId="24" xfId="0" applyFont="1" applyFill="1" applyBorder="1" applyAlignment="1" quotePrefix="1">
      <alignment horizontal="left" vertical="center" wrapText="1" indent="1"/>
    </xf>
    <xf numFmtId="0" fontId="3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37" fillId="4" borderId="16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37" fillId="16" borderId="16" xfId="0" applyFont="1" applyFill="1" applyBorder="1" applyAlignment="1">
      <alignment horizontal="left" vertical="center"/>
    </xf>
    <xf numFmtId="0" fontId="10" fillId="16" borderId="19" xfId="0" applyFont="1" applyFill="1" applyBorder="1" applyAlignment="1">
      <alignment horizontal="left" vertical="center"/>
    </xf>
    <xf numFmtId="0" fontId="10" fillId="16" borderId="20" xfId="0" applyFont="1" applyFill="1" applyBorder="1" applyAlignment="1">
      <alignment horizontal="left" vertical="center"/>
    </xf>
    <xf numFmtId="0" fontId="32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showZeros="0" tabSelected="1" zoomScalePageLayoutView="0" workbookViewId="0" topLeftCell="A1">
      <selection activeCell="L132" sqref="L132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0.375" style="0" customWidth="1"/>
    <col min="13" max="13" width="7.25390625" style="0" customWidth="1"/>
    <col min="14" max="14" width="10.12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125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230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231</v>
      </c>
      <c r="K4" s="4"/>
      <c r="L4" s="4"/>
      <c r="M4" s="3"/>
      <c r="N4" s="3"/>
      <c r="O4" s="3"/>
    </row>
    <row r="5" spans="1:15" s="2" customFormat="1" ht="6" customHeight="1">
      <c r="A5" s="165"/>
      <c r="B5" s="165"/>
      <c r="C5" s="165"/>
      <c r="D5" s="165"/>
      <c r="E5" s="165"/>
      <c r="F5" s="165"/>
      <c r="G5" s="165"/>
      <c r="H5" s="165"/>
      <c r="I5" s="165"/>
      <c r="J5" s="4"/>
      <c r="K5" s="4"/>
      <c r="L5" s="4"/>
      <c r="M5" s="165"/>
      <c r="N5" s="165"/>
      <c r="O5" s="165"/>
    </row>
    <row r="6" spans="1:15" s="2" customFormat="1" ht="17.25" customHeight="1">
      <c r="A6" s="440" t="s">
        <v>131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3"/>
      <c r="N6" s="3"/>
      <c r="O6" s="3"/>
    </row>
    <row r="7" spans="1:15" ht="2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4.25" customHeight="1">
      <c r="A8" s="372" t="s">
        <v>50</v>
      </c>
      <c r="B8" s="373"/>
      <c r="C8" s="374"/>
      <c r="D8" s="375" t="s">
        <v>64</v>
      </c>
      <c r="E8" s="375"/>
      <c r="F8" s="375"/>
      <c r="G8" s="375"/>
      <c r="H8" s="376"/>
      <c r="I8" s="379" t="s">
        <v>65</v>
      </c>
      <c r="J8" s="379"/>
      <c r="K8" s="379" t="s">
        <v>66</v>
      </c>
      <c r="L8" s="379"/>
      <c r="M8" s="3"/>
      <c r="N8" s="3"/>
      <c r="O8" s="3"/>
    </row>
    <row r="9" spans="1:15" ht="14.25" customHeight="1">
      <c r="A9" s="68" t="s">
        <v>24</v>
      </c>
      <c r="B9" s="68" t="s">
        <v>51</v>
      </c>
      <c r="C9" s="68" t="s">
        <v>52</v>
      </c>
      <c r="D9" s="377"/>
      <c r="E9" s="377"/>
      <c r="F9" s="377"/>
      <c r="G9" s="377"/>
      <c r="H9" s="378"/>
      <c r="I9" s="141" t="s">
        <v>53</v>
      </c>
      <c r="J9" s="141" t="s">
        <v>54</v>
      </c>
      <c r="K9" s="141" t="s">
        <v>53</v>
      </c>
      <c r="L9" s="141" t="s">
        <v>54</v>
      </c>
      <c r="M9" s="3"/>
      <c r="N9" s="3"/>
      <c r="O9" s="3"/>
    </row>
    <row r="10" spans="1:15" ht="18.75" customHeight="1">
      <c r="A10" s="139" t="s">
        <v>1</v>
      </c>
      <c r="B10" s="140"/>
      <c r="C10" s="140"/>
      <c r="D10" s="401" t="s">
        <v>173</v>
      </c>
      <c r="E10" s="402"/>
      <c r="F10" s="402"/>
      <c r="G10" s="402"/>
      <c r="H10" s="443"/>
      <c r="I10" s="61"/>
      <c r="J10" s="61">
        <f>J11</f>
        <v>16752</v>
      </c>
      <c r="K10" s="61"/>
      <c r="L10" s="61">
        <f>L11</f>
        <v>60000</v>
      </c>
      <c r="M10" s="279"/>
      <c r="N10" s="279"/>
      <c r="O10" s="279"/>
    </row>
    <row r="11" spans="1:15" ht="17.25" customHeight="1">
      <c r="A11" s="136"/>
      <c r="B11" s="137" t="s">
        <v>135</v>
      </c>
      <c r="C11" s="136"/>
      <c r="D11" s="389" t="s">
        <v>174</v>
      </c>
      <c r="E11" s="390"/>
      <c r="F11" s="390"/>
      <c r="G11" s="390"/>
      <c r="H11" s="432"/>
      <c r="I11" s="12"/>
      <c r="J11" s="12">
        <f>J12</f>
        <v>16752</v>
      </c>
      <c r="K11" s="12"/>
      <c r="L11" s="12">
        <f>L12</f>
        <v>60000</v>
      </c>
      <c r="M11" s="279"/>
      <c r="N11" s="279"/>
      <c r="O11" s="279"/>
    </row>
    <row r="12" spans="1:15" ht="15.75" customHeight="1">
      <c r="A12" s="261"/>
      <c r="B12" s="258"/>
      <c r="C12" s="190">
        <v>6050</v>
      </c>
      <c r="D12" s="366" t="s">
        <v>134</v>
      </c>
      <c r="E12" s="367"/>
      <c r="F12" s="367"/>
      <c r="G12" s="367"/>
      <c r="H12" s="368"/>
      <c r="I12" s="191"/>
      <c r="J12" s="164">
        <v>16752</v>
      </c>
      <c r="K12" s="164"/>
      <c r="L12" s="164">
        <v>60000</v>
      </c>
      <c r="M12" s="279"/>
      <c r="N12" s="279"/>
      <c r="O12" s="279"/>
    </row>
    <row r="13" spans="1:15" ht="19.5" customHeight="1">
      <c r="A13" s="139">
        <v>600</v>
      </c>
      <c r="B13" s="140"/>
      <c r="C13" s="140"/>
      <c r="D13" s="401" t="s">
        <v>129</v>
      </c>
      <c r="E13" s="402"/>
      <c r="F13" s="402"/>
      <c r="G13" s="402"/>
      <c r="H13" s="443"/>
      <c r="I13" s="61">
        <f>I14</f>
        <v>8400</v>
      </c>
      <c r="J13" s="61">
        <f>J14+J19</f>
        <v>425900</v>
      </c>
      <c r="K13" s="61"/>
      <c r="L13" s="61">
        <f>L19+L14</f>
        <v>34590</v>
      </c>
      <c r="M13" s="194"/>
      <c r="N13" s="194"/>
      <c r="O13" s="194"/>
    </row>
    <row r="14" spans="1:15" ht="16.5" customHeight="1">
      <c r="A14" s="136"/>
      <c r="B14" s="137">
        <v>60014</v>
      </c>
      <c r="C14" s="136"/>
      <c r="D14" s="389" t="s">
        <v>163</v>
      </c>
      <c r="E14" s="390"/>
      <c r="F14" s="390"/>
      <c r="G14" s="390"/>
      <c r="H14" s="432"/>
      <c r="I14" s="12">
        <f>I15</f>
        <v>8400</v>
      </c>
      <c r="J14" s="12">
        <f>J17+J15+J16</f>
        <v>260000</v>
      </c>
      <c r="K14" s="12"/>
      <c r="L14" s="12">
        <f>L18</f>
        <v>5000</v>
      </c>
      <c r="M14" s="272"/>
      <c r="N14" s="272"/>
      <c r="O14" s="272"/>
    </row>
    <row r="15" spans="1:15" ht="27" customHeight="1">
      <c r="A15" s="261"/>
      <c r="B15" s="258"/>
      <c r="C15" s="190">
        <v>2710</v>
      </c>
      <c r="D15" s="366" t="s">
        <v>184</v>
      </c>
      <c r="E15" s="367"/>
      <c r="F15" s="367"/>
      <c r="G15" s="367"/>
      <c r="H15" s="368"/>
      <c r="I15" s="191">
        <v>8400</v>
      </c>
      <c r="J15" s="164"/>
      <c r="K15" s="164"/>
      <c r="L15" s="164"/>
      <c r="M15" s="280"/>
      <c r="N15" s="280"/>
      <c r="O15" s="280"/>
    </row>
    <row r="16" spans="1:15" ht="16.5" customHeight="1">
      <c r="A16" s="261"/>
      <c r="B16" s="258"/>
      <c r="C16" s="190">
        <v>6050</v>
      </c>
      <c r="D16" s="366" t="s">
        <v>134</v>
      </c>
      <c r="E16" s="391"/>
      <c r="F16" s="391"/>
      <c r="G16" s="391"/>
      <c r="H16" s="392"/>
      <c r="I16" s="191"/>
      <c r="J16" s="164">
        <v>60000</v>
      </c>
      <c r="K16" s="164"/>
      <c r="L16" s="164"/>
      <c r="M16" s="281"/>
      <c r="N16" s="281"/>
      <c r="O16" s="281"/>
    </row>
    <row r="17" spans="1:15" ht="27" customHeight="1">
      <c r="A17" s="261"/>
      <c r="B17" s="258"/>
      <c r="C17" s="159">
        <v>6300</v>
      </c>
      <c r="D17" s="366" t="s">
        <v>208</v>
      </c>
      <c r="E17" s="367"/>
      <c r="F17" s="367"/>
      <c r="G17" s="367"/>
      <c r="H17" s="368"/>
      <c r="I17" s="268"/>
      <c r="J17" s="147">
        <v>200000</v>
      </c>
      <c r="K17" s="147"/>
      <c r="L17" s="147"/>
      <c r="M17" s="272"/>
      <c r="N17" s="272"/>
      <c r="O17" s="272"/>
    </row>
    <row r="18" spans="1:15" ht="39.75" customHeight="1">
      <c r="A18" s="261"/>
      <c r="B18" s="258"/>
      <c r="C18" s="211">
        <v>6300</v>
      </c>
      <c r="D18" s="509" t="s">
        <v>227</v>
      </c>
      <c r="E18" s="510"/>
      <c r="F18" s="510"/>
      <c r="G18" s="510"/>
      <c r="H18" s="511"/>
      <c r="I18" s="229"/>
      <c r="J18" s="192"/>
      <c r="K18" s="192"/>
      <c r="L18" s="192">
        <v>5000</v>
      </c>
      <c r="M18" s="281"/>
      <c r="N18" s="281"/>
      <c r="O18" s="281"/>
    </row>
    <row r="19" spans="1:15" ht="12.75" customHeight="1">
      <c r="A19" s="136"/>
      <c r="B19" s="137">
        <v>60016</v>
      </c>
      <c r="C19" s="136"/>
      <c r="D19" s="389" t="s">
        <v>126</v>
      </c>
      <c r="E19" s="390"/>
      <c r="F19" s="390"/>
      <c r="G19" s="390"/>
      <c r="H19" s="432"/>
      <c r="I19" s="12"/>
      <c r="J19" s="12">
        <f>J20+J21</f>
        <v>165900</v>
      </c>
      <c r="K19" s="12"/>
      <c r="L19" s="12">
        <f>L20+L22+L21</f>
        <v>29590</v>
      </c>
      <c r="M19" s="196"/>
      <c r="N19" s="196"/>
      <c r="O19" s="196"/>
    </row>
    <row r="20" spans="1:15" ht="14.25" customHeight="1">
      <c r="A20" s="138"/>
      <c r="B20" s="64"/>
      <c r="C20" s="190">
        <v>6050</v>
      </c>
      <c r="D20" s="366" t="s">
        <v>166</v>
      </c>
      <c r="E20" s="367"/>
      <c r="F20" s="367"/>
      <c r="G20" s="367"/>
      <c r="H20" s="368"/>
      <c r="I20" s="191"/>
      <c r="J20" s="164">
        <v>147900</v>
      </c>
      <c r="K20" s="164"/>
      <c r="L20" s="164">
        <v>15990</v>
      </c>
      <c r="M20" s="197"/>
      <c r="N20" s="197"/>
      <c r="O20" s="197"/>
    </row>
    <row r="21" spans="1:15" ht="14.25" customHeight="1">
      <c r="A21" s="261"/>
      <c r="B21" s="258"/>
      <c r="C21" s="190">
        <v>6050</v>
      </c>
      <c r="D21" s="366" t="s">
        <v>134</v>
      </c>
      <c r="E21" s="367"/>
      <c r="F21" s="367"/>
      <c r="G21" s="367"/>
      <c r="H21" s="368"/>
      <c r="I21" s="191"/>
      <c r="J21" s="164">
        <v>18000</v>
      </c>
      <c r="K21" s="164"/>
      <c r="L21" s="164">
        <v>6600</v>
      </c>
      <c r="M21" s="358"/>
      <c r="N21" s="358"/>
      <c r="O21" s="358"/>
    </row>
    <row r="22" spans="1:15" ht="15" customHeight="1">
      <c r="A22" s="261"/>
      <c r="B22" s="258"/>
      <c r="C22" s="190">
        <v>6060</v>
      </c>
      <c r="D22" s="366" t="s">
        <v>175</v>
      </c>
      <c r="E22" s="367"/>
      <c r="F22" s="367"/>
      <c r="G22" s="367"/>
      <c r="H22" s="368"/>
      <c r="I22" s="191"/>
      <c r="J22" s="164"/>
      <c r="K22" s="164"/>
      <c r="L22" s="164">
        <v>7000</v>
      </c>
      <c r="M22" s="267"/>
      <c r="N22" s="267"/>
      <c r="O22" s="267"/>
    </row>
    <row r="23" spans="1:15" ht="15" customHeight="1">
      <c r="A23" s="139">
        <v>700</v>
      </c>
      <c r="B23" s="140"/>
      <c r="C23" s="218"/>
      <c r="D23" s="396" t="s">
        <v>112</v>
      </c>
      <c r="E23" s="397"/>
      <c r="F23" s="397"/>
      <c r="G23" s="397"/>
      <c r="H23" s="398"/>
      <c r="I23" s="219">
        <f>I24</f>
        <v>0</v>
      </c>
      <c r="J23" s="61"/>
      <c r="K23" s="61">
        <f>K24</f>
        <v>1309000</v>
      </c>
      <c r="L23" s="61">
        <f>L24</f>
        <v>269000</v>
      </c>
      <c r="M23" s="217"/>
      <c r="N23" s="217"/>
      <c r="O23" s="217"/>
    </row>
    <row r="24" spans="1:15" ht="15" customHeight="1">
      <c r="A24" s="136"/>
      <c r="B24" s="137">
        <v>70005</v>
      </c>
      <c r="C24" s="220"/>
      <c r="D24" s="386" t="s">
        <v>113</v>
      </c>
      <c r="E24" s="399"/>
      <c r="F24" s="399"/>
      <c r="G24" s="399"/>
      <c r="H24" s="400"/>
      <c r="I24" s="221">
        <f>SUM(I26:I26)</f>
        <v>0</v>
      </c>
      <c r="J24" s="221">
        <f>SUM(J26:J26)</f>
        <v>0</v>
      </c>
      <c r="K24" s="221">
        <f>K25</f>
        <v>1309000</v>
      </c>
      <c r="L24" s="221">
        <f>SUM(L26:L26)</f>
        <v>269000</v>
      </c>
      <c r="M24" s="217"/>
      <c r="N24" s="217"/>
      <c r="O24" s="217"/>
    </row>
    <row r="25" spans="1:15" ht="16.5" customHeight="1">
      <c r="A25" s="261"/>
      <c r="B25" s="258"/>
      <c r="C25" s="190">
        <v>4590</v>
      </c>
      <c r="D25" s="366" t="s">
        <v>215</v>
      </c>
      <c r="E25" s="391"/>
      <c r="F25" s="391"/>
      <c r="G25" s="391"/>
      <c r="H25" s="392"/>
      <c r="I25" s="191"/>
      <c r="J25" s="164"/>
      <c r="K25" s="164">
        <v>1309000</v>
      </c>
      <c r="L25" s="164"/>
      <c r="M25" s="356"/>
      <c r="N25" s="356"/>
      <c r="O25" s="356"/>
    </row>
    <row r="26" spans="1:15" ht="15" customHeight="1">
      <c r="A26" s="138"/>
      <c r="B26" s="64"/>
      <c r="C26" s="159">
        <v>6060</v>
      </c>
      <c r="D26" s="366" t="s">
        <v>148</v>
      </c>
      <c r="E26" s="367"/>
      <c r="F26" s="367"/>
      <c r="G26" s="367"/>
      <c r="H26" s="368"/>
      <c r="I26" s="193"/>
      <c r="J26" s="147"/>
      <c r="K26" s="147"/>
      <c r="L26" s="147">
        <v>269000</v>
      </c>
      <c r="M26" s="228"/>
      <c r="N26" s="228"/>
      <c r="O26" s="228"/>
    </row>
    <row r="27" spans="1:15" ht="15.75" customHeight="1">
      <c r="A27" s="139">
        <v>750</v>
      </c>
      <c r="B27" s="140"/>
      <c r="C27" s="218"/>
      <c r="D27" s="396" t="s">
        <v>159</v>
      </c>
      <c r="E27" s="397"/>
      <c r="F27" s="397"/>
      <c r="G27" s="397"/>
      <c r="H27" s="398"/>
      <c r="I27" s="219">
        <f>I28</f>
        <v>6048</v>
      </c>
      <c r="J27" s="61">
        <f>J28</f>
        <v>0</v>
      </c>
      <c r="K27" s="61">
        <f>K32+K30</f>
        <v>54127</v>
      </c>
      <c r="L27" s="61">
        <f>L28</f>
        <v>0</v>
      </c>
      <c r="M27" s="265"/>
      <c r="N27" s="265"/>
      <c r="O27" s="265"/>
    </row>
    <row r="28" spans="1:15" ht="15.75" customHeight="1">
      <c r="A28" s="136"/>
      <c r="B28" s="137">
        <v>75020</v>
      </c>
      <c r="C28" s="220"/>
      <c r="D28" s="386" t="s">
        <v>185</v>
      </c>
      <c r="E28" s="399"/>
      <c r="F28" s="399"/>
      <c r="G28" s="399"/>
      <c r="H28" s="400"/>
      <c r="I28" s="221">
        <f>I29</f>
        <v>6048</v>
      </c>
      <c r="J28" s="221">
        <f>SUM(J29:J44)</f>
        <v>0</v>
      </c>
      <c r="K28" s="221">
        <f>SUM(K29:K29)</f>
        <v>0</v>
      </c>
      <c r="L28" s="221">
        <f>SUM(L29:L44)</f>
        <v>0</v>
      </c>
      <c r="M28" s="265"/>
      <c r="N28" s="265"/>
      <c r="O28" s="265"/>
    </row>
    <row r="29" spans="1:15" ht="24" customHeight="1">
      <c r="A29" s="261"/>
      <c r="B29" s="258"/>
      <c r="C29" s="159">
        <v>2710</v>
      </c>
      <c r="D29" s="380" t="s">
        <v>184</v>
      </c>
      <c r="E29" s="381"/>
      <c r="F29" s="381"/>
      <c r="G29" s="381"/>
      <c r="H29" s="382"/>
      <c r="I29" s="193">
        <v>6048</v>
      </c>
      <c r="J29" s="147"/>
      <c r="K29" s="147"/>
      <c r="L29" s="147"/>
      <c r="M29" s="265"/>
      <c r="N29" s="265"/>
      <c r="O29" s="265"/>
    </row>
    <row r="30" spans="1:15" ht="17.25" customHeight="1">
      <c r="A30" s="136"/>
      <c r="B30" s="137">
        <v>75022</v>
      </c>
      <c r="C30" s="220"/>
      <c r="D30" s="386" t="s">
        <v>221</v>
      </c>
      <c r="E30" s="387"/>
      <c r="F30" s="387"/>
      <c r="G30" s="387"/>
      <c r="H30" s="388"/>
      <c r="I30" s="221"/>
      <c r="J30" s="221"/>
      <c r="K30" s="221">
        <f>SUM(K31:K31)</f>
        <v>42327</v>
      </c>
      <c r="L30" s="221"/>
      <c r="M30" s="364"/>
      <c r="N30" s="364"/>
      <c r="O30" s="364"/>
    </row>
    <row r="31" spans="1:15" ht="15.75" customHeight="1">
      <c r="A31" s="224"/>
      <c r="B31" s="338"/>
      <c r="C31" s="100">
        <v>4300</v>
      </c>
      <c r="D31" s="369" t="s">
        <v>155</v>
      </c>
      <c r="E31" s="370"/>
      <c r="F31" s="370"/>
      <c r="G31" s="370"/>
      <c r="H31" s="371"/>
      <c r="I31" s="192"/>
      <c r="J31" s="192"/>
      <c r="K31" s="192">
        <v>42327</v>
      </c>
      <c r="L31" s="192"/>
      <c r="M31" s="364"/>
      <c r="N31" s="364"/>
      <c r="O31" s="364"/>
    </row>
    <row r="32" spans="1:15" ht="19.5" customHeight="1">
      <c r="A32" s="136"/>
      <c r="B32" s="137">
        <v>75075</v>
      </c>
      <c r="C32" s="220"/>
      <c r="D32" s="386" t="s">
        <v>193</v>
      </c>
      <c r="E32" s="387"/>
      <c r="F32" s="387"/>
      <c r="G32" s="387"/>
      <c r="H32" s="388"/>
      <c r="I32" s="221"/>
      <c r="J32" s="221"/>
      <c r="K32" s="221">
        <f>SUM(K33:K33)</f>
        <v>11800</v>
      </c>
      <c r="L32" s="221"/>
      <c r="M32" s="318"/>
      <c r="N32" s="318"/>
      <c r="O32" s="318"/>
    </row>
    <row r="33" spans="1:15" ht="18.75" customHeight="1">
      <c r="A33" s="224"/>
      <c r="B33" s="260"/>
      <c r="C33" s="100">
        <v>4300</v>
      </c>
      <c r="D33" s="369" t="s">
        <v>155</v>
      </c>
      <c r="E33" s="370"/>
      <c r="F33" s="370"/>
      <c r="G33" s="370"/>
      <c r="H33" s="371"/>
      <c r="I33" s="192"/>
      <c r="J33" s="192"/>
      <c r="K33" s="192">
        <v>11800</v>
      </c>
      <c r="L33" s="192"/>
      <c r="M33" s="318"/>
      <c r="N33" s="318"/>
      <c r="O33" s="318"/>
    </row>
    <row r="34" spans="1:15" ht="17.25" customHeight="1">
      <c r="A34" s="324"/>
      <c r="B34" s="324"/>
      <c r="C34" s="317"/>
      <c r="D34" s="325"/>
      <c r="E34" s="326"/>
      <c r="F34" s="326"/>
      <c r="G34" s="326"/>
      <c r="H34" s="326"/>
      <c r="I34" s="327"/>
      <c r="J34" s="327"/>
      <c r="K34" s="327"/>
      <c r="L34" s="327"/>
      <c r="M34" s="318"/>
      <c r="N34" s="318"/>
      <c r="O34" s="318"/>
    </row>
    <row r="35" spans="1:15" ht="6.75" customHeight="1">
      <c r="A35" s="322"/>
      <c r="B35" s="322"/>
      <c r="C35" s="328"/>
      <c r="D35" s="329"/>
      <c r="E35" s="323"/>
      <c r="F35" s="323"/>
      <c r="G35" s="323"/>
      <c r="H35" s="323"/>
      <c r="I35" s="330"/>
      <c r="J35" s="330"/>
      <c r="K35" s="330"/>
      <c r="L35" s="330"/>
      <c r="M35" s="318"/>
      <c r="N35" s="318"/>
      <c r="O35" s="318"/>
    </row>
    <row r="36" spans="1:15" ht="6.75" customHeight="1">
      <c r="A36" s="322"/>
      <c r="B36" s="322"/>
      <c r="C36" s="328"/>
      <c r="D36" s="329"/>
      <c r="E36" s="323"/>
      <c r="F36" s="323"/>
      <c r="G36" s="323"/>
      <c r="H36" s="323"/>
      <c r="I36" s="330"/>
      <c r="J36" s="330"/>
      <c r="K36" s="330"/>
      <c r="L36" s="330"/>
      <c r="M36" s="318"/>
      <c r="N36" s="318"/>
      <c r="O36" s="318"/>
    </row>
    <row r="37" spans="1:15" ht="9" customHeight="1">
      <c r="A37" s="322"/>
      <c r="B37" s="322"/>
      <c r="C37" s="328"/>
      <c r="D37" s="329"/>
      <c r="E37" s="323"/>
      <c r="F37" s="323"/>
      <c r="G37" s="323"/>
      <c r="H37" s="323"/>
      <c r="I37" s="330"/>
      <c r="J37" s="330"/>
      <c r="K37" s="330"/>
      <c r="L37" s="330"/>
      <c r="M37" s="318"/>
      <c r="N37" s="318"/>
      <c r="O37" s="318"/>
    </row>
    <row r="38" spans="1:15" ht="5.25" customHeight="1">
      <c r="A38" s="322"/>
      <c r="B38" s="322"/>
      <c r="C38" s="328"/>
      <c r="D38" s="329"/>
      <c r="E38" s="323"/>
      <c r="F38" s="323"/>
      <c r="G38" s="323"/>
      <c r="H38" s="323"/>
      <c r="I38" s="330"/>
      <c r="J38" s="330"/>
      <c r="K38" s="330"/>
      <c r="L38" s="330"/>
      <c r="M38" s="318"/>
      <c r="N38" s="318"/>
      <c r="O38" s="318"/>
    </row>
    <row r="39" spans="1:15" ht="18.75" customHeight="1">
      <c r="A39" s="372" t="s">
        <v>50</v>
      </c>
      <c r="B39" s="373"/>
      <c r="C39" s="374"/>
      <c r="D39" s="375" t="s">
        <v>64</v>
      </c>
      <c r="E39" s="375"/>
      <c r="F39" s="375"/>
      <c r="G39" s="375"/>
      <c r="H39" s="376"/>
      <c r="I39" s="379" t="s">
        <v>65</v>
      </c>
      <c r="J39" s="379"/>
      <c r="K39" s="379" t="s">
        <v>66</v>
      </c>
      <c r="L39" s="379"/>
      <c r="M39" s="318"/>
      <c r="N39" s="318"/>
      <c r="O39" s="318"/>
    </row>
    <row r="40" spans="1:15" ht="18.75" customHeight="1">
      <c r="A40" s="316" t="s">
        <v>24</v>
      </c>
      <c r="B40" s="316" t="s">
        <v>51</v>
      </c>
      <c r="C40" s="316" t="s">
        <v>52</v>
      </c>
      <c r="D40" s="377"/>
      <c r="E40" s="377"/>
      <c r="F40" s="377"/>
      <c r="G40" s="377"/>
      <c r="H40" s="378"/>
      <c r="I40" s="141" t="s">
        <v>53</v>
      </c>
      <c r="J40" s="141" t="s">
        <v>54</v>
      </c>
      <c r="K40" s="141" t="s">
        <v>53</v>
      </c>
      <c r="L40" s="141" t="s">
        <v>54</v>
      </c>
      <c r="M40" s="318"/>
      <c r="N40" s="318"/>
      <c r="O40" s="318"/>
    </row>
    <row r="41" spans="1:15" ht="28.5" customHeight="1">
      <c r="A41" s="139">
        <v>751</v>
      </c>
      <c r="B41" s="140"/>
      <c r="C41" s="140"/>
      <c r="D41" s="518" t="s">
        <v>149</v>
      </c>
      <c r="E41" s="519"/>
      <c r="F41" s="519"/>
      <c r="G41" s="519"/>
      <c r="H41" s="520"/>
      <c r="I41" s="61">
        <f>I42</f>
        <v>23227</v>
      </c>
      <c r="J41" s="61"/>
      <c r="K41" s="61">
        <f>K42</f>
        <v>23227</v>
      </c>
      <c r="L41" s="61">
        <f>L46</f>
        <v>0</v>
      </c>
      <c r="M41" s="225"/>
      <c r="N41" s="225"/>
      <c r="O41" s="225"/>
    </row>
    <row r="42" spans="1:15" ht="17.25" customHeight="1">
      <c r="A42" s="136"/>
      <c r="B42" s="137">
        <v>75107</v>
      </c>
      <c r="C42" s="136"/>
      <c r="D42" s="521" t="s">
        <v>150</v>
      </c>
      <c r="E42" s="522"/>
      <c r="F42" s="522"/>
      <c r="G42" s="522"/>
      <c r="H42" s="523"/>
      <c r="I42" s="12">
        <f>SUM(I43:I47)</f>
        <v>23227</v>
      </c>
      <c r="J42" s="12"/>
      <c r="K42" s="12">
        <f>SUM(K43:K47)</f>
        <v>23227</v>
      </c>
      <c r="L42" s="12"/>
      <c r="M42" s="225"/>
      <c r="N42" s="225"/>
      <c r="O42" s="225"/>
    </row>
    <row r="43" spans="1:15" ht="15" customHeight="1">
      <c r="A43" s="261"/>
      <c r="B43" s="258"/>
      <c r="C43" s="99">
        <v>4110</v>
      </c>
      <c r="D43" s="383" t="s">
        <v>153</v>
      </c>
      <c r="E43" s="384"/>
      <c r="F43" s="384"/>
      <c r="G43" s="384"/>
      <c r="H43" s="385"/>
      <c r="I43" s="147"/>
      <c r="J43" s="147"/>
      <c r="K43" s="147">
        <v>2486</v>
      </c>
      <c r="L43" s="147"/>
      <c r="M43" s="225"/>
      <c r="N43" s="225"/>
      <c r="O43" s="225"/>
    </row>
    <row r="44" spans="1:15" ht="15" customHeight="1">
      <c r="A44" s="261"/>
      <c r="B44" s="258"/>
      <c r="C44" s="99">
        <v>4120</v>
      </c>
      <c r="D44" s="366" t="s">
        <v>137</v>
      </c>
      <c r="E44" s="367"/>
      <c r="F44" s="367"/>
      <c r="G44" s="367"/>
      <c r="H44" s="367"/>
      <c r="I44" s="147">
        <v>1372</v>
      </c>
      <c r="J44" s="147"/>
      <c r="K44" s="147"/>
      <c r="L44" s="147"/>
      <c r="M44" s="228"/>
      <c r="N44" s="228"/>
      <c r="O44" s="228"/>
    </row>
    <row r="45" spans="1:15" ht="15" customHeight="1">
      <c r="A45" s="261"/>
      <c r="B45" s="258"/>
      <c r="C45" s="99">
        <v>4170</v>
      </c>
      <c r="D45" s="383" t="s">
        <v>202</v>
      </c>
      <c r="E45" s="384"/>
      <c r="F45" s="384"/>
      <c r="G45" s="384"/>
      <c r="H45" s="385"/>
      <c r="I45" s="147"/>
      <c r="J45" s="147"/>
      <c r="K45" s="147">
        <v>20741</v>
      </c>
      <c r="L45" s="147"/>
      <c r="M45" s="228"/>
      <c r="N45" s="228"/>
      <c r="O45" s="228"/>
    </row>
    <row r="46" spans="1:15" ht="15" customHeight="1">
      <c r="A46" s="261"/>
      <c r="B46" s="258"/>
      <c r="C46" s="99">
        <v>4210</v>
      </c>
      <c r="D46" s="383" t="s">
        <v>203</v>
      </c>
      <c r="E46" s="384"/>
      <c r="F46" s="384"/>
      <c r="G46" s="384"/>
      <c r="H46" s="385"/>
      <c r="I46" s="147">
        <v>7195</v>
      </c>
      <c r="J46" s="147"/>
      <c r="K46" s="147"/>
      <c r="L46" s="147"/>
      <c r="M46" s="225"/>
      <c r="N46" s="225"/>
      <c r="O46" s="225"/>
    </row>
    <row r="47" spans="1:15" ht="15" customHeight="1">
      <c r="A47" s="224"/>
      <c r="B47" s="260"/>
      <c r="C47" s="100">
        <v>4300</v>
      </c>
      <c r="D47" s="369" t="s">
        <v>204</v>
      </c>
      <c r="E47" s="370"/>
      <c r="F47" s="370"/>
      <c r="G47" s="370"/>
      <c r="H47" s="371"/>
      <c r="I47" s="192">
        <v>14660</v>
      </c>
      <c r="J47" s="192"/>
      <c r="K47" s="192"/>
      <c r="L47" s="192"/>
      <c r="M47" s="225"/>
      <c r="N47" s="225"/>
      <c r="O47" s="225"/>
    </row>
    <row r="48" spans="1:15" ht="27.75" customHeight="1">
      <c r="A48" s="308">
        <v>754</v>
      </c>
      <c r="B48" s="309"/>
      <c r="C48" s="310"/>
      <c r="D48" s="515" t="s">
        <v>164</v>
      </c>
      <c r="E48" s="516"/>
      <c r="F48" s="516"/>
      <c r="G48" s="516"/>
      <c r="H48" s="517"/>
      <c r="I48" s="311"/>
      <c r="J48" s="312"/>
      <c r="K48" s="312">
        <f>K49+K51</f>
        <v>40000</v>
      </c>
      <c r="L48" s="312"/>
      <c r="M48" s="266"/>
      <c r="N48" s="266"/>
      <c r="O48" s="266"/>
    </row>
    <row r="49" spans="1:15" ht="15" customHeight="1">
      <c r="A49" s="136"/>
      <c r="B49" s="137">
        <v>75404</v>
      </c>
      <c r="C49" s="220"/>
      <c r="D49" s="386" t="s">
        <v>186</v>
      </c>
      <c r="E49" s="387"/>
      <c r="F49" s="387"/>
      <c r="G49" s="387"/>
      <c r="H49" s="388"/>
      <c r="I49" s="221"/>
      <c r="J49" s="221"/>
      <c r="K49" s="221">
        <f>SUM(K50:K50)</f>
        <v>15000</v>
      </c>
      <c r="L49" s="221"/>
      <c r="M49" s="266"/>
      <c r="N49" s="266"/>
      <c r="O49" s="266"/>
    </row>
    <row r="50" spans="1:15" ht="15" customHeight="1">
      <c r="A50" s="339"/>
      <c r="B50" s="337"/>
      <c r="C50" s="99">
        <v>4210</v>
      </c>
      <c r="D50" s="366" t="s">
        <v>136</v>
      </c>
      <c r="E50" s="391"/>
      <c r="F50" s="391"/>
      <c r="G50" s="391"/>
      <c r="H50" s="392"/>
      <c r="I50" s="147"/>
      <c r="J50" s="147"/>
      <c r="K50" s="147">
        <v>15000</v>
      </c>
      <c r="L50" s="147"/>
      <c r="M50" s="266"/>
      <c r="N50" s="266"/>
      <c r="O50" s="266"/>
    </row>
    <row r="51" spans="1:15" ht="15" customHeight="1">
      <c r="A51" s="313"/>
      <c r="B51" s="313">
        <v>75412</v>
      </c>
      <c r="C51" s="314"/>
      <c r="D51" s="403" t="s">
        <v>165</v>
      </c>
      <c r="E51" s="404"/>
      <c r="F51" s="404"/>
      <c r="G51" s="404"/>
      <c r="H51" s="405"/>
      <c r="I51" s="315"/>
      <c r="J51" s="315"/>
      <c r="K51" s="315">
        <f>SUM(K52:K53)</f>
        <v>25000</v>
      </c>
      <c r="L51" s="315"/>
      <c r="M51" s="266"/>
      <c r="N51" s="266"/>
      <c r="O51" s="266"/>
    </row>
    <row r="52" spans="1:15" ht="16.5" customHeight="1">
      <c r="A52" s="337"/>
      <c r="B52" s="337"/>
      <c r="C52" s="99">
        <v>3020</v>
      </c>
      <c r="D52" s="383" t="s">
        <v>220</v>
      </c>
      <c r="E52" s="384"/>
      <c r="F52" s="384"/>
      <c r="G52" s="384"/>
      <c r="H52" s="385"/>
      <c r="I52" s="147"/>
      <c r="J52" s="147"/>
      <c r="K52" s="147">
        <v>20000</v>
      </c>
      <c r="L52" s="147"/>
      <c r="M52" s="266"/>
      <c r="N52" s="266"/>
      <c r="O52" s="266"/>
    </row>
    <row r="53" spans="1:15" ht="15" customHeight="1">
      <c r="A53" s="338"/>
      <c r="B53" s="338"/>
      <c r="C53" s="100">
        <v>4210</v>
      </c>
      <c r="D53" s="369" t="s">
        <v>154</v>
      </c>
      <c r="E53" s="370"/>
      <c r="F53" s="370"/>
      <c r="G53" s="370"/>
      <c r="H53" s="371"/>
      <c r="I53" s="192"/>
      <c r="J53" s="192"/>
      <c r="K53" s="192">
        <v>5000</v>
      </c>
      <c r="L53" s="192"/>
      <c r="M53" s="358"/>
      <c r="N53" s="358"/>
      <c r="O53" s="358"/>
    </row>
    <row r="54" spans="1:15" ht="18" customHeight="1">
      <c r="A54" s="139">
        <v>801</v>
      </c>
      <c r="B54" s="140"/>
      <c r="C54" s="140"/>
      <c r="D54" s="401" t="s">
        <v>127</v>
      </c>
      <c r="E54" s="402"/>
      <c r="F54" s="402"/>
      <c r="G54" s="402"/>
      <c r="H54" s="402"/>
      <c r="I54" s="61"/>
      <c r="J54" s="61">
        <f>J55</f>
        <v>30000</v>
      </c>
      <c r="K54" s="61">
        <f>K55+K63+K65</f>
        <v>1577553</v>
      </c>
      <c r="L54" s="61"/>
      <c r="M54" s="194"/>
      <c r="N54" s="194"/>
      <c r="O54" s="194"/>
    </row>
    <row r="55" spans="1:15" ht="15.75" customHeight="1">
      <c r="A55" s="136"/>
      <c r="B55" s="137">
        <v>80101</v>
      </c>
      <c r="C55" s="136"/>
      <c r="D55" s="389" t="s">
        <v>128</v>
      </c>
      <c r="E55" s="390"/>
      <c r="F55" s="390"/>
      <c r="G55" s="390"/>
      <c r="H55" s="390"/>
      <c r="I55" s="12">
        <f>SUM(I56:I61)</f>
        <v>0</v>
      </c>
      <c r="J55" s="12">
        <f>J62</f>
        <v>30000</v>
      </c>
      <c r="K55" s="12">
        <f>SUM(K56:K61)</f>
        <v>1441491</v>
      </c>
      <c r="L55" s="12">
        <f>SUM(L58:L61)</f>
        <v>0</v>
      </c>
      <c r="M55" s="194"/>
      <c r="N55" s="194"/>
      <c r="O55" s="194"/>
    </row>
    <row r="56" spans="1:15" ht="15.75" customHeight="1">
      <c r="A56" s="259"/>
      <c r="B56" s="259"/>
      <c r="C56" s="159">
        <v>4010</v>
      </c>
      <c r="D56" s="366" t="s">
        <v>190</v>
      </c>
      <c r="E56" s="367"/>
      <c r="F56" s="367"/>
      <c r="G56" s="367"/>
      <c r="H56" s="368"/>
      <c r="I56" s="193"/>
      <c r="J56" s="147"/>
      <c r="K56" s="147">
        <v>80000</v>
      </c>
      <c r="L56" s="147"/>
      <c r="M56" s="270"/>
      <c r="N56" s="270"/>
      <c r="O56" s="270"/>
    </row>
    <row r="57" spans="1:15" ht="15.75" customHeight="1">
      <c r="A57" s="261"/>
      <c r="B57" s="258"/>
      <c r="C57" s="190">
        <v>4210</v>
      </c>
      <c r="D57" s="366" t="s">
        <v>136</v>
      </c>
      <c r="E57" s="391"/>
      <c r="F57" s="391"/>
      <c r="G57" s="391"/>
      <c r="H57" s="392"/>
      <c r="I57" s="193"/>
      <c r="J57" s="147"/>
      <c r="K57" s="147">
        <v>650000</v>
      </c>
      <c r="L57" s="147"/>
      <c r="M57" s="318"/>
      <c r="N57" s="318"/>
      <c r="O57" s="318"/>
    </row>
    <row r="58" spans="1:15" ht="15" customHeight="1">
      <c r="A58" s="138"/>
      <c r="B58" s="64"/>
      <c r="C58" s="159">
        <v>4240</v>
      </c>
      <c r="D58" s="366" t="s">
        <v>146</v>
      </c>
      <c r="E58" s="391"/>
      <c r="F58" s="391"/>
      <c r="G58" s="391"/>
      <c r="H58" s="392"/>
      <c r="I58" s="193"/>
      <c r="J58" s="147"/>
      <c r="K58" s="147">
        <v>500000</v>
      </c>
      <c r="L58" s="147"/>
      <c r="M58" s="222"/>
      <c r="N58" s="222"/>
      <c r="O58" s="222"/>
    </row>
    <row r="59" spans="1:15" ht="15" customHeight="1">
      <c r="A59" s="261"/>
      <c r="B59" s="258"/>
      <c r="C59" s="159">
        <v>4240</v>
      </c>
      <c r="D59" s="366" t="s">
        <v>187</v>
      </c>
      <c r="E59" s="391"/>
      <c r="F59" s="391"/>
      <c r="G59" s="391"/>
      <c r="H59" s="392"/>
      <c r="I59" s="193"/>
      <c r="J59" s="147"/>
      <c r="K59" s="147">
        <v>111491</v>
      </c>
      <c r="L59" s="147"/>
      <c r="M59" s="281"/>
      <c r="N59" s="281"/>
      <c r="O59" s="281"/>
    </row>
    <row r="60" spans="1:15" ht="15" customHeight="1">
      <c r="A60" s="261"/>
      <c r="B60" s="258"/>
      <c r="C60" s="159">
        <v>4260</v>
      </c>
      <c r="D60" s="366" t="s">
        <v>147</v>
      </c>
      <c r="E60" s="391"/>
      <c r="F60" s="391"/>
      <c r="G60" s="391"/>
      <c r="H60" s="392"/>
      <c r="I60" s="193"/>
      <c r="J60" s="147"/>
      <c r="K60" s="147">
        <v>50000</v>
      </c>
      <c r="L60" s="147"/>
      <c r="M60" s="318"/>
      <c r="N60" s="318"/>
      <c r="O60" s="318"/>
    </row>
    <row r="61" spans="1:15" ht="14.25" customHeight="1">
      <c r="A61" s="261"/>
      <c r="B61" s="258"/>
      <c r="C61" s="159">
        <v>4270</v>
      </c>
      <c r="D61" s="366" t="s">
        <v>198</v>
      </c>
      <c r="E61" s="391"/>
      <c r="F61" s="391"/>
      <c r="G61" s="391"/>
      <c r="H61" s="392"/>
      <c r="I61" s="193"/>
      <c r="J61" s="147"/>
      <c r="K61" s="147">
        <v>50000</v>
      </c>
      <c r="L61" s="147"/>
      <c r="M61" s="222"/>
      <c r="N61" s="222"/>
      <c r="O61" s="222"/>
    </row>
    <row r="62" spans="1:15" ht="14.25" customHeight="1">
      <c r="A62" s="261"/>
      <c r="B62" s="258"/>
      <c r="C62" s="190">
        <v>6050</v>
      </c>
      <c r="D62" s="366" t="s">
        <v>166</v>
      </c>
      <c r="E62" s="367"/>
      <c r="F62" s="367"/>
      <c r="G62" s="367"/>
      <c r="H62" s="368"/>
      <c r="I62" s="191"/>
      <c r="J62" s="164">
        <v>30000</v>
      </c>
      <c r="K62" s="164"/>
      <c r="L62" s="164"/>
      <c r="M62" s="336"/>
      <c r="N62" s="336"/>
      <c r="O62" s="336"/>
    </row>
    <row r="63" spans="1:15" ht="17.25" customHeight="1">
      <c r="A63" s="136"/>
      <c r="B63" s="137">
        <v>80110</v>
      </c>
      <c r="C63" s="12"/>
      <c r="D63" s="393" t="s">
        <v>188</v>
      </c>
      <c r="E63" s="394"/>
      <c r="F63" s="394"/>
      <c r="G63" s="394"/>
      <c r="H63" s="395"/>
      <c r="I63" s="12">
        <f>SUM(I64:I64)</f>
        <v>0</v>
      </c>
      <c r="J63" s="12"/>
      <c r="K63" s="12">
        <f>K64</f>
        <v>76062</v>
      </c>
      <c r="L63" s="12"/>
      <c r="M63" s="195"/>
      <c r="N63" s="195"/>
      <c r="O63" s="195"/>
    </row>
    <row r="64" spans="1:15" ht="16.5" customHeight="1">
      <c r="A64" s="212"/>
      <c r="B64" s="212"/>
      <c r="C64" s="190">
        <v>4240</v>
      </c>
      <c r="D64" s="437" t="s">
        <v>187</v>
      </c>
      <c r="E64" s="438"/>
      <c r="F64" s="438"/>
      <c r="G64" s="438"/>
      <c r="H64" s="439"/>
      <c r="I64" s="223"/>
      <c r="J64" s="164"/>
      <c r="K64" s="164">
        <v>76062</v>
      </c>
      <c r="L64" s="164"/>
      <c r="M64" s="214"/>
      <c r="N64" s="214"/>
      <c r="O64" s="214"/>
    </row>
    <row r="65" spans="1:15" ht="18" customHeight="1">
      <c r="A65" s="136"/>
      <c r="B65" s="137">
        <v>80148</v>
      </c>
      <c r="C65" s="12"/>
      <c r="D65" s="393" t="s">
        <v>207</v>
      </c>
      <c r="E65" s="394"/>
      <c r="F65" s="394"/>
      <c r="G65" s="394"/>
      <c r="H65" s="395"/>
      <c r="I65" s="12">
        <f>SUM(I66:I66)</f>
        <v>0</v>
      </c>
      <c r="J65" s="12"/>
      <c r="K65" s="12">
        <f>K66</f>
        <v>60000</v>
      </c>
      <c r="L65" s="12"/>
      <c r="M65" s="318"/>
      <c r="N65" s="318"/>
      <c r="O65" s="318"/>
    </row>
    <row r="66" spans="1:15" ht="18" customHeight="1">
      <c r="A66" s="259"/>
      <c r="B66" s="259"/>
      <c r="C66" s="190">
        <v>4010</v>
      </c>
      <c r="D66" s="366" t="s">
        <v>190</v>
      </c>
      <c r="E66" s="367"/>
      <c r="F66" s="367"/>
      <c r="G66" s="367"/>
      <c r="H66" s="368"/>
      <c r="I66" s="223"/>
      <c r="J66" s="164"/>
      <c r="K66" s="164">
        <v>60000</v>
      </c>
      <c r="L66" s="164"/>
      <c r="M66" s="318"/>
      <c r="N66" s="318"/>
      <c r="O66" s="318"/>
    </row>
    <row r="67" spans="1:15" ht="15" customHeight="1">
      <c r="A67" s="139">
        <v>852</v>
      </c>
      <c r="B67" s="140"/>
      <c r="C67" s="140"/>
      <c r="D67" s="401" t="s">
        <v>170</v>
      </c>
      <c r="E67" s="402"/>
      <c r="F67" s="402"/>
      <c r="G67" s="402"/>
      <c r="H67" s="402"/>
      <c r="I67" s="61">
        <f>I68+I75+I80</f>
        <v>41498</v>
      </c>
      <c r="J67" s="61"/>
      <c r="K67" s="61">
        <f>K68+K75+K80+K84</f>
        <v>58598</v>
      </c>
      <c r="L67" s="61"/>
      <c r="M67" s="7"/>
      <c r="N67" s="271"/>
      <c r="O67" s="271"/>
    </row>
    <row r="68" spans="1:15" ht="39" customHeight="1">
      <c r="A68" s="136"/>
      <c r="B68" s="137">
        <v>85212</v>
      </c>
      <c r="C68" s="136"/>
      <c r="D68" s="389" t="s">
        <v>209</v>
      </c>
      <c r="E68" s="390"/>
      <c r="F68" s="390"/>
      <c r="G68" s="390"/>
      <c r="H68" s="390"/>
      <c r="I68" s="12">
        <f>I70</f>
        <v>4770</v>
      </c>
      <c r="J68" s="12"/>
      <c r="K68" s="12">
        <f>K69</f>
        <v>4770</v>
      </c>
      <c r="L68" s="12"/>
      <c r="M68" s="7"/>
      <c r="N68" s="356"/>
      <c r="O68" s="356"/>
    </row>
    <row r="69" spans="1:15" ht="15" customHeight="1">
      <c r="A69" s="261"/>
      <c r="B69" s="258"/>
      <c r="C69" s="297">
        <v>4110</v>
      </c>
      <c r="D69" s="366" t="s">
        <v>211</v>
      </c>
      <c r="E69" s="391"/>
      <c r="F69" s="391"/>
      <c r="G69" s="391"/>
      <c r="H69" s="392"/>
      <c r="I69" s="298"/>
      <c r="J69" s="299"/>
      <c r="K69" s="299">
        <v>4770</v>
      </c>
      <c r="L69" s="299"/>
      <c r="M69" s="7"/>
      <c r="N69" s="356"/>
      <c r="O69" s="356"/>
    </row>
    <row r="70" spans="1:15" ht="15" customHeight="1">
      <c r="A70" s="261"/>
      <c r="B70" s="258"/>
      <c r="C70" s="319">
        <v>4210</v>
      </c>
      <c r="D70" s="437" t="s">
        <v>210</v>
      </c>
      <c r="E70" s="438"/>
      <c r="F70" s="438"/>
      <c r="G70" s="438"/>
      <c r="H70" s="439"/>
      <c r="I70" s="320">
        <v>4770</v>
      </c>
      <c r="J70" s="321"/>
      <c r="K70" s="321"/>
      <c r="L70" s="321"/>
      <c r="M70" s="7"/>
      <c r="N70" s="356"/>
      <c r="O70" s="356"/>
    </row>
    <row r="71" spans="1:15" ht="15" customHeight="1">
      <c r="A71" s="324"/>
      <c r="B71" s="324"/>
      <c r="C71" s="331"/>
      <c r="D71" s="332"/>
      <c r="E71" s="333"/>
      <c r="F71" s="333"/>
      <c r="G71" s="333"/>
      <c r="H71" s="333"/>
      <c r="I71" s="334"/>
      <c r="J71" s="327"/>
      <c r="K71" s="327"/>
      <c r="L71" s="327"/>
      <c r="M71" s="7"/>
      <c r="N71" s="356"/>
      <c r="O71" s="356"/>
    </row>
    <row r="72" spans="1:15" ht="9.75" customHeight="1">
      <c r="A72" s="322"/>
      <c r="B72" s="322"/>
      <c r="C72" s="360"/>
      <c r="D72" s="361"/>
      <c r="E72" s="362"/>
      <c r="F72" s="362"/>
      <c r="G72" s="362"/>
      <c r="H72" s="362"/>
      <c r="I72" s="363"/>
      <c r="J72" s="330"/>
      <c r="K72" s="330"/>
      <c r="L72" s="330"/>
      <c r="M72" s="7"/>
      <c r="N72" s="358"/>
      <c r="O72" s="358"/>
    </row>
    <row r="73" spans="1:15" ht="15" customHeight="1">
      <c r="A73" s="372" t="s">
        <v>50</v>
      </c>
      <c r="B73" s="373"/>
      <c r="C73" s="374"/>
      <c r="D73" s="375" t="s">
        <v>64</v>
      </c>
      <c r="E73" s="375"/>
      <c r="F73" s="375"/>
      <c r="G73" s="375"/>
      <c r="H73" s="376"/>
      <c r="I73" s="379" t="s">
        <v>65</v>
      </c>
      <c r="J73" s="379"/>
      <c r="K73" s="379" t="s">
        <v>66</v>
      </c>
      <c r="L73" s="379"/>
      <c r="M73" s="7"/>
      <c r="N73" s="356"/>
      <c r="O73" s="356"/>
    </row>
    <row r="74" spans="1:15" ht="15" customHeight="1">
      <c r="A74" s="357" t="s">
        <v>24</v>
      </c>
      <c r="B74" s="357" t="s">
        <v>51</v>
      </c>
      <c r="C74" s="357" t="s">
        <v>52</v>
      </c>
      <c r="D74" s="377"/>
      <c r="E74" s="377"/>
      <c r="F74" s="377"/>
      <c r="G74" s="377"/>
      <c r="H74" s="378"/>
      <c r="I74" s="141" t="s">
        <v>53</v>
      </c>
      <c r="J74" s="141" t="s">
        <v>54</v>
      </c>
      <c r="K74" s="141" t="s">
        <v>53</v>
      </c>
      <c r="L74" s="141" t="s">
        <v>54</v>
      </c>
      <c r="M74" s="7"/>
      <c r="N74" s="356"/>
      <c r="O74" s="356"/>
    </row>
    <row r="75" spans="1:15" ht="16.5" customHeight="1">
      <c r="A75" s="136"/>
      <c r="B75" s="137">
        <v>85219</v>
      </c>
      <c r="C75" s="136"/>
      <c r="D75" s="389" t="s">
        <v>212</v>
      </c>
      <c r="E75" s="390"/>
      <c r="F75" s="390"/>
      <c r="G75" s="390"/>
      <c r="H75" s="390"/>
      <c r="I75" s="12">
        <f>I77+I78</f>
        <v>36728</v>
      </c>
      <c r="J75" s="12"/>
      <c r="K75" s="12">
        <f>K76+K78+K79</f>
        <v>36728</v>
      </c>
      <c r="L75" s="12"/>
      <c r="M75" s="7"/>
      <c r="N75" s="356"/>
      <c r="O75" s="356"/>
    </row>
    <row r="76" spans="1:15" ht="15" customHeight="1">
      <c r="A76" s="261"/>
      <c r="B76" s="258"/>
      <c r="C76" s="159">
        <v>4170</v>
      </c>
      <c r="D76" s="366" t="s">
        <v>214</v>
      </c>
      <c r="E76" s="367"/>
      <c r="F76" s="367"/>
      <c r="G76" s="367"/>
      <c r="H76" s="368"/>
      <c r="I76" s="193"/>
      <c r="J76" s="147"/>
      <c r="K76" s="147">
        <v>35000</v>
      </c>
      <c r="L76" s="147"/>
      <c r="M76" s="7"/>
      <c r="N76" s="356"/>
      <c r="O76" s="356"/>
    </row>
    <row r="77" spans="1:15" ht="15" customHeight="1">
      <c r="A77" s="261"/>
      <c r="B77" s="258"/>
      <c r="C77" s="159">
        <v>4210</v>
      </c>
      <c r="D77" s="366" t="s">
        <v>136</v>
      </c>
      <c r="E77" s="391"/>
      <c r="F77" s="391"/>
      <c r="G77" s="391"/>
      <c r="H77" s="392"/>
      <c r="I77" s="193">
        <v>10000</v>
      </c>
      <c r="J77" s="147"/>
      <c r="K77" s="147"/>
      <c r="L77" s="147"/>
      <c r="M77" s="7"/>
      <c r="N77" s="356"/>
      <c r="O77" s="356"/>
    </row>
    <row r="78" spans="1:15" ht="15" customHeight="1">
      <c r="A78" s="261"/>
      <c r="B78" s="258"/>
      <c r="C78" s="159">
        <v>4300</v>
      </c>
      <c r="D78" s="383" t="s">
        <v>155</v>
      </c>
      <c r="E78" s="384"/>
      <c r="F78" s="384"/>
      <c r="G78" s="384"/>
      <c r="H78" s="385"/>
      <c r="I78" s="193">
        <v>26728</v>
      </c>
      <c r="J78" s="147"/>
      <c r="K78" s="147"/>
      <c r="L78" s="147"/>
      <c r="M78" s="7"/>
      <c r="N78" s="356"/>
      <c r="O78" s="356"/>
    </row>
    <row r="79" spans="1:15" ht="15" customHeight="1">
      <c r="A79" s="261"/>
      <c r="B79" s="258"/>
      <c r="C79" s="211">
        <v>4480</v>
      </c>
      <c r="D79" s="509" t="s">
        <v>213</v>
      </c>
      <c r="E79" s="510"/>
      <c r="F79" s="510"/>
      <c r="G79" s="510"/>
      <c r="H79" s="511"/>
      <c r="I79" s="359"/>
      <c r="J79" s="192"/>
      <c r="K79" s="192">
        <v>1728</v>
      </c>
      <c r="L79" s="192"/>
      <c r="M79" s="7"/>
      <c r="N79" s="356"/>
      <c r="O79" s="356"/>
    </row>
    <row r="80" spans="1:15" ht="15" customHeight="1">
      <c r="A80" s="136"/>
      <c r="B80" s="137">
        <v>85295</v>
      </c>
      <c r="C80" s="136"/>
      <c r="D80" s="389" t="s">
        <v>225</v>
      </c>
      <c r="E80" s="390"/>
      <c r="F80" s="390"/>
      <c r="G80" s="390"/>
      <c r="H80" s="390"/>
      <c r="I80" s="12"/>
      <c r="J80" s="12"/>
      <c r="K80" s="12">
        <f>K81+K82+K83</f>
        <v>100</v>
      </c>
      <c r="L80" s="12"/>
      <c r="M80" s="7"/>
      <c r="N80" s="271"/>
      <c r="O80" s="271"/>
    </row>
    <row r="81" spans="1:15" ht="15" customHeight="1">
      <c r="A81" s="261"/>
      <c r="B81" s="258"/>
      <c r="C81" s="159">
        <v>4010</v>
      </c>
      <c r="D81" s="366" t="s">
        <v>190</v>
      </c>
      <c r="E81" s="367"/>
      <c r="F81" s="367"/>
      <c r="G81" s="367"/>
      <c r="H81" s="368"/>
      <c r="I81" s="193"/>
      <c r="J81" s="147"/>
      <c r="K81" s="147">
        <v>84</v>
      </c>
      <c r="L81" s="147"/>
      <c r="M81" s="7"/>
      <c r="N81" s="271"/>
      <c r="O81" s="271"/>
    </row>
    <row r="82" spans="1:15" ht="15" customHeight="1">
      <c r="A82" s="261"/>
      <c r="B82" s="258"/>
      <c r="C82" s="297">
        <v>4110</v>
      </c>
      <c r="D82" s="366" t="s">
        <v>153</v>
      </c>
      <c r="E82" s="391"/>
      <c r="F82" s="391"/>
      <c r="G82" s="391"/>
      <c r="H82" s="392"/>
      <c r="I82" s="298"/>
      <c r="J82" s="299"/>
      <c r="K82" s="299">
        <v>14</v>
      </c>
      <c r="L82" s="299"/>
      <c r="M82" s="7"/>
      <c r="N82" s="283"/>
      <c r="O82" s="283"/>
    </row>
    <row r="83" spans="1:15" ht="15" customHeight="1">
      <c r="A83" s="261"/>
      <c r="B83" s="258"/>
      <c r="C83" s="319">
        <v>4120</v>
      </c>
      <c r="D83" s="437" t="str">
        <f>$D$44</f>
        <v>Składki na Fundusz Pracy</v>
      </c>
      <c r="E83" s="438"/>
      <c r="F83" s="438"/>
      <c r="G83" s="438"/>
      <c r="H83" s="439"/>
      <c r="I83" s="320"/>
      <c r="J83" s="321"/>
      <c r="K83" s="321">
        <v>2</v>
      </c>
      <c r="L83" s="321"/>
      <c r="M83" s="7"/>
      <c r="N83" s="283"/>
      <c r="O83" s="283"/>
    </row>
    <row r="84" spans="1:15" ht="15" customHeight="1">
      <c r="A84" s="136"/>
      <c r="B84" s="137">
        <v>85295</v>
      </c>
      <c r="C84" s="136"/>
      <c r="D84" s="389" t="s">
        <v>189</v>
      </c>
      <c r="E84" s="390"/>
      <c r="F84" s="390"/>
      <c r="G84" s="390"/>
      <c r="H84" s="390"/>
      <c r="I84" s="12"/>
      <c r="J84" s="12"/>
      <c r="K84" s="12">
        <f>K85</f>
        <v>17000</v>
      </c>
      <c r="L84" s="12"/>
      <c r="M84" s="7"/>
      <c r="N84" s="365"/>
      <c r="O84" s="365"/>
    </row>
    <row r="85" spans="1:15" ht="15" customHeight="1">
      <c r="A85" s="261"/>
      <c r="B85" s="258"/>
      <c r="C85" s="159">
        <v>3110</v>
      </c>
      <c r="D85" s="366" t="s">
        <v>226</v>
      </c>
      <c r="E85" s="367"/>
      <c r="F85" s="367"/>
      <c r="G85" s="367"/>
      <c r="H85" s="368"/>
      <c r="I85" s="193"/>
      <c r="J85" s="147"/>
      <c r="K85" s="147">
        <v>17000</v>
      </c>
      <c r="L85" s="147"/>
      <c r="M85" s="7"/>
      <c r="N85" s="365"/>
      <c r="O85" s="365"/>
    </row>
    <row r="86" spans="1:15" ht="18" customHeight="1">
      <c r="A86" s="139">
        <v>900</v>
      </c>
      <c r="B86" s="140"/>
      <c r="C86" s="140"/>
      <c r="D86" s="401" t="s">
        <v>141</v>
      </c>
      <c r="E86" s="402"/>
      <c r="F86" s="402"/>
      <c r="G86" s="402"/>
      <c r="H86" s="402"/>
      <c r="I86" s="61"/>
      <c r="J86" s="61"/>
      <c r="K86" s="61">
        <f>K91+K89+K87</f>
        <v>910000</v>
      </c>
      <c r="L86" s="61"/>
      <c r="M86" s="214"/>
      <c r="N86" s="214"/>
      <c r="O86" s="214"/>
    </row>
    <row r="87" spans="1:15" ht="15.75" customHeight="1">
      <c r="A87" s="136"/>
      <c r="B87" s="137">
        <v>90001</v>
      </c>
      <c r="C87" s="136"/>
      <c r="D87" s="389" t="s">
        <v>218</v>
      </c>
      <c r="E87" s="390"/>
      <c r="F87" s="390"/>
      <c r="G87" s="390"/>
      <c r="H87" s="390"/>
      <c r="I87" s="12"/>
      <c r="J87" s="12"/>
      <c r="K87" s="12">
        <f>K88</f>
        <v>150000</v>
      </c>
      <c r="L87" s="12"/>
      <c r="M87" s="356"/>
      <c r="N87" s="356"/>
      <c r="O87" s="356"/>
    </row>
    <row r="88" spans="1:15" ht="15.75" customHeight="1">
      <c r="A88" s="261"/>
      <c r="B88" s="258"/>
      <c r="C88" s="159">
        <v>4300</v>
      </c>
      <c r="D88" s="383" t="s">
        <v>155</v>
      </c>
      <c r="E88" s="384"/>
      <c r="F88" s="384"/>
      <c r="G88" s="384"/>
      <c r="H88" s="385"/>
      <c r="I88" s="193"/>
      <c r="J88" s="147"/>
      <c r="K88" s="147">
        <v>150000</v>
      </c>
      <c r="L88" s="147"/>
      <c r="M88" s="356"/>
      <c r="N88" s="356"/>
      <c r="O88" s="356"/>
    </row>
    <row r="89" spans="1:15" ht="27.75" customHeight="1">
      <c r="A89" s="136"/>
      <c r="B89" s="137">
        <v>90002</v>
      </c>
      <c r="C89" s="136"/>
      <c r="D89" s="389" t="s">
        <v>216</v>
      </c>
      <c r="E89" s="390"/>
      <c r="F89" s="390"/>
      <c r="G89" s="390"/>
      <c r="H89" s="390"/>
      <c r="I89" s="12"/>
      <c r="J89" s="12"/>
      <c r="K89" s="12">
        <f>K90</f>
        <v>10000</v>
      </c>
      <c r="L89" s="12"/>
      <c r="M89" s="318"/>
      <c r="N89" s="318"/>
      <c r="O89" s="318"/>
    </row>
    <row r="90" spans="1:15" ht="18.75" customHeight="1">
      <c r="A90" s="261"/>
      <c r="B90" s="258"/>
      <c r="C90" s="100">
        <v>4110</v>
      </c>
      <c r="D90" s="366" t="s">
        <v>217</v>
      </c>
      <c r="E90" s="391"/>
      <c r="F90" s="391"/>
      <c r="G90" s="391"/>
      <c r="H90" s="392"/>
      <c r="I90" s="193"/>
      <c r="J90" s="147"/>
      <c r="K90" s="147">
        <v>10000</v>
      </c>
      <c r="L90" s="147"/>
      <c r="M90" s="318"/>
      <c r="N90" s="318"/>
      <c r="O90" s="318"/>
    </row>
    <row r="91" spans="1:15" ht="15" customHeight="1">
      <c r="A91" s="136"/>
      <c r="B91" s="137">
        <v>90015</v>
      </c>
      <c r="C91" s="136"/>
      <c r="D91" s="389" t="s">
        <v>156</v>
      </c>
      <c r="E91" s="390"/>
      <c r="F91" s="390"/>
      <c r="G91" s="390"/>
      <c r="H91" s="390"/>
      <c r="I91" s="12"/>
      <c r="J91" s="12"/>
      <c r="K91" s="12">
        <f>K92</f>
        <v>750000</v>
      </c>
      <c r="L91" s="12"/>
      <c r="M91" s="216"/>
      <c r="N91" s="216"/>
      <c r="O91" s="216"/>
    </row>
    <row r="92" spans="1:15" ht="12.75" customHeight="1">
      <c r="A92" s="138"/>
      <c r="B92" s="64"/>
      <c r="C92" s="159">
        <v>4260</v>
      </c>
      <c r="D92" s="366" t="s">
        <v>147</v>
      </c>
      <c r="E92" s="391"/>
      <c r="F92" s="391"/>
      <c r="G92" s="391"/>
      <c r="H92" s="392"/>
      <c r="I92" s="193"/>
      <c r="J92" s="147"/>
      <c r="K92" s="147">
        <v>750000</v>
      </c>
      <c r="L92" s="147"/>
      <c r="M92" s="216"/>
      <c r="N92" s="216"/>
      <c r="O92" s="216"/>
    </row>
    <row r="93" spans="1:15" ht="18" customHeight="1">
      <c r="A93" s="139">
        <v>926</v>
      </c>
      <c r="B93" s="140"/>
      <c r="C93" s="140"/>
      <c r="D93" s="401" t="s">
        <v>144</v>
      </c>
      <c r="E93" s="402"/>
      <c r="F93" s="402"/>
      <c r="G93" s="402"/>
      <c r="H93" s="443"/>
      <c r="I93" s="61"/>
      <c r="J93" s="61"/>
      <c r="K93" s="61">
        <f>K94</f>
        <v>30000</v>
      </c>
      <c r="L93" s="61">
        <f>L94</f>
        <v>0</v>
      </c>
      <c r="M93" s="217"/>
      <c r="N93" s="217"/>
      <c r="O93" s="217"/>
    </row>
    <row r="94" spans="1:15" ht="12.75" customHeight="1">
      <c r="A94" s="136"/>
      <c r="B94" s="137">
        <v>92605</v>
      </c>
      <c r="C94" s="136"/>
      <c r="D94" s="389" t="s">
        <v>145</v>
      </c>
      <c r="E94" s="390"/>
      <c r="F94" s="390"/>
      <c r="G94" s="390"/>
      <c r="H94" s="432"/>
      <c r="I94" s="12"/>
      <c r="J94" s="12"/>
      <c r="K94" s="12">
        <f>SUM(K95:K96)</f>
        <v>30000</v>
      </c>
      <c r="L94" s="12">
        <f>SUM(L95:L95)</f>
        <v>0</v>
      </c>
      <c r="M94" s="217"/>
      <c r="N94" s="217"/>
      <c r="O94" s="217"/>
    </row>
    <row r="95" spans="1:15" ht="57" customHeight="1">
      <c r="A95" s="138"/>
      <c r="B95" s="64"/>
      <c r="C95" s="159">
        <v>2360</v>
      </c>
      <c r="D95" s="366" t="s">
        <v>219</v>
      </c>
      <c r="E95" s="391"/>
      <c r="F95" s="391"/>
      <c r="G95" s="391"/>
      <c r="H95" s="392"/>
      <c r="I95" s="268"/>
      <c r="J95" s="147"/>
      <c r="K95" s="269">
        <v>10000</v>
      </c>
      <c r="L95" s="147"/>
      <c r="M95" s="217"/>
      <c r="N95" s="217"/>
      <c r="O95" s="217"/>
    </row>
    <row r="96" spans="1:15" ht="18.75" customHeight="1">
      <c r="A96" s="224"/>
      <c r="B96" s="260"/>
      <c r="C96" s="100">
        <v>4300</v>
      </c>
      <c r="D96" s="369" t="s">
        <v>155</v>
      </c>
      <c r="E96" s="370"/>
      <c r="F96" s="370"/>
      <c r="G96" s="370"/>
      <c r="H96" s="371"/>
      <c r="I96" s="192"/>
      <c r="J96" s="192"/>
      <c r="K96" s="192">
        <v>20000</v>
      </c>
      <c r="L96" s="192"/>
      <c r="M96" s="318"/>
      <c r="N96" s="318"/>
      <c r="O96" s="318"/>
    </row>
    <row r="97" spans="1:15" ht="17.25" customHeight="1">
      <c r="A97" s="512" t="s">
        <v>67</v>
      </c>
      <c r="B97" s="513"/>
      <c r="C97" s="513"/>
      <c r="D97" s="513"/>
      <c r="E97" s="513"/>
      <c r="F97" s="513"/>
      <c r="G97" s="513"/>
      <c r="H97" s="514"/>
      <c r="I97" s="61">
        <f>I93+I86+I67+I54+I48+I41+I27+I23+I13+I10</f>
        <v>79173</v>
      </c>
      <c r="J97" s="61">
        <f>J93+J86+J67+J54+J48+J41+J27+J23+J13+J10</f>
        <v>472652</v>
      </c>
      <c r="K97" s="61">
        <f>K93+K86+K67+K54+K48+K41+K27+K23+K13+K10</f>
        <v>4002505</v>
      </c>
      <c r="L97" s="61">
        <f>L93+L86+L67+L54+L48+L41+L27+L23+L13+L10</f>
        <v>363590</v>
      </c>
      <c r="M97" s="503"/>
      <c r="N97" s="504"/>
      <c r="O97" s="176"/>
    </row>
    <row r="98" spans="1:15" ht="12.75" customHeight="1">
      <c r="A98" s="56"/>
      <c r="B98" s="56"/>
      <c r="C98" s="56"/>
      <c r="D98" s="56"/>
      <c r="E98" s="56"/>
      <c r="F98" s="56"/>
      <c r="G98" s="56"/>
      <c r="H98" s="56"/>
      <c r="I98" s="57"/>
      <c r="J98" s="57"/>
      <c r="K98" s="57"/>
      <c r="L98" s="57"/>
      <c r="M98" s="58"/>
      <c r="N98" s="59"/>
      <c r="O98" s="59"/>
    </row>
    <row r="99" spans="1:15" ht="15.75" customHeight="1">
      <c r="A99" s="56"/>
      <c r="B99" s="56"/>
      <c r="C99" s="56"/>
      <c r="D99" s="56"/>
      <c r="E99" s="56"/>
      <c r="F99" s="56"/>
      <c r="G99" s="56"/>
      <c r="H99" s="56"/>
      <c r="I99" s="57"/>
      <c r="J99" s="57"/>
      <c r="K99" s="57"/>
      <c r="L99" s="57"/>
      <c r="M99" s="58"/>
      <c r="N99" s="59"/>
      <c r="O99" s="59"/>
    </row>
    <row r="100" spans="1:15" ht="15.75" customHeight="1">
      <c r="A100" s="56"/>
      <c r="B100" s="56"/>
      <c r="C100" s="56"/>
      <c r="D100" s="56"/>
      <c r="E100" s="56"/>
      <c r="F100" s="56"/>
      <c r="G100" s="56"/>
      <c r="H100" s="56"/>
      <c r="I100" s="57"/>
      <c r="J100" s="57"/>
      <c r="K100" s="57"/>
      <c r="L100" s="57"/>
      <c r="M100" s="58"/>
      <c r="N100" s="59"/>
      <c r="O100" s="59"/>
    </row>
    <row r="101" spans="1:15" ht="15.75" customHeight="1">
      <c r="A101" s="56"/>
      <c r="B101" s="56"/>
      <c r="C101" s="56"/>
      <c r="D101" s="56"/>
      <c r="E101" s="56"/>
      <c r="F101" s="56"/>
      <c r="G101" s="56"/>
      <c r="H101" s="56"/>
      <c r="I101" s="57"/>
      <c r="J101" s="57"/>
      <c r="K101" s="57"/>
      <c r="L101" s="57"/>
      <c r="M101" s="58"/>
      <c r="N101" s="59"/>
      <c r="O101" s="59"/>
    </row>
    <row r="102" spans="1:15" ht="11.25" customHeight="1">
      <c r="A102" s="56"/>
      <c r="B102" s="56"/>
      <c r="C102" s="56"/>
      <c r="D102" s="56"/>
      <c r="E102" s="56"/>
      <c r="F102" s="56"/>
      <c r="G102" s="56"/>
      <c r="H102" s="56"/>
      <c r="I102" s="57"/>
      <c r="J102" s="57"/>
      <c r="K102" s="57"/>
      <c r="L102" s="57"/>
      <c r="M102" s="58"/>
      <c r="N102" s="59"/>
      <c r="O102" s="59"/>
    </row>
    <row r="103" spans="1:15" ht="16.5" customHeight="1">
      <c r="A103" s="56"/>
      <c r="B103" s="56"/>
      <c r="C103" s="56"/>
      <c r="D103" s="56"/>
      <c r="E103" s="56"/>
      <c r="F103" s="56"/>
      <c r="G103" s="56"/>
      <c r="H103" s="56"/>
      <c r="I103" s="57"/>
      <c r="J103" s="57"/>
      <c r="K103" s="57"/>
      <c r="L103" s="57"/>
      <c r="M103" s="58"/>
      <c r="N103" s="59"/>
      <c r="O103" s="59"/>
    </row>
    <row r="104" spans="1:15" ht="13.5" customHeight="1">
      <c r="A104" s="56"/>
      <c r="B104" s="56"/>
      <c r="C104" s="56"/>
      <c r="D104" s="56"/>
      <c r="E104" s="56"/>
      <c r="F104" s="56"/>
      <c r="G104" s="56"/>
      <c r="H104" s="56"/>
      <c r="I104" s="57"/>
      <c r="J104" s="57"/>
      <c r="K104" s="57"/>
      <c r="L104" s="57"/>
      <c r="M104" s="58"/>
      <c r="N104" s="59"/>
      <c r="O104" s="59"/>
    </row>
    <row r="105" spans="1:15" ht="15" customHeight="1">
      <c r="A105" s="56"/>
      <c r="B105" s="56"/>
      <c r="C105" s="56"/>
      <c r="D105" s="56"/>
      <c r="E105" s="56"/>
      <c r="F105" s="56"/>
      <c r="G105" s="56"/>
      <c r="H105" s="56"/>
      <c r="I105" s="57"/>
      <c r="J105" s="57"/>
      <c r="K105" s="57"/>
      <c r="L105" s="57"/>
      <c r="M105" s="58"/>
      <c r="N105" s="59"/>
      <c r="O105" s="59"/>
    </row>
    <row r="106" spans="1:15" ht="19.5" customHeight="1">
      <c r="A106" s="56"/>
      <c r="B106" s="56"/>
      <c r="C106" s="56"/>
      <c r="D106" s="56"/>
      <c r="E106" s="56"/>
      <c r="F106" s="56"/>
      <c r="G106" s="56"/>
      <c r="H106" s="56"/>
      <c r="I106" s="57"/>
      <c r="J106" s="57"/>
      <c r="K106" s="57"/>
      <c r="L106" s="57"/>
      <c r="M106" s="58"/>
      <c r="N106" s="59"/>
      <c r="O106" s="59"/>
    </row>
    <row r="107" spans="1:15" ht="7.5" customHeight="1">
      <c r="A107" s="56"/>
      <c r="B107" s="56"/>
      <c r="C107" s="56"/>
      <c r="D107" s="56"/>
      <c r="E107" s="56"/>
      <c r="F107" s="56"/>
      <c r="G107" s="56"/>
      <c r="H107" s="56"/>
      <c r="I107" s="57"/>
      <c r="J107" s="57"/>
      <c r="K107" s="57"/>
      <c r="L107" s="57"/>
      <c r="M107" s="58"/>
      <c r="N107" s="59"/>
      <c r="O107" s="59"/>
    </row>
    <row r="108" spans="1:15" ht="12.75" customHeight="1">
      <c r="A108" s="502" t="s">
        <v>110</v>
      </c>
      <c r="B108" s="502"/>
      <c r="C108" s="502"/>
      <c r="D108" s="502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</row>
    <row r="109" spans="1:15" ht="6" customHeight="1">
      <c r="A109" s="56"/>
      <c r="B109" s="56"/>
      <c r="C109" s="56"/>
      <c r="D109" s="56"/>
      <c r="E109" s="56"/>
      <c r="F109" s="56"/>
      <c r="G109" s="56"/>
      <c r="H109" s="56"/>
      <c r="I109" s="57"/>
      <c r="J109" s="57"/>
      <c r="K109" s="57"/>
      <c r="L109" s="57"/>
      <c r="M109" s="58"/>
      <c r="N109" s="59"/>
      <c r="O109" s="59"/>
    </row>
    <row r="110" spans="1:16" ht="11.25" customHeight="1">
      <c r="A110" s="499" t="s">
        <v>24</v>
      </c>
      <c r="B110" s="410" t="s">
        <v>0</v>
      </c>
      <c r="C110" s="411"/>
      <c r="D110" s="412"/>
      <c r="E110" s="433" t="s">
        <v>201</v>
      </c>
      <c r="F110" s="505" t="s">
        <v>16</v>
      </c>
      <c r="G110" s="506"/>
      <c r="H110" s="433" t="s">
        <v>61</v>
      </c>
      <c r="I110" s="419" t="s">
        <v>25</v>
      </c>
      <c r="J110" s="420"/>
      <c r="K110" s="420"/>
      <c r="L110" s="420"/>
      <c r="M110" s="420"/>
      <c r="N110" s="420"/>
      <c r="O110" s="420"/>
      <c r="P110" s="421"/>
    </row>
    <row r="111" spans="1:16" ht="11.25" customHeight="1">
      <c r="A111" s="499"/>
      <c r="B111" s="413"/>
      <c r="C111" s="414"/>
      <c r="D111" s="415"/>
      <c r="E111" s="434"/>
      <c r="F111" s="507"/>
      <c r="G111" s="508"/>
      <c r="H111" s="434"/>
      <c r="I111" s="433" t="s">
        <v>27</v>
      </c>
      <c r="J111" s="441" t="s">
        <v>32</v>
      </c>
      <c r="K111" s="442"/>
      <c r="L111" s="442"/>
      <c r="M111" s="442"/>
      <c r="N111" s="442"/>
      <c r="O111" s="442"/>
      <c r="P111" s="424" t="s">
        <v>124</v>
      </c>
    </row>
    <row r="112" spans="1:16" ht="12" customHeight="1">
      <c r="A112" s="500"/>
      <c r="B112" s="413"/>
      <c r="C112" s="414"/>
      <c r="D112" s="415"/>
      <c r="E112" s="434"/>
      <c r="F112" s="436" t="s">
        <v>92</v>
      </c>
      <c r="G112" s="436" t="s">
        <v>93</v>
      </c>
      <c r="H112" s="434"/>
      <c r="I112" s="434"/>
      <c r="J112" s="406" t="s">
        <v>89</v>
      </c>
      <c r="K112" s="408" t="s">
        <v>28</v>
      </c>
      <c r="L112" s="408" t="s">
        <v>33</v>
      </c>
      <c r="M112" s="408" t="s">
        <v>29</v>
      </c>
      <c r="N112" s="422" t="s">
        <v>32</v>
      </c>
      <c r="O112" s="423"/>
      <c r="P112" s="425"/>
    </row>
    <row r="113" spans="1:16" ht="65.25" customHeight="1">
      <c r="A113" s="501"/>
      <c r="B113" s="416"/>
      <c r="C113" s="417"/>
      <c r="D113" s="418"/>
      <c r="E113" s="435"/>
      <c r="F113" s="435"/>
      <c r="G113" s="435"/>
      <c r="H113" s="435"/>
      <c r="I113" s="435"/>
      <c r="J113" s="407"/>
      <c r="K113" s="409"/>
      <c r="L113" s="409"/>
      <c r="M113" s="409"/>
      <c r="N113" s="150" t="s">
        <v>111</v>
      </c>
      <c r="O113" s="177" t="s">
        <v>151</v>
      </c>
      <c r="P113" s="425"/>
    </row>
    <row r="114" spans="1:16" ht="13.5" customHeight="1">
      <c r="A114" s="98" t="s">
        <v>1</v>
      </c>
      <c r="B114" s="97" t="s">
        <v>3</v>
      </c>
      <c r="C114" s="95"/>
      <c r="D114" s="96"/>
      <c r="E114" s="81">
        <v>12388843</v>
      </c>
      <c r="F114" s="80">
        <f>J10</f>
        <v>16752</v>
      </c>
      <c r="G114" s="80">
        <f>L10</f>
        <v>60000</v>
      </c>
      <c r="H114" s="81">
        <f aca="true" t="shared" si="0" ref="H114:H119">E114-F114+G114</f>
        <v>12432091</v>
      </c>
      <c r="I114" s="80">
        <f>H114-P114</f>
        <v>345843</v>
      </c>
      <c r="J114" s="109"/>
      <c r="K114" s="110">
        <v>300000</v>
      </c>
      <c r="L114" s="110"/>
      <c r="M114" s="111"/>
      <c r="N114" s="110">
        <v>35843</v>
      </c>
      <c r="O114" s="112"/>
      <c r="P114" s="178">
        <v>12086248</v>
      </c>
    </row>
    <row r="115" spans="1:16" ht="13.5" customHeight="1">
      <c r="A115" s="28" t="s">
        <v>2</v>
      </c>
      <c r="B115" s="426" t="s">
        <v>6</v>
      </c>
      <c r="C115" s="427"/>
      <c r="D115" s="428"/>
      <c r="E115" s="113">
        <v>86000</v>
      </c>
      <c r="F115" s="114"/>
      <c r="G115" s="114"/>
      <c r="H115" s="113">
        <f t="shared" si="0"/>
        <v>86000</v>
      </c>
      <c r="I115" s="114">
        <f aca="true" t="shared" si="1" ref="I115:I135">H115-P115</f>
        <v>86000</v>
      </c>
      <c r="J115" s="115"/>
      <c r="K115" s="116"/>
      <c r="L115" s="116"/>
      <c r="M115" s="116"/>
      <c r="N115" s="116"/>
      <c r="O115" s="117"/>
      <c r="P115" s="179"/>
    </row>
    <row r="116" spans="1:16" ht="13.5" customHeight="1">
      <c r="A116" s="28">
        <v>150</v>
      </c>
      <c r="B116" s="429" t="s">
        <v>88</v>
      </c>
      <c r="C116" s="430"/>
      <c r="D116" s="431"/>
      <c r="E116" s="113">
        <v>51049</v>
      </c>
      <c r="F116" s="114"/>
      <c r="G116" s="114"/>
      <c r="H116" s="113">
        <f t="shared" si="0"/>
        <v>51049</v>
      </c>
      <c r="I116" s="114">
        <f t="shared" si="1"/>
        <v>0</v>
      </c>
      <c r="J116" s="115"/>
      <c r="K116" s="118"/>
      <c r="L116" s="116"/>
      <c r="M116" s="116"/>
      <c r="N116" s="116"/>
      <c r="O116" s="117"/>
      <c r="P116" s="180">
        <v>51049</v>
      </c>
    </row>
    <row r="117" spans="1:16" ht="13.5" customHeight="1">
      <c r="A117" s="99">
        <v>600</v>
      </c>
      <c r="B117" s="426" t="s">
        <v>7</v>
      </c>
      <c r="C117" s="427"/>
      <c r="D117" s="428"/>
      <c r="E117" s="113">
        <v>25169992</v>
      </c>
      <c r="F117" s="114">
        <f>I13+J13</f>
        <v>434300</v>
      </c>
      <c r="G117" s="114">
        <f>L13+K13</f>
        <v>34590</v>
      </c>
      <c r="H117" s="113">
        <f t="shared" si="0"/>
        <v>24770282</v>
      </c>
      <c r="I117" s="114">
        <f t="shared" si="1"/>
        <v>9380868</v>
      </c>
      <c r="J117" s="119"/>
      <c r="K117" s="118">
        <v>2329600</v>
      </c>
      <c r="L117" s="118"/>
      <c r="M117" s="116"/>
      <c r="N117" s="116"/>
      <c r="O117" s="117">
        <v>2268000</v>
      </c>
      <c r="P117" s="180">
        <v>15389414</v>
      </c>
    </row>
    <row r="118" spans="1:16" ht="13.5" customHeight="1">
      <c r="A118" s="99">
        <v>630</v>
      </c>
      <c r="B118" s="426" t="s">
        <v>31</v>
      </c>
      <c r="C118" s="427"/>
      <c r="D118" s="428"/>
      <c r="E118" s="113">
        <v>40000</v>
      </c>
      <c r="F118" s="114"/>
      <c r="G118" s="114"/>
      <c r="H118" s="113">
        <f t="shared" si="0"/>
        <v>40000</v>
      </c>
      <c r="I118" s="114">
        <f t="shared" si="1"/>
        <v>40000</v>
      </c>
      <c r="J118" s="119"/>
      <c r="K118" s="118">
        <f>I118</f>
        <v>40000</v>
      </c>
      <c r="L118" s="118"/>
      <c r="M118" s="116"/>
      <c r="N118" s="116"/>
      <c r="O118" s="117"/>
      <c r="P118" s="179"/>
    </row>
    <row r="119" spans="1:16" ht="13.5" customHeight="1">
      <c r="A119" s="99">
        <v>700</v>
      </c>
      <c r="B119" s="429" t="s">
        <v>68</v>
      </c>
      <c r="C119" s="430"/>
      <c r="D119" s="431"/>
      <c r="E119" s="113">
        <v>6607843</v>
      </c>
      <c r="F119" s="114">
        <f>I23</f>
        <v>0</v>
      </c>
      <c r="G119" s="114">
        <f>K23+L23</f>
        <v>1578000</v>
      </c>
      <c r="H119" s="113">
        <f t="shared" si="0"/>
        <v>8185843</v>
      </c>
      <c r="I119" s="114">
        <f t="shared" si="1"/>
        <v>7151843</v>
      </c>
      <c r="J119" s="119">
        <v>367000</v>
      </c>
      <c r="K119" s="118"/>
      <c r="L119" s="116"/>
      <c r="M119" s="116"/>
      <c r="N119" s="116"/>
      <c r="O119" s="120"/>
      <c r="P119" s="180">
        <v>1034000</v>
      </c>
    </row>
    <row r="120" spans="1:16" ht="13.5" customHeight="1">
      <c r="A120" s="99">
        <v>710</v>
      </c>
      <c r="B120" s="426" t="s">
        <v>15</v>
      </c>
      <c r="C120" s="427"/>
      <c r="D120" s="428"/>
      <c r="E120" s="113">
        <v>711572</v>
      </c>
      <c r="F120" s="114"/>
      <c r="G120" s="114"/>
      <c r="H120" s="113">
        <f>E120-F120+G120</f>
        <v>711572</v>
      </c>
      <c r="I120" s="114">
        <f t="shared" si="1"/>
        <v>711572</v>
      </c>
      <c r="J120" s="119">
        <v>19472</v>
      </c>
      <c r="K120" s="118"/>
      <c r="L120" s="118"/>
      <c r="M120" s="116"/>
      <c r="N120" s="116"/>
      <c r="O120" s="120"/>
      <c r="P120" s="179"/>
    </row>
    <row r="121" spans="1:16" ht="13.5" customHeight="1">
      <c r="A121" s="99">
        <v>720</v>
      </c>
      <c r="B121" s="426" t="s">
        <v>34</v>
      </c>
      <c r="C121" s="427"/>
      <c r="D121" s="428"/>
      <c r="E121" s="113">
        <v>830500</v>
      </c>
      <c r="F121" s="114"/>
      <c r="G121" s="114"/>
      <c r="H121" s="113">
        <f>E121-F121+G121</f>
        <v>830500</v>
      </c>
      <c r="I121" s="114">
        <f t="shared" si="1"/>
        <v>169384</v>
      </c>
      <c r="J121" s="119">
        <v>18000</v>
      </c>
      <c r="K121" s="116"/>
      <c r="L121" s="118"/>
      <c r="M121" s="116"/>
      <c r="N121" s="116"/>
      <c r="O121" s="120"/>
      <c r="P121" s="180">
        <v>661116</v>
      </c>
    </row>
    <row r="122" spans="1:16" ht="15" customHeight="1">
      <c r="A122" s="99">
        <v>750</v>
      </c>
      <c r="B122" s="426" t="s">
        <v>30</v>
      </c>
      <c r="C122" s="427"/>
      <c r="D122" s="428"/>
      <c r="E122" s="113">
        <v>15320294</v>
      </c>
      <c r="F122" s="114">
        <f>I27</f>
        <v>6048</v>
      </c>
      <c r="G122" s="114">
        <f>K27</f>
        <v>54127</v>
      </c>
      <c r="H122" s="113">
        <f>E122-F122+G122</f>
        <v>15368373</v>
      </c>
      <c r="I122" s="114">
        <f t="shared" si="1"/>
        <v>15151230</v>
      </c>
      <c r="J122" s="119">
        <v>10225672</v>
      </c>
      <c r="K122" s="118">
        <v>197952</v>
      </c>
      <c r="L122" s="118">
        <v>497000</v>
      </c>
      <c r="M122" s="116"/>
      <c r="N122" s="118">
        <v>142917</v>
      </c>
      <c r="O122" s="121"/>
      <c r="P122" s="180">
        <v>217143</v>
      </c>
    </row>
    <row r="123" spans="1:16" ht="58.5" customHeight="1">
      <c r="A123" s="99">
        <v>751</v>
      </c>
      <c r="B123" s="429" t="s">
        <v>23</v>
      </c>
      <c r="C123" s="430"/>
      <c r="D123" s="431"/>
      <c r="E123" s="113">
        <v>116022</v>
      </c>
      <c r="F123" s="114">
        <f>I41</f>
        <v>23227</v>
      </c>
      <c r="G123" s="114">
        <f>K41</f>
        <v>23227</v>
      </c>
      <c r="H123" s="113">
        <f aca="true" t="shared" si="2" ref="H123:H128">E123-F123+G123</f>
        <v>116022</v>
      </c>
      <c r="I123" s="114">
        <f t="shared" si="1"/>
        <v>116022</v>
      </c>
      <c r="J123" s="119">
        <v>74637</v>
      </c>
      <c r="K123" s="118"/>
      <c r="L123" s="118">
        <v>33040</v>
      </c>
      <c r="M123" s="116"/>
      <c r="N123" s="118">
        <v>49452</v>
      </c>
      <c r="O123" s="120"/>
      <c r="P123" s="179"/>
    </row>
    <row r="124" spans="1:16" ht="38.25" customHeight="1">
      <c r="A124" s="99">
        <v>754</v>
      </c>
      <c r="B124" s="429" t="s">
        <v>26</v>
      </c>
      <c r="C124" s="430"/>
      <c r="D124" s="431"/>
      <c r="E124" s="113">
        <v>665440</v>
      </c>
      <c r="F124" s="114"/>
      <c r="G124" s="114">
        <f>K48+L48</f>
        <v>40000</v>
      </c>
      <c r="H124" s="113">
        <f t="shared" si="2"/>
        <v>705440</v>
      </c>
      <c r="I124" s="114">
        <f t="shared" si="1"/>
        <v>585440</v>
      </c>
      <c r="J124" s="119">
        <v>0</v>
      </c>
      <c r="K124" s="118">
        <v>100000</v>
      </c>
      <c r="L124" s="118">
        <v>105900</v>
      </c>
      <c r="M124" s="116"/>
      <c r="N124" s="116"/>
      <c r="O124" s="120"/>
      <c r="P124" s="113">
        <v>120000</v>
      </c>
    </row>
    <row r="125" spans="1:16" ht="24" customHeight="1">
      <c r="A125" s="99">
        <v>757</v>
      </c>
      <c r="B125" s="429" t="s">
        <v>8</v>
      </c>
      <c r="C125" s="430"/>
      <c r="D125" s="431"/>
      <c r="E125" s="113">
        <v>2812133</v>
      </c>
      <c r="F125" s="114"/>
      <c r="G125" s="114"/>
      <c r="H125" s="122">
        <f t="shared" si="2"/>
        <v>2812133</v>
      </c>
      <c r="I125" s="114">
        <f t="shared" si="1"/>
        <v>2812133</v>
      </c>
      <c r="J125" s="115"/>
      <c r="K125" s="116"/>
      <c r="L125" s="116"/>
      <c r="M125" s="118">
        <v>2762133</v>
      </c>
      <c r="N125" s="118"/>
      <c r="O125" s="120"/>
      <c r="P125" s="179"/>
    </row>
    <row r="126" spans="1:16" ht="14.25" customHeight="1">
      <c r="A126" s="99">
        <v>758</v>
      </c>
      <c r="B126" s="429" t="s">
        <v>9</v>
      </c>
      <c r="C126" s="430"/>
      <c r="D126" s="431"/>
      <c r="E126" s="142">
        <v>8857359</v>
      </c>
      <c r="F126" s="155"/>
      <c r="G126" s="124"/>
      <c r="H126" s="123">
        <f t="shared" si="2"/>
        <v>8857359</v>
      </c>
      <c r="I126" s="114">
        <f t="shared" si="1"/>
        <v>8857359</v>
      </c>
      <c r="J126" s="125"/>
      <c r="K126" s="126"/>
      <c r="L126" s="126"/>
      <c r="M126" s="127"/>
      <c r="N126" s="127"/>
      <c r="O126" s="128"/>
      <c r="P126" s="179"/>
    </row>
    <row r="127" spans="1:16" ht="14.25" customHeight="1">
      <c r="A127" s="99">
        <v>801</v>
      </c>
      <c r="B127" s="429" t="s">
        <v>10</v>
      </c>
      <c r="C127" s="430"/>
      <c r="D127" s="431"/>
      <c r="E127" s="142">
        <v>79194468</v>
      </c>
      <c r="F127" s="124">
        <f>J54+I54</f>
        <v>30000</v>
      </c>
      <c r="G127" s="124">
        <f>K54+L54</f>
        <v>1577553</v>
      </c>
      <c r="H127" s="123">
        <f t="shared" si="2"/>
        <v>80742021</v>
      </c>
      <c r="I127" s="114">
        <f t="shared" si="1"/>
        <v>70482863</v>
      </c>
      <c r="J127" s="129">
        <v>36430261</v>
      </c>
      <c r="K127" s="130">
        <v>17229226</v>
      </c>
      <c r="L127" s="130">
        <v>2084237</v>
      </c>
      <c r="M127" s="126"/>
      <c r="N127" s="130"/>
      <c r="O127" s="128"/>
      <c r="P127" s="180">
        <v>10259158</v>
      </c>
    </row>
    <row r="128" spans="1:16" ht="13.5" customHeight="1">
      <c r="A128" s="99">
        <v>851</v>
      </c>
      <c r="B128" s="429" t="s">
        <v>11</v>
      </c>
      <c r="C128" s="430"/>
      <c r="D128" s="431"/>
      <c r="E128" s="113">
        <v>465000</v>
      </c>
      <c r="F128" s="114"/>
      <c r="G128" s="114"/>
      <c r="H128" s="122">
        <f t="shared" si="2"/>
        <v>465000</v>
      </c>
      <c r="I128" s="114">
        <f t="shared" si="1"/>
        <v>465000</v>
      </c>
      <c r="J128" s="119">
        <v>167400</v>
      </c>
      <c r="K128" s="118">
        <v>40000</v>
      </c>
      <c r="L128" s="118"/>
      <c r="M128" s="116"/>
      <c r="N128" s="116"/>
      <c r="O128" s="128"/>
      <c r="P128" s="179"/>
    </row>
    <row r="129" spans="1:16" ht="14.25" customHeight="1">
      <c r="A129" s="99">
        <v>852</v>
      </c>
      <c r="B129" s="429" t="s">
        <v>12</v>
      </c>
      <c r="C129" s="430"/>
      <c r="D129" s="431"/>
      <c r="E129" s="113">
        <v>5438369</v>
      </c>
      <c r="F129" s="114">
        <f>I67</f>
        <v>41498</v>
      </c>
      <c r="G129" s="114">
        <f>K67</f>
        <v>58598</v>
      </c>
      <c r="H129" s="122">
        <f aca="true" t="shared" si="3" ref="H129:H134">E129-F129+G129</f>
        <v>5455469</v>
      </c>
      <c r="I129" s="114">
        <f t="shared" si="1"/>
        <v>5448969</v>
      </c>
      <c r="J129" s="119">
        <v>1561876</v>
      </c>
      <c r="K129" s="118"/>
      <c r="L129" s="118">
        <v>3108089</v>
      </c>
      <c r="M129" s="116"/>
      <c r="N129" s="118">
        <v>2340824</v>
      </c>
      <c r="O129" s="128"/>
      <c r="P129" s="179">
        <v>6500</v>
      </c>
    </row>
    <row r="130" spans="1:16" ht="38.25" customHeight="1">
      <c r="A130" s="99">
        <v>853</v>
      </c>
      <c r="B130" s="483" t="s">
        <v>90</v>
      </c>
      <c r="C130" s="484"/>
      <c r="D130" s="485"/>
      <c r="E130" s="113">
        <v>216800</v>
      </c>
      <c r="F130" s="114"/>
      <c r="G130" s="114"/>
      <c r="H130" s="122">
        <f t="shared" si="3"/>
        <v>216800</v>
      </c>
      <c r="I130" s="114">
        <f t="shared" si="1"/>
        <v>216800</v>
      </c>
      <c r="J130" s="119">
        <v>0</v>
      </c>
      <c r="K130" s="118">
        <v>216800</v>
      </c>
      <c r="L130" s="118"/>
      <c r="M130" s="116"/>
      <c r="N130" s="118"/>
      <c r="O130" s="128"/>
      <c r="P130" s="179"/>
    </row>
    <row r="131" spans="1:16" ht="23.25" customHeight="1">
      <c r="A131" s="99">
        <v>854</v>
      </c>
      <c r="B131" s="429" t="s">
        <v>13</v>
      </c>
      <c r="C131" s="430"/>
      <c r="D131" s="431"/>
      <c r="E131" s="113">
        <v>4376903</v>
      </c>
      <c r="F131" s="114"/>
      <c r="G131" s="114"/>
      <c r="H131" s="122">
        <f t="shared" si="3"/>
        <v>4376903</v>
      </c>
      <c r="I131" s="114">
        <f t="shared" si="1"/>
        <v>4376903</v>
      </c>
      <c r="J131" s="119">
        <v>3408468</v>
      </c>
      <c r="K131" s="118">
        <v>71996</v>
      </c>
      <c r="L131" s="118">
        <v>554155</v>
      </c>
      <c r="M131" s="116"/>
      <c r="N131" s="116"/>
      <c r="O131" s="128"/>
      <c r="P131" s="179"/>
    </row>
    <row r="132" spans="1:16" ht="24.75" customHeight="1">
      <c r="A132" s="99">
        <v>900</v>
      </c>
      <c r="B132" s="429" t="s">
        <v>82</v>
      </c>
      <c r="C132" s="430"/>
      <c r="D132" s="431"/>
      <c r="E132" s="113">
        <v>8644079</v>
      </c>
      <c r="F132" s="114">
        <f>I86+J86</f>
        <v>0</v>
      </c>
      <c r="G132" s="114">
        <f>K86+L86</f>
        <v>910000</v>
      </c>
      <c r="H132" s="122">
        <f>E132-F132+G132</f>
        <v>9554079</v>
      </c>
      <c r="I132" s="114">
        <f t="shared" si="1"/>
        <v>8626229</v>
      </c>
      <c r="J132" s="119">
        <v>814005</v>
      </c>
      <c r="K132" s="116"/>
      <c r="L132" s="116">
        <v>2000</v>
      </c>
      <c r="M132" s="116"/>
      <c r="N132" s="116"/>
      <c r="O132" s="128"/>
      <c r="P132" s="180">
        <v>927850</v>
      </c>
    </row>
    <row r="133" spans="1:16" ht="25.5" customHeight="1">
      <c r="A133" s="99">
        <v>921</v>
      </c>
      <c r="B133" s="429" t="s">
        <v>56</v>
      </c>
      <c r="C133" s="430"/>
      <c r="D133" s="431"/>
      <c r="E133" s="113">
        <v>3340500</v>
      </c>
      <c r="F133" s="114"/>
      <c r="G133" s="114"/>
      <c r="H133" s="122">
        <f t="shared" si="3"/>
        <v>3340500</v>
      </c>
      <c r="I133" s="114">
        <f t="shared" si="1"/>
        <v>3315500</v>
      </c>
      <c r="J133" s="115"/>
      <c r="K133" s="118">
        <v>3300000</v>
      </c>
      <c r="L133" s="118"/>
      <c r="M133" s="116"/>
      <c r="N133" s="116"/>
      <c r="O133" s="128"/>
      <c r="P133" s="179">
        <v>25000</v>
      </c>
    </row>
    <row r="134" spans="1:16" ht="15" customHeight="1">
      <c r="A134" s="100">
        <v>926</v>
      </c>
      <c r="B134" s="480" t="s">
        <v>91</v>
      </c>
      <c r="C134" s="481"/>
      <c r="D134" s="482"/>
      <c r="E134" s="131">
        <v>3359678</v>
      </c>
      <c r="F134" s="135"/>
      <c r="G134" s="187">
        <f>K93+L93</f>
        <v>30000</v>
      </c>
      <c r="H134" s="188">
        <f t="shared" si="3"/>
        <v>3389678</v>
      </c>
      <c r="I134" s="187">
        <f t="shared" si="1"/>
        <v>2904678</v>
      </c>
      <c r="J134" s="189">
        <v>773314</v>
      </c>
      <c r="K134" s="132">
        <v>430000</v>
      </c>
      <c r="L134" s="132">
        <v>4000</v>
      </c>
      <c r="M134" s="133"/>
      <c r="N134" s="133"/>
      <c r="O134" s="134"/>
      <c r="P134" s="181">
        <v>485000</v>
      </c>
    </row>
    <row r="135" spans="1:16" ht="18.75" customHeight="1">
      <c r="A135" s="67" t="s">
        <v>17</v>
      </c>
      <c r="B135" s="490" t="s">
        <v>21</v>
      </c>
      <c r="C135" s="491"/>
      <c r="D135" s="492"/>
      <c r="E135" s="40">
        <f>SUM(E114:E122,E123:E134)</f>
        <v>178692844</v>
      </c>
      <c r="F135" s="40">
        <f>SUM(F114:F134)</f>
        <v>551825</v>
      </c>
      <c r="G135" s="182">
        <f>SUM(G114:G134)</f>
        <v>4366095</v>
      </c>
      <c r="H135" s="182">
        <f>SUM(H114:H122,H123:H134)</f>
        <v>182507114</v>
      </c>
      <c r="I135" s="182">
        <f t="shared" si="1"/>
        <v>141244636</v>
      </c>
      <c r="J135" s="183">
        <f aca="true" t="shared" si="4" ref="J135:O135">SUM(J114:J122,J123:J134)</f>
        <v>53860105</v>
      </c>
      <c r="K135" s="184">
        <f t="shared" si="4"/>
        <v>24255574</v>
      </c>
      <c r="L135" s="184">
        <f t="shared" si="4"/>
        <v>6388421</v>
      </c>
      <c r="M135" s="184">
        <f t="shared" si="4"/>
        <v>2762133</v>
      </c>
      <c r="N135" s="184">
        <f t="shared" si="4"/>
        <v>2569036</v>
      </c>
      <c r="O135" s="185">
        <f t="shared" si="4"/>
        <v>2268000</v>
      </c>
      <c r="P135" s="186">
        <f>SUM(P114:P134)</f>
        <v>41262478</v>
      </c>
    </row>
    <row r="136" spans="1:15" ht="14.25" customHeight="1">
      <c r="A136" s="39"/>
      <c r="B136" s="39"/>
      <c r="C136" s="39"/>
      <c r="D136" s="39"/>
      <c r="E136" s="451">
        <f>F135-I97-J97</f>
        <v>0</v>
      </c>
      <c r="F136" s="498"/>
      <c r="G136" s="38">
        <f>G135-K97-L97</f>
        <v>0</v>
      </c>
      <c r="H136" s="39"/>
      <c r="I136" s="6"/>
      <c r="J136" s="6"/>
      <c r="K136" s="5"/>
      <c r="L136" s="5"/>
      <c r="M136" s="5"/>
      <c r="N136" s="5"/>
      <c r="O136" s="3"/>
    </row>
    <row r="137" spans="1:15" ht="9" customHeight="1">
      <c r="A137" s="54"/>
      <c r="B137" s="54"/>
      <c r="C137" s="54"/>
      <c r="D137" s="54"/>
      <c r="E137" s="53"/>
      <c r="F137" s="55">
        <f>F135-I97-J97</f>
        <v>0</v>
      </c>
      <c r="G137" s="53">
        <f>G135-K97-L97</f>
        <v>0</v>
      </c>
      <c r="H137" s="54"/>
      <c r="I137" s="54"/>
      <c r="J137" s="54"/>
      <c r="K137" s="5"/>
      <c r="L137" s="5"/>
      <c r="M137" s="5"/>
      <c r="N137" s="5"/>
      <c r="O137" s="52"/>
    </row>
    <row r="138" spans="1:15" ht="6.75" customHeight="1">
      <c r="A138" s="46"/>
      <c r="B138" s="46"/>
      <c r="C138" s="46"/>
      <c r="D138" s="46"/>
      <c r="E138" s="45"/>
      <c r="F138" s="47"/>
      <c r="G138" s="45"/>
      <c r="H138" s="46"/>
      <c r="I138" s="46"/>
      <c r="J138" s="46"/>
      <c r="K138" s="5"/>
      <c r="L138" s="5"/>
      <c r="M138" s="5"/>
      <c r="N138" s="5"/>
      <c r="O138" s="44"/>
    </row>
    <row r="139" spans="1:15" ht="15" customHeight="1">
      <c r="A139" s="101" t="s">
        <v>35</v>
      </c>
      <c r="B139" s="496" t="s">
        <v>63</v>
      </c>
      <c r="C139" s="496"/>
      <c r="D139" s="496"/>
      <c r="E139" s="496"/>
      <c r="F139" s="496"/>
      <c r="G139" s="497"/>
      <c r="H139" s="91">
        <f>H141+H140</f>
        <v>107465640</v>
      </c>
      <c r="I139" s="13"/>
      <c r="J139" s="14"/>
      <c r="K139" s="32"/>
      <c r="L139" s="5"/>
      <c r="M139" s="5"/>
      <c r="N139" s="5"/>
      <c r="O139" s="3"/>
    </row>
    <row r="140" spans="1:15" ht="13.5" customHeight="1">
      <c r="A140" s="102"/>
      <c r="B140" s="478" t="s">
        <v>94</v>
      </c>
      <c r="C140" s="478"/>
      <c r="D140" s="478"/>
      <c r="E140" s="478"/>
      <c r="F140" s="478"/>
      <c r="G140" s="479"/>
      <c r="H140" s="92">
        <f>J135</f>
        <v>53860105</v>
      </c>
      <c r="I140" s="13"/>
      <c r="J140" s="451"/>
      <c r="K140" s="451"/>
      <c r="L140" s="5"/>
      <c r="M140" s="5"/>
      <c r="N140" s="5"/>
      <c r="O140" s="3"/>
    </row>
    <row r="141" spans="1:15" ht="14.25" customHeight="1">
      <c r="A141" s="102"/>
      <c r="B141" s="478" t="s">
        <v>95</v>
      </c>
      <c r="C141" s="478"/>
      <c r="D141" s="478"/>
      <c r="E141" s="478"/>
      <c r="F141" s="478"/>
      <c r="G141" s="479"/>
      <c r="H141" s="92">
        <f>I135-J135-K135-L135-M135-H148</f>
        <v>53605535</v>
      </c>
      <c r="I141" s="15" t="e">
        <f>H139+H142+H145+H149+H151+H152+#REF!+H154</f>
        <v>#REF!</v>
      </c>
      <c r="J141" s="451"/>
      <c r="K141" s="452"/>
      <c r="L141" s="5"/>
      <c r="M141" s="5"/>
      <c r="N141" s="5"/>
      <c r="O141" s="3"/>
    </row>
    <row r="142" spans="1:15" ht="16.5" customHeight="1">
      <c r="A142" s="103" t="s">
        <v>36</v>
      </c>
      <c r="B142" s="453" t="s">
        <v>37</v>
      </c>
      <c r="C142" s="453"/>
      <c r="D142" s="453"/>
      <c r="E142" s="453"/>
      <c r="F142" s="453"/>
      <c r="G142" s="454"/>
      <c r="H142" s="89">
        <f>H143+H144</f>
        <v>25944128</v>
      </c>
      <c r="I142" s="13"/>
      <c r="J142" s="6"/>
      <c r="K142" s="5"/>
      <c r="L142" s="5"/>
      <c r="M142" s="5"/>
      <c r="N142" s="5"/>
      <c r="O142" s="3"/>
    </row>
    <row r="143" spans="1:15" ht="13.5" customHeight="1">
      <c r="A143" s="102"/>
      <c r="B143" s="472" t="s">
        <v>57</v>
      </c>
      <c r="C143" s="472"/>
      <c r="D143" s="472"/>
      <c r="E143" s="472"/>
      <c r="F143" s="472"/>
      <c r="G143" s="93"/>
      <c r="H143" s="92">
        <v>1688554</v>
      </c>
      <c r="I143" s="13"/>
      <c r="J143" s="6"/>
      <c r="K143" s="5"/>
      <c r="L143" s="5"/>
      <c r="M143" s="5"/>
      <c r="N143" s="5"/>
      <c r="O143" s="3"/>
    </row>
    <row r="144" spans="1:15" ht="14.25" customHeight="1">
      <c r="A144" s="102"/>
      <c r="B144" s="472" t="s">
        <v>58</v>
      </c>
      <c r="C144" s="472"/>
      <c r="D144" s="472"/>
      <c r="E144" s="472"/>
      <c r="F144" s="472"/>
      <c r="G144" s="93"/>
      <c r="H144" s="92">
        <f>K135</f>
        <v>24255574</v>
      </c>
      <c r="I144" s="13"/>
      <c r="J144" s="6"/>
      <c r="K144" s="32"/>
      <c r="L144" s="5"/>
      <c r="M144" s="5"/>
      <c r="N144" s="5"/>
      <c r="O144" s="3"/>
    </row>
    <row r="145" spans="1:15" ht="15.75" customHeight="1">
      <c r="A145" s="103" t="s">
        <v>38</v>
      </c>
      <c r="B145" s="453" t="s">
        <v>33</v>
      </c>
      <c r="C145" s="453"/>
      <c r="D145" s="453"/>
      <c r="E145" s="453"/>
      <c r="F145" s="453"/>
      <c r="G145" s="454"/>
      <c r="H145" s="89">
        <f>L135</f>
        <v>6388421</v>
      </c>
      <c r="I145" s="13"/>
      <c r="J145" s="6"/>
      <c r="K145" s="5"/>
      <c r="L145" s="5"/>
      <c r="M145" s="5"/>
      <c r="N145" s="5"/>
      <c r="O145" s="3"/>
    </row>
    <row r="146" spans="1:15" ht="15" customHeight="1">
      <c r="A146" s="104" t="s">
        <v>39</v>
      </c>
      <c r="B146" s="473" t="s">
        <v>87</v>
      </c>
      <c r="C146" s="473"/>
      <c r="D146" s="473"/>
      <c r="E146" s="473"/>
      <c r="F146" s="473"/>
      <c r="G146" s="474"/>
      <c r="H146" s="88">
        <f>H148+H147</f>
        <v>934817</v>
      </c>
      <c r="I146" s="13"/>
      <c r="J146" s="6"/>
      <c r="K146" s="5"/>
      <c r="L146" s="5"/>
      <c r="M146" s="5"/>
      <c r="N146" s="5"/>
      <c r="O146" s="3"/>
    </row>
    <row r="147" spans="1:15" ht="15" customHeight="1">
      <c r="A147" s="102"/>
      <c r="B147" s="472" t="s">
        <v>59</v>
      </c>
      <c r="C147" s="472"/>
      <c r="D147" s="472"/>
      <c r="E147" s="472"/>
      <c r="F147" s="472"/>
      <c r="G147" s="93"/>
      <c r="H147" s="94">
        <v>561949</v>
      </c>
      <c r="I147" s="13"/>
      <c r="J147" s="6"/>
      <c r="K147" s="5"/>
      <c r="L147" s="5"/>
      <c r="M147" s="5"/>
      <c r="N147" s="5"/>
      <c r="O147" s="3"/>
    </row>
    <row r="148" spans="1:15" ht="14.25" customHeight="1">
      <c r="A148" s="102"/>
      <c r="B148" s="472" t="s">
        <v>60</v>
      </c>
      <c r="C148" s="472"/>
      <c r="D148" s="472"/>
      <c r="E148" s="472"/>
      <c r="F148" s="472"/>
      <c r="G148" s="93"/>
      <c r="H148" s="94">
        <v>372868</v>
      </c>
      <c r="I148" s="13"/>
      <c r="J148" s="6"/>
      <c r="K148" s="5"/>
      <c r="L148" s="5"/>
      <c r="M148" s="5"/>
      <c r="N148" s="5"/>
      <c r="O148" s="3"/>
    </row>
    <row r="149" spans="1:15" ht="15" customHeight="1">
      <c r="A149" s="105" t="s">
        <v>40</v>
      </c>
      <c r="B149" s="473" t="s">
        <v>29</v>
      </c>
      <c r="C149" s="473"/>
      <c r="D149" s="473"/>
      <c r="E149" s="473"/>
      <c r="F149" s="473"/>
      <c r="G149" s="474"/>
      <c r="H149" s="88">
        <f>M135</f>
        <v>2762133</v>
      </c>
      <c r="I149" s="13"/>
      <c r="J149" s="7"/>
      <c r="K149" s="3"/>
      <c r="L149" s="3"/>
      <c r="M149" s="3"/>
      <c r="N149" s="3"/>
      <c r="O149" s="3"/>
    </row>
    <row r="150" spans="1:15" ht="15.75" customHeight="1">
      <c r="A150" s="105" t="s">
        <v>41</v>
      </c>
      <c r="B150" s="473" t="s">
        <v>96</v>
      </c>
      <c r="C150" s="473"/>
      <c r="D150" s="473"/>
      <c r="E150" s="473"/>
      <c r="F150" s="473"/>
      <c r="G150" s="474"/>
      <c r="H150" s="88"/>
      <c r="I150" s="13"/>
      <c r="J150" s="7"/>
      <c r="K150" s="3"/>
      <c r="L150" s="3"/>
      <c r="M150" s="3"/>
      <c r="N150" s="3"/>
      <c r="O150" s="3"/>
    </row>
    <row r="151" spans="1:15" ht="24" customHeight="1">
      <c r="A151" s="106" t="s">
        <v>42</v>
      </c>
      <c r="B151" s="473" t="s">
        <v>111</v>
      </c>
      <c r="C151" s="473"/>
      <c r="D151" s="473"/>
      <c r="E151" s="473"/>
      <c r="F151" s="473"/>
      <c r="G151" s="474"/>
      <c r="H151" s="88">
        <f>N135</f>
        <v>2569036</v>
      </c>
      <c r="I151" s="13"/>
      <c r="J151" s="7"/>
      <c r="K151" s="3"/>
      <c r="L151" s="151"/>
      <c r="M151" s="151"/>
      <c r="N151" s="151"/>
      <c r="O151" s="151"/>
    </row>
    <row r="152" spans="1:15" ht="26.25" customHeight="1">
      <c r="A152" s="104" t="s">
        <v>43</v>
      </c>
      <c r="B152" s="473" t="s">
        <v>152</v>
      </c>
      <c r="C152" s="473"/>
      <c r="D152" s="473"/>
      <c r="E152" s="473"/>
      <c r="F152" s="473"/>
      <c r="G152" s="474"/>
      <c r="H152" s="89">
        <f>O135</f>
        <v>2268000</v>
      </c>
      <c r="I152" s="13"/>
      <c r="J152" s="7"/>
      <c r="K152" s="3"/>
      <c r="L152" s="3"/>
      <c r="M152" s="3"/>
      <c r="N152" s="3"/>
      <c r="O152" s="3"/>
    </row>
    <row r="153" spans="1:15" ht="25.5" customHeight="1">
      <c r="A153" s="103" t="s">
        <v>44</v>
      </c>
      <c r="B153" s="473" t="s">
        <v>46</v>
      </c>
      <c r="C153" s="473"/>
      <c r="D153" s="473"/>
      <c r="E153" s="473"/>
      <c r="F153" s="473"/>
      <c r="G153" s="474"/>
      <c r="H153" s="89">
        <v>0</v>
      </c>
      <c r="I153" s="13"/>
      <c r="J153" s="7"/>
      <c r="K153" s="3"/>
      <c r="L153" s="3"/>
      <c r="M153" s="3"/>
      <c r="N153" s="3"/>
      <c r="O153" s="3"/>
    </row>
    <row r="154" spans="1:15" ht="39.75" customHeight="1">
      <c r="A154" s="107" t="s">
        <v>45</v>
      </c>
      <c r="B154" s="488" t="s">
        <v>47</v>
      </c>
      <c r="C154" s="488"/>
      <c r="D154" s="488"/>
      <c r="E154" s="488"/>
      <c r="F154" s="488"/>
      <c r="G154" s="489"/>
      <c r="H154" s="90">
        <v>410000</v>
      </c>
      <c r="I154" s="13"/>
      <c r="J154" s="7"/>
      <c r="K154" s="3"/>
      <c r="L154" s="3"/>
      <c r="M154" s="3"/>
      <c r="N154" s="3"/>
      <c r="O154" s="3"/>
    </row>
    <row r="155" spans="1:15" ht="4.5" customHeight="1">
      <c r="A155" s="50"/>
      <c r="B155" s="51"/>
      <c r="C155" s="51"/>
      <c r="D155" s="51"/>
      <c r="E155" s="51"/>
      <c r="F155" s="51"/>
      <c r="G155" s="51"/>
      <c r="H155" s="18"/>
      <c r="I155" s="18"/>
      <c r="J155" s="7"/>
      <c r="K155" s="43"/>
      <c r="L155" s="43"/>
      <c r="M155" s="43"/>
      <c r="N155" s="43"/>
      <c r="O155" s="43"/>
    </row>
    <row r="156" spans="1:15" ht="6" customHeight="1">
      <c r="A156" s="16"/>
      <c r="B156" s="48"/>
      <c r="C156" s="48"/>
      <c r="D156" s="48"/>
      <c r="E156" s="48"/>
      <c r="F156" s="48"/>
      <c r="G156" s="48"/>
      <c r="H156" s="17"/>
      <c r="I156" s="18"/>
      <c r="J156" s="7"/>
      <c r="K156" s="49"/>
      <c r="L156" s="49"/>
      <c r="M156" s="49"/>
      <c r="N156" s="49"/>
      <c r="O156" s="49"/>
    </row>
    <row r="157" spans="1:15" ht="15.75" customHeight="1">
      <c r="A157" s="63" t="s">
        <v>20</v>
      </c>
      <c r="B157" s="475" t="s">
        <v>116</v>
      </c>
      <c r="C157" s="476"/>
      <c r="D157" s="476"/>
      <c r="E157" s="476"/>
      <c r="F157" s="476"/>
      <c r="G157" s="477"/>
      <c r="H157" s="70">
        <f>I186</f>
        <v>2550000</v>
      </c>
      <c r="I157" s="19"/>
      <c r="J157" s="7"/>
      <c r="K157" s="3"/>
      <c r="L157" s="3"/>
      <c r="M157" s="3"/>
      <c r="N157" s="3"/>
      <c r="O157" s="3"/>
    </row>
    <row r="158" spans="1:15" ht="14.25" customHeight="1">
      <c r="A158" s="68" t="s">
        <v>20</v>
      </c>
      <c r="B158" s="475" t="s">
        <v>117</v>
      </c>
      <c r="C158" s="476"/>
      <c r="D158" s="476"/>
      <c r="E158" s="476"/>
      <c r="F158" s="476"/>
      <c r="G158" s="477"/>
      <c r="H158" s="71">
        <f>I187</f>
        <v>650000</v>
      </c>
      <c r="I158" s="20"/>
      <c r="J158" s="7"/>
      <c r="K158" s="3"/>
      <c r="L158" s="3"/>
      <c r="M158" s="3"/>
      <c r="N158" s="3"/>
      <c r="O158" s="3"/>
    </row>
    <row r="159" spans="1:15" ht="27.75" customHeight="1">
      <c r="A159" s="68" t="s">
        <v>80</v>
      </c>
      <c r="B159" s="475" t="s">
        <v>81</v>
      </c>
      <c r="C159" s="476"/>
      <c r="D159" s="476"/>
      <c r="E159" s="476"/>
      <c r="F159" s="476"/>
      <c r="G159" s="477"/>
      <c r="H159" s="71">
        <f>I188</f>
        <v>3000000</v>
      </c>
      <c r="I159" s="20"/>
      <c r="J159" s="7"/>
      <c r="K159" s="3"/>
      <c r="L159" s="3"/>
      <c r="M159" s="3"/>
      <c r="N159" s="3"/>
      <c r="O159" s="3"/>
    </row>
    <row r="160" spans="1:15" ht="14.25" customHeight="1">
      <c r="A160" s="67" t="s">
        <v>18</v>
      </c>
      <c r="B160" s="490" t="s">
        <v>22</v>
      </c>
      <c r="C160" s="491"/>
      <c r="D160" s="491"/>
      <c r="E160" s="491"/>
      <c r="F160" s="491"/>
      <c r="G160" s="492"/>
      <c r="H160" s="66">
        <f>H157+H158+H159</f>
        <v>6200000</v>
      </c>
      <c r="I160" s="21"/>
      <c r="J160" s="7"/>
      <c r="K160" s="3"/>
      <c r="L160" s="3"/>
      <c r="M160" s="3"/>
      <c r="N160" s="3"/>
      <c r="O160" s="3"/>
    </row>
    <row r="161" spans="1:15" ht="14.25" customHeight="1">
      <c r="A161" s="69" t="s">
        <v>19</v>
      </c>
      <c r="B161" s="455" t="s">
        <v>62</v>
      </c>
      <c r="C161" s="456"/>
      <c r="D161" s="456"/>
      <c r="E161" s="456"/>
      <c r="F161" s="456"/>
      <c r="G161" s="457"/>
      <c r="H161" s="25">
        <f>H160+H135</f>
        <v>188707114</v>
      </c>
      <c r="I161" s="8"/>
      <c r="J161" s="7"/>
      <c r="K161" s="143"/>
      <c r="L161" s="3"/>
      <c r="M161" s="3"/>
      <c r="N161" s="3"/>
      <c r="O161" s="3"/>
    </row>
    <row r="162" spans="1:15" ht="9.75" customHeight="1">
      <c r="A162" s="22"/>
      <c r="B162" s="23"/>
      <c r="C162" s="23"/>
      <c r="D162" s="23"/>
      <c r="E162" s="23"/>
      <c r="F162" s="23"/>
      <c r="G162" s="23"/>
      <c r="H162" s="24"/>
      <c r="I162" s="8"/>
      <c r="J162" s="7"/>
      <c r="K162" s="3"/>
      <c r="L162" s="3"/>
      <c r="M162" s="3"/>
      <c r="N162" s="3"/>
      <c r="O162" s="3"/>
    </row>
    <row r="163" ht="34.5" customHeight="1"/>
    <row r="164" ht="33" customHeight="1"/>
    <row r="165" ht="35.25" customHeight="1"/>
    <row r="166" ht="26.25" customHeight="1"/>
    <row r="167" ht="27" customHeight="1"/>
    <row r="168" ht="9.75" customHeight="1"/>
    <row r="169" ht="9.75" customHeight="1"/>
    <row r="170" spans="11:12" ht="18.75" customHeight="1">
      <c r="K170" s="149" t="s">
        <v>53</v>
      </c>
      <c r="L170" s="149" t="s">
        <v>54</v>
      </c>
    </row>
    <row r="171" spans="1:14" ht="17.25" customHeight="1">
      <c r="A171" s="144" t="s">
        <v>4</v>
      </c>
      <c r="B171" s="470" t="s">
        <v>199</v>
      </c>
      <c r="C171" s="465"/>
      <c r="D171" s="465"/>
      <c r="E171" s="465"/>
      <c r="F171" s="465"/>
      <c r="G171" s="465"/>
      <c r="H171" s="471"/>
      <c r="I171" s="464">
        <f>K171+L171</f>
        <v>171792844</v>
      </c>
      <c r="J171" s="465"/>
      <c r="K171" s="152">
        <v>165812749</v>
      </c>
      <c r="L171" s="152">
        <v>5980095</v>
      </c>
      <c r="M171" s="1"/>
      <c r="N171" s="161">
        <f>I171-Dochody!E74</f>
        <v>0</v>
      </c>
    </row>
    <row r="172" spans="1:14" ht="12.75">
      <c r="A172" s="144"/>
      <c r="B172" s="459" t="s">
        <v>97</v>
      </c>
      <c r="C172" s="447"/>
      <c r="D172" s="447"/>
      <c r="E172" s="447"/>
      <c r="F172" s="447"/>
      <c r="G172" s="447"/>
      <c r="H172" s="460"/>
      <c r="I172" s="446">
        <f>Dochody!F74+Dochody!G74</f>
        <v>4226493</v>
      </c>
      <c r="J172" s="447"/>
      <c r="K172" s="152">
        <f>Dochody!F74</f>
        <v>4226493</v>
      </c>
      <c r="L172" s="152">
        <f>Dochody!G74</f>
        <v>0</v>
      </c>
      <c r="N172" s="162"/>
    </row>
    <row r="173" spans="1:14" ht="12.75">
      <c r="A173" s="144"/>
      <c r="B173" s="459" t="s">
        <v>98</v>
      </c>
      <c r="C173" s="447"/>
      <c r="D173" s="447"/>
      <c r="E173" s="447"/>
      <c r="F173" s="447"/>
      <c r="G173" s="447"/>
      <c r="H173" s="460"/>
      <c r="I173" s="446">
        <f>Dochody!H74+Dochody!I74</f>
        <v>307970</v>
      </c>
      <c r="J173" s="447"/>
      <c r="K173" s="152">
        <f>Dochody!H74</f>
        <v>307970</v>
      </c>
      <c r="L173" s="152">
        <f>Dochody!I74</f>
        <v>0</v>
      </c>
      <c r="N173" s="162"/>
    </row>
    <row r="174" spans="1:14" ht="12.75">
      <c r="A174" s="144" t="s">
        <v>5</v>
      </c>
      <c r="B174" s="459" t="s">
        <v>99</v>
      </c>
      <c r="C174" s="447"/>
      <c r="D174" s="447"/>
      <c r="E174" s="447"/>
      <c r="F174" s="447"/>
      <c r="G174" s="447"/>
      <c r="H174" s="460"/>
      <c r="I174" s="464">
        <f>I171+I173-I172</f>
        <v>167874321</v>
      </c>
      <c r="J174" s="465"/>
      <c r="K174" s="152">
        <f>K171-K172+K173</f>
        <v>161894226</v>
      </c>
      <c r="L174" s="152">
        <f>L171-L172+L173</f>
        <v>5980095</v>
      </c>
      <c r="N174" s="162"/>
    </row>
    <row r="175" spans="1:14" ht="12.75">
      <c r="A175" s="148" t="s">
        <v>100</v>
      </c>
      <c r="B175" s="459" t="s">
        <v>138</v>
      </c>
      <c r="C175" s="486"/>
      <c r="D175" s="486"/>
      <c r="E175" s="486"/>
      <c r="F175" s="486"/>
      <c r="G175" s="486"/>
      <c r="H175" s="487"/>
      <c r="I175" s="464">
        <v>6900000</v>
      </c>
      <c r="J175" s="487"/>
      <c r="K175" s="213"/>
      <c r="L175" s="213"/>
      <c r="N175" s="162"/>
    </row>
    <row r="176" spans="1:14" ht="12.75">
      <c r="A176" s="148" t="s">
        <v>106</v>
      </c>
      <c r="B176" s="459" t="s">
        <v>139</v>
      </c>
      <c r="C176" s="486"/>
      <c r="D176" s="486"/>
      <c r="E176" s="486"/>
      <c r="F176" s="486"/>
      <c r="G176" s="486"/>
      <c r="H176" s="487"/>
      <c r="I176" s="464">
        <v>6200000</v>
      </c>
      <c r="J176" s="487"/>
      <c r="K176" s="213"/>
      <c r="L176" s="213"/>
      <c r="N176" s="162"/>
    </row>
    <row r="177" spans="1:14" ht="45" customHeight="1" hidden="1">
      <c r="A177" s="148" t="s">
        <v>101</v>
      </c>
      <c r="B177" s="448" t="s">
        <v>83</v>
      </c>
      <c r="C177" s="449"/>
      <c r="D177" s="449"/>
      <c r="E177" s="449"/>
      <c r="F177" s="449"/>
      <c r="G177" s="449"/>
      <c r="H177" s="450"/>
      <c r="I177" s="462">
        <v>747473</v>
      </c>
      <c r="J177" s="463"/>
      <c r="K177" s="153"/>
      <c r="L177" s="153"/>
      <c r="N177" s="162"/>
    </row>
    <row r="178" spans="1:14" ht="45" customHeight="1">
      <c r="A178" s="148" t="s">
        <v>101</v>
      </c>
      <c r="B178" s="493" t="s">
        <v>83</v>
      </c>
      <c r="C178" s="494"/>
      <c r="D178" s="494"/>
      <c r="E178" s="494"/>
      <c r="F178" s="494"/>
      <c r="G178" s="494"/>
      <c r="H178" s="495"/>
      <c r="I178" s="464">
        <v>7732793</v>
      </c>
      <c r="J178" s="487"/>
      <c r="K178" s="153"/>
      <c r="L178" s="153"/>
      <c r="N178" s="162"/>
    </row>
    <row r="179" spans="1:14" ht="15.75" customHeight="1">
      <c r="A179" s="148" t="s">
        <v>109</v>
      </c>
      <c r="B179" s="467" t="s">
        <v>140</v>
      </c>
      <c r="C179" s="468"/>
      <c r="D179" s="468"/>
      <c r="E179" s="468"/>
      <c r="F179" s="468"/>
      <c r="G179" s="468"/>
      <c r="H179" s="469"/>
      <c r="I179" s="464">
        <f>I175+I176+I178</f>
        <v>20832793</v>
      </c>
      <c r="J179" s="487"/>
      <c r="K179" s="153"/>
      <c r="L179" s="153"/>
      <c r="N179" s="162"/>
    </row>
    <row r="180" spans="1:14" ht="18" customHeight="1">
      <c r="A180" s="144"/>
      <c r="B180" s="470" t="s">
        <v>118</v>
      </c>
      <c r="C180" s="465"/>
      <c r="D180" s="465"/>
      <c r="E180" s="465"/>
      <c r="F180" s="465"/>
      <c r="G180" s="465"/>
      <c r="H180" s="471"/>
      <c r="I180" s="464">
        <f>I174+I179</f>
        <v>188707114</v>
      </c>
      <c r="J180" s="465"/>
      <c r="K180" s="154"/>
      <c r="L180" s="154"/>
      <c r="N180" s="162"/>
    </row>
    <row r="181" spans="1:14" ht="8.25" customHeight="1">
      <c r="A181" s="144"/>
      <c r="B181" s="459"/>
      <c r="C181" s="447"/>
      <c r="D181" s="447"/>
      <c r="E181" s="447"/>
      <c r="F181" s="447"/>
      <c r="G181" s="447"/>
      <c r="H181" s="460"/>
      <c r="I181" s="459"/>
      <c r="J181" s="447"/>
      <c r="K181" s="154"/>
      <c r="L181" s="154"/>
      <c r="N181" s="162"/>
    </row>
    <row r="182" spans="1:14" ht="17.25" customHeight="1">
      <c r="A182" s="144" t="s">
        <v>4</v>
      </c>
      <c r="B182" s="470" t="s">
        <v>200</v>
      </c>
      <c r="C182" s="465"/>
      <c r="D182" s="465"/>
      <c r="E182" s="465"/>
      <c r="F182" s="465"/>
      <c r="G182" s="465"/>
      <c r="H182" s="471"/>
      <c r="I182" s="464">
        <f>K182+L182</f>
        <v>178692844</v>
      </c>
      <c r="J182" s="465"/>
      <c r="K182" s="152">
        <v>137321304</v>
      </c>
      <c r="L182" s="152">
        <v>41371540</v>
      </c>
      <c r="N182" s="161">
        <f>I182-E135</f>
        <v>0</v>
      </c>
    </row>
    <row r="183" spans="1:12" ht="12.75">
      <c r="A183" s="144"/>
      <c r="B183" s="459" t="s">
        <v>102</v>
      </c>
      <c r="C183" s="447"/>
      <c r="D183" s="447"/>
      <c r="E183" s="447"/>
      <c r="F183" s="447"/>
      <c r="G183" s="447"/>
      <c r="H183" s="460"/>
      <c r="I183" s="446">
        <f>F135</f>
        <v>551825</v>
      </c>
      <c r="J183" s="447"/>
      <c r="K183" s="152">
        <f>I97</f>
        <v>79173</v>
      </c>
      <c r="L183" s="152">
        <f>J97</f>
        <v>472652</v>
      </c>
    </row>
    <row r="184" spans="1:12" ht="12.75">
      <c r="A184" s="144"/>
      <c r="B184" s="459" t="s">
        <v>103</v>
      </c>
      <c r="C184" s="447"/>
      <c r="D184" s="447"/>
      <c r="E184" s="447"/>
      <c r="F184" s="447"/>
      <c r="G184" s="447"/>
      <c r="H184" s="460"/>
      <c r="I184" s="446">
        <f>G135</f>
        <v>4366095</v>
      </c>
      <c r="J184" s="447"/>
      <c r="K184" s="152">
        <f>K97</f>
        <v>4002505</v>
      </c>
      <c r="L184" s="152">
        <f>L97</f>
        <v>363590</v>
      </c>
    </row>
    <row r="185" spans="1:15" ht="12.75">
      <c r="A185" s="144" t="s">
        <v>5</v>
      </c>
      <c r="B185" s="459" t="s">
        <v>104</v>
      </c>
      <c r="C185" s="447"/>
      <c r="D185" s="447"/>
      <c r="E185" s="447"/>
      <c r="F185" s="447"/>
      <c r="G185" s="447"/>
      <c r="H185" s="460"/>
      <c r="I185" s="464">
        <f>I182+I184-I183</f>
        <v>182507114</v>
      </c>
      <c r="J185" s="465"/>
      <c r="K185" s="152">
        <f>K182-K183+K184</f>
        <v>141244636</v>
      </c>
      <c r="L185" s="152">
        <f>L182-L183+L184</f>
        <v>41262478</v>
      </c>
      <c r="N185" s="1"/>
      <c r="O185" t="s">
        <v>114</v>
      </c>
    </row>
    <row r="186" spans="1:12" ht="12.75">
      <c r="A186" s="144" t="s">
        <v>100</v>
      </c>
      <c r="B186" s="459" t="s">
        <v>105</v>
      </c>
      <c r="C186" s="447"/>
      <c r="D186" s="447"/>
      <c r="E186" s="447"/>
      <c r="F186" s="447"/>
      <c r="G186" s="447"/>
      <c r="H186" s="460"/>
      <c r="I186" s="446">
        <v>2550000</v>
      </c>
      <c r="J186" s="447"/>
      <c r="K186" s="154"/>
      <c r="L186" s="154"/>
    </row>
    <row r="187" spans="1:12" ht="12.75">
      <c r="A187" s="144" t="s">
        <v>106</v>
      </c>
      <c r="B187" s="459" t="s">
        <v>107</v>
      </c>
      <c r="C187" s="447"/>
      <c r="D187" s="447"/>
      <c r="E187" s="447"/>
      <c r="F187" s="447"/>
      <c r="G187" s="447"/>
      <c r="H187" s="460"/>
      <c r="I187" s="446">
        <v>650000</v>
      </c>
      <c r="J187" s="447"/>
      <c r="K187" s="154"/>
      <c r="L187" s="154"/>
    </row>
    <row r="188" spans="1:12" ht="12.75">
      <c r="A188" s="144" t="s">
        <v>101</v>
      </c>
      <c r="B188" s="459" t="s">
        <v>81</v>
      </c>
      <c r="C188" s="447"/>
      <c r="D188" s="447"/>
      <c r="E188" s="447"/>
      <c r="F188" s="447"/>
      <c r="G188" s="447"/>
      <c r="H188" s="460"/>
      <c r="I188" s="446">
        <v>3000000</v>
      </c>
      <c r="J188" s="466"/>
      <c r="K188" s="154"/>
      <c r="L188" s="154"/>
    </row>
    <row r="189" spans="1:12" ht="12.75">
      <c r="A189" s="144" t="s">
        <v>109</v>
      </c>
      <c r="B189" s="467" t="s">
        <v>120</v>
      </c>
      <c r="C189" s="468"/>
      <c r="D189" s="468"/>
      <c r="E189" s="468"/>
      <c r="F189" s="468"/>
      <c r="G189" s="468"/>
      <c r="H189" s="469"/>
      <c r="I189" s="444">
        <f>SUM(I186:J188)</f>
        <v>6200000</v>
      </c>
      <c r="J189" s="445"/>
      <c r="K189" s="154"/>
      <c r="L189" s="154"/>
    </row>
    <row r="190" spans="1:12" ht="18" customHeight="1">
      <c r="A190" s="145"/>
      <c r="B190" s="470" t="s">
        <v>119</v>
      </c>
      <c r="C190" s="465"/>
      <c r="D190" s="465"/>
      <c r="E190" s="465"/>
      <c r="F190" s="465"/>
      <c r="G190" s="465"/>
      <c r="H190" s="471"/>
      <c r="I190" s="464">
        <f>I185+I189</f>
        <v>188707114</v>
      </c>
      <c r="J190" s="465"/>
      <c r="K190" s="154"/>
      <c r="L190" s="154"/>
    </row>
    <row r="191" spans="1:10" ht="13.5" customHeight="1">
      <c r="A191" s="9"/>
      <c r="B191" s="65"/>
      <c r="C191" s="65"/>
      <c r="D191" s="65"/>
      <c r="E191" s="146"/>
      <c r="F191" s="7"/>
      <c r="G191" s="65"/>
      <c r="H191" s="65"/>
      <c r="I191" s="65"/>
      <c r="J191" s="65"/>
    </row>
    <row r="192" spans="1:12" ht="13.5" customHeight="1">
      <c r="A192" s="458"/>
      <c r="B192" s="458"/>
      <c r="C192" s="458"/>
      <c r="D192" s="458"/>
      <c r="E192" s="458"/>
      <c r="F192" s="458"/>
      <c r="G192" s="458"/>
      <c r="H192" s="458"/>
      <c r="I192" s="458"/>
      <c r="J192" s="458"/>
      <c r="K192" s="458"/>
      <c r="L192" s="458"/>
    </row>
    <row r="193" spans="1:12" ht="15" customHeight="1">
      <c r="A193" s="461" t="s">
        <v>142</v>
      </c>
      <c r="B193" s="461"/>
      <c r="C193" s="461"/>
      <c r="D193" s="461"/>
      <c r="E193" s="461"/>
      <c r="F193" s="461"/>
      <c r="G193" s="461"/>
      <c r="H193" s="461"/>
      <c r="I193" s="461"/>
      <c r="J193" s="461"/>
      <c r="L193" s="1">
        <f>I180-I190</f>
        <v>0</v>
      </c>
    </row>
    <row r="194" spans="1:10" ht="15" customHeight="1">
      <c r="A194" s="156" t="s">
        <v>121</v>
      </c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1:10" ht="15" customHeight="1">
      <c r="A195" s="156" t="s">
        <v>143</v>
      </c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1:12" ht="12.75" customHeight="1">
      <c r="A196" s="458"/>
      <c r="B196" s="458"/>
      <c r="C196" s="458"/>
      <c r="D196" s="458"/>
      <c r="E196" s="458"/>
      <c r="F196" s="458"/>
      <c r="G196" s="458"/>
      <c r="H196" s="458"/>
      <c r="I196" s="458"/>
      <c r="J196" s="458"/>
      <c r="K196" s="458"/>
      <c r="L196" s="458"/>
    </row>
    <row r="197" ht="12.75" customHeight="1"/>
  </sheetData>
  <sheetProtection/>
  <mergeCells count="196">
    <mergeCell ref="I73:J73"/>
    <mergeCell ref="K73:L73"/>
    <mergeCell ref="D25:H25"/>
    <mergeCell ref="D87:H87"/>
    <mergeCell ref="D64:H64"/>
    <mergeCell ref="D59:H59"/>
    <mergeCell ref="D41:H41"/>
    <mergeCell ref="D42:H42"/>
    <mergeCell ref="D26:H26"/>
    <mergeCell ref="D33:H33"/>
    <mergeCell ref="D18:H18"/>
    <mergeCell ref="D10:H10"/>
    <mergeCell ref="D11:H11"/>
    <mergeCell ref="D12:H12"/>
    <mergeCell ref="D14:H14"/>
    <mergeCell ref="D17:H17"/>
    <mergeCell ref="D13:H13"/>
    <mergeCell ref="D15:H15"/>
    <mergeCell ref="D16:H16"/>
    <mergeCell ref="I111:I113"/>
    <mergeCell ref="D63:H63"/>
    <mergeCell ref="D55:H55"/>
    <mergeCell ref="D48:H48"/>
    <mergeCell ref="D56:H56"/>
    <mergeCell ref="D50:H50"/>
    <mergeCell ref="D88:H88"/>
    <mergeCell ref="D69:H69"/>
    <mergeCell ref="D70:H70"/>
    <mergeCell ref="D75:H75"/>
    <mergeCell ref="A97:H97"/>
    <mergeCell ref="D80:H80"/>
    <mergeCell ref="D81:H81"/>
    <mergeCell ref="D49:H49"/>
    <mergeCell ref="D52:H52"/>
    <mergeCell ref="D46:H46"/>
    <mergeCell ref="D60:H60"/>
    <mergeCell ref="D76:H76"/>
    <mergeCell ref="D78:H78"/>
    <mergeCell ref="D84:H84"/>
    <mergeCell ref="A73:C73"/>
    <mergeCell ref="A110:A113"/>
    <mergeCell ref="A108:O108"/>
    <mergeCell ref="K112:K113"/>
    <mergeCell ref="M97:N97"/>
    <mergeCell ref="F110:G111"/>
    <mergeCell ref="D79:H79"/>
    <mergeCell ref="D77:H77"/>
    <mergeCell ref="D73:H74"/>
    <mergeCell ref="F112:F113"/>
    <mergeCell ref="B150:G150"/>
    <mergeCell ref="B121:D121"/>
    <mergeCell ref="B122:D122"/>
    <mergeCell ref="E136:F136"/>
    <mergeCell ref="B132:D132"/>
    <mergeCell ref="B135:D135"/>
    <mergeCell ref="B128:D128"/>
    <mergeCell ref="B123:D123"/>
    <mergeCell ref="B126:D126"/>
    <mergeCell ref="B158:G158"/>
    <mergeCell ref="B139:G139"/>
    <mergeCell ref="B146:G146"/>
    <mergeCell ref="B147:F147"/>
    <mergeCell ref="B171:H171"/>
    <mergeCell ref="B143:F143"/>
    <mergeCell ref="B140:G140"/>
    <mergeCell ref="B148:F148"/>
    <mergeCell ref="B153:G153"/>
    <mergeCell ref="B152:G152"/>
    <mergeCell ref="I182:J182"/>
    <mergeCell ref="B179:H179"/>
    <mergeCell ref="B174:H174"/>
    <mergeCell ref="B188:H188"/>
    <mergeCell ref="B186:H186"/>
    <mergeCell ref="B187:H187"/>
    <mergeCell ref="B183:H183"/>
    <mergeCell ref="B178:H178"/>
    <mergeCell ref="I178:J178"/>
    <mergeCell ref="B172:H172"/>
    <mergeCell ref="I184:J184"/>
    <mergeCell ref="B175:H175"/>
    <mergeCell ref="B184:H184"/>
    <mergeCell ref="I179:J179"/>
    <mergeCell ref="B154:G154"/>
    <mergeCell ref="I175:J175"/>
    <mergeCell ref="B160:G160"/>
    <mergeCell ref="I176:J176"/>
    <mergeCell ref="B176:H176"/>
    <mergeCell ref="B173:H173"/>
    <mergeCell ref="B182:H182"/>
    <mergeCell ref="I172:J172"/>
    <mergeCell ref="B129:D129"/>
    <mergeCell ref="B180:H180"/>
    <mergeCell ref="B181:H181"/>
    <mergeCell ref="B141:G141"/>
    <mergeCell ref="B157:G157"/>
    <mergeCell ref="B134:D134"/>
    <mergeCell ref="B130:D130"/>
    <mergeCell ref="B190:H190"/>
    <mergeCell ref="I174:J174"/>
    <mergeCell ref="I187:J187"/>
    <mergeCell ref="I173:J173"/>
    <mergeCell ref="B144:F144"/>
    <mergeCell ref="I171:J171"/>
    <mergeCell ref="B151:G151"/>
    <mergeCell ref="B159:G159"/>
    <mergeCell ref="B149:G149"/>
    <mergeCell ref="I190:J190"/>
    <mergeCell ref="A196:L196"/>
    <mergeCell ref="B185:H185"/>
    <mergeCell ref="A193:J193"/>
    <mergeCell ref="I177:J177"/>
    <mergeCell ref="I180:J180"/>
    <mergeCell ref="I185:J185"/>
    <mergeCell ref="I181:J181"/>
    <mergeCell ref="A192:L192"/>
    <mergeCell ref="I188:J188"/>
    <mergeCell ref="B189:H189"/>
    <mergeCell ref="I189:J189"/>
    <mergeCell ref="I183:J183"/>
    <mergeCell ref="B133:D133"/>
    <mergeCell ref="B177:H177"/>
    <mergeCell ref="J141:K141"/>
    <mergeCell ref="B142:G142"/>
    <mergeCell ref="B161:G161"/>
    <mergeCell ref="J140:K140"/>
    <mergeCell ref="B145:G145"/>
    <mergeCell ref="I186:J186"/>
    <mergeCell ref="A6:L6"/>
    <mergeCell ref="I8:J8"/>
    <mergeCell ref="K8:L8"/>
    <mergeCell ref="D8:H9"/>
    <mergeCell ref="A8:C8"/>
    <mergeCell ref="J111:O111"/>
    <mergeCell ref="D93:H93"/>
    <mergeCell ref="D94:H94"/>
    <mergeCell ref="D20:H20"/>
    <mergeCell ref="D23:H23"/>
    <mergeCell ref="D19:H19"/>
    <mergeCell ref="H110:H113"/>
    <mergeCell ref="L112:L113"/>
    <mergeCell ref="E110:E113"/>
    <mergeCell ref="G112:G113"/>
    <mergeCell ref="D24:H24"/>
    <mergeCell ref="D82:H82"/>
    <mergeCell ref="D83:H83"/>
    <mergeCell ref="D67:H67"/>
    <mergeCell ref="D62:H62"/>
    <mergeCell ref="B115:D115"/>
    <mergeCell ref="B124:D124"/>
    <mergeCell ref="B118:D118"/>
    <mergeCell ref="B131:D131"/>
    <mergeCell ref="B127:D127"/>
    <mergeCell ref="B125:D125"/>
    <mergeCell ref="B120:D120"/>
    <mergeCell ref="B117:D117"/>
    <mergeCell ref="B119:D119"/>
    <mergeCell ref="B116:D116"/>
    <mergeCell ref="J112:J113"/>
    <mergeCell ref="M112:M113"/>
    <mergeCell ref="D86:H86"/>
    <mergeCell ref="D95:H95"/>
    <mergeCell ref="D92:H92"/>
    <mergeCell ref="D91:H91"/>
    <mergeCell ref="B110:D113"/>
    <mergeCell ref="I110:P110"/>
    <mergeCell ref="N112:O112"/>
    <mergeCell ref="P111:P113"/>
    <mergeCell ref="D22:H22"/>
    <mergeCell ref="D61:H61"/>
    <mergeCell ref="D27:H27"/>
    <mergeCell ref="D28:H28"/>
    <mergeCell ref="D47:H47"/>
    <mergeCell ref="D54:H54"/>
    <mergeCell ref="D43:H43"/>
    <mergeCell ref="D44:H44"/>
    <mergeCell ref="D51:H51"/>
    <mergeCell ref="D32:H32"/>
    <mergeCell ref="D96:H96"/>
    <mergeCell ref="D89:H89"/>
    <mergeCell ref="D90:H90"/>
    <mergeCell ref="D65:H65"/>
    <mergeCell ref="D66:H66"/>
    <mergeCell ref="D57:H57"/>
    <mergeCell ref="D68:H68"/>
    <mergeCell ref="D58:H58"/>
    <mergeCell ref="D85:H85"/>
    <mergeCell ref="D21:H21"/>
    <mergeCell ref="D53:H53"/>
    <mergeCell ref="A39:C39"/>
    <mergeCell ref="D39:H40"/>
    <mergeCell ref="I39:J39"/>
    <mergeCell ref="K39:L39"/>
    <mergeCell ref="D29:H29"/>
    <mergeCell ref="D45:H45"/>
    <mergeCell ref="D30:H30"/>
    <mergeCell ref="D31:H31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showZeros="0" zoomScalePageLayoutView="0" workbookViewId="0" topLeftCell="A72">
      <selection activeCell="K86" sqref="K86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</cols>
  <sheetData>
    <row r="1" spans="1:10" ht="11.25" customHeight="1">
      <c r="A1" s="65"/>
      <c r="B1" s="65"/>
      <c r="C1" s="65"/>
      <c r="D1" s="65"/>
      <c r="E1" s="65"/>
      <c r="F1" s="65"/>
      <c r="G1" s="65"/>
      <c r="H1" s="10" t="s">
        <v>48</v>
      </c>
      <c r="I1" s="65"/>
      <c r="J1" s="11"/>
    </row>
    <row r="2" spans="1:10" ht="3" customHeight="1">
      <c r="A2" s="65"/>
      <c r="B2" s="65"/>
      <c r="C2" s="65"/>
      <c r="D2" s="65"/>
      <c r="E2" s="65"/>
      <c r="F2" s="65"/>
      <c r="G2" s="65"/>
      <c r="H2" s="10"/>
      <c r="I2" s="65"/>
      <c r="J2" s="10"/>
    </row>
    <row r="3" spans="1:10" ht="10.5" customHeight="1">
      <c r="A3" s="65"/>
      <c r="B3" s="65"/>
      <c r="C3" s="65"/>
      <c r="D3" s="65"/>
      <c r="E3" s="65"/>
      <c r="F3" s="65"/>
      <c r="G3" s="65"/>
      <c r="H3" s="4" t="s">
        <v>228</v>
      </c>
      <c r="I3" s="65"/>
      <c r="J3" s="4"/>
    </row>
    <row r="4" spans="1:10" ht="11.25" customHeight="1">
      <c r="A4" s="65"/>
      <c r="B4" s="65"/>
      <c r="C4" s="65"/>
      <c r="D4" s="300"/>
      <c r="E4" s="65"/>
      <c r="F4" s="65"/>
      <c r="G4" s="65"/>
      <c r="H4" s="4" t="s">
        <v>49</v>
      </c>
      <c r="I4" s="65"/>
      <c r="J4" s="4"/>
    </row>
    <row r="5" spans="1:10" ht="12" customHeight="1">
      <c r="A5" s="65"/>
      <c r="B5" s="65"/>
      <c r="C5" s="65"/>
      <c r="D5" s="65"/>
      <c r="E5" s="65"/>
      <c r="F5" s="65"/>
      <c r="G5" s="65"/>
      <c r="H5" s="4" t="s">
        <v>229</v>
      </c>
      <c r="I5" s="65"/>
      <c r="J5" s="4"/>
    </row>
    <row r="6" spans="1:10" ht="6" customHeight="1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1.25" customHeight="1">
      <c r="A7" s="610" t="s">
        <v>132</v>
      </c>
      <c r="B7" s="611"/>
      <c r="C7" s="611"/>
      <c r="D7" s="611"/>
      <c r="E7" s="611"/>
      <c r="F7" s="611"/>
      <c r="G7" s="611"/>
      <c r="H7" s="611"/>
      <c r="I7" s="611"/>
      <c r="J7" s="611"/>
    </row>
    <row r="8" spans="1:10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</row>
    <row r="9" spans="1:10" ht="14.25" customHeight="1">
      <c r="A9" s="589" t="s">
        <v>50</v>
      </c>
      <c r="B9" s="590"/>
      <c r="C9" s="591"/>
      <c r="D9" s="545" t="s">
        <v>64</v>
      </c>
      <c r="E9" s="546"/>
      <c r="F9" s="547"/>
      <c r="G9" s="582" t="s">
        <v>65</v>
      </c>
      <c r="H9" s="582"/>
      <c r="I9" s="582" t="s">
        <v>66</v>
      </c>
      <c r="J9" s="582"/>
    </row>
    <row r="10" spans="1:10" ht="14.25" customHeight="1">
      <c r="A10" s="35" t="s">
        <v>24</v>
      </c>
      <c r="B10" s="35" t="s">
        <v>51</v>
      </c>
      <c r="C10" s="35" t="s">
        <v>52</v>
      </c>
      <c r="D10" s="548"/>
      <c r="E10" s="549"/>
      <c r="F10" s="550"/>
      <c r="G10" s="27" t="s">
        <v>53</v>
      </c>
      <c r="H10" s="27" t="s">
        <v>54</v>
      </c>
      <c r="I10" s="27" t="s">
        <v>53</v>
      </c>
      <c r="J10" s="27" t="s">
        <v>54</v>
      </c>
    </row>
    <row r="11" spans="1:10" ht="14.25" customHeight="1">
      <c r="A11" s="301">
        <v>600</v>
      </c>
      <c r="B11" s="301">
        <f>B14</f>
        <v>0</v>
      </c>
      <c r="C11" s="301">
        <f>C14</f>
        <v>0</v>
      </c>
      <c r="D11" s="617" t="s">
        <v>191</v>
      </c>
      <c r="E11" s="618"/>
      <c r="F11" s="619"/>
      <c r="G11" s="305"/>
      <c r="H11" s="302"/>
      <c r="I11" s="305">
        <f>I12</f>
        <v>4507</v>
      </c>
      <c r="J11" s="302">
        <f>J14</f>
        <v>0</v>
      </c>
    </row>
    <row r="12" spans="1:10" ht="14.25" customHeight="1">
      <c r="A12" s="303"/>
      <c r="B12" s="303">
        <v>60016</v>
      </c>
      <c r="C12" s="303"/>
      <c r="D12" s="614" t="s">
        <v>126</v>
      </c>
      <c r="E12" s="615"/>
      <c r="F12" s="616"/>
      <c r="G12" s="306"/>
      <c r="H12" s="304"/>
      <c r="I12" s="306">
        <f>I13</f>
        <v>4507</v>
      </c>
      <c r="J12" s="304">
        <v>0</v>
      </c>
    </row>
    <row r="13" spans="1:10" ht="21.75" customHeight="1">
      <c r="A13" s="284"/>
      <c r="B13" s="284"/>
      <c r="C13" s="284" t="s">
        <v>182</v>
      </c>
      <c r="D13" s="620" t="s">
        <v>183</v>
      </c>
      <c r="E13" s="621"/>
      <c r="F13" s="622"/>
      <c r="G13" s="307"/>
      <c r="H13" s="27"/>
      <c r="I13" s="307">
        <v>4507</v>
      </c>
      <c r="J13" s="27"/>
    </row>
    <row r="14" spans="1:10" ht="18" customHeight="1">
      <c r="A14" s="232">
        <v>700</v>
      </c>
      <c r="B14" s="233"/>
      <c r="C14" s="234"/>
      <c r="D14" s="536" t="s">
        <v>176</v>
      </c>
      <c r="E14" s="612"/>
      <c r="F14" s="613"/>
      <c r="G14" s="235">
        <f>G15</f>
        <v>4226493</v>
      </c>
      <c r="H14" s="235">
        <f>H15</f>
        <v>0</v>
      </c>
      <c r="I14" s="235">
        <f>I15</f>
        <v>0</v>
      </c>
      <c r="J14" s="253">
        <f>J15</f>
        <v>0</v>
      </c>
    </row>
    <row r="15" spans="1:10" ht="17.25" customHeight="1">
      <c r="A15" s="237"/>
      <c r="B15" s="231">
        <v>70005</v>
      </c>
      <c r="C15" s="230"/>
      <c r="D15" s="623" t="s">
        <v>177</v>
      </c>
      <c r="E15" s="624"/>
      <c r="F15" s="625"/>
      <c r="G15" s="294">
        <f>G17+G16</f>
        <v>4226493</v>
      </c>
      <c r="H15" s="294">
        <f>H16</f>
        <v>0</v>
      </c>
      <c r="I15" s="238">
        <f>I16</f>
        <v>0</v>
      </c>
      <c r="J15" s="254">
        <f>J16</f>
        <v>0</v>
      </c>
    </row>
    <row r="16" spans="1:10" ht="25.5" customHeight="1">
      <c r="A16" s="209"/>
      <c r="B16" s="210"/>
      <c r="C16" s="285" t="s">
        <v>160</v>
      </c>
      <c r="D16" s="539" t="s">
        <v>161</v>
      </c>
      <c r="E16" s="540"/>
      <c r="F16" s="541"/>
      <c r="G16" s="245">
        <v>2786493</v>
      </c>
      <c r="H16" s="245"/>
      <c r="I16" s="245"/>
      <c r="J16" s="246"/>
    </row>
    <row r="17" spans="1:10" ht="15" customHeight="1">
      <c r="A17" s="239"/>
      <c r="B17" s="240"/>
      <c r="C17" s="286" t="s">
        <v>157</v>
      </c>
      <c r="D17" s="524" t="s">
        <v>158</v>
      </c>
      <c r="E17" s="525"/>
      <c r="F17" s="526"/>
      <c r="G17" s="226">
        <v>1440000</v>
      </c>
      <c r="H17" s="226"/>
      <c r="I17" s="226"/>
      <c r="J17" s="227"/>
    </row>
    <row r="18" spans="1:10" ht="15" customHeight="1">
      <c r="A18" s="232">
        <v>750</v>
      </c>
      <c r="B18" s="233"/>
      <c r="C18" s="234"/>
      <c r="D18" s="536" t="s">
        <v>192</v>
      </c>
      <c r="E18" s="612"/>
      <c r="F18" s="613"/>
      <c r="G18" s="235">
        <f>G19</f>
        <v>0</v>
      </c>
      <c r="H18" s="235"/>
      <c r="I18" s="235">
        <f>I19</f>
        <v>11800</v>
      </c>
      <c r="J18" s="253">
        <f>J19</f>
        <v>0</v>
      </c>
    </row>
    <row r="19" spans="1:10" ht="15" customHeight="1">
      <c r="A19" s="237"/>
      <c r="B19" s="250">
        <v>75075</v>
      </c>
      <c r="C19" s="249"/>
      <c r="D19" s="623" t="s">
        <v>193</v>
      </c>
      <c r="E19" s="624"/>
      <c r="F19" s="625"/>
      <c r="G19" s="294">
        <f>G21</f>
        <v>0</v>
      </c>
      <c r="H19" s="294"/>
      <c r="I19" s="238">
        <f>I20</f>
        <v>11800</v>
      </c>
      <c r="J19" s="254">
        <f>J20</f>
        <v>0</v>
      </c>
    </row>
    <row r="20" spans="1:10" ht="15" customHeight="1">
      <c r="A20" s="209"/>
      <c r="B20" s="210"/>
      <c r="C20" s="285" t="s">
        <v>194</v>
      </c>
      <c r="D20" s="539" t="s">
        <v>195</v>
      </c>
      <c r="E20" s="540"/>
      <c r="F20" s="541"/>
      <c r="G20" s="245"/>
      <c r="H20" s="245"/>
      <c r="I20" s="245">
        <v>11800</v>
      </c>
      <c r="J20" s="246"/>
    </row>
    <row r="21" spans="1:10" ht="27.75" customHeight="1">
      <c r="A21" s="232">
        <v>754</v>
      </c>
      <c r="B21" s="233"/>
      <c r="C21" s="234"/>
      <c r="D21" s="536" t="s">
        <v>164</v>
      </c>
      <c r="E21" s="537"/>
      <c r="F21" s="538"/>
      <c r="G21" s="235">
        <f>G22</f>
        <v>0</v>
      </c>
      <c r="H21" s="236"/>
      <c r="I21" s="256">
        <f>I22</f>
        <v>15000</v>
      </c>
      <c r="J21" s="253"/>
    </row>
    <row r="22" spans="1:10" ht="16.5" customHeight="1">
      <c r="A22" s="237"/>
      <c r="B22" s="250">
        <v>75404</v>
      </c>
      <c r="C22" s="249"/>
      <c r="D22" s="623" t="s">
        <v>178</v>
      </c>
      <c r="E22" s="626"/>
      <c r="F22" s="627"/>
      <c r="G22" s="238">
        <f>G23</f>
        <v>0</v>
      </c>
      <c r="H22" s="238"/>
      <c r="I22" s="257">
        <f>I23</f>
        <v>15000</v>
      </c>
      <c r="J22" s="254"/>
    </row>
    <row r="23" spans="1:10" ht="15.75" customHeight="1">
      <c r="A23" s="263"/>
      <c r="B23" s="264"/>
      <c r="C23" s="285" t="s">
        <v>194</v>
      </c>
      <c r="D23" s="539" t="s">
        <v>195</v>
      </c>
      <c r="E23" s="540"/>
      <c r="F23" s="541"/>
      <c r="G23" s="245"/>
      <c r="H23" s="245"/>
      <c r="I23" s="244">
        <v>15000</v>
      </c>
      <c r="J23" s="246"/>
    </row>
    <row r="24" spans="1:15" ht="66" customHeight="1">
      <c r="A24" s="198">
        <v>756</v>
      </c>
      <c r="B24" s="198"/>
      <c r="C24" s="199"/>
      <c r="D24" s="530" t="s">
        <v>205</v>
      </c>
      <c r="E24" s="621"/>
      <c r="F24" s="622"/>
      <c r="G24" s="200"/>
      <c r="H24" s="201"/>
      <c r="I24" s="200">
        <f>I25</f>
        <v>4910</v>
      </c>
      <c r="J24" s="255"/>
      <c r="O24" s="341"/>
    </row>
    <row r="25" spans="1:10" ht="18" customHeight="1">
      <c r="A25" s="288"/>
      <c r="B25" s="289">
        <v>75619</v>
      </c>
      <c r="C25" s="290"/>
      <c r="D25" s="542" t="s">
        <v>179</v>
      </c>
      <c r="E25" s="543"/>
      <c r="F25" s="544"/>
      <c r="G25" s="291"/>
      <c r="H25" s="292"/>
      <c r="I25" s="291">
        <f>I26</f>
        <v>4910</v>
      </c>
      <c r="J25" s="293">
        <f>J26+J31</f>
        <v>0</v>
      </c>
    </row>
    <row r="26" spans="1:10" ht="16.5" customHeight="1">
      <c r="A26" s="239"/>
      <c r="B26" s="240"/>
      <c r="C26" s="243" t="s">
        <v>157</v>
      </c>
      <c r="D26" s="533" t="s">
        <v>158</v>
      </c>
      <c r="E26" s="534"/>
      <c r="F26" s="535"/>
      <c r="G26" s="287"/>
      <c r="H26" s="241"/>
      <c r="I26" s="287">
        <v>4910</v>
      </c>
      <c r="J26" s="242"/>
    </row>
    <row r="27" spans="1:10" ht="45.75" customHeight="1">
      <c r="A27" s="343"/>
      <c r="B27" s="344"/>
      <c r="C27" s="345"/>
      <c r="D27" s="342"/>
      <c r="E27" s="342"/>
      <c r="F27" s="342"/>
      <c r="G27" s="346"/>
      <c r="H27" s="347"/>
      <c r="I27" s="346"/>
      <c r="J27" s="348"/>
    </row>
    <row r="28" spans="1:10" ht="16.5" customHeight="1">
      <c r="A28" s="349"/>
      <c r="B28" s="350"/>
      <c r="C28" s="351"/>
      <c r="D28" s="352"/>
      <c r="E28" s="352"/>
      <c r="F28" s="352"/>
      <c r="G28" s="353"/>
      <c r="H28" s="354"/>
      <c r="I28" s="353"/>
      <c r="J28" s="355"/>
    </row>
    <row r="29" spans="1:10" ht="16.5" customHeight="1">
      <c r="A29" s="589" t="s">
        <v>50</v>
      </c>
      <c r="B29" s="590"/>
      <c r="C29" s="591"/>
      <c r="D29" s="545" t="s">
        <v>64</v>
      </c>
      <c r="E29" s="546"/>
      <c r="F29" s="547"/>
      <c r="G29" s="582" t="s">
        <v>65</v>
      </c>
      <c r="H29" s="582"/>
      <c r="I29" s="582" t="s">
        <v>66</v>
      </c>
      <c r="J29" s="582"/>
    </row>
    <row r="30" spans="1:10" ht="16.5" customHeight="1">
      <c r="A30" s="340" t="s">
        <v>24</v>
      </c>
      <c r="B30" s="340" t="s">
        <v>51</v>
      </c>
      <c r="C30" s="340" t="s">
        <v>52</v>
      </c>
      <c r="D30" s="548"/>
      <c r="E30" s="549"/>
      <c r="F30" s="550"/>
      <c r="G30" s="27" t="s">
        <v>53</v>
      </c>
      <c r="H30" s="27" t="s">
        <v>54</v>
      </c>
      <c r="I30" s="27" t="s">
        <v>53</v>
      </c>
      <c r="J30" s="27" t="s">
        <v>54</v>
      </c>
    </row>
    <row r="31" spans="1:10" ht="18" customHeight="1">
      <c r="A31" s="232">
        <v>801</v>
      </c>
      <c r="B31" s="233"/>
      <c r="C31" s="234"/>
      <c r="D31" s="536" t="s">
        <v>127</v>
      </c>
      <c r="E31" s="612"/>
      <c r="F31" s="613"/>
      <c r="G31" s="235">
        <f>G32</f>
        <v>0</v>
      </c>
      <c r="H31" s="236"/>
      <c r="I31" s="256">
        <f>I32+I35</f>
        <v>188553</v>
      </c>
      <c r="J31" s="253"/>
    </row>
    <row r="32" spans="1:10" ht="17.25" customHeight="1">
      <c r="A32" s="203"/>
      <c r="B32" s="204">
        <v>80101</v>
      </c>
      <c r="C32" s="205"/>
      <c r="D32" s="527" t="s">
        <v>128</v>
      </c>
      <c r="E32" s="528"/>
      <c r="F32" s="529"/>
      <c r="G32" s="206"/>
      <c r="H32" s="207"/>
      <c r="I32" s="252">
        <f>I33+I34</f>
        <v>112491</v>
      </c>
      <c r="J32" s="208"/>
    </row>
    <row r="33" spans="1:10" ht="15.75" customHeight="1">
      <c r="A33" s="209"/>
      <c r="B33" s="210"/>
      <c r="C33" s="285" t="s">
        <v>196</v>
      </c>
      <c r="D33" s="539" t="s">
        <v>197</v>
      </c>
      <c r="E33" s="540"/>
      <c r="F33" s="541"/>
      <c r="G33" s="245"/>
      <c r="H33" s="245"/>
      <c r="I33" s="245">
        <v>1000</v>
      </c>
      <c r="J33" s="246"/>
    </row>
    <row r="34" spans="1:10" ht="49.5" customHeight="1">
      <c r="A34" s="239"/>
      <c r="B34" s="240"/>
      <c r="C34" s="247" t="s">
        <v>171</v>
      </c>
      <c r="D34" s="551" t="s">
        <v>172</v>
      </c>
      <c r="E34" s="552"/>
      <c r="F34" s="553"/>
      <c r="G34" s="248"/>
      <c r="H34" s="226"/>
      <c r="I34" s="248">
        <v>111491</v>
      </c>
      <c r="J34" s="227"/>
    </row>
    <row r="35" spans="1:10" ht="17.25" customHeight="1">
      <c r="A35" s="203"/>
      <c r="B35" s="204">
        <v>80110</v>
      </c>
      <c r="C35" s="205"/>
      <c r="D35" s="527" t="s">
        <v>222</v>
      </c>
      <c r="E35" s="528"/>
      <c r="F35" s="529"/>
      <c r="G35" s="206"/>
      <c r="H35" s="207"/>
      <c r="I35" s="252">
        <f>I36</f>
        <v>76062</v>
      </c>
      <c r="J35" s="208"/>
    </row>
    <row r="36" spans="1:10" ht="45.75" customHeight="1">
      <c r="A36" s="239"/>
      <c r="B36" s="240"/>
      <c r="C36" s="247" t="s">
        <v>171</v>
      </c>
      <c r="D36" s="551" t="s">
        <v>172</v>
      </c>
      <c r="E36" s="552"/>
      <c r="F36" s="553"/>
      <c r="G36" s="248"/>
      <c r="H36" s="226"/>
      <c r="I36" s="248">
        <v>76062</v>
      </c>
      <c r="J36" s="227"/>
    </row>
    <row r="37" spans="1:10" ht="18" customHeight="1">
      <c r="A37" s="198">
        <v>852</v>
      </c>
      <c r="B37" s="198"/>
      <c r="C37" s="199"/>
      <c r="D37" s="530" t="s">
        <v>170</v>
      </c>
      <c r="E37" s="531"/>
      <c r="F37" s="532"/>
      <c r="G37" s="200">
        <f>G38</f>
        <v>0</v>
      </c>
      <c r="H37" s="201"/>
      <c r="I37" s="200">
        <f>I38</f>
        <v>17100</v>
      </c>
      <c r="J37" s="202"/>
    </row>
    <row r="38" spans="1:10" ht="15" customHeight="1">
      <c r="A38" s="203"/>
      <c r="B38" s="204">
        <v>85295</v>
      </c>
      <c r="C38" s="205"/>
      <c r="D38" s="527" t="s">
        <v>169</v>
      </c>
      <c r="E38" s="528"/>
      <c r="F38" s="529"/>
      <c r="G38" s="252">
        <f>G39</f>
        <v>0</v>
      </c>
      <c r="H38" s="207"/>
      <c r="I38" s="252">
        <f>I39+I40</f>
        <v>17100</v>
      </c>
      <c r="J38" s="208"/>
    </row>
    <row r="39" spans="1:10" ht="46.5" customHeight="1">
      <c r="A39" s="209"/>
      <c r="B39" s="210"/>
      <c r="C39" s="243" t="s">
        <v>171</v>
      </c>
      <c r="D39" s="533" t="s">
        <v>172</v>
      </c>
      <c r="E39" s="534"/>
      <c r="F39" s="535"/>
      <c r="G39" s="244"/>
      <c r="H39" s="245"/>
      <c r="I39" s="244">
        <v>100</v>
      </c>
      <c r="J39" s="246"/>
    </row>
    <row r="40" spans="1:10" ht="27.75" customHeight="1">
      <c r="A40" s="239"/>
      <c r="B40" s="240"/>
      <c r="C40" s="247" t="s">
        <v>223</v>
      </c>
      <c r="D40" s="551" t="s">
        <v>224</v>
      </c>
      <c r="E40" s="552"/>
      <c r="F40" s="553"/>
      <c r="G40" s="248"/>
      <c r="H40" s="226"/>
      <c r="I40" s="248">
        <v>17000</v>
      </c>
      <c r="J40" s="227"/>
    </row>
    <row r="41" spans="1:10" ht="28.5" customHeight="1">
      <c r="A41" s="198">
        <v>900</v>
      </c>
      <c r="B41" s="198"/>
      <c r="C41" s="199"/>
      <c r="D41" s="530" t="s">
        <v>162</v>
      </c>
      <c r="E41" s="531"/>
      <c r="F41" s="532"/>
      <c r="G41" s="200">
        <f>G42</f>
        <v>0</v>
      </c>
      <c r="H41" s="201"/>
      <c r="I41" s="200">
        <f>I42+I44</f>
        <v>46100</v>
      </c>
      <c r="J41" s="202"/>
    </row>
    <row r="42" spans="1:10" ht="18" customHeight="1">
      <c r="A42" s="203"/>
      <c r="B42" s="204">
        <v>90002</v>
      </c>
      <c r="C42" s="205"/>
      <c r="D42" s="527" t="s">
        <v>206</v>
      </c>
      <c r="E42" s="528" t="s">
        <v>168</v>
      </c>
      <c r="F42" s="529" t="s">
        <v>168</v>
      </c>
      <c r="G42" s="252">
        <f>G43</f>
        <v>0</v>
      </c>
      <c r="H42" s="207"/>
      <c r="I42" s="206">
        <f>I43</f>
        <v>10000</v>
      </c>
      <c r="J42" s="208"/>
    </row>
    <row r="43" spans="1:10" ht="24" customHeight="1">
      <c r="A43" s="273"/>
      <c r="B43" s="274"/>
      <c r="C43" s="275" t="s">
        <v>180</v>
      </c>
      <c r="D43" s="558" t="s">
        <v>181</v>
      </c>
      <c r="E43" s="559"/>
      <c r="F43" s="560"/>
      <c r="G43" s="276"/>
      <c r="H43" s="277"/>
      <c r="I43" s="276">
        <v>10000</v>
      </c>
      <c r="J43" s="278"/>
    </row>
    <row r="44" spans="1:10" ht="18.75" customHeight="1">
      <c r="A44" s="203"/>
      <c r="B44" s="204">
        <v>90015</v>
      </c>
      <c r="C44" s="205"/>
      <c r="D44" s="527" t="s">
        <v>156</v>
      </c>
      <c r="E44" s="528"/>
      <c r="F44" s="529"/>
      <c r="G44" s="206"/>
      <c r="H44" s="207"/>
      <c r="I44" s="252">
        <f>SUM(I45:I45)</f>
        <v>36100</v>
      </c>
      <c r="J44" s="208"/>
    </row>
    <row r="45" spans="1:10" ht="26.25" customHeight="1">
      <c r="A45" s="209"/>
      <c r="B45" s="210"/>
      <c r="C45" s="243" t="s">
        <v>182</v>
      </c>
      <c r="D45" s="533" t="s">
        <v>183</v>
      </c>
      <c r="E45" s="534"/>
      <c r="F45" s="535"/>
      <c r="G45" s="244"/>
      <c r="H45" s="245"/>
      <c r="I45" s="244">
        <v>36100</v>
      </c>
      <c r="J45" s="246"/>
    </row>
    <row r="46" spans="1:10" ht="18" customHeight="1">
      <c r="A46" s="198">
        <v>926</v>
      </c>
      <c r="B46" s="198"/>
      <c r="C46" s="199"/>
      <c r="D46" s="530" t="s">
        <v>144</v>
      </c>
      <c r="E46" s="531"/>
      <c r="F46" s="532"/>
      <c r="G46" s="200">
        <f>G47</f>
        <v>0</v>
      </c>
      <c r="H46" s="201"/>
      <c r="I46" s="200">
        <f>I47</f>
        <v>20000</v>
      </c>
      <c r="J46" s="202"/>
    </row>
    <row r="47" spans="1:10" ht="18" customHeight="1">
      <c r="A47" s="203"/>
      <c r="B47" s="204">
        <v>92605</v>
      </c>
      <c r="C47" s="205"/>
      <c r="D47" s="527" t="s">
        <v>145</v>
      </c>
      <c r="E47" s="528" t="s">
        <v>168</v>
      </c>
      <c r="F47" s="529" t="s">
        <v>168</v>
      </c>
      <c r="G47" s="252">
        <f>G48</f>
        <v>0</v>
      </c>
      <c r="H47" s="207"/>
      <c r="I47" s="206">
        <f>I48</f>
        <v>20000</v>
      </c>
      <c r="J47" s="208"/>
    </row>
    <row r="48" spans="1:10" ht="18.75" customHeight="1">
      <c r="A48" s="273"/>
      <c r="B48" s="274"/>
      <c r="C48" s="285" t="s">
        <v>194</v>
      </c>
      <c r="D48" s="539" t="s">
        <v>195</v>
      </c>
      <c r="E48" s="540"/>
      <c r="F48" s="541"/>
      <c r="G48" s="245"/>
      <c r="H48" s="245"/>
      <c r="I48" s="245">
        <v>20000</v>
      </c>
      <c r="J48" s="278"/>
    </row>
    <row r="49" spans="1:10" ht="20.25" customHeight="1">
      <c r="A49" s="554" t="s">
        <v>55</v>
      </c>
      <c r="B49" s="555"/>
      <c r="C49" s="555"/>
      <c r="D49" s="555"/>
      <c r="E49" s="555"/>
      <c r="F49" s="556"/>
      <c r="G49" s="200">
        <f>G41+G37+G31+G24+G21+G14</f>
        <v>4226493</v>
      </c>
      <c r="H49" s="200">
        <f>H41+H37+H31+H24+H21+H14</f>
        <v>0</v>
      </c>
      <c r="I49" s="200">
        <f>I41+I37+I31+I24+I21+I14+I11+I18+I46</f>
        <v>307970</v>
      </c>
      <c r="J49" s="200">
        <f>J41+J37+J31+J24+J21+J14</f>
        <v>0</v>
      </c>
    </row>
    <row r="50" spans="1:10" ht="9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 ht="9.75" customHeight="1">
      <c r="A51" s="335"/>
      <c r="B51" s="335"/>
      <c r="C51" s="335"/>
      <c r="D51" s="335"/>
      <c r="E51" s="335"/>
      <c r="F51" s="335"/>
      <c r="G51" s="335"/>
      <c r="H51" s="335"/>
      <c r="I51" s="335"/>
      <c r="J51" s="335"/>
    </row>
    <row r="52" spans="1:10" ht="9.75" customHeight="1">
      <c r="A52" s="335"/>
      <c r="B52" s="335"/>
      <c r="C52" s="335"/>
      <c r="D52" s="335"/>
      <c r="E52" s="335"/>
      <c r="F52" s="335"/>
      <c r="G52" s="335"/>
      <c r="H52" s="335"/>
      <c r="I52" s="335"/>
      <c r="J52" s="335"/>
    </row>
    <row r="53" spans="1:10" ht="11.25" customHeight="1">
      <c r="A53" s="160"/>
      <c r="B53" s="160"/>
      <c r="C53" s="160"/>
      <c r="D53" s="160"/>
      <c r="E53" s="160"/>
      <c r="F53" s="160"/>
      <c r="G53" s="160"/>
      <c r="H53" s="160"/>
      <c r="I53" s="160"/>
      <c r="J53" s="160"/>
    </row>
    <row r="54" spans="1:10" ht="13.5" customHeight="1">
      <c r="A54" s="557" t="s">
        <v>69</v>
      </c>
      <c r="B54" s="557"/>
      <c r="C54" s="557"/>
      <c r="D54" s="557"/>
      <c r="E54" s="557"/>
      <c r="F54" s="557"/>
      <c r="G54" s="557"/>
      <c r="H54" s="557"/>
      <c r="I54" s="557"/>
      <c r="J54" s="557"/>
    </row>
    <row r="55" spans="1:10" ht="6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2" ht="12.75">
      <c r="A56" s="500" t="s">
        <v>24</v>
      </c>
      <c r="B56" s="410" t="s">
        <v>0</v>
      </c>
      <c r="C56" s="411"/>
      <c r="D56" s="412"/>
      <c r="E56" s="433" t="s">
        <v>167</v>
      </c>
      <c r="F56" s="561" t="s">
        <v>16</v>
      </c>
      <c r="G56" s="562"/>
      <c r="H56" s="562"/>
      <c r="I56" s="563"/>
      <c r="J56" s="433" t="s">
        <v>61</v>
      </c>
      <c r="K56" s="173" t="s">
        <v>25</v>
      </c>
      <c r="L56" s="173"/>
    </row>
    <row r="57" spans="1:12" ht="11.25" customHeight="1">
      <c r="A57" s="581"/>
      <c r="B57" s="413"/>
      <c r="C57" s="414"/>
      <c r="D57" s="415"/>
      <c r="E57" s="434"/>
      <c r="F57" s="561" t="s">
        <v>70</v>
      </c>
      <c r="G57" s="563"/>
      <c r="H57" s="561" t="s">
        <v>71</v>
      </c>
      <c r="I57" s="563"/>
      <c r="J57" s="434"/>
      <c r="K57" s="579" t="s">
        <v>122</v>
      </c>
      <c r="L57" s="579" t="s">
        <v>123</v>
      </c>
    </row>
    <row r="58" spans="1:12" ht="14.25" customHeight="1">
      <c r="A58" s="501"/>
      <c r="B58" s="416"/>
      <c r="C58" s="417"/>
      <c r="D58" s="418"/>
      <c r="E58" s="435"/>
      <c r="F58" s="86" t="s">
        <v>53</v>
      </c>
      <c r="G58" s="87" t="s">
        <v>54</v>
      </c>
      <c r="H58" s="86" t="s">
        <v>53</v>
      </c>
      <c r="I58" s="87" t="s">
        <v>54</v>
      </c>
      <c r="J58" s="435"/>
      <c r="K58" s="580"/>
      <c r="L58" s="580"/>
    </row>
    <row r="59" spans="1:12" ht="15" customHeight="1">
      <c r="A59" s="29" t="s">
        <v>1</v>
      </c>
      <c r="B59" s="470" t="s">
        <v>3</v>
      </c>
      <c r="C59" s="465"/>
      <c r="D59" s="471"/>
      <c r="E59" s="78">
        <v>186843</v>
      </c>
      <c r="F59" s="79"/>
      <c r="G59" s="80"/>
      <c r="H59" s="81"/>
      <c r="I59" s="81">
        <f>J14</f>
        <v>0</v>
      </c>
      <c r="J59" s="78">
        <f aca="true" t="shared" si="0" ref="J59:J67">E59-F59-G59+H59+I59</f>
        <v>186843</v>
      </c>
      <c r="K59" s="174">
        <f>J59-L59</f>
        <v>36843</v>
      </c>
      <c r="L59" s="174">
        <v>150000</v>
      </c>
    </row>
    <row r="60" spans="1:12" ht="15" customHeight="1">
      <c r="A60" s="29">
        <v>600</v>
      </c>
      <c r="B60" s="470" t="s">
        <v>7</v>
      </c>
      <c r="C60" s="465"/>
      <c r="D60" s="471"/>
      <c r="E60" s="78">
        <v>260000</v>
      </c>
      <c r="F60" s="79"/>
      <c r="G60" s="80"/>
      <c r="H60" s="81">
        <f>I11</f>
        <v>4507</v>
      </c>
      <c r="I60" s="81"/>
      <c r="J60" s="78">
        <f>E60-F60-G60+H60+I60</f>
        <v>264507</v>
      </c>
      <c r="K60" s="174">
        <f>J60-L60</f>
        <v>264507</v>
      </c>
      <c r="L60" s="174"/>
    </row>
    <row r="61" spans="1:12" ht="15" customHeight="1">
      <c r="A61" s="42">
        <v>700</v>
      </c>
      <c r="B61" s="470" t="s">
        <v>72</v>
      </c>
      <c r="C61" s="465"/>
      <c r="D61" s="471"/>
      <c r="E61" s="78">
        <v>44638146</v>
      </c>
      <c r="F61" s="79">
        <f>G14</f>
        <v>4226493</v>
      </c>
      <c r="G61" s="79">
        <f>H14</f>
        <v>0</v>
      </c>
      <c r="H61" s="78"/>
      <c r="I61" s="78"/>
      <c r="J61" s="78">
        <f t="shared" si="0"/>
        <v>40411653</v>
      </c>
      <c r="K61" s="174">
        <f aca="true" t="shared" si="1" ref="K61:K74">J61-L61</f>
        <v>35251653</v>
      </c>
      <c r="L61" s="174">
        <v>5160000</v>
      </c>
    </row>
    <row r="62" spans="1:12" ht="15" customHeight="1">
      <c r="A62" s="62">
        <v>710</v>
      </c>
      <c r="B62" s="470" t="s">
        <v>15</v>
      </c>
      <c r="C62" s="465"/>
      <c r="D62" s="471"/>
      <c r="E62" s="78">
        <v>147765</v>
      </c>
      <c r="F62" s="79"/>
      <c r="G62" s="79"/>
      <c r="H62" s="78"/>
      <c r="I62" s="78"/>
      <c r="J62" s="78">
        <f>E62-F62-G62+H62+I62</f>
        <v>147765</v>
      </c>
      <c r="K62" s="174">
        <f t="shared" si="1"/>
        <v>147765</v>
      </c>
      <c r="L62" s="173"/>
    </row>
    <row r="63" spans="1:12" ht="15" customHeight="1">
      <c r="A63" s="42">
        <v>720</v>
      </c>
      <c r="B63" s="470" t="s">
        <v>34</v>
      </c>
      <c r="C63" s="465"/>
      <c r="D63" s="471"/>
      <c r="E63" s="78">
        <v>830500</v>
      </c>
      <c r="F63" s="79"/>
      <c r="G63" s="79"/>
      <c r="H63" s="78"/>
      <c r="I63" s="78"/>
      <c r="J63" s="78">
        <f t="shared" si="0"/>
        <v>830500</v>
      </c>
      <c r="K63" s="174">
        <f t="shared" si="1"/>
        <v>169384</v>
      </c>
      <c r="L63" s="174">
        <v>661116</v>
      </c>
    </row>
    <row r="64" spans="1:12" ht="15" customHeight="1">
      <c r="A64" s="41">
        <v>750</v>
      </c>
      <c r="B64" s="470" t="s">
        <v>30</v>
      </c>
      <c r="C64" s="465"/>
      <c r="D64" s="471"/>
      <c r="E64" s="76">
        <v>228517</v>
      </c>
      <c r="F64" s="77"/>
      <c r="G64" s="77"/>
      <c r="H64" s="76">
        <f>I18</f>
        <v>11800</v>
      </c>
      <c r="I64" s="76"/>
      <c r="J64" s="78">
        <f t="shared" si="0"/>
        <v>240317</v>
      </c>
      <c r="K64" s="174">
        <f t="shared" si="1"/>
        <v>240317</v>
      </c>
      <c r="L64" s="173"/>
    </row>
    <row r="65" spans="1:12" ht="53.25" customHeight="1">
      <c r="A65" s="41">
        <v>751</v>
      </c>
      <c r="B65" s="567" t="s">
        <v>23</v>
      </c>
      <c r="C65" s="568"/>
      <c r="D65" s="569"/>
      <c r="E65" s="82">
        <v>65972</v>
      </c>
      <c r="F65" s="83"/>
      <c r="G65" s="84"/>
      <c r="H65" s="85">
        <f>I14</f>
        <v>0</v>
      </c>
      <c r="I65" s="76"/>
      <c r="J65" s="78">
        <f t="shared" si="0"/>
        <v>65972</v>
      </c>
      <c r="K65" s="174">
        <f t="shared" si="1"/>
        <v>65972</v>
      </c>
      <c r="L65" s="173"/>
    </row>
    <row r="66" spans="1:12" ht="30.75" customHeight="1">
      <c r="A66" s="60">
        <v>754</v>
      </c>
      <c r="B66" s="567" t="s">
        <v>26</v>
      </c>
      <c r="C66" s="494"/>
      <c r="D66" s="495"/>
      <c r="E66" s="85"/>
      <c r="F66" s="295"/>
      <c r="G66" s="296"/>
      <c r="H66" s="85">
        <f>I21</f>
        <v>15000</v>
      </c>
      <c r="I66" s="76"/>
      <c r="J66" s="78">
        <f>E66-F66-G66+H66+I66</f>
        <v>15000</v>
      </c>
      <c r="K66" s="174">
        <f>J66-L66</f>
        <v>15000</v>
      </c>
      <c r="L66" s="282"/>
    </row>
    <row r="67" spans="1:12" ht="54.75" customHeight="1">
      <c r="A67" s="60">
        <v>756</v>
      </c>
      <c r="B67" s="564" t="s">
        <v>79</v>
      </c>
      <c r="C67" s="565"/>
      <c r="D67" s="566"/>
      <c r="E67" s="76">
        <v>79279913</v>
      </c>
      <c r="F67" s="77"/>
      <c r="G67" s="77"/>
      <c r="H67" s="76">
        <f>I24</f>
        <v>4910</v>
      </c>
      <c r="I67" s="76"/>
      <c r="J67" s="76">
        <f t="shared" si="0"/>
        <v>79284823</v>
      </c>
      <c r="K67" s="174">
        <f t="shared" si="1"/>
        <v>79284823</v>
      </c>
      <c r="L67" s="173"/>
    </row>
    <row r="68" spans="1:12" ht="15.75" customHeight="1">
      <c r="A68" s="42">
        <v>758</v>
      </c>
      <c r="B68" s="564" t="s">
        <v>9</v>
      </c>
      <c r="C68" s="565"/>
      <c r="D68" s="566"/>
      <c r="E68" s="78">
        <v>32389142</v>
      </c>
      <c r="F68" s="79"/>
      <c r="G68" s="80"/>
      <c r="H68" s="78"/>
      <c r="I68" s="78">
        <f>J24</f>
        <v>0</v>
      </c>
      <c r="J68" s="78">
        <f aca="true" t="shared" si="2" ref="J68:J73">E68-F68-G68+H68+I68</f>
        <v>32389142</v>
      </c>
      <c r="K68" s="174">
        <f t="shared" si="1"/>
        <v>32380163</v>
      </c>
      <c r="L68" s="173">
        <v>8979</v>
      </c>
    </row>
    <row r="69" spans="1:12" ht="15" customHeight="1">
      <c r="A69" s="42">
        <v>801</v>
      </c>
      <c r="B69" s="564" t="s">
        <v>10</v>
      </c>
      <c r="C69" s="565"/>
      <c r="D69" s="566"/>
      <c r="E69" s="78">
        <v>5681608</v>
      </c>
      <c r="F69" s="79"/>
      <c r="G69" s="79"/>
      <c r="H69" s="78">
        <f>I31</f>
        <v>188553</v>
      </c>
      <c r="I69" s="78"/>
      <c r="J69" s="78">
        <f t="shared" si="2"/>
        <v>5870161</v>
      </c>
      <c r="K69" s="174">
        <f t="shared" si="1"/>
        <v>5870161</v>
      </c>
      <c r="L69" s="173"/>
    </row>
    <row r="70" spans="1:12" ht="15" customHeight="1">
      <c r="A70" s="42">
        <v>852</v>
      </c>
      <c r="B70" s="564" t="s">
        <v>12</v>
      </c>
      <c r="C70" s="565"/>
      <c r="D70" s="566"/>
      <c r="E70" s="78">
        <v>2711678</v>
      </c>
      <c r="F70" s="79">
        <f>G37</f>
        <v>0</v>
      </c>
      <c r="G70" s="80"/>
      <c r="H70" s="81">
        <f>I37</f>
        <v>17100</v>
      </c>
      <c r="I70" s="81"/>
      <c r="J70" s="78">
        <f t="shared" si="2"/>
        <v>2728778</v>
      </c>
      <c r="K70" s="174">
        <f t="shared" si="1"/>
        <v>2728778</v>
      </c>
      <c r="L70" s="173"/>
    </row>
    <row r="71" spans="1:12" ht="30.75" customHeight="1">
      <c r="A71" s="62">
        <v>854</v>
      </c>
      <c r="B71" s="564" t="s">
        <v>13</v>
      </c>
      <c r="C71" s="565"/>
      <c r="D71" s="566"/>
      <c r="E71" s="78">
        <v>29988</v>
      </c>
      <c r="F71" s="79"/>
      <c r="G71" s="80"/>
      <c r="H71" s="262"/>
      <c r="I71" s="262"/>
      <c r="J71" s="78">
        <f t="shared" si="2"/>
        <v>29988</v>
      </c>
      <c r="K71" s="174">
        <f>J71-L71</f>
        <v>29988</v>
      </c>
      <c r="L71" s="251"/>
    </row>
    <row r="72" spans="1:12" ht="25.5" customHeight="1">
      <c r="A72" s="42">
        <v>900</v>
      </c>
      <c r="B72" s="586" t="s">
        <v>14</v>
      </c>
      <c r="C72" s="587"/>
      <c r="D72" s="588"/>
      <c r="E72" s="78">
        <v>5135415</v>
      </c>
      <c r="F72" s="79">
        <f>G41</f>
        <v>0</v>
      </c>
      <c r="G72" s="79"/>
      <c r="H72" s="78">
        <f>I41</f>
        <v>46100</v>
      </c>
      <c r="I72" s="78"/>
      <c r="J72" s="78">
        <f t="shared" si="2"/>
        <v>5181515</v>
      </c>
      <c r="K72" s="174">
        <f t="shared" si="1"/>
        <v>5181515</v>
      </c>
      <c r="L72" s="173"/>
    </row>
    <row r="73" spans="1:12" ht="15" customHeight="1">
      <c r="A73" s="41">
        <v>926</v>
      </c>
      <c r="B73" s="598" t="s">
        <v>115</v>
      </c>
      <c r="C73" s="599"/>
      <c r="D73" s="600"/>
      <c r="E73" s="76">
        <v>207357</v>
      </c>
      <c r="F73" s="77"/>
      <c r="G73" s="77"/>
      <c r="H73" s="76">
        <f>I46</f>
        <v>20000</v>
      </c>
      <c r="I73" s="76"/>
      <c r="J73" s="78">
        <f t="shared" si="2"/>
        <v>227357</v>
      </c>
      <c r="K73" s="174">
        <f t="shared" si="1"/>
        <v>227357</v>
      </c>
      <c r="L73" s="173"/>
    </row>
    <row r="74" spans="1:12" ht="22.5" customHeight="1">
      <c r="A74" s="157" t="s">
        <v>4</v>
      </c>
      <c r="B74" s="573" t="s">
        <v>73</v>
      </c>
      <c r="C74" s="574"/>
      <c r="D74" s="575"/>
      <c r="E74" s="158">
        <f>SUM(E59:E67,E68:E73)</f>
        <v>171792844</v>
      </c>
      <c r="F74" s="158">
        <f>SUM(F59:F73)</f>
        <v>4226493</v>
      </c>
      <c r="G74" s="158">
        <f>SUM(G59:G67,G68:G73)</f>
        <v>0</v>
      </c>
      <c r="H74" s="158">
        <f>SUM(H59:H67,H68:H73)</f>
        <v>307970</v>
      </c>
      <c r="I74" s="158">
        <f>SUM(I59:I67,I68:I73)</f>
        <v>0</v>
      </c>
      <c r="J74" s="175">
        <f>SUM(J59:J67,J68:J73)</f>
        <v>167874321</v>
      </c>
      <c r="K74" s="175">
        <f t="shared" si="1"/>
        <v>161894226</v>
      </c>
      <c r="L74" s="175">
        <f>SUM(L59:L73)</f>
        <v>5980095</v>
      </c>
    </row>
    <row r="75" spans="1:10" ht="13.5" customHeight="1">
      <c r="A75" s="30"/>
      <c r="B75" s="30"/>
      <c r="C75" s="30"/>
      <c r="D75" s="30"/>
      <c r="E75" s="31"/>
      <c r="F75" s="31">
        <f>G49-F74</f>
        <v>0</v>
      </c>
      <c r="G75" s="31"/>
      <c r="H75" s="31">
        <f>H74-I49</f>
        <v>0</v>
      </c>
      <c r="I75" s="31"/>
      <c r="J75" s="24"/>
    </row>
    <row r="76" spans="1:10" ht="55.5" customHeight="1">
      <c r="A76" s="30"/>
      <c r="B76" s="30"/>
      <c r="C76" s="30"/>
      <c r="D76" s="30"/>
      <c r="E76" s="31"/>
      <c r="F76" s="31"/>
      <c r="G76" s="31"/>
      <c r="H76" s="31"/>
      <c r="I76" s="31"/>
      <c r="J76" s="24"/>
    </row>
    <row r="77" spans="1:10" ht="30" customHeight="1">
      <c r="A77" s="30"/>
      <c r="B77" s="30"/>
      <c r="C77" s="30"/>
      <c r="D77" s="30"/>
      <c r="E77" s="31"/>
      <c r="F77" s="31"/>
      <c r="G77" s="31"/>
      <c r="H77" s="31"/>
      <c r="I77" s="31"/>
      <c r="J77" s="24"/>
    </row>
    <row r="78" spans="1:10" ht="17.25" customHeight="1">
      <c r="A78" s="30"/>
      <c r="B78" s="30"/>
      <c r="C78" s="30"/>
      <c r="D78" s="30"/>
      <c r="E78" s="31"/>
      <c r="F78" s="31"/>
      <c r="G78" s="31"/>
      <c r="H78" s="31"/>
      <c r="I78" s="31"/>
      <c r="J78" s="24"/>
    </row>
    <row r="79" spans="1:10" ht="13.5" customHeight="1">
      <c r="A79" s="30"/>
      <c r="B79" s="30"/>
      <c r="C79" s="30"/>
      <c r="D79" s="30"/>
      <c r="E79" s="31"/>
      <c r="F79" s="31"/>
      <c r="G79" s="31"/>
      <c r="H79" s="31"/>
      <c r="I79" s="31"/>
      <c r="J79" s="24"/>
    </row>
    <row r="80" spans="1:10" ht="7.5" customHeight="1">
      <c r="A80" s="30"/>
      <c r="B80" s="30"/>
      <c r="C80" s="30"/>
      <c r="D80" s="30"/>
      <c r="E80" s="31"/>
      <c r="F80" s="31"/>
      <c r="G80" s="31"/>
      <c r="H80" s="31"/>
      <c r="I80" s="31"/>
      <c r="J80" s="24"/>
    </row>
    <row r="81" spans="1:10" ht="15.75" customHeight="1">
      <c r="A81" s="576" t="s">
        <v>74</v>
      </c>
      <c r="B81" s="577"/>
      <c r="C81" s="577"/>
      <c r="D81" s="577"/>
      <c r="E81" s="577"/>
      <c r="F81" s="577"/>
      <c r="G81" s="577"/>
      <c r="H81" s="577"/>
      <c r="I81" s="578"/>
      <c r="J81" s="166">
        <f>SUM(J82:J85)</f>
        <v>6376209</v>
      </c>
    </row>
    <row r="82" spans="1:10" ht="16.5" customHeight="1">
      <c r="A82" s="570" t="s">
        <v>84</v>
      </c>
      <c r="B82" s="571"/>
      <c r="C82" s="571"/>
      <c r="D82" s="571"/>
      <c r="E82" s="571"/>
      <c r="F82" s="571"/>
      <c r="G82" s="571"/>
      <c r="H82" s="571"/>
      <c r="I82" s="572"/>
      <c r="J82" s="167">
        <v>2773209</v>
      </c>
    </row>
    <row r="83" spans="1:10" ht="16.5" customHeight="1">
      <c r="A83" s="607" t="s">
        <v>85</v>
      </c>
      <c r="B83" s="608"/>
      <c r="C83" s="608"/>
      <c r="D83" s="608"/>
      <c r="E83" s="608"/>
      <c r="F83" s="608"/>
      <c r="G83" s="608"/>
      <c r="H83" s="608"/>
      <c r="I83" s="609"/>
      <c r="J83" s="168">
        <v>2517455</v>
      </c>
    </row>
    <row r="84" spans="1:10" ht="17.25" customHeight="1">
      <c r="A84" s="604" t="s">
        <v>130</v>
      </c>
      <c r="B84" s="605"/>
      <c r="C84" s="605"/>
      <c r="D84" s="605"/>
      <c r="E84" s="605"/>
      <c r="F84" s="605"/>
      <c r="G84" s="605"/>
      <c r="H84" s="605"/>
      <c r="I84" s="606"/>
      <c r="J84" s="215">
        <v>938804</v>
      </c>
    </row>
    <row r="85" spans="1:10" ht="17.25" customHeight="1">
      <c r="A85" s="583" t="s">
        <v>108</v>
      </c>
      <c r="B85" s="584"/>
      <c r="C85" s="584"/>
      <c r="D85" s="584"/>
      <c r="E85" s="584"/>
      <c r="F85" s="584"/>
      <c r="G85" s="584"/>
      <c r="H85" s="584"/>
      <c r="I85" s="585"/>
      <c r="J85" s="169">
        <v>146741</v>
      </c>
    </row>
    <row r="86" spans="1:10" ht="23.25" customHeight="1">
      <c r="A86" s="72" t="s">
        <v>75</v>
      </c>
      <c r="B86" s="73"/>
      <c r="C86" s="73"/>
      <c r="D86" s="73"/>
      <c r="E86" s="73"/>
      <c r="F86" s="73"/>
      <c r="G86" s="73"/>
      <c r="H86" s="73"/>
      <c r="I86" s="74"/>
      <c r="J86" s="166">
        <v>410000</v>
      </c>
    </row>
    <row r="87" spans="1:10" ht="19.5" customHeight="1">
      <c r="A87" s="75">
        <v>931</v>
      </c>
      <c r="B87" s="601" t="s">
        <v>86</v>
      </c>
      <c r="C87" s="602"/>
      <c r="D87" s="602"/>
      <c r="E87" s="602"/>
      <c r="F87" s="602"/>
      <c r="G87" s="602"/>
      <c r="H87" s="602"/>
      <c r="I87" s="603"/>
      <c r="J87" s="170">
        <v>6200000</v>
      </c>
    </row>
    <row r="88" spans="1:10" ht="19.5" customHeight="1">
      <c r="A88" s="75">
        <v>952</v>
      </c>
      <c r="B88" s="601" t="s">
        <v>133</v>
      </c>
      <c r="C88" s="494"/>
      <c r="D88" s="494"/>
      <c r="E88" s="494"/>
      <c r="F88" s="494"/>
      <c r="G88" s="494"/>
      <c r="H88" s="494"/>
      <c r="I88" s="495"/>
      <c r="J88" s="170">
        <v>6900000</v>
      </c>
    </row>
    <row r="89" spans="1:10" ht="51.75" customHeight="1">
      <c r="A89" s="75">
        <v>950</v>
      </c>
      <c r="B89" s="601" t="s">
        <v>83</v>
      </c>
      <c r="C89" s="602"/>
      <c r="D89" s="602"/>
      <c r="E89" s="602"/>
      <c r="F89" s="602"/>
      <c r="G89" s="602"/>
      <c r="H89" s="602"/>
      <c r="I89" s="603"/>
      <c r="J89" s="170">
        <v>7732793</v>
      </c>
    </row>
    <row r="90" spans="1:10" ht="15" customHeight="1">
      <c r="A90" s="36" t="s">
        <v>5</v>
      </c>
      <c r="B90" s="595" t="s">
        <v>76</v>
      </c>
      <c r="C90" s="596"/>
      <c r="D90" s="596"/>
      <c r="E90" s="596"/>
      <c r="F90" s="596"/>
      <c r="G90" s="596"/>
      <c r="H90" s="596"/>
      <c r="I90" s="597"/>
      <c r="J90" s="171">
        <f>J88+J87+J89</f>
        <v>20832793</v>
      </c>
    </row>
    <row r="91" spans="1:10" ht="18" customHeight="1">
      <c r="A91" s="37" t="s">
        <v>78</v>
      </c>
      <c r="B91" s="592" t="s">
        <v>77</v>
      </c>
      <c r="C91" s="593"/>
      <c r="D91" s="593"/>
      <c r="E91" s="593"/>
      <c r="F91" s="593"/>
      <c r="G91" s="593"/>
      <c r="H91" s="593"/>
      <c r="I91" s="594"/>
      <c r="J91" s="172">
        <f>J90+J74</f>
        <v>188707114</v>
      </c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2.7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ht="12.75">
      <c r="J95" s="1"/>
    </row>
  </sheetData>
  <sheetProtection/>
  <mergeCells count="81">
    <mergeCell ref="D15:F15"/>
    <mergeCell ref="D16:F16"/>
    <mergeCell ref="D18:F18"/>
    <mergeCell ref="D19:F19"/>
    <mergeCell ref="D24:F24"/>
    <mergeCell ref="D31:F31"/>
    <mergeCell ref="D26:F26"/>
    <mergeCell ref="D20:F20"/>
    <mergeCell ref="D22:F22"/>
    <mergeCell ref="D23:F23"/>
    <mergeCell ref="A7:J7"/>
    <mergeCell ref="I9:J9"/>
    <mergeCell ref="A9:C9"/>
    <mergeCell ref="D9:F10"/>
    <mergeCell ref="G9:H9"/>
    <mergeCell ref="D14:F14"/>
    <mergeCell ref="D12:F12"/>
    <mergeCell ref="D11:F11"/>
    <mergeCell ref="D13:F13"/>
    <mergeCell ref="B91:I91"/>
    <mergeCell ref="B90:I90"/>
    <mergeCell ref="B73:D73"/>
    <mergeCell ref="B89:I89"/>
    <mergeCell ref="B66:D66"/>
    <mergeCell ref="A84:I84"/>
    <mergeCell ref="B88:I88"/>
    <mergeCell ref="B87:I87"/>
    <mergeCell ref="A83:I83"/>
    <mergeCell ref="G29:H29"/>
    <mergeCell ref="I29:J29"/>
    <mergeCell ref="A85:I85"/>
    <mergeCell ref="B60:D60"/>
    <mergeCell ref="B59:D59"/>
    <mergeCell ref="B71:D71"/>
    <mergeCell ref="B63:D63"/>
    <mergeCell ref="B64:D64"/>
    <mergeCell ref="B72:D72"/>
    <mergeCell ref="A29:C29"/>
    <mergeCell ref="A82:I82"/>
    <mergeCell ref="B70:D70"/>
    <mergeCell ref="B74:D74"/>
    <mergeCell ref="A81:I81"/>
    <mergeCell ref="B67:D67"/>
    <mergeCell ref="L57:L58"/>
    <mergeCell ref="K57:K58"/>
    <mergeCell ref="B61:D61"/>
    <mergeCell ref="J56:J58"/>
    <mergeCell ref="A56:A58"/>
    <mergeCell ref="F56:I56"/>
    <mergeCell ref="B68:D68"/>
    <mergeCell ref="B69:D69"/>
    <mergeCell ref="B65:D65"/>
    <mergeCell ref="F57:G57"/>
    <mergeCell ref="E56:E58"/>
    <mergeCell ref="B56:D58"/>
    <mergeCell ref="H57:I57"/>
    <mergeCell ref="B62:D62"/>
    <mergeCell ref="D47:F47"/>
    <mergeCell ref="D48:F48"/>
    <mergeCell ref="A49:F49"/>
    <mergeCell ref="A54:J54"/>
    <mergeCell ref="D46:F46"/>
    <mergeCell ref="D43:F43"/>
    <mergeCell ref="D25:F25"/>
    <mergeCell ref="D29:F30"/>
    <mergeCell ref="D45:F45"/>
    <mergeCell ref="D44:F44"/>
    <mergeCell ref="D36:F36"/>
    <mergeCell ref="D34:F34"/>
    <mergeCell ref="D40:F40"/>
    <mergeCell ref="D17:F17"/>
    <mergeCell ref="D42:F42"/>
    <mergeCell ref="D41:F41"/>
    <mergeCell ref="D37:F37"/>
    <mergeCell ref="D38:F38"/>
    <mergeCell ref="D39:F39"/>
    <mergeCell ref="D21:F21"/>
    <mergeCell ref="D32:F32"/>
    <mergeCell ref="D33:F33"/>
    <mergeCell ref="D35:F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2015-07-01T14:41:28Z</cp:lastPrinted>
  <dcterms:created xsi:type="dcterms:W3CDTF">2004-08-03T08:26:30Z</dcterms:created>
  <dcterms:modified xsi:type="dcterms:W3CDTF">2015-07-01T14:43:25Z</dcterms:modified>
  <cp:category/>
  <cp:version/>
  <cp:contentType/>
  <cp:contentStatus/>
</cp:coreProperties>
</file>