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<sst xmlns="http://schemas.openxmlformats.org/spreadsheetml/2006/main" count="415" uniqueCount="253">
  <si>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</si>
  <si>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</si>
  <si>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</si>
  <si>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</si>
  <si>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</si>
  <si>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</si>
  <si>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</si>
  <si>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</si>
  <si>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</si>
  <si>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</si>
  <si>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</si>
  <si>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</si>
  <si>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</si>
  <si>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</si>
  <si>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</si>
  <si>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</si>
  <si>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</si>
  <si>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</si>
  <si>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</si>
  <si>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</si>
  <si>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</si>
  <si>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</si>
  <si>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</si>
  <si>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</si>
  <si>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</si>
  <si>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</si>
  <si>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</si>
  <si>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</si>
  <si>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</si>
  <si>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</si>
  <si>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</si>
  <si>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</si>
  <si>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</si>
  <si>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</si>
  <si>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</si>
  <si>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</si>
  <si>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</si>
  <si>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</si>
  <si>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</si>
  <si>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</si>
  <si>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</si>
  <si>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</si>
  <si>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</si>
  <si>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</si>
  <si>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</si>
  <si>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</si>
  <si>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</si>
  <si>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</si>
  <si>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</si>
  <si>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</si>
  <si>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</si>
  <si>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</si>
  <si>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</si>
  <si>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</si>
  <si>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</si>
  <si>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</si>
  <si>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</si>
  <si>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</si>
  <si>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</si>
  <si>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</si>
  <si>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</si>
  <si>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</si>
  <si>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</si>
  <si>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</si>
  <si>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</si>
  <si>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</si>
  <si>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</si>
  <si>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</si>
  <si>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</si>
  <si>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</si>
  <si>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</si>
  <si>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</si>
  <si>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</si>
  <si>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</si>
  <si>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</si>
  <si>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</si>
  <si>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</si>
  <si>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</si>
  <si>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</si>
  <si>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</si>
  <si>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</si>
  <si>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</si>
  <si>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</si>
  <si>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</si>
  <si>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</si>
  <si>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</si>
  <si>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</si>
  <si>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</si>
  <si>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</si>
  <si>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</si>
  <si>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>Wynagrodz enia i składki od nich naliczane</t>
  </si>
  <si>
    <t>Pozostałe działania w zakresie polityki społecznej</t>
  </si>
  <si>
    <t>Kultura fizyczna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</si>
  <si>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</si>
  <si>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</si>
  <si>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</si>
  <si>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</si>
  <si>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</si>
  <si>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</si>
  <si>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</si>
  <si>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</si>
  <si>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</si>
  <si>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</si>
  <si>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</si>
  <si>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</si>
  <si>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</si>
  <si>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</si>
  <si>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</si>
  <si>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</si>
  <si>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</si>
  <si>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</si>
  <si>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</si>
  <si>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</si>
  <si>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</si>
  <si>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</si>
  <si>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</si>
  <si>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</si>
  <si>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</si>
  <si>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</si>
  <si>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</si>
  <si>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</si>
  <si>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</si>
  <si>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</si>
  <si>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</si>
  <si>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</si>
  <si>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</si>
  <si>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</si>
  <si>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</si>
  <si>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Dokonuje się zmian w planie DOCHODÓW budżetu gminy na 2014 rok</t>
  </si>
  <si>
    <t xml:space="preserve">1. Spłata rat pożyczek w wysokości 4.258.980,-zł </t>
  </si>
  <si>
    <t>Bieżące</t>
  </si>
  <si>
    <t>Majątkowe</t>
  </si>
  <si>
    <t>Wydatki inwestycyjne jednostek budżetowych (WPF)</t>
  </si>
  <si>
    <t>Kary i odszkodowania wypłacane na rzecz osób fizycznych</t>
  </si>
  <si>
    <t>Wydatki majątkowe</t>
  </si>
  <si>
    <t>KULTURA FIZYCZNA</t>
  </si>
  <si>
    <t>Zadania w zakresie kultury fizycznej i sportu</t>
  </si>
  <si>
    <t>Tabela  Nr 2</t>
  </si>
  <si>
    <t>Drogi publiczne gminne</t>
  </si>
  <si>
    <t>-Dotacje na realizację zadań z zakresu edukacyjnej opieki wychowawczej  (§ 2040)</t>
  </si>
  <si>
    <t>Nadwyżkę budżetową w kwocie 10.908.980,-zł  przeznacza się na rozchody:</t>
  </si>
  <si>
    <t>Wolne środki w kwocie 747.473,-zł  przeznacza się na spłatę pożyczek w wysokości 747.473,-zł</t>
  </si>
  <si>
    <t xml:space="preserve">GOSPODARKA KOMUNALNA I OCHRONA ŚRODOWISKA </t>
  </si>
  <si>
    <t>Oświetlenie ulic, placów i dróg</t>
  </si>
  <si>
    <t>0750</t>
  </si>
  <si>
    <t xml:space="preserve">Dochody z najmu i dzierżawy składników majątkowych jednostek samorządu terytorialnego </t>
  </si>
  <si>
    <t>Urzędy gmin</t>
  </si>
  <si>
    <t>Podatek od towarów i usług (VAT)</t>
  </si>
  <si>
    <t xml:space="preserve">Wydatki na zakupy inwestycyjne jednostek budżetowych </t>
  </si>
  <si>
    <t>OŚWIATA I WYCHOWANIE</t>
  </si>
  <si>
    <t>Szkoły podstawowe</t>
  </si>
  <si>
    <t xml:space="preserve">TRANSPORT I ŁĄCZNOŚĆ </t>
  </si>
  <si>
    <t xml:space="preserve">Zakup usług pozostałych </t>
  </si>
  <si>
    <t>0690</t>
  </si>
  <si>
    <t>Wpływy z różnych opłat</t>
  </si>
  <si>
    <t>Oddziały przedszkolne w szkołach podstawowych</t>
  </si>
  <si>
    <t>EDUKACYJNA OPIEKA WYCHOWAWCZA</t>
  </si>
  <si>
    <t xml:space="preserve">OŚWIATA I WYCHOWANIE </t>
  </si>
  <si>
    <t xml:space="preserve">POMOC SPOŁECZNA </t>
  </si>
  <si>
    <t xml:space="preserve">Świadczenia społeczne </t>
  </si>
  <si>
    <t>Stołówki szkolne i przedszkolne</t>
  </si>
  <si>
    <t>-Dotacje na realizację zadań finansowanych ze środków  UE (§ 2007,§ 2008  i § 6207)</t>
  </si>
  <si>
    <t>Podatek od towarów i usług VAT</t>
  </si>
  <si>
    <t>Drogi publiczn wojewódzkie</t>
  </si>
  <si>
    <t>Dotacja celowa na pomoc finansową udzielaną między j.s.t. na dofinansowanie własnych zadań inwest  i zakupów inwest</t>
  </si>
  <si>
    <t xml:space="preserve">Wydatki na zakupy  inwestycyjne jednostek budżetowych </t>
  </si>
  <si>
    <t>Gimnazjum</t>
  </si>
  <si>
    <t>Dotacja podmiotowa z budżetu dla publicznej jednostki systemu oświaty prowadzonej przez osobę prawną inną niż jednostka samorządu terytoroalnego lub przez osobę fizyczną</t>
  </si>
  <si>
    <t>Zakup energii</t>
  </si>
  <si>
    <t>Dodatki mieszkaniowe</t>
  </si>
  <si>
    <t xml:space="preserve">Ośrodki pomocy społecznej </t>
  </si>
  <si>
    <t xml:space="preserve">Wynagrodzenia osobowe pracowników </t>
  </si>
  <si>
    <t>Składki na ubezpieczenie społeczne</t>
  </si>
  <si>
    <t>Pomoc materialna dla uczniów</t>
  </si>
  <si>
    <t xml:space="preserve">Przedszkola </t>
  </si>
  <si>
    <t>Składki na Fundusz Pracy</t>
  </si>
  <si>
    <t>Stypendia dla uczniów - GOPS</t>
  </si>
  <si>
    <t>Wynagrodzenia bezosobowe</t>
  </si>
  <si>
    <t>Wydatki  inwestycyjne jednostek budżetowych</t>
  </si>
  <si>
    <t>Plan na dzień  1.12.2014r.</t>
  </si>
  <si>
    <t>0920</t>
  </si>
  <si>
    <t>Pozostałe odsetki</t>
  </si>
  <si>
    <t>0970</t>
  </si>
  <si>
    <t>Wpływy z różnych dochodów</t>
  </si>
  <si>
    <t>Zespoły obsługi ekonomiczno-administracyjnej szkół</t>
  </si>
  <si>
    <t xml:space="preserve">Zadania w zakresie kultury fizycznej </t>
  </si>
  <si>
    <t>Dochody  1.12.2014r.</t>
  </si>
  <si>
    <t>Wydatki   1.12.2014r.</t>
  </si>
  <si>
    <t>DOCHODY OD OSÓB PRAWNYCH, OSÓB FIZYCZNYCH I OD INNYCH JEDNOSTEK NIEPOSIADAJĄCYCH OSOBOWOŚCI PRAWNEJ ORAZ WYDATKI ZWIĄZANE Z ICH POBOREM</t>
  </si>
  <si>
    <t>Wpływy z podatku rolnego, podatku leśnego, podatku od czynności cywilnoprawnych , podatków i opłat lokalnych od osób prawnych i innych jednostek organizacyjnych</t>
  </si>
  <si>
    <t>0310</t>
  </si>
  <si>
    <t>0340</t>
  </si>
  <si>
    <t xml:space="preserve">Podatek od środków transportowych </t>
  </si>
  <si>
    <t>0500</t>
  </si>
  <si>
    <t>Wpływy z podatku rolnego, podatku leśnego,podatku od spadków i darowizn , podatku od czynności cywilnoprawnych oraz podatków i opłat lokalnych od osób fizycznych</t>
  </si>
  <si>
    <t>0330</t>
  </si>
  <si>
    <t xml:space="preserve">Podatek leśny </t>
  </si>
  <si>
    <t xml:space="preserve">Udziały gmin w podatkach stanowiących dochód budżetu państwa </t>
  </si>
  <si>
    <t>Podatek dochodowy od osób fizycznych</t>
  </si>
  <si>
    <t>0020</t>
  </si>
  <si>
    <t xml:space="preserve">Podatek dochodowy od osób prawnych </t>
  </si>
  <si>
    <t>ADMINISTRACJA PUBLICZNA</t>
  </si>
  <si>
    <t>8510</t>
  </si>
  <si>
    <t>Wpływy z różnych rozliczeń</t>
  </si>
  <si>
    <t>Podatek od czynności cywilnoprawnych</t>
  </si>
  <si>
    <t>0001</t>
  </si>
  <si>
    <t>0470</t>
  </si>
  <si>
    <t>0830</t>
  </si>
  <si>
    <t xml:space="preserve">Wpływy z opłat za zarząd, użytkowanie i użytkowanie wieczyste nieruchomości </t>
  </si>
  <si>
    <t xml:space="preserve">Wpływy z usług - za nieczystości płynne i stałe </t>
  </si>
  <si>
    <t xml:space="preserve">Wpływy z usług </t>
  </si>
  <si>
    <t>0320</t>
  </si>
  <si>
    <t>Podatek rolny</t>
  </si>
  <si>
    <t xml:space="preserve">Podatek od nieruchomości </t>
  </si>
  <si>
    <t xml:space="preserve">Podatek rolny </t>
  </si>
  <si>
    <t>POZOSTAŁE ZADANIA W ZAKRESIE POLITYKI SPOŁECZNEJ</t>
  </si>
  <si>
    <t>Żłobki</t>
  </si>
  <si>
    <t>Inne formy wychowania przedszkolnego</t>
  </si>
  <si>
    <t>2920</t>
  </si>
  <si>
    <t xml:space="preserve">RÓŻNE ROZLICZENIA </t>
  </si>
  <si>
    <t xml:space="preserve">Część oświatowa subwencji ogólnej dla jednostek samorządu terytorialnego </t>
  </si>
  <si>
    <t>Subwencje ogólne z budżetu państwa</t>
  </si>
  <si>
    <t>POMOC SPOŁECZNA</t>
  </si>
  <si>
    <t>Pozostała działalność</t>
  </si>
  <si>
    <t xml:space="preserve">Wydatki osobowe niezaliczone do wynagrodzeń </t>
  </si>
  <si>
    <t>Zakup materiałów i wyposażenia</t>
  </si>
  <si>
    <t>Dotacje celowe z budżetu jed samorządu terytorialnego, udzielone w trybie art. 221 ustawy, na finansowanie  lub dofinansowanie  zadań zleconych do realizacji organizacjom prowadzącym działalność pożytku publicznego</t>
  </si>
  <si>
    <t>Świetlice szkolne</t>
  </si>
  <si>
    <t>Dotacja podmiotowa z budżetu dla niepublicznej jednostki systemu oświaty</t>
  </si>
  <si>
    <t>2030</t>
  </si>
  <si>
    <t>Składki na ubezpieczenie zdrowotne opłacane za osoby pobierające niektóre świadczenia z pomocy społecznej, niektóre świadcz rodzinne oraz za osoby uczęszczające w zajęciach w centrum integracji społecznej</t>
  </si>
  <si>
    <t>Dotacje celowe otrzymane z budżetu państwa na realizację własnych zadań bieżących gmin</t>
  </si>
  <si>
    <t>Zasiłki i pomoc w naturze oraz składki na ubezpieczenie emerytalne i rentowe</t>
  </si>
  <si>
    <t>Zasiłki stałe</t>
  </si>
  <si>
    <t>2040</t>
  </si>
  <si>
    <t xml:space="preserve">Dotacje celowe otrzymane z budżetu państwa na realizację zadań bieżących gmin z zakresu edukacyjnej opieki wychowawczej finansowanych w całości przez budżet państwa </t>
  </si>
  <si>
    <t>Inna forma pomocy dla uczniów</t>
  </si>
  <si>
    <t xml:space="preserve">Składki na ubezpieczenia zdrowotne </t>
  </si>
  <si>
    <t>OBSŁUGA DŁUGU PUBLICZNEGO</t>
  </si>
  <si>
    <t>Obsługa papierów wartościowych, kredytów i pożyczek jst</t>
  </si>
  <si>
    <t>Odsetki od samorządowych papierów wartościowych lub zaciągniętych przez jst kredytów i pożyczek</t>
  </si>
  <si>
    <t>2010</t>
  </si>
  <si>
    <t>Dotacje celowe otrzymane z budżetu państwa na realizację  zadań bieżących z zakresu administracji rządowej oraz innych zadań zleconych gminie</t>
  </si>
  <si>
    <t>Składki na ubezpieczenia zdrowotne - zad. zlecone</t>
  </si>
  <si>
    <t xml:space="preserve">Wynagrodzenia agencyjno-prowizyjne </t>
  </si>
  <si>
    <t>Zakup usług remontowych</t>
  </si>
  <si>
    <t>URZĘDY NACZELNYCH ORGANÓW WŁADZY PAŃSTWOWEJ, KONTROLI I OCHRONY PRAWA I SĄDOWNICTWA</t>
  </si>
  <si>
    <t>Zakup usług pozostałych</t>
  </si>
  <si>
    <t>z dnia 19 grudnia 2014r.</t>
  </si>
  <si>
    <t>Wybory do rad gmin, rad powiatówi sejmików województw, wybory wójtów, burmistrzów i prezydentów miast - zad. zlecone</t>
  </si>
  <si>
    <t>do Uchwały Nr 10/III/2014</t>
  </si>
  <si>
    <t xml:space="preserve">do Uchwały  Nr 10/III/2014 </t>
  </si>
  <si>
    <t>z  dnia 19 grudnia 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</si>
</sst>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>
        <color indexed="63"/>
      </bottom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1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1" borderId="15" xfId="0" applyNumberFormat="1" applyFont="1" applyFill="1" applyBorder="1" applyAlignment="1">
      <alignment horizontal="right" vertical="center"/>
    </xf>
    <xf numFmtId="3" fontId="32" fillId="41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0" fontId="32" fillId="41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2" fillId="41" borderId="13" xfId="0" applyFont="1" applyFill="1" applyBorder="1" applyAlignment="1">
      <alignment horizontal="center" vertical="center" wrapText="1"/>
    </xf>
    <xf numFmtId="3" fontId="8" fillId="42" borderId="22" xfId="0" applyNumberFormat="1" applyFont="1" applyFill="1" applyBorder="1" applyAlignment="1">
      <alignment horizontal="right" vertical="top" wrapText="1"/>
    </xf>
    <xf numFmtId="3" fontId="8" fillId="42" borderId="14" xfId="0" applyNumberFormat="1" applyFont="1" applyFill="1" applyBorder="1" applyAlignment="1">
      <alignment horizontal="right" vertical="top" wrapText="1"/>
    </xf>
    <xf numFmtId="3" fontId="8" fillId="42" borderId="23" xfId="0" applyNumberFormat="1" applyFont="1" applyFill="1" applyBorder="1" applyAlignment="1">
      <alignment horizontal="right" vertical="top" wrapText="1"/>
    </xf>
    <xf numFmtId="3" fontId="8" fillId="42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1" borderId="25" xfId="0" applyFont="1" applyFill="1" applyBorder="1" applyAlignment="1">
      <alignment horizontal="left" vertical="center"/>
    </xf>
    <xf numFmtId="0" fontId="8" fillId="41" borderId="26" xfId="0" applyFont="1" applyFill="1" applyBorder="1" applyAlignment="1">
      <alignment horizontal="left" vertical="center"/>
    </xf>
    <xf numFmtId="0" fontId="8" fillId="41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/>
    </xf>
    <xf numFmtId="0" fontId="8" fillId="42" borderId="29" xfId="0" applyFont="1" applyFill="1" applyBorder="1" applyAlignment="1">
      <alignment horizontal="center" vertical="top" wrapText="1"/>
    </xf>
    <xf numFmtId="0" fontId="8" fillId="42" borderId="29" xfId="0" applyFont="1" applyFill="1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42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1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1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3" borderId="38" xfId="0" applyFont="1" applyFill="1" applyBorder="1" applyAlignment="1">
      <alignment horizontal="center" vertical="top" wrapText="1"/>
    </xf>
    <xf numFmtId="0" fontId="8" fillId="43" borderId="0" xfId="0" applyFont="1" applyFill="1" applyBorder="1" applyAlignment="1">
      <alignment horizontal="left" vertical="top" wrapText="1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2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1" fillId="16" borderId="13" xfId="0" applyFont="1" applyFill="1" applyBorder="1" applyAlignment="1" quotePrefix="1">
      <alignment horizontal="center" vertical="center"/>
    </xf>
    <xf numFmtId="0" fontId="32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>
      <alignment horizontal="center" vertical="center"/>
    </xf>
    <xf numFmtId="0" fontId="31" fillId="44" borderId="10" xfId="0" applyFont="1" applyFill="1" applyBorder="1" applyAlignment="1" quotePrefix="1">
      <alignment horizontal="center" vertical="center"/>
    </xf>
    <xf numFmtId="3" fontId="37" fillId="44" borderId="10" xfId="0" applyNumberFormat="1" applyFont="1" applyFill="1" applyBorder="1" applyAlignment="1">
      <alignment horizontal="right" vertical="center" wrapText="1"/>
    </xf>
    <xf numFmtId="3" fontId="37" fillId="44" borderId="10" xfId="0" applyNumberFormat="1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5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3" fontId="31" fillId="16" borderId="13" xfId="0" applyNumberFormat="1" applyFont="1" applyFill="1" applyBorder="1" applyAlignment="1">
      <alignment horizontal="center" vertical="center" wrapText="1"/>
    </xf>
    <xf numFmtId="0" fontId="36" fillId="41" borderId="39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5" fillId="45" borderId="13" xfId="0" applyNumberFormat="1" applyFont="1" applyFill="1" applyBorder="1" applyAlignment="1">
      <alignment horizontal="right" vertical="center"/>
    </xf>
    <xf numFmtId="3" fontId="35" fillId="45" borderId="40" xfId="0" applyNumberFormat="1" applyFont="1" applyFill="1" applyBorder="1" applyAlignment="1">
      <alignment horizontal="right" vertical="center"/>
    </xf>
    <xf numFmtId="3" fontId="35" fillId="45" borderId="41" xfId="0" applyNumberFormat="1" applyFont="1" applyFill="1" applyBorder="1" applyAlignment="1">
      <alignment horizontal="right" vertical="center"/>
    </xf>
    <xf numFmtId="3" fontId="35" fillId="45" borderId="42" xfId="0" applyNumberFormat="1" applyFont="1" applyFill="1" applyBorder="1" applyAlignment="1">
      <alignment horizontal="right" vertical="center"/>
    </xf>
    <xf numFmtId="3" fontId="35" fillId="45" borderId="13" xfId="0" applyNumberFormat="1" applyFont="1" applyFill="1" applyBorder="1" applyAlignment="1">
      <alignment vertical="center"/>
    </xf>
    <xf numFmtId="3" fontId="32" fillId="41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8" fillId="0" borderId="3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6" borderId="4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" fontId="32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3" fontId="3" fillId="46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8" fillId="0" borderId="22" xfId="0" applyNumberFormat="1" applyFont="1" applyFill="1" applyBorder="1" applyAlignment="1" quotePrefix="1">
      <alignment horizontal="center" vertical="center"/>
    </xf>
    <xf numFmtId="0" fontId="31" fillId="0" borderId="18" xfId="0" applyFont="1" applyFill="1" applyBorder="1" applyAlignment="1" quotePrefix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3" fillId="46" borderId="2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6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3" fillId="46" borderId="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46" borderId="24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/>
    </xf>
    <xf numFmtId="3" fontId="3" fillId="46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3" fontId="3" fillId="46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3" fontId="32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quotePrefix="1">
      <alignment horizontal="center" vertical="center"/>
    </xf>
    <xf numFmtId="0" fontId="31" fillId="0" borderId="17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quotePrefix="1">
      <alignment horizontal="center" vertical="center"/>
    </xf>
    <xf numFmtId="3" fontId="32" fillId="0" borderId="23" xfId="0" applyNumberFormat="1" applyFont="1" applyFill="1" applyBorder="1" applyAlignment="1">
      <alignment horizontal="right" vertical="center" wrapText="1"/>
    </xf>
    <xf numFmtId="3" fontId="37" fillId="0" borderId="2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32" fillId="0" borderId="14" xfId="0" applyFont="1" applyBorder="1" applyAlignment="1">
      <alignment horizontal="righ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3" xfId="0" applyFont="1" applyBorder="1" applyAlignment="1" quotePrefix="1">
      <alignment horizontal="center" vertical="center"/>
    </xf>
    <xf numFmtId="3" fontId="32" fillId="0" borderId="23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right" vertical="center" wrapText="1"/>
    </xf>
    <xf numFmtId="49" fontId="8" fillId="0" borderId="45" xfId="0" applyNumberFormat="1" applyFont="1" applyFill="1" applyBorder="1" applyAlignment="1" quotePrefix="1">
      <alignment horizontal="center" vertical="center"/>
    </xf>
    <xf numFmtId="3" fontId="32" fillId="0" borderId="45" xfId="0" applyNumberFormat="1" applyFont="1" applyFill="1" applyBorder="1" applyAlignment="1">
      <alignment horizontal="right" vertical="center" wrapText="1"/>
    </xf>
    <xf numFmtId="3" fontId="37" fillId="0" borderId="45" xfId="0" applyNumberFormat="1" applyFont="1" applyFill="1" applyBorder="1" applyAlignment="1">
      <alignment horizontal="right" vertical="center" wrapText="1"/>
    </xf>
    <xf numFmtId="3" fontId="37" fillId="0" borderId="45" xfId="0" applyNumberFormat="1" applyFont="1" applyFill="1" applyBorder="1" applyAlignment="1">
      <alignment horizontal="center" vertical="center" wrapText="1"/>
    </xf>
    <xf numFmtId="0" fontId="0" fillId="43" borderId="0" xfId="0" applyFill="1" applyBorder="1" applyAlignment="1">
      <alignment/>
    </xf>
    <xf numFmtId="0" fontId="31" fillId="43" borderId="0" xfId="0" applyFont="1" applyFill="1" applyBorder="1" applyAlignment="1">
      <alignment horizontal="left" vertical="center" wrapText="1"/>
    </xf>
    <xf numFmtId="0" fontId="32" fillId="43" borderId="0" xfId="0" applyFont="1" applyFill="1" applyBorder="1" applyAlignment="1">
      <alignment vertical="center" wrapText="1"/>
    </xf>
    <xf numFmtId="0" fontId="31" fillId="16" borderId="17" xfId="0" applyFont="1" applyFill="1" applyBorder="1" applyAlignment="1" quotePrefix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/>
    </xf>
    <xf numFmtId="3" fontId="31" fillId="16" borderId="17" xfId="0" applyNumberFormat="1" applyFont="1" applyFill="1" applyBorder="1" applyAlignment="1">
      <alignment horizontal="right" vertical="center" wrapText="1"/>
    </xf>
    <xf numFmtId="3" fontId="31" fillId="16" borderId="17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 quotePrefix="1">
      <alignment horizontal="center" vertical="center"/>
    </xf>
    <xf numFmtId="0" fontId="32" fillId="0" borderId="4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quotePrefix="1">
      <alignment horizontal="center" vertical="center"/>
    </xf>
    <xf numFmtId="0" fontId="31" fillId="0" borderId="46" xfId="0" applyFont="1" applyFill="1" applyBorder="1" applyAlignment="1" quotePrefix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3" fontId="32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quotePrefix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1" fillId="31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 quotePrefix="1">
      <alignment horizontal="center" vertical="center"/>
    </xf>
    <xf numFmtId="3" fontId="6" fillId="31" borderId="10" xfId="0" applyNumberFormat="1" applyFont="1" applyFill="1" applyBorder="1" applyAlignment="1">
      <alignment horizontal="right" vertical="center"/>
    </xf>
    <xf numFmtId="0" fontId="31" fillId="47" borderId="13" xfId="0" applyFont="1" applyFill="1" applyBorder="1" applyAlignment="1" quotePrefix="1">
      <alignment horizontal="center" vertical="center"/>
    </xf>
    <xf numFmtId="0" fontId="31" fillId="47" borderId="13" xfId="0" applyFont="1" applyFill="1" applyBorder="1" applyAlignment="1">
      <alignment horizontal="center" vertical="center"/>
    </xf>
    <xf numFmtId="3" fontId="6" fillId="47" borderId="13" xfId="0" applyNumberFormat="1" applyFont="1" applyFill="1" applyBorder="1" applyAlignment="1">
      <alignment horizontal="right" vertical="center"/>
    </xf>
    <xf numFmtId="3" fontId="3" fillId="46" borderId="47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 quotePrefix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3" fontId="3" fillId="0" borderId="46" xfId="0" applyNumberFormat="1" applyFont="1" applyBorder="1" applyAlignment="1">
      <alignment horizontal="right" vertical="center"/>
    </xf>
    <xf numFmtId="0" fontId="31" fillId="48" borderId="16" xfId="0" applyFont="1" applyFill="1" applyBorder="1" applyAlignment="1">
      <alignment vertical="center" wrapText="1"/>
    </xf>
    <xf numFmtId="0" fontId="31" fillId="48" borderId="19" xfId="0" applyFont="1" applyFill="1" applyBorder="1" applyAlignment="1">
      <alignment vertical="center" wrapText="1"/>
    </xf>
    <xf numFmtId="0" fontId="31" fillId="48" borderId="20" xfId="0" applyFont="1" applyFill="1" applyBorder="1" applyAlignment="1">
      <alignment vertical="center" wrapText="1"/>
    </xf>
    <xf numFmtId="0" fontId="31" fillId="34" borderId="28" xfId="0" applyFont="1" applyFill="1" applyBorder="1" applyAlignment="1">
      <alignment horizontal="left" vertical="center" wrapText="1"/>
    </xf>
    <xf numFmtId="0" fontId="31" fillId="34" borderId="48" xfId="0" applyFont="1" applyFill="1" applyBorder="1" applyAlignment="1">
      <alignment horizontal="left" vertical="center" wrapText="1"/>
    </xf>
    <xf numFmtId="0" fontId="31" fillId="34" borderId="49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3" fontId="6" fillId="34" borderId="52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8" fillId="49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2" fillId="41" borderId="13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center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0" fillId="0" borderId="47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49" borderId="2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36" fillId="41" borderId="58" xfId="0" applyFont="1" applyFill="1" applyBorder="1" applyAlignment="1">
      <alignment horizontal="center" vertical="center" wrapText="1"/>
    </xf>
    <xf numFmtId="0" fontId="36" fillId="41" borderId="5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31" fillId="48" borderId="60" xfId="0" applyFont="1" applyFill="1" applyBorder="1" applyAlignment="1">
      <alignment vertical="center" wrapText="1"/>
    </xf>
    <xf numFmtId="0" fontId="2" fillId="50" borderId="61" xfId="0" applyFont="1" applyFill="1" applyBorder="1" applyAlignment="1">
      <alignment vertical="center" wrapText="1"/>
    </xf>
    <xf numFmtId="0" fontId="2" fillId="50" borderId="62" xfId="0" applyFont="1" applyFill="1" applyBorder="1" applyAlignment="1">
      <alignment vertical="center" wrapText="1"/>
    </xf>
    <xf numFmtId="0" fontId="31" fillId="34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43" borderId="29" xfId="0" applyFont="1" applyFill="1" applyBorder="1" applyAlignment="1">
      <alignment vertical="center" wrapText="1"/>
    </xf>
    <xf numFmtId="0" fontId="32" fillId="41" borderId="15" xfId="0" applyFont="1" applyFill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2" borderId="37" xfId="0" applyFont="1" applyFill="1" applyBorder="1" applyAlignment="1">
      <alignment horizontal="center" vertical="center" wrapText="1"/>
    </xf>
    <xf numFmtId="0" fontId="32" fillId="42" borderId="66" xfId="0" applyFont="1" applyFill="1" applyBorder="1" applyAlignment="1">
      <alignment horizontal="center" vertical="center" wrapText="1"/>
    </xf>
    <xf numFmtId="0" fontId="32" fillId="42" borderId="67" xfId="0" applyFont="1" applyFill="1" applyBorder="1" applyAlignment="1">
      <alignment horizontal="center" vertical="center" wrapText="1"/>
    </xf>
    <xf numFmtId="0" fontId="32" fillId="42" borderId="68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left" vertical="center"/>
    </xf>
    <xf numFmtId="0" fontId="8" fillId="41" borderId="38" xfId="0" applyFont="1" applyFill="1" applyBorder="1" applyAlignment="1">
      <alignment horizontal="left" vertical="center"/>
    </xf>
    <xf numFmtId="0" fontId="8" fillId="41" borderId="24" xfId="0" applyFont="1" applyFill="1" applyBorder="1" applyAlignment="1">
      <alignment horizontal="left" vertical="center"/>
    </xf>
    <xf numFmtId="0" fontId="8" fillId="41" borderId="29" xfId="0" applyFont="1" applyFill="1" applyBorder="1" applyAlignment="1">
      <alignment horizontal="left" vertical="center" wrapText="1"/>
    </xf>
    <xf numFmtId="0" fontId="8" fillId="41" borderId="38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top" wrapText="1"/>
    </xf>
    <xf numFmtId="0" fontId="8" fillId="42" borderId="24" xfId="0" applyFont="1" applyFill="1" applyBorder="1" applyAlignment="1">
      <alignment horizontal="left" vertical="top" wrapText="1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1" borderId="31" xfId="0" applyFont="1" applyFill="1" applyBorder="1" applyAlignment="1">
      <alignment horizontal="left" vertical="center" wrapText="1"/>
    </xf>
    <xf numFmtId="0" fontId="8" fillId="41" borderId="47" xfId="0" applyFont="1" applyFill="1" applyBorder="1" applyAlignment="1">
      <alignment horizontal="left" vertical="center" wrapText="1"/>
    </xf>
    <xf numFmtId="0" fontId="8" fillId="41" borderId="51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38" xfId="0" applyFont="1" applyFill="1" applyBorder="1" applyAlignment="1" quotePrefix="1">
      <alignment horizontal="left" vertical="top" inden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top"/>
    </xf>
    <xf numFmtId="0" fontId="8" fillId="42" borderId="24" xfId="0" applyFont="1" applyFill="1" applyBorder="1" applyAlignment="1">
      <alignment horizontal="left" vertical="top"/>
    </xf>
    <xf numFmtId="0" fontId="3" fillId="0" borderId="16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/>
    </xf>
    <xf numFmtId="3" fontId="6" fillId="0" borderId="37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41" borderId="16" xfId="0" applyFont="1" applyFill="1" applyBorder="1" applyAlignment="1">
      <alignment horizontal="center" vertical="center"/>
    </xf>
    <xf numFmtId="0" fontId="32" fillId="41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" fillId="41" borderId="70" xfId="0" applyFont="1" applyFill="1" applyBorder="1" applyAlignment="1">
      <alignment horizontal="center" vertical="center" wrapText="1"/>
    </xf>
    <xf numFmtId="0" fontId="3" fillId="41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42" borderId="48" xfId="0" applyFont="1" applyFill="1" applyBorder="1" applyAlignment="1">
      <alignment horizontal="left" vertical="top"/>
    </xf>
    <xf numFmtId="0" fontId="8" fillId="42" borderId="49" xfId="0" applyFont="1" applyFill="1" applyBorder="1" applyAlignment="1">
      <alignment horizontal="left" vertical="top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2" fillId="41" borderId="28" xfId="0" applyFont="1" applyFill="1" applyBorder="1" applyAlignment="1">
      <alignment horizontal="center" vertical="center" wrapText="1"/>
    </xf>
    <xf numFmtId="0" fontId="32" fillId="41" borderId="48" xfId="0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vertical="center" wrapText="1"/>
    </xf>
    <xf numFmtId="0" fontId="2" fillId="50" borderId="20" xfId="0" applyFont="1" applyFill="1" applyBorder="1" applyAlignment="1">
      <alignment vertical="center" wrapText="1"/>
    </xf>
    <xf numFmtId="0" fontId="32" fillId="41" borderId="37" xfId="0" applyFont="1" applyFill="1" applyBorder="1" applyAlignment="1">
      <alignment horizontal="center" vertical="center"/>
    </xf>
    <xf numFmtId="0" fontId="32" fillId="41" borderId="46" xfId="0" applyFont="1" applyFill="1" applyBorder="1" applyAlignment="1">
      <alignment horizontal="center" vertical="center"/>
    </xf>
    <xf numFmtId="0" fontId="32" fillId="41" borderId="66" xfId="0" applyFont="1" applyFill="1" applyBorder="1" applyAlignment="1">
      <alignment horizontal="center" vertical="center"/>
    </xf>
    <xf numFmtId="0" fontId="32" fillId="41" borderId="11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32" fillId="41" borderId="71" xfId="0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center" vertical="center"/>
    </xf>
    <xf numFmtId="0" fontId="32" fillId="41" borderId="12" xfId="0" applyFont="1" applyFill="1" applyBorder="1" applyAlignment="1">
      <alignment horizontal="center" vertical="center"/>
    </xf>
    <xf numFmtId="0" fontId="32" fillId="41" borderId="69" xfId="0" applyFont="1" applyFill="1" applyBorder="1" applyAlignment="1">
      <alignment horizontal="center" vertical="center"/>
    </xf>
    <xf numFmtId="0" fontId="36" fillId="41" borderId="72" xfId="0" applyFont="1" applyFill="1" applyBorder="1" applyAlignment="1">
      <alignment horizontal="center" vertical="center" wrapText="1"/>
    </xf>
    <xf numFmtId="0" fontId="36" fillId="41" borderId="7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8" fillId="49" borderId="31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31" fillId="51" borderId="74" xfId="0" applyFont="1" applyFill="1" applyBorder="1" applyAlignment="1">
      <alignment vertical="center" wrapText="1"/>
    </xf>
    <xf numFmtId="0" fontId="0" fillId="47" borderId="75" xfId="0" applyFill="1" applyBorder="1" applyAlignment="1">
      <alignment vertical="center" wrapText="1"/>
    </xf>
    <xf numFmtId="0" fontId="0" fillId="47" borderId="76" xfId="0" applyFill="1" applyBorder="1" applyAlignment="1">
      <alignment vertical="center" wrapText="1"/>
    </xf>
    <xf numFmtId="0" fontId="31" fillId="31" borderId="63" xfId="0" applyFont="1" applyFill="1" applyBorder="1" applyAlignment="1">
      <alignment horizontal="left" vertical="center" wrapText="1"/>
    </xf>
    <xf numFmtId="0" fontId="0" fillId="31" borderId="64" xfId="0" applyFill="1" applyBorder="1" applyAlignment="1">
      <alignment vertical="center" wrapText="1"/>
    </xf>
    <xf numFmtId="0" fontId="0" fillId="31" borderId="65" xfId="0" applyFill="1" applyBorder="1" applyAlignment="1">
      <alignment vertical="center" wrapText="1"/>
    </xf>
    <xf numFmtId="0" fontId="8" fillId="41" borderId="29" xfId="0" applyFont="1" applyFill="1" applyBorder="1" applyAlignment="1">
      <alignment vertical="center" wrapText="1"/>
    </xf>
    <xf numFmtId="0" fontId="8" fillId="41" borderId="38" xfId="0" applyFont="1" applyFill="1" applyBorder="1" applyAlignment="1">
      <alignment vertical="center" wrapText="1"/>
    </xf>
    <xf numFmtId="0" fontId="8" fillId="41" borderId="24" xfId="0" applyFont="1" applyFill="1" applyBorder="1" applyAlignment="1">
      <alignment vertical="center" wrapText="1"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8" fillId="42" borderId="47" xfId="0" applyFont="1" applyFill="1" applyBorder="1" applyAlignment="1">
      <alignment horizontal="left" vertical="top" wrapText="1"/>
    </xf>
    <xf numFmtId="0" fontId="8" fillId="42" borderId="51" xfId="0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6" fillId="16" borderId="16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1" fillId="44" borderId="28" xfId="0" applyFont="1" applyFill="1" applyBorder="1" applyAlignment="1">
      <alignment horizontal="left" vertical="center" wrapText="1"/>
    </xf>
    <xf numFmtId="0" fontId="31" fillId="44" borderId="48" xfId="0" applyFont="1" applyFill="1" applyBorder="1" applyAlignment="1">
      <alignment horizontal="left" vertical="center" wrapText="1"/>
    </xf>
    <xf numFmtId="0" fontId="31" fillId="44" borderId="49" xfId="0" applyFont="1" applyFill="1" applyBorder="1" applyAlignment="1">
      <alignment horizontal="left" vertical="center" wrapText="1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31" fillId="10" borderId="28" xfId="0" applyFont="1" applyFill="1" applyBorder="1" applyAlignment="1">
      <alignment horizontal="left" vertical="center" wrapText="1"/>
    </xf>
    <xf numFmtId="0" fontId="0" fillId="10" borderId="48" xfId="0" applyFill="1" applyBorder="1" applyAlignment="1">
      <alignment horizontal="left" vertical="center" wrapText="1"/>
    </xf>
    <xf numFmtId="0" fontId="0" fillId="10" borderId="49" xfId="0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1" fillId="16" borderId="21" xfId="0" applyFont="1" applyFill="1" applyBorder="1" applyAlignment="1">
      <alignment vertical="center" wrapText="1"/>
    </xf>
    <xf numFmtId="0" fontId="0" fillId="16" borderId="12" xfId="0" applyFill="1" applyBorder="1" applyAlignment="1">
      <alignment vertical="center" wrapText="1"/>
    </xf>
    <xf numFmtId="0" fontId="0" fillId="16" borderId="69" xfId="0" applyFill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2" fillId="0" borderId="3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1" borderId="18" xfId="0" applyFont="1" applyFill="1" applyBorder="1" applyAlignment="1">
      <alignment horizontal="center" vertical="center"/>
    </xf>
    <xf numFmtId="0" fontId="32" fillId="41" borderId="16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49" xfId="0" applyFont="1" applyFill="1" applyBorder="1" applyAlignment="1" quotePrefix="1">
      <alignment horizontal="left" vertical="center" wrapText="1" inden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7" xfId="0" applyFont="1" applyFill="1" applyBorder="1" applyAlignment="1" quotePrefix="1">
      <alignment horizontal="left" vertical="center" wrapText="1" indent="1"/>
    </xf>
    <xf numFmtId="0" fontId="5" fillId="33" borderId="51" xfId="0" applyFont="1" applyFill="1" applyBorder="1" applyAlignment="1" quotePrefix="1">
      <alignment horizontal="left" vertical="center" wrapText="1" inden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2" fillId="41" borderId="1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1"/>
  <sheetViews>
    <sheetView showZeros="0" zoomScalePageLayoutView="0" workbookViewId="0" topLeftCell="A172">
      <selection activeCell="Q99" sqref="Q99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0.375" style="0" customWidth="1"/>
    <col min="13" max="13" width="7.25390625" style="0" customWidth="1"/>
    <col min="14" max="14" width="10.7539062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137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250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248</v>
      </c>
      <c r="K4" s="4"/>
      <c r="L4" s="4"/>
      <c r="M4" s="3"/>
      <c r="N4" s="3"/>
      <c r="O4" s="3"/>
    </row>
    <row r="5" spans="1:15" s="2" customFormat="1" ht="6" customHeight="1">
      <c r="A5" s="188"/>
      <c r="B5" s="188"/>
      <c r="C5" s="188"/>
      <c r="D5" s="188"/>
      <c r="E5" s="188"/>
      <c r="F5" s="188"/>
      <c r="G5" s="188"/>
      <c r="H5" s="188"/>
      <c r="I5" s="188"/>
      <c r="J5" s="4"/>
      <c r="K5" s="4"/>
      <c r="L5" s="4"/>
      <c r="M5" s="188"/>
      <c r="N5" s="188"/>
      <c r="O5" s="188"/>
    </row>
    <row r="6" spans="1:15" s="2" customFormat="1" ht="17.25" customHeight="1">
      <c r="A6" s="428" t="s">
        <v>125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3"/>
      <c r="N6" s="3"/>
      <c r="O6" s="3"/>
    </row>
    <row r="7" spans="1:15" ht="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4.25" customHeight="1">
      <c r="A8" s="434" t="s">
        <v>50</v>
      </c>
      <c r="B8" s="435"/>
      <c r="C8" s="436"/>
      <c r="D8" s="430" t="s">
        <v>64</v>
      </c>
      <c r="E8" s="430"/>
      <c r="F8" s="430"/>
      <c r="G8" s="430"/>
      <c r="H8" s="431"/>
      <c r="I8" s="429" t="s">
        <v>65</v>
      </c>
      <c r="J8" s="429"/>
      <c r="K8" s="429" t="s">
        <v>66</v>
      </c>
      <c r="L8" s="429"/>
      <c r="M8" s="3"/>
      <c r="N8" s="3"/>
      <c r="O8" s="3"/>
    </row>
    <row r="9" spans="1:15" ht="14.25" customHeight="1">
      <c r="A9" s="73" t="s">
        <v>24</v>
      </c>
      <c r="B9" s="73" t="s">
        <v>51</v>
      </c>
      <c r="C9" s="73" t="s">
        <v>52</v>
      </c>
      <c r="D9" s="432"/>
      <c r="E9" s="432"/>
      <c r="F9" s="432"/>
      <c r="G9" s="432"/>
      <c r="H9" s="433"/>
      <c r="I9" s="149" t="s">
        <v>53</v>
      </c>
      <c r="J9" s="149" t="s">
        <v>54</v>
      </c>
      <c r="K9" s="149" t="s">
        <v>53</v>
      </c>
      <c r="L9" s="149" t="s">
        <v>54</v>
      </c>
      <c r="M9" s="3"/>
      <c r="N9" s="3"/>
      <c r="O9" s="3"/>
    </row>
    <row r="10" spans="1:15" ht="14.25" customHeight="1">
      <c r="A10" s="147">
        <v>600</v>
      </c>
      <c r="B10" s="148"/>
      <c r="C10" s="148"/>
      <c r="D10" s="340" t="s">
        <v>151</v>
      </c>
      <c r="E10" s="341"/>
      <c r="F10" s="341"/>
      <c r="G10" s="341"/>
      <c r="H10" s="342"/>
      <c r="I10" s="63"/>
      <c r="J10" s="63">
        <f>J11</f>
        <v>409980</v>
      </c>
      <c r="K10" s="63"/>
      <c r="L10" s="63">
        <f>L13</f>
        <v>145000</v>
      </c>
      <c r="M10" s="240"/>
      <c r="N10" s="240"/>
      <c r="O10" s="240"/>
    </row>
    <row r="11" spans="1:15" ht="14.25" customHeight="1">
      <c r="A11" s="143"/>
      <c r="B11" s="144">
        <v>60013</v>
      </c>
      <c r="C11" s="143"/>
      <c r="D11" s="343" t="s">
        <v>163</v>
      </c>
      <c r="E11" s="344"/>
      <c r="F11" s="344"/>
      <c r="G11" s="344"/>
      <c r="H11" s="345"/>
      <c r="I11" s="12"/>
      <c r="J11" s="12">
        <f>J12</f>
        <v>409980</v>
      </c>
      <c r="K11" s="12"/>
      <c r="L11" s="12"/>
      <c r="M11" s="240"/>
      <c r="N11" s="240"/>
      <c r="O11" s="240"/>
    </row>
    <row r="12" spans="1:15" ht="21.75" customHeight="1">
      <c r="A12" s="145"/>
      <c r="B12" s="69"/>
      <c r="C12" s="220">
        <v>6300</v>
      </c>
      <c r="D12" s="346" t="s">
        <v>164</v>
      </c>
      <c r="E12" s="347"/>
      <c r="F12" s="347"/>
      <c r="G12" s="347"/>
      <c r="H12" s="348"/>
      <c r="I12" s="221"/>
      <c r="J12" s="180">
        <v>409980</v>
      </c>
      <c r="K12" s="180"/>
      <c r="L12" s="180"/>
      <c r="M12" s="240"/>
      <c r="N12" s="240"/>
      <c r="O12" s="240"/>
    </row>
    <row r="13" spans="1:15" ht="14.25" customHeight="1">
      <c r="A13" s="143"/>
      <c r="B13" s="144">
        <v>60016</v>
      </c>
      <c r="C13" s="143"/>
      <c r="D13" s="343" t="s">
        <v>138</v>
      </c>
      <c r="E13" s="344"/>
      <c r="F13" s="344"/>
      <c r="G13" s="344"/>
      <c r="H13" s="345"/>
      <c r="I13" s="12"/>
      <c r="J13" s="12">
        <f>J14</f>
        <v>0</v>
      </c>
      <c r="K13" s="12"/>
      <c r="L13" s="12">
        <f>L14</f>
        <v>145000</v>
      </c>
      <c r="M13" s="247"/>
      <c r="N13" s="247"/>
      <c r="O13" s="247"/>
    </row>
    <row r="14" spans="1:15" ht="14.25" customHeight="1">
      <c r="A14" s="145"/>
      <c r="B14" s="69"/>
      <c r="C14" s="220">
        <v>6060</v>
      </c>
      <c r="D14" s="346" t="s">
        <v>165</v>
      </c>
      <c r="E14" s="347"/>
      <c r="F14" s="347"/>
      <c r="G14" s="347"/>
      <c r="H14" s="348"/>
      <c r="I14" s="221"/>
      <c r="J14" s="180"/>
      <c r="K14" s="180"/>
      <c r="L14" s="180">
        <v>145000</v>
      </c>
      <c r="M14" s="246"/>
      <c r="N14" s="246"/>
      <c r="O14" s="246"/>
    </row>
    <row r="15" spans="1:15" ht="14.25" customHeight="1">
      <c r="A15" s="141">
        <v>700</v>
      </c>
      <c r="B15" s="142"/>
      <c r="C15" s="142"/>
      <c r="D15" s="379" t="s">
        <v>115</v>
      </c>
      <c r="E15" s="380"/>
      <c r="F15" s="380"/>
      <c r="G15" s="380"/>
      <c r="H15" s="381"/>
      <c r="I15" s="146"/>
      <c r="J15" s="146"/>
      <c r="K15" s="146">
        <f>K16</f>
        <v>15744000</v>
      </c>
      <c r="L15" s="146">
        <f>L16</f>
        <v>0</v>
      </c>
      <c r="M15" s="169"/>
      <c r="N15" s="169"/>
      <c r="O15" s="169"/>
    </row>
    <row r="16" spans="1:15" ht="16.5" customHeight="1">
      <c r="A16" s="143"/>
      <c r="B16" s="144">
        <v>70005</v>
      </c>
      <c r="C16" s="143"/>
      <c r="D16" s="382" t="s">
        <v>116</v>
      </c>
      <c r="E16" s="385"/>
      <c r="F16" s="385"/>
      <c r="G16" s="385"/>
      <c r="H16" s="386"/>
      <c r="I16" s="12"/>
      <c r="J16" s="12"/>
      <c r="K16" s="12">
        <f>SUM(K17:K19)</f>
        <v>15744000</v>
      </c>
      <c r="L16" s="12">
        <f>L19</f>
        <v>0</v>
      </c>
      <c r="M16" s="169"/>
      <c r="N16" s="169"/>
      <c r="O16" s="169"/>
    </row>
    <row r="17" spans="1:15" ht="15" customHeight="1">
      <c r="A17" s="145"/>
      <c r="B17" s="69"/>
      <c r="C17" s="156">
        <v>4530</v>
      </c>
      <c r="D17" s="387" t="s">
        <v>162</v>
      </c>
      <c r="E17" s="360"/>
      <c r="F17" s="360"/>
      <c r="G17" s="360"/>
      <c r="H17" s="361"/>
      <c r="I17" s="157"/>
      <c r="J17" s="157"/>
      <c r="K17" s="157">
        <v>14684000</v>
      </c>
      <c r="L17" s="157"/>
      <c r="M17" s="222"/>
      <c r="N17" s="222"/>
      <c r="O17" s="222"/>
    </row>
    <row r="18" spans="1:15" ht="15" customHeight="1">
      <c r="A18" s="145"/>
      <c r="B18" s="69"/>
      <c r="C18" s="156">
        <v>4590</v>
      </c>
      <c r="D18" s="387" t="s">
        <v>133</v>
      </c>
      <c r="E18" s="360"/>
      <c r="F18" s="360"/>
      <c r="G18" s="360"/>
      <c r="H18" s="361"/>
      <c r="I18" s="157"/>
      <c r="J18" s="157"/>
      <c r="K18" s="157">
        <v>300000</v>
      </c>
      <c r="L18" s="180"/>
      <c r="M18" s="321"/>
      <c r="N18" s="321"/>
      <c r="O18" s="321"/>
    </row>
    <row r="19" spans="1:15" ht="15" customHeight="1">
      <c r="A19" s="145"/>
      <c r="B19" s="69"/>
      <c r="C19" s="156">
        <v>4590</v>
      </c>
      <c r="D19" s="387" t="s">
        <v>133</v>
      </c>
      <c r="E19" s="360"/>
      <c r="F19" s="360"/>
      <c r="G19" s="360"/>
      <c r="H19" s="361"/>
      <c r="I19" s="157"/>
      <c r="J19" s="157"/>
      <c r="K19" s="157">
        <v>760000</v>
      </c>
      <c r="L19" s="223"/>
      <c r="M19" s="241"/>
      <c r="N19" s="241"/>
      <c r="O19" s="241"/>
    </row>
    <row r="20" spans="1:15" ht="17.25" customHeight="1">
      <c r="A20" s="147">
        <v>750</v>
      </c>
      <c r="B20" s="148"/>
      <c r="C20" s="148"/>
      <c r="D20" s="340" t="s">
        <v>124</v>
      </c>
      <c r="E20" s="341"/>
      <c r="F20" s="341"/>
      <c r="G20" s="341"/>
      <c r="H20" s="342"/>
      <c r="I20" s="63">
        <f>I21</f>
        <v>15544000</v>
      </c>
      <c r="J20" s="63">
        <f>J21</f>
        <v>63893</v>
      </c>
      <c r="K20" s="63">
        <f>K21</f>
        <v>100000</v>
      </c>
      <c r="L20" s="63">
        <f>L21</f>
        <v>0</v>
      </c>
      <c r="M20" s="174"/>
      <c r="N20" s="174"/>
      <c r="O20" s="174"/>
    </row>
    <row r="21" spans="1:15" ht="13.5" customHeight="1">
      <c r="A21" s="143"/>
      <c r="B21" s="144">
        <v>75023</v>
      </c>
      <c r="C21" s="143"/>
      <c r="D21" s="382" t="s">
        <v>146</v>
      </c>
      <c r="E21" s="383"/>
      <c r="F21" s="383"/>
      <c r="G21" s="383"/>
      <c r="H21" s="384"/>
      <c r="I21" s="12">
        <f>I22+I26</f>
        <v>15544000</v>
      </c>
      <c r="J21" s="12">
        <f>J27</f>
        <v>63893</v>
      </c>
      <c r="K21" s="12">
        <f>SUM(K22:K27)</f>
        <v>100000</v>
      </c>
      <c r="L21" s="12">
        <f>SUM((L22:L22))</f>
        <v>0</v>
      </c>
      <c r="M21" s="235"/>
      <c r="N21" s="235"/>
      <c r="O21" s="235"/>
    </row>
    <row r="22" spans="1:15" ht="14.25" customHeight="1">
      <c r="A22" s="145"/>
      <c r="B22" s="69"/>
      <c r="C22" s="156">
        <v>4100</v>
      </c>
      <c r="D22" s="377" t="s">
        <v>244</v>
      </c>
      <c r="E22" s="378"/>
      <c r="F22" s="378"/>
      <c r="G22" s="378"/>
      <c r="H22" s="378"/>
      <c r="I22" s="157">
        <v>100000</v>
      </c>
      <c r="J22" s="157"/>
      <c r="K22" s="157"/>
      <c r="L22" s="157"/>
      <c r="M22" s="235"/>
      <c r="N22" s="235"/>
      <c r="O22" s="235"/>
    </row>
    <row r="23" spans="1:15" ht="14.25" customHeight="1">
      <c r="A23" s="145"/>
      <c r="B23" s="69"/>
      <c r="C23" s="179">
        <v>4260</v>
      </c>
      <c r="D23" s="346" t="s">
        <v>168</v>
      </c>
      <c r="E23" s="360"/>
      <c r="F23" s="360"/>
      <c r="G23" s="360"/>
      <c r="H23" s="360"/>
      <c r="I23" s="180"/>
      <c r="J23" s="180"/>
      <c r="K23" s="180">
        <v>20000</v>
      </c>
      <c r="L23" s="180"/>
      <c r="M23" s="324"/>
      <c r="N23" s="324"/>
      <c r="O23" s="324"/>
    </row>
    <row r="24" spans="1:15" ht="14.25" customHeight="1">
      <c r="A24" s="145"/>
      <c r="B24" s="69"/>
      <c r="C24" s="179">
        <v>4270</v>
      </c>
      <c r="D24" s="322" t="s">
        <v>245</v>
      </c>
      <c r="E24" s="323"/>
      <c r="F24" s="323"/>
      <c r="G24" s="323"/>
      <c r="H24" s="323"/>
      <c r="I24" s="180"/>
      <c r="J24" s="180"/>
      <c r="K24" s="180">
        <v>40000</v>
      </c>
      <c r="L24" s="180"/>
      <c r="M24" s="324"/>
      <c r="N24" s="324"/>
      <c r="O24" s="324"/>
    </row>
    <row r="25" spans="1:15" ht="14.25" customHeight="1">
      <c r="A25" s="145"/>
      <c r="B25" s="69"/>
      <c r="C25" s="179">
        <v>4300</v>
      </c>
      <c r="D25" s="322" t="s">
        <v>152</v>
      </c>
      <c r="E25" s="323"/>
      <c r="F25" s="323"/>
      <c r="G25" s="323"/>
      <c r="H25" s="323"/>
      <c r="I25" s="180"/>
      <c r="J25" s="180"/>
      <c r="K25" s="180">
        <v>40000</v>
      </c>
      <c r="L25" s="180"/>
      <c r="M25" s="324"/>
      <c r="N25" s="324"/>
      <c r="O25" s="324"/>
    </row>
    <row r="26" spans="1:15" ht="14.25" customHeight="1">
      <c r="A26" s="145"/>
      <c r="B26" s="69"/>
      <c r="C26" s="156">
        <v>4530</v>
      </c>
      <c r="D26" s="377" t="s">
        <v>147</v>
      </c>
      <c r="E26" s="378"/>
      <c r="F26" s="378"/>
      <c r="G26" s="378"/>
      <c r="H26" s="378"/>
      <c r="I26" s="157">
        <v>15444000</v>
      </c>
      <c r="J26" s="180"/>
      <c r="K26" s="180"/>
      <c r="L26" s="180"/>
      <c r="M26" s="324"/>
      <c r="N26" s="324"/>
      <c r="O26" s="324"/>
    </row>
    <row r="27" spans="1:15" ht="14.25" customHeight="1">
      <c r="A27" s="145"/>
      <c r="B27" s="69"/>
      <c r="C27" s="220">
        <v>6060</v>
      </c>
      <c r="D27" s="346" t="s">
        <v>165</v>
      </c>
      <c r="E27" s="347"/>
      <c r="F27" s="347"/>
      <c r="G27" s="347"/>
      <c r="H27" s="348"/>
      <c r="I27" s="221"/>
      <c r="J27" s="180">
        <v>63893</v>
      </c>
      <c r="K27" s="180"/>
      <c r="L27" s="180"/>
      <c r="M27" s="320"/>
      <c r="N27" s="320"/>
      <c r="O27" s="320"/>
    </row>
    <row r="28" spans="1:15" ht="33.75" customHeight="1">
      <c r="A28" s="330">
        <v>751</v>
      </c>
      <c r="B28" s="331"/>
      <c r="C28" s="331"/>
      <c r="D28" s="492" t="s">
        <v>246</v>
      </c>
      <c r="E28" s="493"/>
      <c r="F28" s="493"/>
      <c r="G28" s="493"/>
      <c r="H28" s="494"/>
      <c r="I28" s="332">
        <f>I29</f>
        <v>9579</v>
      </c>
      <c r="J28" s="332">
        <f>J29</f>
        <v>0</v>
      </c>
      <c r="K28" s="332">
        <f>K29</f>
        <v>9579</v>
      </c>
      <c r="L28" s="332">
        <f>L29</f>
        <v>0</v>
      </c>
      <c r="M28" s="324"/>
      <c r="N28" s="324"/>
      <c r="O28" s="324"/>
    </row>
    <row r="29" spans="1:15" ht="36.75" customHeight="1">
      <c r="A29" s="327"/>
      <c r="B29" s="328">
        <v>75109</v>
      </c>
      <c r="C29" s="327"/>
      <c r="D29" s="495" t="s">
        <v>249</v>
      </c>
      <c r="E29" s="496"/>
      <c r="F29" s="496"/>
      <c r="G29" s="496"/>
      <c r="H29" s="497"/>
      <c r="I29" s="329">
        <f>I31+I32</f>
        <v>9579</v>
      </c>
      <c r="J29" s="329">
        <f>J34</f>
        <v>0</v>
      </c>
      <c r="K29" s="329">
        <f>SUM(K30:K34)</f>
        <v>9579</v>
      </c>
      <c r="L29" s="329">
        <f>SUM((L30:L30))</f>
        <v>0</v>
      </c>
      <c r="M29" s="324"/>
      <c r="N29" s="324"/>
      <c r="O29" s="324"/>
    </row>
    <row r="30" spans="1:15" ht="14.25" customHeight="1">
      <c r="A30" s="145"/>
      <c r="B30" s="69"/>
      <c r="C30" s="173">
        <v>4170</v>
      </c>
      <c r="D30" s="346" t="s">
        <v>177</v>
      </c>
      <c r="E30" s="360"/>
      <c r="F30" s="360"/>
      <c r="G30" s="360"/>
      <c r="H30" s="361"/>
      <c r="I30" s="243"/>
      <c r="J30" s="157"/>
      <c r="K30" s="157">
        <v>9579</v>
      </c>
      <c r="L30" s="157"/>
      <c r="M30" s="324"/>
      <c r="N30" s="324"/>
      <c r="O30" s="324"/>
    </row>
    <row r="31" spans="1:15" ht="14.25" customHeight="1">
      <c r="A31" s="145"/>
      <c r="B31" s="69"/>
      <c r="C31" s="173">
        <v>4210</v>
      </c>
      <c r="D31" s="346" t="s">
        <v>225</v>
      </c>
      <c r="E31" s="360"/>
      <c r="F31" s="360"/>
      <c r="G31" s="360"/>
      <c r="H31" s="361"/>
      <c r="I31" s="243">
        <v>454</v>
      </c>
      <c r="J31" s="157"/>
      <c r="K31" s="157"/>
      <c r="L31" s="157"/>
      <c r="M31" s="324"/>
      <c r="N31" s="324"/>
      <c r="O31" s="324"/>
    </row>
    <row r="32" spans="1:15" ht="14.25" customHeight="1">
      <c r="A32" s="145"/>
      <c r="B32" s="69"/>
      <c r="C32" s="228">
        <v>4300</v>
      </c>
      <c r="D32" s="352" t="s">
        <v>247</v>
      </c>
      <c r="E32" s="370"/>
      <c r="F32" s="370"/>
      <c r="G32" s="370"/>
      <c r="H32" s="488"/>
      <c r="I32" s="333">
        <v>9125</v>
      </c>
      <c r="J32" s="223"/>
      <c r="K32" s="223"/>
      <c r="L32" s="223"/>
      <c r="M32" s="324"/>
      <c r="N32" s="324"/>
      <c r="O32" s="324"/>
    </row>
    <row r="33" spans="1:15" ht="14.25" customHeight="1">
      <c r="A33" s="147">
        <v>757</v>
      </c>
      <c r="B33" s="148"/>
      <c r="C33" s="148"/>
      <c r="D33" s="340" t="s">
        <v>238</v>
      </c>
      <c r="E33" s="341"/>
      <c r="F33" s="341"/>
      <c r="G33" s="341"/>
      <c r="H33" s="342"/>
      <c r="I33" s="63">
        <f>I34</f>
        <v>300000</v>
      </c>
      <c r="J33" s="63"/>
      <c r="K33" s="63">
        <f>K34</f>
        <v>0</v>
      </c>
      <c r="L33" s="63">
        <f>L34</f>
        <v>0</v>
      </c>
      <c r="M33" s="320"/>
      <c r="N33" s="320"/>
      <c r="O33" s="320"/>
    </row>
    <row r="34" spans="1:15" ht="14.25" customHeight="1">
      <c r="A34" s="143"/>
      <c r="B34" s="144">
        <v>75702</v>
      </c>
      <c r="C34" s="143"/>
      <c r="D34" s="382" t="s">
        <v>239</v>
      </c>
      <c r="E34" s="383"/>
      <c r="F34" s="383"/>
      <c r="G34" s="383"/>
      <c r="H34" s="384"/>
      <c r="I34" s="12">
        <f>I35</f>
        <v>300000</v>
      </c>
      <c r="J34" s="12"/>
      <c r="K34" s="12">
        <f>SUM((K35:K35))</f>
        <v>0</v>
      </c>
      <c r="L34" s="12">
        <f>SUM((L35:L35))</f>
        <v>0</v>
      </c>
      <c r="M34" s="320"/>
      <c r="N34" s="320"/>
      <c r="O34" s="320"/>
    </row>
    <row r="35" spans="1:15" ht="32.25" customHeight="1">
      <c r="A35" s="145"/>
      <c r="B35" s="69"/>
      <c r="C35" s="179">
        <v>8110</v>
      </c>
      <c r="D35" s="489" t="s">
        <v>240</v>
      </c>
      <c r="E35" s="490"/>
      <c r="F35" s="490"/>
      <c r="G35" s="490"/>
      <c r="H35" s="491"/>
      <c r="I35" s="180">
        <v>300000</v>
      </c>
      <c r="J35" s="180"/>
      <c r="K35" s="180"/>
      <c r="L35" s="180"/>
      <c r="M35" s="320"/>
      <c r="N35" s="320"/>
      <c r="O35" s="320"/>
    </row>
    <row r="36" spans="1:15" ht="12.75" customHeight="1">
      <c r="A36" s="336"/>
      <c r="B36" s="336"/>
      <c r="C36" s="337"/>
      <c r="D36" s="338"/>
      <c r="E36" s="338"/>
      <c r="F36" s="338"/>
      <c r="G36" s="338"/>
      <c r="H36" s="338"/>
      <c r="I36" s="339"/>
      <c r="J36" s="339"/>
      <c r="K36" s="339"/>
      <c r="L36" s="339"/>
      <c r="M36" s="7"/>
      <c r="N36" s="326"/>
      <c r="O36" s="326"/>
    </row>
    <row r="37" spans="1:15" ht="20.25" customHeight="1">
      <c r="A37" s="312"/>
      <c r="B37" s="312"/>
      <c r="C37" s="335"/>
      <c r="D37" s="334"/>
      <c r="E37" s="334"/>
      <c r="F37" s="334"/>
      <c r="G37" s="334"/>
      <c r="H37" s="334"/>
      <c r="I37" s="313"/>
      <c r="J37" s="313"/>
      <c r="K37" s="313"/>
      <c r="L37" s="313"/>
      <c r="M37" s="7"/>
      <c r="N37" s="326"/>
      <c r="O37" s="326"/>
    </row>
    <row r="38" spans="1:15" ht="14.25" customHeight="1">
      <c r="A38" s="434" t="s">
        <v>50</v>
      </c>
      <c r="B38" s="435"/>
      <c r="C38" s="436"/>
      <c r="D38" s="430" t="s">
        <v>64</v>
      </c>
      <c r="E38" s="430"/>
      <c r="F38" s="430"/>
      <c r="G38" s="430"/>
      <c r="H38" s="431"/>
      <c r="I38" s="429" t="s">
        <v>65</v>
      </c>
      <c r="J38" s="429"/>
      <c r="K38" s="429" t="s">
        <v>66</v>
      </c>
      <c r="L38" s="429"/>
      <c r="M38" s="326"/>
      <c r="N38" s="326"/>
      <c r="O38" s="326"/>
    </row>
    <row r="39" spans="1:15" ht="15.75" customHeight="1">
      <c r="A39" s="325" t="s">
        <v>24</v>
      </c>
      <c r="B39" s="325" t="s">
        <v>51</v>
      </c>
      <c r="C39" s="325" t="s">
        <v>52</v>
      </c>
      <c r="D39" s="432"/>
      <c r="E39" s="432"/>
      <c r="F39" s="432"/>
      <c r="G39" s="432"/>
      <c r="H39" s="433"/>
      <c r="I39" s="149" t="s">
        <v>53</v>
      </c>
      <c r="J39" s="149" t="s">
        <v>54</v>
      </c>
      <c r="K39" s="149" t="s">
        <v>53</v>
      </c>
      <c r="L39" s="149" t="s">
        <v>54</v>
      </c>
      <c r="M39" s="326"/>
      <c r="N39" s="326"/>
      <c r="O39" s="326"/>
    </row>
    <row r="40" spans="1:15" ht="15" customHeight="1">
      <c r="A40" s="147">
        <v>801</v>
      </c>
      <c r="B40" s="148"/>
      <c r="C40" s="148"/>
      <c r="D40" s="340" t="s">
        <v>149</v>
      </c>
      <c r="E40" s="341"/>
      <c r="F40" s="341"/>
      <c r="G40" s="341"/>
      <c r="H40" s="341"/>
      <c r="I40" s="63">
        <f>I41+I47+I49+I54+I61</f>
        <v>176000</v>
      </c>
      <c r="J40" s="63">
        <f>J41+J47+J49+J54+J61</f>
        <v>39000</v>
      </c>
      <c r="K40" s="63">
        <f>K41+K47+K49+K54+K61</f>
        <v>490975</v>
      </c>
      <c r="L40" s="63">
        <f>L41+L47+L49+L54+L61</f>
        <v>45268</v>
      </c>
      <c r="M40" s="240"/>
      <c r="N40" s="240"/>
      <c r="O40" s="240"/>
    </row>
    <row r="41" spans="1:15" ht="14.25" customHeight="1">
      <c r="A41" s="143"/>
      <c r="B41" s="144">
        <v>80101</v>
      </c>
      <c r="C41" s="143"/>
      <c r="D41" s="343" t="s">
        <v>150</v>
      </c>
      <c r="E41" s="344"/>
      <c r="F41" s="344"/>
      <c r="G41" s="344"/>
      <c r="H41" s="344"/>
      <c r="I41" s="12">
        <f>SUM(I42:I46)</f>
        <v>50000</v>
      </c>
      <c r="J41" s="12">
        <f>J46+J45</f>
        <v>39000</v>
      </c>
      <c r="K41" s="12">
        <f>K42+K43</f>
        <v>260000</v>
      </c>
      <c r="L41" s="12">
        <f>L45</f>
        <v>30268</v>
      </c>
      <c r="M41" s="240"/>
      <c r="N41" s="240"/>
      <c r="O41" s="240"/>
    </row>
    <row r="42" spans="1:15" ht="14.25" customHeight="1">
      <c r="A42" s="145"/>
      <c r="B42" s="69"/>
      <c r="C42" s="173">
        <v>3020</v>
      </c>
      <c r="D42" s="346" t="s">
        <v>224</v>
      </c>
      <c r="E42" s="347"/>
      <c r="F42" s="347"/>
      <c r="G42" s="347"/>
      <c r="H42" s="347"/>
      <c r="I42" s="229"/>
      <c r="J42" s="157"/>
      <c r="K42" s="157">
        <v>10000</v>
      </c>
      <c r="L42" s="157"/>
      <c r="M42" s="240"/>
      <c r="N42" s="240"/>
      <c r="O42" s="240"/>
    </row>
    <row r="43" spans="1:15" ht="14.25" customHeight="1">
      <c r="A43" s="145"/>
      <c r="B43" s="69"/>
      <c r="C43" s="173">
        <v>4010</v>
      </c>
      <c r="D43" s="346" t="s">
        <v>171</v>
      </c>
      <c r="E43" s="347"/>
      <c r="F43" s="347"/>
      <c r="G43" s="347"/>
      <c r="H43" s="347"/>
      <c r="I43" s="229"/>
      <c r="J43" s="157"/>
      <c r="K43" s="157">
        <v>250000</v>
      </c>
      <c r="L43" s="157"/>
      <c r="M43" s="248"/>
      <c r="N43" s="248"/>
      <c r="O43" s="248"/>
    </row>
    <row r="44" spans="1:15" ht="14.25" customHeight="1">
      <c r="A44" s="145"/>
      <c r="B44" s="69"/>
      <c r="C44" s="173">
        <v>4260</v>
      </c>
      <c r="D44" s="346" t="s">
        <v>168</v>
      </c>
      <c r="E44" s="360"/>
      <c r="F44" s="360"/>
      <c r="G44" s="360"/>
      <c r="H44" s="360"/>
      <c r="I44" s="229">
        <v>50000</v>
      </c>
      <c r="J44" s="157"/>
      <c r="K44" s="157"/>
      <c r="L44" s="157"/>
      <c r="M44" s="248"/>
      <c r="N44" s="248"/>
      <c r="O44" s="248"/>
    </row>
    <row r="45" spans="1:15" ht="14.25" customHeight="1">
      <c r="A45" s="145"/>
      <c r="B45" s="69"/>
      <c r="C45" s="179">
        <v>6050</v>
      </c>
      <c r="D45" s="349" t="s">
        <v>178</v>
      </c>
      <c r="E45" s="350"/>
      <c r="F45" s="350"/>
      <c r="G45" s="350"/>
      <c r="H45" s="350"/>
      <c r="I45" s="255"/>
      <c r="J45" s="180">
        <v>24000</v>
      </c>
      <c r="K45" s="180"/>
      <c r="L45" s="180">
        <v>30268</v>
      </c>
      <c r="M45" s="249"/>
      <c r="N45" s="249"/>
      <c r="O45" s="249"/>
    </row>
    <row r="46" spans="1:15" ht="14.25" customHeight="1">
      <c r="A46" s="145"/>
      <c r="B46" s="69"/>
      <c r="C46" s="228">
        <v>6060</v>
      </c>
      <c r="D46" s="352" t="s">
        <v>148</v>
      </c>
      <c r="E46" s="353"/>
      <c r="F46" s="353"/>
      <c r="G46" s="353"/>
      <c r="H46" s="353"/>
      <c r="I46" s="236"/>
      <c r="J46" s="223">
        <v>15000</v>
      </c>
      <c r="K46" s="223"/>
      <c r="L46" s="223"/>
      <c r="M46" s="247"/>
      <c r="N46" s="247"/>
      <c r="O46" s="247"/>
    </row>
    <row r="47" spans="1:15" ht="14.25" customHeight="1">
      <c r="A47" s="143"/>
      <c r="B47" s="144">
        <v>80103</v>
      </c>
      <c r="C47" s="143"/>
      <c r="D47" s="343" t="s">
        <v>155</v>
      </c>
      <c r="E47" s="344"/>
      <c r="F47" s="344"/>
      <c r="G47" s="344"/>
      <c r="H47" s="344"/>
      <c r="I47" s="12">
        <f>I48</f>
        <v>10000</v>
      </c>
      <c r="J47" s="12">
        <f>J48</f>
        <v>0</v>
      </c>
      <c r="K47" s="12"/>
      <c r="L47" s="12"/>
      <c r="M47" s="248"/>
      <c r="N47" s="248"/>
      <c r="O47" s="248"/>
    </row>
    <row r="48" spans="1:15" ht="14.25" customHeight="1">
      <c r="A48" s="145"/>
      <c r="B48" s="69"/>
      <c r="C48" s="173">
        <v>4110</v>
      </c>
      <c r="D48" s="352" t="s">
        <v>172</v>
      </c>
      <c r="E48" s="370"/>
      <c r="F48" s="370"/>
      <c r="G48" s="370"/>
      <c r="H48" s="488"/>
      <c r="I48" s="229">
        <v>10000</v>
      </c>
      <c r="J48" s="157"/>
      <c r="K48" s="157"/>
      <c r="L48" s="157"/>
      <c r="M48" s="248"/>
      <c r="N48" s="248"/>
      <c r="O48" s="248"/>
    </row>
    <row r="49" spans="1:15" ht="14.25" customHeight="1">
      <c r="A49" s="143"/>
      <c r="B49" s="144">
        <v>80104</v>
      </c>
      <c r="C49" s="143"/>
      <c r="D49" s="343" t="s">
        <v>174</v>
      </c>
      <c r="E49" s="344"/>
      <c r="F49" s="344"/>
      <c r="G49" s="344"/>
      <c r="H49" s="344"/>
      <c r="I49" s="12">
        <f>I53+I50</f>
        <v>21000</v>
      </c>
      <c r="J49" s="12">
        <f>J50</f>
        <v>0</v>
      </c>
      <c r="K49" s="12">
        <f>K50+K52+K51</f>
        <v>24000</v>
      </c>
      <c r="L49" s="12"/>
      <c r="M49" s="248"/>
      <c r="N49" s="248"/>
      <c r="O49" s="248"/>
    </row>
    <row r="50" spans="1:15" ht="26.25" customHeight="1">
      <c r="A50" s="217"/>
      <c r="B50" s="218"/>
      <c r="C50" s="173">
        <v>2540</v>
      </c>
      <c r="D50" s="346" t="s">
        <v>228</v>
      </c>
      <c r="E50" s="347"/>
      <c r="F50" s="347"/>
      <c r="G50" s="347"/>
      <c r="H50" s="347"/>
      <c r="I50" s="229">
        <v>17000</v>
      </c>
      <c r="J50" s="157"/>
      <c r="K50" s="157"/>
      <c r="L50" s="157"/>
      <c r="M50" s="248"/>
      <c r="N50" s="248"/>
      <c r="O50" s="248"/>
    </row>
    <row r="51" spans="1:15" ht="14.25" customHeight="1">
      <c r="A51" s="145"/>
      <c r="B51" s="69"/>
      <c r="C51" s="173">
        <v>3020</v>
      </c>
      <c r="D51" s="346" t="s">
        <v>224</v>
      </c>
      <c r="E51" s="347"/>
      <c r="F51" s="347"/>
      <c r="G51" s="347"/>
      <c r="H51" s="347"/>
      <c r="I51" s="229"/>
      <c r="J51" s="157"/>
      <c r="K51" s="157">
        <v>4000</v>
      </c>
      <c r="L51" s="254"/>
      <c r="M51" s="314"/>
      <c r="N51" s="314"/>
      <c r="O51" s="314"/>
    </row>
    <row r="52" spans="1:15" ht="14.25" customHeight="1">
      <c r="A52" s="145"/>
      <c r="B52" s="69"/>
      <c r="C52" s="173">
        <v>4010</v>
      </c>
      <c r="D52" s="346" t="s">
        <v>171</v>
      </c>
      <c r="E52" s="347"/>
      <c r="F52" s="347"/>
      <c r="G52" s="347"/>
      <c r="H52" s="347"/>
      <c r="I52" s="229"/>
      <c r="J52" s="157"/>
      <c r="K52" s="157">
        <v>20000</v>
      </c>
      <c r="L52" s="254"/>
      <c r="M52" s="249"/>
      <c r="N52" s="249"/>
      <c r="O52" s="249"/>
    </row>
    <row r="53" spans="1:15" ht="14.25" customHeight="1">
      <c r="A53" s="237"/>
      <c r="B53" s="238"/>
      <c r="C53" s="257">
        <v>4170</v>
      </c>
      <c r="D53" s="352" t="s">
        <v>177</v>
      </c>
      <c r="E53" s="370"/>
      <c r="F53" s="370"/>
      <c r="G53" s="370"/>
      <c r="H53" s="488"/>
      <c r="I53" s="258">
        <v>4000</v>
      </c>
      <c r="J53" s="259"/>
      <c r="K53" s="259"/>
      <c r="L53" s="259"/>
      <c r="M53" s="249"/>
      <c r="N53" s="249"/>
      <c r="O53" s="249"/>
    </row>
    <row r="54" spans="1:15" ht="14.25" customHeight="1">
      <c r="A54" s="143"/>
      <c r="B54" s="144">
        <v>80110</v>
      </c>
      <c r="C54" s="12"/>
      <c r="D54" s="355" t="s">
        <v>166</v>
      </c>
      <c r="E54" s="356"/>
      <c r="F54" s="356"/>
      <c r="G54" s="356"/>
      <c r="H54" s="357"/>
      <c r="I54" s="12">
        <f>SUM(I55:I60)</f>
        <v>75000</v>
      </c>
      <c r="J54" s="12"/>
      <c r="K54" s="12">
        <f>K55+K58+K56</f>
        <v>206975</v>
      </c>
      <c r="L54" s="12"/>
      <c r="M54" s="242"/>
      <c r="N54" s="242"/>
      <c r="O54" s="242"/>
    </row>
    <row r="55" spans="1:15" ht="45" customHeight="1">
      <c r="A55" s="145"/>
      <c r="B55" s="69"/>
      <c r="C55" s="173">
        <v>2590</v>
      </c>
      <c r="D55" s="358" t="s">
        <v>167</v>
      </c>
      <c r="E55" s="359"/>
      <c r="F55" s="359"/>
      <c r="G55" s="359"/>
      <c r="H55" s="359"/>
      <c r="I55" s="229"/>
      <c r="J55" s="157"/>
      <c r="K55" s="157">
        <v>17000</v>
      </c>
      <c r="L55" s="157"/>
      <c r="M55" s="242"/>
      <c r="N55" s="242"/>
      <c r="O55" s="242"/>
    </row>
    <row r="56" spans="1:15" ht="40.5" customHeight="1">
      <c r="A56" s="145"/>
      <c r="B56" s="69"/>
      <c r="C56" s="173">
        <v>2590</v>
      </c>
      <c r="D56" s="358" t="s">
        <v>167</v>
      </c>
      <c r="E56" s="359"/>
      <c r="F56" s="359"/>
      <c r="G56" s="359"/>
      <c r="H56" s="359"/>
      <c r="I56" s="229"/>
      <c r="J56" s="157"/>
      <c r="K56" s="157">
        <v>149975</v>
      </c>
      <c r="L56" s="157"/>
      <c r="M56" s="314"/>
      <c r="N56" s="314"/>
      <c r="O56" s="314"/>
    </row>
    <row r="57" spans="1:15" ht="14.25" customHeight="1">
      <c r="A57" s="145"/>
      <c r="B57" s="69"/>
      <c r="C57" s="173">
        <v>3020</v>
      </c>
      <c r="D57" s="346" t="s">
        <v>224</v>
      </c>
      <c r="E57" s="347"/>
      <c r="F57" s="347"/>
      <c r="G57" s="347"/>
      <c r="H57" s="347"/>
      <c r="I57" s="229">
        <v>15000</v>
      </c>
      <c r="J57" s="157"/>
      <c r="K57" s="157"/>
      <c r="L57" s="157"/>
      <c r="M57" s="248"/>
      <c r="N57" s="248"/>
      <c r="O57" s="248"/>
    </row>
    <row r="58" spans="1:15" ht="12.75" customHeight="1">
      <c r="A58" s="145"/>
      <c r="B58" s="69"/>
      <c r="C58" s="173">
        <v>4010</v>
      </c>
      <c r="D58" s="346" t="s">
        <v>171</v>
      </c>
      <c r="E58" s="347"/>
      <c r="F58" s="347"/>
      <c r="G58" s="347"/>
      <c r="H58" s="347"/>
      <c r="I58" s="229"/>
      <c r="J58" s="157"/>
      <c r="K58" s="157">
        <v>40000</v>
      </c>
      <c r="L58" s="157"/>
      <c r="M58" s="248"/>
      <c r="N58" s="248"/>
      <c r="O58" s="248"/>
    </row>
    <row r="59" spans="1:15" ht="14.25" customHeight="1">
      <c r="A59" s="145"/>
      <c r="B59" s="69"/>
      <c r="C59" s="173">
        <v>4110</v>
      </c>
      <c r="D59" s="346" t="s">
        <v>172</v>
      </c>
      <c r="E59" s="360"/>
      <c r="F59" s="360"/>
      <c r="G59" s="360"/>
      <c r="H59" s="361"/>
      <c r="I59" s="229">
        <v>50000</v>
      </c>
      <c r="J59" s="157"/>
      <c r="K59" s="157"/>
      <c r="L59" s="157"/>
      <c r="M59" s="248"/>
      <c r="N59" s="248"/>
      <c r="O59" s="248"/>
    </row>
    <row r="60" spans="1:15" ht="13.5" customHeight="1">
      <c r="A60" s="145"/>
      <c r="B60" s="69"/>
      <c r="C60" s="228">
        <v>4120</v>
      </c>
      <c r="D60" s="485" t="s">
        <v>175</v>
      </c>
      <c r="E60" s="486"/>
      <c r="F60" s="486"/>
      <c r="G60" s="486"/>
      <c r="H60" s="487"/>
      <c r="I60" s="236">
        <v>10000</v>
      </c>
      <c r="J60" s="223"/>
      <c r="K60" s="223"/>
      <c r="L60" s="223"/>
      <c r="M60" s="248"/>
      <c r="N60" s="248"/>
      <c r="O60" s="248"/>
    </row>
    <row r="61" spans="1:15" ht="14.25" customHeight="1">
      <c r="A61" s="143"/>
      <c r="B61" s="144">
        <v>80148</v>
      </c>
      <c r="C61" s="143"/>
      <c r="D61" s="343" t="s">
        <v>160</v>
      </c>
      <c r="E61" s="344"/>
      <c r="F61" s="344"/>
      <c r="G61" s="344"/>
      <c r="H61" s="344"/>
      <c r="I61" s="12">
        <f>I62+I63</f>
        <v>20000</v>
      </c>
      <c r="J61" s="12"/>
      <c r="K61" s="12">
        <f>K62</f>
        <v>0</v>
      </c>
      <c r="L61" s="12">
        <f>L63</f>
        <v>15000</v>
      </c>
      <c r="M61" s="245"/>
      <c r="N61" s="245"/>
      <c r="O61" s="245"/>
    </row>
    <row r="62" spans="1:15" ht="14.25" customHeight="1">
      <c r="A62" s="217"/>
      <c r="B62" s="218"/>
      <c r="C62" s="173">
        <v>4010</v>
      </c>
      <c r="D62" s="346" t="s">
        <v>171</v>
      </c>
      <c r="E62" s="347"/>
      <c r="F62" s="347"/>
      <c r="G62" s="347"/>
      <c r="H62" s="347"/>
      <c r="I62" s="229">
        <v>20000</v>
      </c>
      <c r="J62" s="157"/>
      <c r="K62" s="157"/>
      <c r="L62" s="157"/>
      <c r="M62" s="245"/>
      <c r="N62" s="245"/>
      <c r="O62" s="245"/>
    </row>
    <row r="63" spans="1:15" ht="14.25" customHeight="1">
      <c r="A63" s="237"/>
      <c r="B63" s="238"/>
      <c r="C63" s="228">
        <v>6060</v>
      </c>
      <c r="D63" s="352" t="s">
        <v>148</v>
      </c>
      <c r="E63" s="353"/>
      <c r="F63" s="353"/>
      <c r="G63" s="353"/>
      <c r="H63" s="353"/>
      <c r="I63" s="236"/>
      <c r="J63" s="223"/>
      <c r="K63" s="223"/>
      <c r="L63" s="223">
        <v>15000</v>
      </c>
      <c r="M63" s="245"/>
      <c r="N63" s="245"/>
      <c r="O63" s="245"/>
    </row>
    <row r="64" spans="1:15" ht="14.25" customHeight="1">
      <c r="A64" s="147">
        <v>852</v>
      </c>
      <c r="B64" s="148"/>
      <c r="C64" s="148"/>
      <c r="D64" s="340" t="s">
        <v>158</v>
      </c>
      <c r="E64" s="341"/>
      <c r="F64" s="341"/>
      <c r="G64" s="341"/>
      <c r="H64" s="342"/>
      <c r="I64" s="63">
        <f>I72+I68+I65</f>
        <v>25360</v>
      </c>
      <c r="J64" s="63">
        <f>J72</f>
        <v>0</v>
      </c>
      <c r="K64" s="63">
        <f>K65+K74+K76+K79</f>
        <v>59476</v>
      </c>
      <c r="L64" s="63"/>
      <c r="M64" s="244"/>
      <c r="N64" s="244"/>
      <c r="O64" s="244"/>
    </row>
    <row r="65" spans="1:15" ht="58.5" customHeight="1">
      <c r="A65" s="143"/>
      <c r="B65" s="144">
        <v>85213</v>
      </c>
      <c r="C65" s="143"/>
      <c r="D65" s="343" t="s">
        <v>230</v>
      </c>
      <c r="E65" s="344"/>
      <c r="F65" s="344"/>
      <c r="G65" s="344"/>
      <c r="H65" s="345"/>
      <c r="I65" s="12">
        <f>I66</f>
        <v>350</v>
      </c>
      <c r="J65" s="12"/>
      <c r="K65" s="12">
        <f>K67</f>
        <v>490</v>
      </c>
      <c r="L65" s="12"/>
      <c r="M65" s="315"/>
      <c r="N65" s="315"/>
      <c r="O65" s="315"/>
    </row>
    <row r="66" spans="1:15" ht="14.25" customHeight="1">
      <c r="A66" s="145"/>
      <c r="B66" s="69"/>
      <c r="C66" s="173">
        <v>4130</v>
      </c>
      <c r="D66" s="346" t="s">
        <v>237</v>
      </c>
      <c r="E66" s="347"/>
      <c r="F66" s="347"/>
      <c r="G66" s="347"/>
      <c r="H66" s="348"/>
      <c r="I66" s="221">
        <v>350</v>
      </c>
      <c r="J66" s="180"/>
      <c r="K66" s="180"/>
      <c r="L66" s="180"/>
      <c r="M66" s="315"/>
      <c r="N66" s="315"/>
      <c r="O66" s="315"/>
    </row>
    <row r="67" spans="1:15" ht="14.25" customHeight="1">
      <c r="A67" s="145"/>
      <c r="B67" s="69"/>
      <c r="C67" s="173">
        <v>4130</v>
      </c>
      <c r="D67" s="346" t="s">
        <v>243</v>
      </c>
      <c r="E67" s="347"/>
      <c r="F67" s="347"/>
      <c r="G67" s="347"/>
      <c r="H67" s="348"/>
      <c r="I67" s="221"/>
      <c r="J67" s="180"/>
      <c r="K67" s="180">
        <v>490</v>
      </c>
      <c r="L67" s="180"/>
      <c r="M67" s="324"/>
      <c r="N67" s="324"/>
      <c r="O67" s="324"/>
    </row>
    <row r="68" spans="1:15" ht="28.5" customHeight="1">
      <c r="A68" s="143"/>
      <c r="B68" s="144">
        <v>85214</v>
      </c>
      <c r="C68" s="143"/>
      <c r="D68" s="343" t="s">
        <v>232</v>
      </c>
      <c r="E68" s="344"/>
      <c r="F68" s="344"/>
      <c r="G68" s="344"/>
      <c r="H68" s="345"/>
      <c r="I68" s="12">
        <f>I69</f>
        <v>16010</v>
      </c>
      <c r="J68" s="12"/>
      <c r="K68" s="12"/>
      <c r="L68" s="12"/>
      <c r="M68" s="315"/>
      <c r="N68" s="315"/>
      <c r="O68" s="315"/>
    </row>
    <row r="69" spans="1:15" ht="14.25" customHeight="1">
      <c r="A69" s="237"/>
      <c r="B69" s="238"/>
      <c r="C69" s="228">
        <v>3110</v>
      </c>
      <c r="D69" s="352" t="s">
        <v>159</v>
      </c>
      <c r="E69" s="353"/>
      <c r="F69" s="353"/>
      <c r="G69" s="353"/>
      <c r="H69" s="354"/>
      <c r="I69" s="333">
        <v>16010</v>
      </c>
      <c r="J69" s="223"/>
      <c r="K69" s="223"/>
      <c r="L69" s="223"/>
      <c r="M69" s="315"/>
      <c r="N69" s="315"/>
      <c r="O69" s="315"/>
    </row>
    <row r="70" spans="1:15" ht="14.25" customHeight="1">
      <c r="A70" s="434" t="s">
        <v>50</v>
      </c>
      <c r="B70" s="435"/>
      <c r="C70" s="436"/>
      <c r="D70" s="430" t="s">
        <v>64</v>
      </c>
      <c r="E70" s="430"/>
      <c r="F70" s="430"/>
      <c r="G70" s="430"/>
      <c r="H70" s="431"/>
      <c r="I70" s="429" t="s">
        <v>65</v>
      </c>
      <c r="J70" s="429"/>
      <c r="K70" s="429" t="s">
        <v>66</v>
      </c>
      <c r="L70" s="429"/>
      <c r="M70" s="326"/>
      <c r="N70" s="326"/>
      <c r="O70" s="326"/>
    </row>
    <row r="71" spans="1:15" ht="14.25" customHeight="1">
      <c r="A71" s="325" t="s">
        <v>24</v>
      </c>
      <c r="B71" s="325" t="s">
        <v>51</v>
      </c>
      <c r="C71" s="325" t="s">
        <v>52</v>
      </c>
      <c r="D71" s="432"/>
      <c r="E71" s="432"/>
      <c r="F71" s="432"/>
      <c r="G71" s="432"/>
      <c r="H71" s="433"/>
      <c r="I71" s="149" t="s">
        <v>53</v>
      </c>
      <c r="J71" s="149" t="s">
        <v>54</v>
      </c>
      <c r="K71" s="149" t="s">
        <v>53</v>
      </c>
      <c r="L71" s="149" t="s">
        <v>54</v>
      </c>
      <c r="M71" s="326"/>
      <c r="N71" s="326"/>
      <c r="O71" s="326"/>
    </row>
    <row r="72" spans="1:15" ht="17.25" customHeight="1">
      <c r="A72" s="143"/>
      <c r="B72" s="144">
        <v>85215</v>
      </c>
      <c r="C72" s="143"/>
      <c r="D72" s="343" t="s">
        <v>169</v>
      </c>
      <c r="E72" s="344"/>
      <c r="F72" s="344"/>
      <c r="G72" s="344"/>
      <c r="H72" s="345"/>
      <c r="I72" s="12">
        <f>I73</f>
        <v>9000</v>
      </c>
      <c r="J72" s="12">
        <f>J73</f>
        <v>0</v>
      </c>
      <c r="K72" s="12"/>
      <c r="L72" s="12"/>
      <c r="M72" s="244"/>
      <c r="N72" s="244"/>
      <c r="O72" s="244"/>
    </row>
    <row r="73" spans="1:15" ht="14.25" customHeight="1">
      <c r="A73" s="145"/>
      <c r="B73" s="69"/>
      <c r="C73" s="173">
        <v>3110</v>
      </c>
      <c r="D73" s="346" t="s">
        <v>159</v>
      </c>
      <c r="E73" s="347"/>
      <c r="F73" s="347"/>
      <c r="G73" s="347"/>
      <c r="H73" s="348"/>
      <c r="I73" s="221">
        <v>9000</v>
      </c>
      <c r="J73" s="180"/>
      <c r="K73" s="180"/>
      <c r="L73" s="180"/>
      <c r="M73" s="244"/>
      <c r="N73" s="244"/>
      <c r="O73" s="244"/>
    </row>
    <row r="74" spans="1:19" ht="14.25" customHeight="1">
      <c r="A74" s="143"/>
      <c r="B74" s="144">
        <v>85216</v>
      </c>
      <c r="C74" s="143"/>
      <c r="D74" s="343" t="s">
        <v>233</v>
      </c>
      <c r="E74" s="344"/>
      <c r="F74" s="344"/>
      <c r="G74" s="344"/>
      <c r="H74" s="345"/>
      <c r="I74" s="12"/>
      <c r="J74" s="12">
        <f>J75</f>
        <v>0</v>
      </c>
      <c r="K74" s="12">
        <f>K75</f>
        <v>536</v>
      </c>
      <c r="L74" s="12"/>
      <c r="M74" s="316"/>
      <c r="N74" s="316"/>
      <c r="O74" s="316"/>
      <c r="P74" s="287"/>
      <c r="Q74" s="287"/>
      <c r="R74" s="287"/>
      <c r="S74" s="286"/>
    </row>
    <row r="75" spans="1:19" ht="14.25" customHeight="1">
      <c r="A75" s="145"/>
      <c r="B75" s="69"/>
      <c r="C75" s="173">
        <v>3110</v>
      </c>
      <c r="D75" s="346" t="s">
        <v>159</v>
      </c>
      <c r="E75" s="347"/>
      <c r="F75" s="347"/>
      <c r="G75" s="347"/>
      <c r="H75" s="348"/>
      <c r="I75" s="221"/>
      <c r="J75" s="180"/>
      <c r="K75" s="180">
        <v>536</v>
      </c>
      <c r="L75" s="180"/>
      <c r="M75" s="316"/>
      <c r="N75" s="316"/>
      <c r="O75" s="316"/>
      <c r="P75" s="286"/>
      <c r="Q75" s="286"/>
      <c r="R75" s="286"/>
      <c r="S75" s="286"/>
    </row>
    <row r="76" spans="1:19" ht="14.25" customHeight="1">
      <c r="A76" s="143"/>
      <c r="B76" s="144">
        <v>85219</v>
      </c>
      <c r="C76" s="143"/>
      <c r="D76" s="343" t="s">
        <v>170</v>
      </c>
      <c r="E76" s="344"/>
      <c r="F76" s="344"/>
      <c r="G76" s="344"/>
      <c r="H76" s="345"/>
      <c r="I76" s="12"/>
      <c r="J76" s="12"/>
      <c r="K76" s="12">
        <f>K77+K78</f>
        <v>54450</v>
      </c>
      <c r="L76" s="12"/>
      <c r="M76" s="244"/>
      <c r="N76" s="244"/>
      <c r="O76" s="244"/>
      <c r="P76" s="286"/>
      <c r="Q76" s="286"/>
      <c r="R76" s="286"/>
      <c r="S76" s="286"/>
    </row>
    <row r="77" spans="1:19" ht="14.25" customHeight="1">
      <c r="A77" s="145"/>
      <c r="B77" s="69"/>
      <c r="C77" s="173">
        <v>4010</v>
      </c>
      <c r="D77" s="346" t="s">
        <v>171</v>
      </c>
      <c r="E77" s="347"/>
      <c r="F77" s="347"/>
      <c r="G77" s="347"/>
      <c r="H77" s="348"/>
      <c r="I77" s="243"/>
      <c r="J77" s="157"/>
      <c r="K77" s="157">
        <v>47450</v>
      </c>
      <c r="L77" s="157"/>
      <c r="M77" s="244"/>
      <c r="N77" s="244"/>
      <c r="O77" s="244"/>
      <c r="P77" s="286"/>
      <c r="Q77" s="286"/>
      <c r="R77" s="286"/>
      <c r="S77" s="286"/>
    </row>
    <row r="78" spans="1:19" ht="14.25" customHeight="1">
      <c r="A78" s="145"/>
      <c r="B78" s="69"/>
      <c r="C78" s="250">
        <v>4110</v>
      </c>
      <c r="D78" s="352" t="s">
        <v>172</v>
      </c>
      <c r="E78" s="370"/>
      <c r="F78" s="370"/>
      <c r="G78" s="370"/>
      <c r="H78" s="488"/>
      <c r="I78" s="251"/>
      <c r="J78" s="252"/>
      <c r="K78" s="252">
        <v>7000</v>
      </c>
      <c r="L78" s="252"/>
      <c r="M78" s="248"/>
      <c r="N78" s="248"/>
      <c r="O78" s="248"/>
      <c r="P78" s="286"/>
      <c r="Q78" s="286"/>
      <c r="R78" s="319"/>
      <c r="S78" s="286"/>
    </row>
    <row r="79" spans="1:19" ht="14.25" customHeight="1">
      <c r="A79" s="143"/>
      <c r="B79" s="144">
        <v>85295</v>
      </c>
      <c r="C79" s="143"/>
      <c r="D79" s="343" t="s">
        <v>223</v>
      </c>
      <c r="E79" s="344"/>
      <c r="F79" s="344"/>
      <c r="G79" s="344"/>
      <c r="H79" s="345"/>
      <c r="I79" s="12"/>
      <c r="J79" s="12">
        <f>J80</f>
        <v>0</v>
      </c>
      <c r="K79" s="12">
        <f>K80</f>
        <v>4000</v>
      </c>
      <c r="L79" s="12"/>
      <c r="M79" s="316"/>
      <c r="N79" s="316"/>
      <c r="O79" s="316"/>
      <c r="P79" s="286"/>
      <c r="Q79" s="286"/>
      <c r="R79" s="319"/>
      <c r="S79" s="286"/>
    </row>
    <row r="80" spans="1:19" ht="14.25" customHeight="1">
      <c r="A80" s="145"/>
      <c r="B80" s="69"/>
      <c r="C80" s="173">
        <v>3110</v>
      </c>
      <c r="D80" s="346" t="s">
        <v>159</v>
      </c>
      <c r="E80" s="347"/>
      <c r="F80" s="347"/>
      <c r="G80" s="347"/>
      <c r="H80" s="348"/>
      <c r="I80" s="221"/>
      <c r="J80" s="180"/>
      <c r="K80" s="180">
        <v>4000</v>
      </c>
      <c r="L80" s="180"/>
      <c r="M80" s="316"/>
      <c r="N80" s="316"/>
      <c r="O80" s="316"/>
      <c r="P80" s="286"/>
      <c r="Q80" s="286"/>
      <c r="R80" s="319"/>
      <c r="S80" s="286"/>
    </row>
    <row r="81" spans="1:19" ht="14.25" customHeight="1">
      <c r="A81" s="147">
        <v>854</v>
      </c>
      <c r="B81" s="148"/>
      <c r="C81" s="148"/>
      <c r="D81" s="340" t="s">
        <v>156</v>
      </c>
      <c r="E81" s="341"/>
      <c r="F81" s="341"/>
      <c r="G81" s="341"/>
      <c r="H81" s="342"/>
      <c r="I81" s="63">
        <f>I85</f>
        <v>45552</v>
      </c>
      <c r="J81" s="63"/>
      <c r="K81" s="63">
        <f>K82+K85</f>
        <v>91665</v>
      </c>
      <c r="L81" s="63"/>
      <c r="M81" s="242"/>
      <c r="N81" s="242"/>
      <c r="O81" s="242"/>
      <c r="P81" s="286"/>
      <c r="Q81" s="286"/>
      <c r="R81" s="286"/>
      <c r="S81" s="286"/>
    </row>
    <row r="82" spans="1:15" ht="17.25" customHeight="1">
      <c r="A82" s="143"/>
      <c r="B82" s="144">
        <v>85401</v>
      </c>
      <c r="C82" s="143"/>
      <c r="D82" s="343" t="s">
        <v>227</v>
      </c>
      <c r="E82" s="344"/>
      <c r="F82" s="344"/>
      <c r="G82" s="344"/>
      <c r="H82" s="345"/>
      <c r="I82" s="12">
        <f>I83</f>
        <v>0</v>
      </c>
      <c r="J82" s="12"/>
      <c r="K82" s="12">
        <f>K83+K84</f>
        <v>85000</v>
      </c>
      <c r="L82" s="12"/>
      <c r="M82" s="308"/>
      <c r="N82" s="308"/>
      <c r="O82" s="308"/>
    </row>
    <row r="83" spans="1:15" ht="14.25" customHeight="1">
      <c r="A83" s="145"/>
      <c r="B83" s="69"/>
      <c r="C83" s="173">
        <v>4010</v>
      </c>
      <c r="D83" s="346" t="s">
        <v>171</v>
      </c>
      <c r="E83" s="347"/>
      <c r="F83" s="347"/>
      <c r="G83" s="347"/>
      <c r="H83" s="348"/>
      <c r="I83" s="253"/>
      <c r="J83" s="157"/>
      <c r="K83" s="157">
        <v>55000</v>
      </c>
      <c r="L83" s="157"/>
      <c r="M83" s="308"/>
      <c r="N83" s="308"/>
      <c r="O83" s="308"/>
    </row>
    <row r="84" spans="1:15" ht="14.25" customHeight="1">
      <c r="A84" s="145"/>
      <c r="B84" s="69"/>
      <c r="C84" s="250">
        <v>4110</v>
      </c>
      <c r="D84" s="349" t="s">
        <v>172</v>
      </c>
      <c r="E84" s="350"/>
      <c r="F84" s="350"/>
      <c r="G84" s="350"/>
      <c r="H84" s="351"/>
      <c r="I84" s="251"/>
      <c r="J84" s="252"/>
      <c r="K84" s="252">
        <v>30000</v>
      </c>
      <c r="L84" s="252"/>
      <c r="M84" s="308"/>
      <c r="N84" s="308"/>
      <c r="O84" s="308"/>
    </row>
    <row r="85" spans="1:15" ht="18.75" customHeight="1">
      <c r="A85" s="143"/>
      <c r="B85" s="144">
        <v>85415</v>
      </c>
      <c r="C85" s="143"/>
      <c r="D85" s="343" t="s">
        <v>173</v>
      </c>
      <c r="E85" s="344"/>
      <c r="F85" s="344"/>
      <c r="G85" s="344"/>
      <c r="H85" s="345"/>
      <c r="I85" s="12">
        <f>I86+I88</f>
        <v>45552</v>
      </c>
      <c r="J85" s="12"/>
      <c r="K85" s="12">
        <f>K87</f>
        <v>6665</v>
      </c>
      <c r="L85" s="12"/>
      <c r="M85" s="242"/>
      <c r="N85" s="242"/>
      <c r="O85" s="242"/>
    </row>
    <row r="86" spans="1:15" ht="14.25" customHeight="1">
      <c r="A86" s="145"/>
      <c r="B86" s="69"/>
      <c r="C86" s="173">
        <v>3240</v>
      </c>
      <c r="D86" s="346" t="s">
        <v>176</v>
      </c>
      <c r="E86" s="347"/>
      <c r="F86" s="347"/>
      <c r="G86" s="347"/>
      <c r="H86" s="348"/>
      <c r="I86" s="253">
        <v>45450</v>
      </c>
      <c r="J86" s="180"/>
      <c r="K86" s="180"/>
      <c r="L86" s="180"/>
      <c r="M86" s="242"/>
      <c r="N86" s="242"/>
      <c r="O86" s="242"/>
    </row>
    <row r="87" spans="1:15" ht="14.25" customHeight="1">
      <c r="A87" s="145"/>
      <c r="B87" s="69"/>
      <c r="C87" s="173">
        <v>3240</v>
      </c>
      <c r="D87" s="346" t="s">
        <v>176</v>
      </c>
      <c r="E87" s="347"/>
      <c r="F87" s="347"/>
      <c r="G87" s="347"/>
      <c r="H87" s="348"/>
      <c r="I87" s="253"/>
      <c r="J87" s="180"/>
      <c r="K87" s="180">
        <v>6665</v>
      </c>
      <c r="L87" s="180"/>
      <c r="M87" s="315"/>
      <c r="N87" s="315"/>
      <c r="O87" s="315"/>
    </row>
    <row r="88" spans="1:15" ht="14.25" customHeight="1">
      <c r="A88" s="145"/>
      <c r="B88" s="69"/>
      <c r="C88" s="173">
        <v>3260</v>
      </c>
      <c r="D88" s="346" t="s">
        <v>236</v>
      </c>
      <c r="E88" s="347"/>
      <c r="F88" s="347"/>
      <c r="G88" s="347"/>
      <c r="H88" s="348"/>
      <c r="I88" s="253">
        <v>102</v>
      </c>
      <c r="J88" s="180"/>
      <c r="K88" s="180"/>
      <c r="L88" s="180"/>
      <c r="M88" s="315"/>
      <c r="N88" s="315"/>
      <c r="O88" s="315"/>
    </row>
    <row r="89" spans="1:15" ht="16.5" customHeight="1">
      <c r="A89" s="147">
        <v>900</v>
      </c>
      <c r="B89" s="148"/>
      <c r="C89" s="148"/>
      <c r="D89" s="340" t="s">
        <v>142</v>
      </c>
      <c r="E89" s="341"/>
      <c r="F89" s="341"/>
      <c r="G89" s="341"/>
      <c r="H89" s="342"/>
      <c r="I89" s="63">
        <f>I90</f>
        <v>5000</v>
      </c>
      <c r="J89" s="63">
        <f>J90</f>
        <v>30000</v>
      </c>
      <c r="K89" s="63">
        <f>K90</f>
        <v>63893</v>
      </c>
      <c r="L89" s="63"/>
      <c r="M89" s="230"/>
      <c r="N89" s="200"/>
      <c r="O89" s="230"/>
    </row>
    <row r="90" spans="1:15" ht="16.5" customHeight="1">
      <c r="A90" s="143"/>
      <c r="B90" s="144">
        <v>90015</v>
      </c>
      <c r="C90" s="143"/>
      <c r="D90" s="343" t="s">
        <v>143</v>
      </c>
      <c r="E90" s="344"/>
      <c r="F90" s="344"/>
      <c r="G90" s="344"/>
      <c r="H90" s="345"/>
      <c r="I90" s="12">
        <f>I91</f>
        <v>5000</v>
      </c>
      <c r="J90" s="12">
        <f>J93</f>
        <v>30000</v>
      </c>
      <c r="K90" s="12">
        <f>K92</f>
        <v>63893</v>
      </c>
      <c r="L90" s="12">
        <f>L93+L91</f>
        <v>0</v>
      </c>
      <c r="M90" s="231"/>
      <c r="N90" s="200"/>
      <c r="O90" s="231"/>
    </row>
    <row r="91" spans="1:15" ht="15" customHeight="1">
      <c r="A91" s="145"/>
      <c r="B91" s="69"/>
      <c r="C91" s="220">
        <v>4210</v>
      </c>
      <c r="D91" s="346" t="s">
        <v>225</v>
      </c>
      <c r="E91" s="347"/>
      <c r="F91" s="347"/>
      <c r="G91" s="347"/>
      <c r="H91" s="348"/>
      <c r="I91" s="221">
        <v>5000</v>
      </c>
      <c r="J91" s="180"/>
      <c r="K91" s="180"/>
      <c r="L91" s="180"/>
      <c r="M91" s="239"/>
      <c r="N91" s="200"/>
      <c r="O91" s="239"/>
    </row>
    <row r="92" spans="1:15" ht="15" customHeight="1">
      <c r="A92" s="145"/>
      <c r="B92" s="69"/>
      <c r="C92" s="220">
        <v>4260</v>
      </c>
      <c r="D92" s="346" t="s">
        <v>168</v>
      </c>
      <c r="E92" s="347"/>
      <c r="F92" s="347"/>
      <c r="G92" s="347"/>
      <c r="H92" s="348"/>
      <c r="I92" s="221"/>
      <c r="J92" s="180"/>
      <c r="K92" s="180">
        <v>63893</v>
      </c>
      <c r="L92" s="180"/>
      <c r="M92" s="320"/>
      <c r="N92" s="200"/>
      <c r="O92" s="320"/>
    </row>
    <row r="93" spans="1:15" ht="15" customHeight="1">
      <c r="A93" s="145"/>
      <c r="B93" s="69"/>
      <c r="C93" s="220">
        <v>6050</v>
      </c>
      <c r="D93" s="352" t="s">
        <v>132</v>
      </c>
      <c r="E93" s="353"/>
      <c r="F93" s="353"/>
      <c r="G93" s="353"/>
      <c r="H93" s="354"/>
      <c r="I93" s="221"/>
      <c r="J93" s="180">
        <v>30000</v>
      </c>
      <c r="K93" s="180"/>
      <c r="L93" s="180"/>
      <c r="M93" s="235"/>
      <c r="N93" s="200"/>
      <c r="O93" s="235"/>
    </row>
    <row r="94" spans="1:15" ht="17.25" customHeight="1">
      <c r="A94" s="147">
        <v>926</v>
      </c>
      <c r="B94" s="148"/>
      <c r="C94" s="148"/>
      <c r="D94" s="340" t="s">
        <v>135</v>
      </c>
      <c r="E94" s="470"/>
      <c r="F94" s="470"/>
      <c r="G94" s="470"/>
      <c r="H94" s="471"/>
      <c r="I94" s="63">
        <f>I95</f>
        <v>884</v>
      </c>
      <c r="J94" s="63"/>
      <c r="K94" s="63">
        <f>K95</f>
        <v>39596</v>
      </c>
      <c r="L94" s="63">
        <f>L95</f>
        <v>5000</v>
      </c>
      <c r="M94" s="219"/>
      <c r="N94" s="200"/>
      <c r="O94" s="219"/>
    </row>
    <row r="95" spans="1:15" ht="13.5" customHeight="1">
      <c r="A95" s="143"/>
      <c r="B95" s="144">
        <v>92605</v>
      </c>
      <c r="C95" s="143"/>
      <c r="D95" s="343" t="s">
        <v>136</v>
      </c>
      <c r="E95" s="344"/>
      <c r="F95" s="344"/>
      <c r="G95" s="344"/>
      <c r="H95" s="344"/>
      <c r="I95" s="12">
        <f>I96</f>
        <v>884</v>
      </c>
      <c r="J95" s="12"/>
      <c r="K95" s="12">
        <f>K97</f>
        <v>39596</v>
      </c>
      <c r="L95" s="12">
        <f>SUM(L98:L98)</f>
        <v>5000</v>
      </c>
      <c r="M95" s="219"/>
      <c r="N95" s="200"/>
      <c r="O95" s="219"/>
    </row>
    <row r="96" spans="1:15" ht="44.25" customHeight="1">
      <c r="A96" s="145"/>
      <c r="B96" s="69"/>
      <c r="C96" s="173">
        <v>2360</v>
      </c>
      <c r="D96" s="372" t="s">
        <v>226</v>
      </c>
      <c r="E96" s="373"/>
      <c r="F96" s="373"/>
      <c r="G96" s="373"/>
      <c r="H96" s="374"/>
      <c r="I96" s="243">
        <v>884</v>
      </c>
      <c r="J96" s="157"/>
      <c r="K96" s="157"/>
      <c r="L96" s="157"/>
      <c r="M96" s="256"/>
      <c r="N96" s="200"/>
      <c r="O96" s="256"/>
    </row>
    <row r="97" spans="1:15" ht="13.5" customHeight="1">
      <c r="A97" s="145"/>
      <c r="B97" s="69"/>
      <c r="C97" s="173">
        <v>4300</v>
      </c>
      <c r="D97" s="309" t="s">
        <v>152</v>
      </c>
      <c r="E97" s="310"/>
      <c r="F97" s="310"/>
      <c r="G97" s="310"/>
      <c r="H97" s="311"/>
      <c r="I97" s="243"/>
      <c r="J97" s="157"/>
      <c r="K97" s="157">
        <v>39596</v>
      </c>
      <c r="L97" s="157"/>
      <c r="M97" s="260"/>
      <c r="N97" s="200"/>
      <c r="O97" s="260"/>
    </row>
    <row r="98" spans="1:15" ht="13.5" customHeight="1">
      <c r="A98" s="237"/>
      <c r="B98" s="238"/>
      <c r="C98" s="228">
        <v>6060</v>
      </c>
      <c r="D98" s="352" t="s">
        <v>148</v>
      </c>
      <c r="E98" s="370"/>
      <c r="F98" s="370"/>
      <c r="G98" s="370"/>
      <c r="H98" s="370"/>
      <c r="I98" s="236"/>
      <c r="J98" s="223"/>
      <c r="K98" s="223"/>
      <c r="L98" s="223">
        <v>5000</v>
      </c>
      <c r="M98" s="231"/>
      <c r="N98" s="200"/>
      <c r="O98" s="231"/>
    </row>
    <row r="99" spans="1:17" ht="15" customHeight="1">
      <c r="A99" s="367" t="s">
        <v>67</v>
      </c>
      <c r="B99" s="368"/>
      <c r="C99" s="368"/>
      <c r="D99" s="368"/>
      <c r="E99" s="368"/>
      <c r="F99" s="368"/>
      <c r="G99" s="368"/>
      <c r="H99" s="369"/>
      <c r="I99" s="63">
        <f>I20+I81+I40+I64+I89+I94+I33+I28</f>
        <v>16106375</v>
      </c>
      <c r="J99" s="63">
        <f>J94+J89+J40+J10+J20</f>
        <v>542873</v>
      </c>
      <c r="K99" s="63">
        <f>K94+K89+K81+K64+K40+K15+K10+K28+K20</f>
        <v>16599184</v>
      </c>
      <c r="L99" s="63">
        <f>L94+L89+L81+L64+L40+L15+L10</f>
        <v>195268</v>
      </c>
      <c r="M99" s="483"/>
      <c r="N99" s="484"/>
      <c r="O99" s="200"/>
      <c r="Q99" s="1"/>
    </row>
    <row r="100" spans="1:15" ht="3.75" customHeight="1">
      <c r="A100" s="58"/>
      <c r="B100" s="58"/>
      <c r="C100" s="58"/>
      <c r="D100" s="58"/>
      <c r="E100" s="58"/>
      <c r="F100" s="58"/>
      <c r="G100" s="58"/>
      <c r="H100" s="58"/>
      <c r="I100" s="59"/>
      <c r="J100" s="59"/>
      <c r="K100" s="59"/>
      <c r="L100" s="59"/>
      <c r="M100" s="60"/>
      <c r="N100" s="61"/>
      <c r="O100" s="61"/>
    </row>
    <row r="101" spans="1:15" ht="15" customHeight="1">
      <c r="A101" s="58"/>
      <c r="B101" s="58"/>
      <c r="C101" s="58"/>
      <c r="D101" s="58"/>
      <c r="E101" s="58"/>
      <c r="F101" s="58"/>
      <c r="G101" s="58"/>
      <c r="H101" s="58"/>
      <c r="I101" s="59"/>
      <c r="J101" s="59"/>
      <c r="K101" s="59"/>
      <c r="L101" s="59"/>
      <c r="M101" s="60"/>
      <c r="N101" s="61"/>
      <c r="O101" s="61"/>
    </row>
    <row r="102" spans="1:15" ht="15" customHeight="1">
      <c r="A102" s="58"/>
      <c r="B102" s="58"/>
      <c r="C102" s="58"/>
      <c r="D102" s="58"/>
      <c r="E102" s="58"/>
      <c r="F102" s="58"/>
      <c r="G102" s="58"/>
      <c r="H102" s="58"/>
      <c r="I102" s="59"/>
      <c r="J102" s="59"/>
      <c r="K102" s="59"/>
      <c r="L102" s="59"/>
      <c r="M102" s="60"/>
      <c r="N102" s="61"/>
      <c r="O102" s="61"/>
    </row>
    <row r="103" spans="1:15" ht="15" customHeight="1">
      <c r="A103" s="58"/>
      <c r="B103" s="58"/>
      <c r="C103" s="58"/>
      <c r="D103" s="58"/>
      <c r="E103" s="58"/>
      <c r="F103" s="58"/>
      <c r="G103" s="58"/>
      <c r="H103" s="58"/>
      <c r="I103" s="59"/>
      <c r="J103" s="59"/>
      <c r="K103" s="59"/>
      <c r="L103" s="59"/>
      <c r="M103" s="60"/>
      <c r="N103" s="61"/>
      <c r="O103" s="61"/>
    </row>
    <row r="104" spans="1:15" ht="15" customHeight="1">
      <c r="A104" s="58"/>
      <c r="B104" s="58"/>
      <c r="C104" s="58"/>
      <c r="D104" s="58"/>
      <c r="E104" s="58"/>
      <c r="F104" s="58"/>
      <c r="G104" s="58"/>
      <c r="H104" s="58"/>
      <c r="I104" s="59"/>
      <c r="J104" s="59"/>
      <c r="K104" s="59"/>
      <c r="L104" s="59"/>
      <c r="M104" s="60"/>
      <c r="N104" s="61"/>
      <c r="O104" s="61"/>
    </row>
    <row r="105" spans="1:15" ht="15" customHeight="1">
      <c r="A105" s="58"/>
      <c r="B105" s="58"/>
      <c r="C105" s="58"/>
      <c r="D105" s="58"/>
      <c r="E105" s="58"/>
      <c r="F105" s="58"/>
      <c r="G105" s="58"/>
      <c r="H105" s="58"/>
      <c r="I105" s="59"/>
      <c r="J105" s="59"/>
      <c r="K105" s="59"/>
      <c r="L105" s="59"/>
      <c r="M105" s="60"/>
      <c r="N105" s="61"/>
      <c r="O105" s="61"/>
    </row>
    <row r="106" spans="1:15" ht="15" customHeight="1">
      <c r="A106" s="58"/>
      <c r="B106" s="58"/>
      <c r="C106" s="58"/>
      <c r="D106" s="58"/>
      <c r="E106" s="58"/>
      <c r="F106" s="58"/>
      <c r="G106" s="58"/>
      <c r="H106" s="58"/>
      <c r="I106" s="59"/>
      <c r="J106" s="59"/>
      <c r="K106" s="59"/>
      <c r="L106" s="59"/>
      <c r="M106" s="60"/>
      <c r="N106" s="61"/>
      <c r="O106" s="61"/>
    </row>
    <row r="107" spans="1:15" ht="15" customHeight="1">
      <c r="A107" s="58"/>
      <c r="B107" s="58"/>
      <c r="C107" s="58"/>
      <c r="D107" s="58"/>
      <c r="E107" s="58"/>
      <c r="F107" s="58"/>
      <c r="G107" s="58"/>
      <c r="H107" s="58"/>
      <c r="I107" s="59"/>
      <c r="J107" s="59"/>
      <c r="K107" s="59"/>
      <c r="L107" s="59"/>
      <c r="M107" s="60"/>
      <c r="N107" s="61"/>
      <c r="O107" s="61"/>
    </row>
    <row r="108" spans="1:15" ht="4.5" customHeight="1">
      <c r="A108" s="58"/>
      <c r="B108" s="58"/>
      <c r="C108" s="58"/>
      <c r="D108" s="58"/>
      <c r="E108" s="58"/>
      <c r="F108" s="58"/>
      <c r="G108" s="58"/>
      <c r="H108" s="58"/>
      <c r="I108" s="59"/>
      <c r="J108" s="59"/>
      <c r="K108" s="59"/>
      <c r="L108" s="59"/>
      <c r="M108" s="60"/>
      <c r="N108" s="61"/>
      <c r="O108" s="61"/>
    </row>
    <row r="109" spans="1:15" ht="8.25" customHeight="1">
      <c r="A109" s="58"/>
      <c r="B109" s="58"/>
      <c r="C109" s="58"/>
      <c r="D109" s="58"/>
      <c r="E109" s="58"/>
      <c r="F109" s="58"/>
      <c r="G109" s="58"/>
      <c r="H109" s="58"/>
      <c r="I109" s="59"/>
      <c r="J109" s="59"/>
      <c r="K109" s="59"/>
      <c r="L109" s="59"/>
      <c r="M109" s="60"/>
      <c r="N109" s="61"/>
      <c r="O109" s="61"/>
    </row>
    <row r="110" spans="1:15" ht="12.75" customHeight="1">
      <c r="A110" s="371" t="s">
        <v>112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</row>
    <row r="111" spans="1:15" ht="6" customHeight="1">
      <c r="A111" s="58"/>
      <c r="B111" s="58"/>
      <c r="C111" s="58"/>
      <c r="D111" s="58"/>
      <c r="E111" s="58"/>
      <c r="F111" s="58"/>
      <c r="G111" s="58"/>
      <c r="H111" s="58"/>
      <c r="I111" s="59"/>
      <c r="J111" s="59"/>
      <c r="K111" s="59"/>
      <c r="L111" s="59"/>
      <c r="M111" s="60"/>
      <c r="N111" s="61"/>
      <c r="O111" s="61"/>
    </row>
    <row r="112" spans="1:16" ht="11.25" customHeight="1">
      <c r="A112" s="362" t="s">
        <v>24</v>
      </c>
      <c r="B112" s="472" t="s">
        <v>0</v>
      </c>
      <c r="C112" s="473"/>
      <c r="D112" s="474"/>
      <c r="E112" s="388" t="s">
        <v>179</v>
      </c>
      <c r="F112" s="390" t="s">
        <v>16</v>
      </c>
      <c r="G112" s="391"/>
      <c r="H112" s="388" t="s">
        <v>61</v>
      </c>
      <c r="I112" s="446" t="s">
        <v>25</v>
      </c>
      <c r="J112" s="447"/>
      <c r="K112" s="447"/>
      <c r="L112" s="447"/>
      <c r="M112" s="447"/>
      <c r="N112" s="447"/>
      <c r="O112" s="447"/>
      <c r="P112" s="448"/>
    </row>
    <row r="113" spans="1:16" ht="11.25" customHeight="1">
      <c r="A113" s="362"/>
      <c r="B113" s="475"/>
      <c r="C113" s="476"/>
      <c r="D113" s="477"/>
      <c r="E113" s="389"/>
      <c r="F113" s="392"/>
      <c r="G113" s="393"/>
      <c r="H113" s="389"/>
      <c r="I113" s="388" t="s">
        <v>27</v>
      </c>
      <c r="J113" s="468" t="s">
        <v>32</v>
      </c>
      <c r="K113" s="469"/>
      <c r="L113" s="469"/>
      <c r="M113" s="469"/>
      <c r="N113" s="469"/>
      <c r="O113" s="469"/>
      <c r="P113" s="444" t="s">
        <v>134</v>
      </c>
    </row>
    <row r="114" spans="1:16" ht="12" customHeight="1">
      <c r="A114" s="363"/>
      <c r="B114" s="475"/>
      <c r="C114" s="476"/>
      <c r="D114" s="477"/>
      <c r="E114" s="389"/>
      <c r="F114" s="365" t="s">
        <v>94</v>
      </c>
      <c r="G114" s="365" t="s">
        <v>95</v>
      </c>
      <c r="H114" s="389"/>
      <c r="I114" s="389"/>
      <c r="J114" s="481" t="s">
        <v>90</v>
      </c>
      <c r="K114" s="375" t="s">
        <v>28</v>
      </c>
      <c r="L114" s="375" t="s">
        <v>33</v>
      </c>
      <c r="M114" s="375" t="s">
        <v>29</v>
      </c>
      <c r="N114" s="449" t="s">
        <v>32</v>
      </c>
      <c r="O114" s="450"/>
      <c r="P114" s="445"/>
    </row>
    <row r="115" spans="1:16" ht="65.25" customHeight="1">
      <c r="A115" s="364"/>
      <c r="B115" s="478"/>
      <c r="C115" s="479"/>
      <c r="D115" s="480"/>
      <c r="E115" s="366"/>
      <c r="F115" s="366"/>
      <c r="G115" s="366"/>
      <c r="H115" s="366"/>
      <c r="I115" s="366"/>
      <c r="J115" s="482"/>
      <c r="K115" s="376"/>
      <c r="L115" s="376"/>
      <c r="M115" s="376"/>
      <c r="N115" s="161" t="s">
        <v>113</v>
      </c>
      <c r="O115" s="204" t="s">
        <v>88</v>
      </c>
      <c r="P115" s="445"/>
    </row>
    <row r="116" spans="1:16" ht="13.5" customHeight="1">
      <c r="A116" s="103" t="s">
        <v>1</v>
      </c>
      <c r="B116" s="102" t="s">
        <v>3</v>
      </c>
      <c r="C116" s="100"/>
      <c r="D116" s="101"/>
      <c r="E116" s="86">
        <v>936501</v>
      </c>
      <c r="F116" s="85"/>
      <c r="G116" s="85"/>
      <c r="H116" s="86">
        <f aca="true" t="shared" si="0" ref="H116:H121">E116-F116+G116</f>
        <v>936501</v>
      </c>
      <c r="I116" s="85">
        <f>H116-P116</f>
        <v>206442</v>
      </c>
      <c r="J116" s="114"/>
      <c r="K116" s="115">
        <v>143645</v>
      </c>
      <c r="L116" s="115"/>
      <c r="M116" s="116"/>
      <c r="N116" s="115">
        <v>52204</v>
      </c>
      <c r="O116" s="117"/>
      <c r="P116" s="205">
        <v>730059</v>
      </c>
    </row>
    <row r="117" spans="1:16" ht="13.5" customHeight="1">
      <c r="A117" s="28" t="s">
        <v>2</v>
      </c>
      <c r="B117" s="394" t="s">
        <v>6</v>
      </c>
      <c r="C117" s="395"/>
      <c r="D117" s="396"/>
      <c r="E117" s="118">
        <v>85422</v>
      </c>
      <c r="F117" s="119"/>
      <c r="G117" s="119"/>
      <c r="H117" s="118">
        <f t="shared" si="0"/>
        <v>85422</v>
      </c>
      <c r="I117" s="119">
        <f aca="true" t="shared" si="1" ref="I117:I137">H117-P117</f>
        <v>85422</v>
      </c>
      <c r="J117" s="120"/>
      <c r="K117" s="121"/>
      <c r="L117" s="121"/>
      <c r="M117" s="121"/>
      <c r="N117" s="121"/>
      <c r="O117" s="122"/>
      <c r="P117" s="206"/>
    </row>
    <row r="118" spans="1:16" ht="13.5" customHeight="1">
      <c r="A118" s="28">
        <v>150</v>
      </c>
      <c r="B118" s="397" t="s">
        <v>89</v>
      </c>
      <c r="C118" s="398"/>
      <c r="D118" s="399"/>
      <c r="E118" s="118">
        <v>5308</v>
      </c>
      <c r="F118" s="119"/>
      <c r="G118" s="119"/>
      <c r="H118" s="118">
        <f t="shared" si="0"/>
        <v>5308</v>
      </c>
      <c r="I118" s="119">
        <f t="shared" si="1"/>
        <v>0</v>
      </c>
      <c r="J118" s="120"/>
      <c r="K118" s="123"/>
      <c r="L118" s="121"/>
      <c r="M118" s="121"/>
      <c r="N118" s="121"/>
      <c r="O118" s="122"/>
      <c r="P118" s="207">
        <v>5308</v>
      </c>
    </row>
    <row r="119" spans="1:16" ht="13.5" customHeight="1">
      <c r="A119" s="104">
        <v>600</v>
      </c>
      <c r="B119" s="394" t="s">
        <v>7</v>
      </c>
      <c r="C119" s="395"/>
      <c r="D119" s="396"/>
      <c r="E119" s="118">
        <v>17413497</v>
      </c>
      <c r="F119" s="119">
        <f>J10</f>
        <v>409980</v>
      </c>
      <c r="G119" s="119">
        <f>L10</f>
        <v>145000</v>
      </c>
      <c r="H119" s="118">
        <f t="shared" si="0"/>
        <v>17148517</v>
      </c>
      <c r="I119" s="119">
        <f t="shared" si="1"/>
        <v>10397368</v>
      </c>
      <c r="J119" s="124"/>
      <c r="K119" s="123">
        <v>2775680</v>
      </c>
      <c r="L119" s="123"/>
      <c r="M119" s="121"/>
      <c r="N119" s="121"/>
      <c r="O119" s="122">
        <v>2268000</v>
      </c>
      <c r="P119" s="207">
        <v>6751149</v>
      </c>
    </row>
    <row r="120" spans="1:16" ht="13.5" customHeight="1">
      <c r="A120" s="104">
        <v>630</v>
      </c>
      <c r="B120" s="394" t="s">
        <v>31</v>
      </c>
      <c r="C120" s="395"/>
      <c r="D120" s="396"/>
      <c r="E120" s="118">
        <v>43000</v>
      </c>
      <c r="F120" s="119"/>
      <c r="G120" s="119"/>
      <c r="H120" s="118">
        <f t="shared" si="0"/>
        <v>43000</v>
      </c>
      <c r="I120" s="119">
        <f t="shared" si="1"/>
        <v>43000</v>
      </c>
      <c r="J120" s="124"/>
      <c r="K120" s="123">
        <f>I120</f>
        <v>43000</v>
      </c>
      <c r="L120" s="123"/>
      <c r="M120" s="121"/>
      <c r="N120" s="121"/>
      <c r="O120" s="122"/>
      <c r="P120" s="206"/>
    </row>
    <row r="121" spans="1:16" ht="13.5" customHeight="1">
      <c r="A121" s="104">
        <v>700</v>
      </c>
      <c r="B121" s="397" t="s">
        <v>68</v>
      </c>
      <c r="C121" s="398"/>
      <c r="D121" s="399"/>
      <c r="E121" s="118">
        <v>13502401</v>
      </c>
      <c r="F121" s="119"/>
      <c r="G121" s="119">
        <f>K15+L15</f>
        <v>15744000</v>
      </c>
      <c r="H121" s="118">
        <f t="shared" si="0"/>
        <v>29246401</v>
      </c>
      <c r="I121" s="119">
        <f t="shared" si="1"/>
        <v>28981751</v>
      </c>
      <c r="J121" s="124">
        <v>295000</v>
      </c>
      <c r="K121" s="123"/>
      <c r="L121" s="121"/>
      <c r="M121" s="121"/>
      <c r="N121" s="121"/>
      <c r="O121" s="125"/>
      <c r="P121" s="207">
        <v>264650</v>
      </c>
    </row>
    <row r="122" spans="1:16" ht="13.5" customHeight="1">
      <c r="A122" s="104">
        <v>710</v>
      </c>
      <c r="B122" s="394" t="s">
        <v>15</v>
      </c>
      <c r="C122" s="395"/>
      <c r="D122" s="396"/>
      <c r="E122" s="118">
        <v>450500</v>
      </c>
      <c r="F122" s="119"/>
      <c r="G122" s="119"/>
      <c r="H122" s="118">
        <f>E122-F122+G122</f>
        <v>450500</v>
      </c>
      <c r="I122" s="119">
        <f t="shared" si="1"/>
        <v>450500</v>
      </c>
      <c r="J122" s="124">
        <v>27000</v>
      </c>
      <c r="K122" s="123"/>
      <c r="L122" s="123"/>
      <c r="M122" s="121"/>
      <c r="N122" s="121"/>
      <c r="O122" s="125"/>
      <c r="P122" s="206"/>
    </row>
    <row r="123" spans="1:16" ht="13.5" customHeight="1">
      <c r="A123" s="104">
        <v>720</v>
      </c>
      <c r="B123" s="394" t="s">
        <v>34</v>
      </c>
      <c r="C123" s="395"/>
      <c r="D123" s="396"/>
      <c r="E123" s="118">
        <v>1274119</v>
      </c>
      <c r="F123" s="119"/>
      <c r="G123" s="119"/>
      <c r="H123" s="118">
        <f>E123-F123+G123</f>
        <v>1274119</v>
      </c>
      <c r="I123" s="119">
        <f t="shared" si="1"/>
        <v>185778</v>
      </c>
      <c r="J123" s="124">
        <v>33781</v>
      </c>
      <c r="K123" s="121"/>
      <c r="L123" s="123"/>
      <c r="M123" s="121"/>
      <c r="N123" s="121"/>
      <c r="O123" s="125"/>
      <c r="P123" s="207">
        <v>1088341</v>
      </c>
    </row>
    <row r="124" spans="1:16" ht="15" customHeight="1">
      <c r="A124" s="104">
        <v>750</v>
      </c>
      <c r="B124" s="394" t="s">
        <v>30</v>
      </c>
      <c r="C124" s="395"/>
      <c r="D124" s="396"/>
      <c r="E124" s="118">
        <v>31671388</v>
      </c>
      <c r="F124" s="119">
        <f>J20+I20</f>
        <v>15607893</v>
      </c>
      <c r="G124" s="119">
        <f>K20+L20</f>
        <v>100000</v>
      </c>
      <c r="H124" s="118">
        <f>E124-F124+G124</f>
        <v>16163495</v>
      </c>
      <c r="I124" s="119">
        <f t="shared" si="1"/>
        <v>15708222</v>
      </c>
      <c r="J124" s="124">
        <v>10752433</v>
      </c>
      <c r="K124" s="123">
        <v>204000</v>
      </c>
      <c r="L124" s="123">
        <v>370000</v>
      </c>
      <c r="M124" s="121"/>
      <c r="N124" s="123">
        <v>165195</v>
      </c>
      <c r="O124" s="126"/>
      <c r="P124" s="207">
        <v>455273</v>
      </c>
    </row>
    <row r="125" spans="1:16" ht="58.5" customHeight="1">
      <c r="A125" s="104">
        <v>751</v>
      </c>
      <c r="B125" s="397" t="s">
        <v>23</v>
      </c>
      <c r="C125" s="398"/>
      <c r="D125" s="399"/>
      <c r="E125" s="118">
        <v>216220</v>
      </c>
      <c r="F125" s="119">
        <f>I28</f>
        <v>9579</v>
      </c>
      <c r="G125" s="119">
        <f>K28</f>
        <v>9579</v>
      </c>
      <c r="H125" s="118">
        <f aca="true" t="shared" si="2" ref="H125:H130">E125-F125+G125</f>
        <v>216220</v>
      </c>
      <c r="I125" s="119">
        <f t="shared" si="1"/>
        <v>216220</v>
      </c>
      <c r="J125" s="124">
        <v>83278</v>
      </c>
      <c r="K125" s="123"/>
      <c r="L125" s="123">
        <v>83180</v>
      </c>
      <c r="M125" s="121"/>
      <c r="N125" s="123">
        <v>147970</v>
      </c>
      <c r="O125" s="125"/>
      <c r="P125" s="206"/>
    </row>
    <row r="126" spans="1:16" ht="38.25" customHeight="1">
      <c r="A126" s="104">
        <v>754</v>
      </c>
      <c r="B126" s="397" t="s">
        <v>26</v>
      </c>
      <c r="C126" s="398"/>
      <c r="D126" s="399"/>
      <c r="E126" s="118">
        <v>864000</v>
      </c>
      <c r="F126" s="119"/>
      <c r="G126" s="119"/>
      <c r="H126" s="118">
        <f t="shared" si="2"/>
        <v>864000</v>
      </c>
      <c r="I126" s="119">
        <f t="shared" si="1"/>
        <v>693500</v>
      </c>
      <c r="J126" s="124">
        <v>0</v>
      </c>
      <c r="K126" s="123">
        <v>117500</v>
      </c>
      <c r="L126" s="123">
        <v>110748</v>
      </c>
      <c r="M126" s="121"/>
      <c r="N126" s="121"/>
      <c r="O126" s="125"/>
      <c r="P126" s="118">
        <v>170500</v>
      </c>
    </row>
    <row r="127" spans="1:16" ht="24" customHeight="1">
      <c r="A127" s="104">
        <v>757</v>
      </c>
      <c r="B127" s="397" t="s">
        <v>8</v>
      </c>
      <c r="C127" s="398"/>
      <c r="D127" s="399"/>
      <c r="E127" s="118">
        <v>3300713</v>
      </c>
      <c r="F127" s="119">
        <f>I33</f>
        <v>300000</v>
      </c>
      <c r="G127" s="119"/>
      <c r="H127" s="127">
        <f t="shared" si="2"/>
        <v>3000713</v>
      </c>
      <c r="I127" s="119">
        <f t="shared" si="1"/>
        <v>3000713</v>
      </c>
      <c r="J127" s="120"/>
      <c r="K127" s="121"/>
      <c r="L127" s="121"/>
      <c r="M127" s="123">
        <v>2829213</v>
      </c>
      <c r="N127" s="123"/>
      <c r="O127" s="125"/>
      <c r="P127" s="206"/>
    </row>
    <row r="128" spans="1:16" ht="14.25" customHeight="1">
      <c r="A128" s="104">
        <v>758</v>
      </c>
      <c r="B128" s="397" t="s">
        <v>9</v>
      </c>
      <c r="C128" s="398"/>
      <c r="D128" s="399"/>
      <c r="E128" s="150">
        <v>7149153</v>
      </c>
      <c r="F128" s="168"/>
      <c r="G128" s="129"/>
      <c r="H128" s="128">
        <f t="shared" si="2"/>
        <v>7149153</v>
      </c>
      <c r="I128" s="119">
        <f t="shared" si="1"/>
        <v>7149153</v>
      </c>
      <c r="J128" s="130"/>
      <c r="K128" s="131"/>
      <c r="L128" s="131"/>
      <c r="M128" s="132"/>
      <c r="N128" s="132"/>
      <c r="O128" s="133"/>
      <c r="P128" s="206"/>
    </row>
    <row r="129" spans="1:16" ht="14.25" customHeight="1">
      <c r="A129" s="104">
        <v>801</v>
      </c>
      <c r="B129" s="397" t="s">
        <v>10</v>
      </c>
      <c r="C129" s="398"/>
      <c r="D129" s="399"/>
      <c r="E129" s="150">
        <v>69931380</v>
      </c>
      <c r="F129" s="129">
        <f>J40+I40</f>
        <v>215000</v>
      </c>
      <c r="G129" s="129">
        <f>K40+L40</f>
        <v>536243</v>
      </c>
      <c r="H129" s="128">
        <f t="shared" si="2"/>
        <v>70252623</v>
      </c>
      <c r="I129" s="119">
        <f t="shared" si="1"/>
        <v>58848856</v>
      </c>
      <c r="J129" s="134">
        <v>30883076</v>
      </c>
      <c r="K129" s="135">
        <v>13663522</v>
      </c>
      <c r="L129" s="135">
        <v>1789315</v>
      </c>
      <c r="M129" s="131"/>
      <c r="N129" s="135">
        <v>52920</v>
      </c>
      <c r="O129" s="133"/>
      <c r="P129" s="207">
        <v>11403767</v>
      </c>
    </row>
    <row r="130" spans="1:16" ht="13.5" customHeight="1">
      <c r="A130" s="104">
        <v>851</v>
      </c>
      <c r="B130" s="397" t="s">
        <v>11</v>
      </c>
      <c r="C130" s="398"/>
      <c r="D130" s="399"/>
      <c r="E130" s="118">
        <v>465000</v>
      </c>
      <c r="F130" s="119"/>
      <c r="G130" s="119"/>
      <c r="H130" s="127">
        <f t="shared" si="2"/>
        <v>465000</v>
      </c>
      <c r="I130" s="119">
        <f t="shared" si="1"/>
        <v>465000</v>
      </c>
      <c r="J130" s="124">
        <v>174100</v>
      </c>
      <c r="K130" s="123">
        <v>40000</v>
      </c>
      <c r="L130" s="123"/>
      <c r="M130" s="121"/>
      <c r="N130" s="121"/>
      <c r="O130" s="133"/>
      <c r="P130" s="206"/>
    </row>
    <row r="131" spans="1:16" ht="14.25" customHeight="1">
      <c r="A131" s="104">
        <v>852</v>
      </c>
      <c r="B131" s="397" t="s">
        <v>12</v>
      </c>
      <c r="C131" s="398"/>
      <c r="D131" s="399"/>
      <c r="E131" s="118">
        <v>5837971</v>
      </c>
      <c r="F131" s="119">
        <f>I64</f>
        <v>25360</v>
      </c>
      <c r="G131" s="119">
        <f>K64</f>
        <v>59476</v>
      </c>
      <c r="H131" s="127">
        <f aca="true" t="shared" si="3" ref="H131:H136">E131-F131+G131</f>
        <v>5872087</v>
      </c>
      <c r="I131" s="119">
        <f t="shared" si="1"/>
        <v>5872087</v>
      </c>
      <c r="J131" s="124">
        <v>1596939</v>
      </c>
      <c r="K131" s="123"/>
      <c r="L131" s="123">
        <v>3545866</v>
      </c>
      <c r="M131" s="121"/>
      <c r="N131" s="123">
        <v>2772612</v>
      </c>
      <c r="O131" s="133"/>
      <c r="P131" s="206"/>
    </row>
    <row r="132" spans="1:16" ht="38.25" customHeight="1">
      <c r="A132" s="104">
        <v>853</v>
      </c>
      <c r="B132" s="498" t="s">
        <v>91</v>
      </c>
      <c r="C132" s="499"/>
      <c r="D132" s="500"/>
      <c r="E132" s="118">
        <v>413389</v>
      </c>
      <c r="F132" s="119"/>
      <c r="G132" s="119"/>
      <c r="H132" s="127">
        <f t="shared" si="3"/>
        <v>413389</v>
      </c>
      <c r="I132" s="119">
        <f t="shared" si="1"/>
        <v>413389</v>
      </c>
      <c r="J132" s="124">
        <v>67690</v>
      </c>
      <c r="K132" s="123">
        <v>252800</v>
      </c>
      <c r="L132" s="123">
        <v>16366</v>
      </c>
      <c r="M132" s="121"/>
      <c r="N132" s="123"/>
      <c r="O132" s="133"/>
      <c r="P132" s="206"/>
    </row>
    <row r="133" spans="1:16" ht="23.25" customHeight="1">
      <c r="A133" s="104">
        <v>854</v>
      </c>
      <c r="B133" s="397" t="s">
        <v>13</v>
      </c>
      <c r="C133" s="398"/>
      <c r="D133" s="399"/>
      <c r="E133" s="118">
        <v>2892310</v>
      </c>
      <c r="F133" s="119">
        <f>I81</f>
        <v>45552</v>
      </c>
      <c r="G133" s="119">
        <f>K81</f>
        <v>91665</v>
      </c>
      <c r="H133" s="127">
        <f t="shared" si="3"/>
        <v>2938423</v>
      </c>
      <c r="I133" s="119">
        <f t="shared" si="1"/>
        <v>2938423</v>
      </c>
      <c r="J133" s="124">
        <v>2260872</v>
      </c>
      <c r="K133" s="123">
        <v>22700</v>
      </c>
      <c r="L133" s="123">
        <v>432655</v>
      </c>
      <c r="M133" s="121"/>
      <c r="N133" s="121"/>
      <c r="O133" s="133"/>
      <c r="P133" s="206"/>
    </row>
    <row r="134" spans="1:16" ht="24.75" customHeight="1">
      <c r="A134" s="104">
        <v>900</v>
      </c>
      <c r="B134" s="397" t="s">
        <v>82</v>
      </c>
      <c r="C134" s="398"/>
      <c r="D134" s="399"/>
      <c r="E134" s="118">
        <v>8242081</v>
      </c>
      <c r="F134" s="119">
        <f>J89+I89</f>
        <v>35000</v>
      </c>
      <c r="G134" s="119">
        <f>L89+K89</f>
        <v>63893</v>
      </c>
      <c r="H134" s="127">
        <f>E134-F134+G134</f>
        <v>8270974</v>
      </c>
      <c r="I134" s="119">
        <f t="shared" si="1"/>
        <v>7250396</v>
      </c>
      <c r="J134" s="124"/>
      <c r="K134" s="121"/>
      <c r="L134" s="121"/>
      <c r="M134" s="121"/>
      <c r="N134" s="121"/>
      <c r="O134" s="133"/>
      <c r="P134" s="207">
        <v>1020578</v>
      </c>
    </row>
    <row r="135" spans="1:16" ht="25.5" customHeight="1">
      <c r="A135" s="104">
        <v>921</v>
      </c>
      <c r="B135" s="397" t="s">
        <v>56</v>
      </c>
      <c r="C135" s="398"/>
      <c r="D135" s="399"/>
      <c r="E135" s="118">
        <v>2985500</v>
      </c>
      <c r="F135" s="119"/>
      <c r="G135" s="119"/>
      <c r="H135" s="127">
        <f t="shared" si="3"/>
        <v>2985500</v>
      </c>
      <c r="I135" s="119">
        <f t="shared" si="1"/>
        <v>2985500</v>
      </c>
      <c r="J135" s="120"/>
      <c r="K135" s="123">
        <v>2960000</v>
      </c>
      <c r="L135" s="123"/>
      <c r="M135" s="121"/>
      <c r="N135" s="121"/>
      <c r="O135" s="133"/>
      <c r="P135" s="206"/>
    </row>
    <row r="136" spans="1:16" ht="15" customHeight="1">
      <c r="A136" s="105">
        <v>926</v>
      </c>
      <c r="B136" s="404" t="s">
        <v>92</v>
      </c>
      <c r="C136" s="405"/>
      <c r="D136" s="406"/>
      <c r="E136" s="136">
        <v>3462175</v>
      </c>
      <c r="F136" s="140">
        <f>I94</f>
        <v>884</v>
      </c>
      <c r="G136" s="214">
        <f>K94+L94</f>
        <v>44596</v>
      </c>
      <c r="H136" s="215">
        <f t="shared" si="3"/>
        <v>3505887</v>
      </c>
      <c r="I136" s="214">
        <f t="shared" si="1"/>
        <v>3280887</v>
      </c>
      <c r="J136" s="216">
        <v>775732</v>
      </c>
      <c r="K136" s="137">
        <v>409116</v>
      </c>
      <c r="L136" s="137">
        <v>1000</v>
      </c>
      <c r="M136" s="138"/>
      <c r="N136" s="138"/>
      <c r="O136" s="139"/>
      <c r="P136" s="208">
        <v>225000</v>
      </c>
    </row>
    <row r="137" spans="1:18" ht="18.75" customHeight="1">
      <c r="A137" s="72" t="s">
        <v>17</v>
      </c>
      <c r="B137" s="410" t="s">
        <v>21</v>
      </c>
      <c r="C137" s="411"/>
      <c r="D137" s="412"/>
      <c r="E137" s="40">
        <f>SUM(E116:E124,E125:E136)</f>
        <v>171142028</v>
      </c>
      <c r="F137" s="40">
        <f>SUM(F116:F136)</f>
        <v>16649248</v>
      </c>
      <c r="G137" s="209">
        <f>SUM(G116:G136)</f>
        <v>16794452</v>
      </c>
      <c r="H137" s="209">
        <f>SUM(H116:H124,H125:H136)</f>
        <v>171287232</v>
      </c>
      <c r="I137" s="209">
        <f t="shared" si="1"/>
        <v>149172607</v>
      </c>
      <c r="J137" s="210">
        <f aca="true" t="shared" si="4" ref="J137:O137">SUM(J116:J124,J125:J136)</f>
        <v>46949901</v>
      </c>
      <c r="K137" s="211">
        <f t="shared" si="4"/>
        <v>20631963</v>
      </c>
      <c r="L137" s="211">
        <f t="shared" si="4"/>
        <v>6349130</v>
      </c>
      <c r="M137" s="211">
        <f t="shared" si="4"/>
        <v>2829213</v>
      </c>
      <c r="N137" s="211">
        <f t="shared" si="4"/>
        <v>3190901</v>
      </c>
      <c r="O137" s="212">
        <f t="shared" si="4"/>
        <v>2268000</v>
      </c>
      <c r="P137" s="213">
        <f>SUM(P116:P136)</f>
        <v>22114625</v>
      </c>
      <c r="R137" s="1">
        <f>P137-L190</f>
        <v>0</v>
      </c>
    </row>
    <row r="138" spans="1:15" ht="14.25" customHeight="1">
      <c r="A138" s="39"/>
      <c r="B138" s="39"/>
      <c r="C138" s="39"/>
      <c r="D138" s="39"/>
      <c r="E138" s="407">
        <f>F137-I99-J99</f>
        <v>0</v>
      </c>
      <c r="F138" s="408"/>
      <c r="G138" s="38">
        <f>G137-K99-L99</f>
        <v>0</v>
      </c>
      <c r="H138" s="39"/>
      <c r="I138" s="6"/>
      <c r="J138" s="6"/>
      <c r="K138" s="5"/>
      <c r="L138" s="5"/>
      <c r="M138" s="5"/>
      <c r="N138" s="5"/>
      <c r="O138" s="3"/>
    </row>
    <row r="139" spans="1:15" ht="9" customHeight="1">
      <c r="A139" s="56"/>
      <c r="B139" s="56"/>
      <c r="C139" s="56"/>
      <c r="D139" s="56"/>
      <c r="E139" s="55"/>
      <c r="F139" s="57">
        <f>F137-I99-J99</f>
        <v>0</v>
      </c>
      <c r="G139" s="55">
        <f>G137-K99-L99</f>
        <v>0</v>
      </c>
      <c r="H139" s="56"/>
      <c r="I139" s="56"/>
      <c r="J139" s="56"/>
      <c r="K139" s="5"/>
      <c r="L139" s="5"/>
      <c r="M139" s="5"/>
      <c r="N139" s="5"/>
      <c r="O139" s="54"/>
    </row>
    <row r="140" spans="1:15" ht="6.75" customHeight="1">
      <c r="A140" s="48"/>
      <c r="B140" s="48"/>
      <c r="C140" s="48"/>
      <c r="D140" s="48"/>
      <c r="E140" s="47"/>
      <c r="F140" s="49"/>
      <c r="G140" s="47"/>
      <c r="H140" s="48"/>
      <c r="I140" s="48"/>
      <c r="J140" s="48"/>
      <c r="K140" s="5"/>
      <c r="L140" s="5"/>
      <c r="M140" s="5"/>
      <c r="N140" s="5"/>
      <c r="O140" s="46"/>
    </row>
    <row r="141" spans="1:15" ht="15" customHeight="1">
      <c r="A141" s="106" t="s">
        <v>35</v>
      </c>
      <c r="B141" s="461" t="s">
        <v>63</v>
      </c>
      <c r="C141" s="461"/>
      <c r="D141" s="461"/>
      <c r="E141" s="461"/>
      <c r="F141" s="461"/>
      <c r="G141" s="462"/>
      <c r="H141" s="96">
        <f>H143+H142</f>
        <v>118422269</v>
      </c>
      <c r="I141" s="13"/>
      <c r="J141" s="14"/>
      <c r="K141" s="32"/>
      <c r="L141" s="5"/>
      <c r="M141" s="5"/>
      <c r="N141" s="5"/>
      <c r="O141" s="3"/>
    </row>
    <row r="142" spans="1:15" ht="13.5" customHeight="1">
      <c r="A142" s="107"/>
      <c r="B142" s="402" t="s">
        <v>96</v>
      </c>
      <c r="C142" s="402"/>
      <c r="D142" s="402"/>
      <c r="E142" s="402"/>
      <c r="F142" s="402"/>
      <c r="G142" s="403"/>
      <c r="H142" s="97">
        <f>J137</f>
        <v>46949901</v>
      </c>
      <c r="I142" s="13"/>
      <c r="J142" s="407"/>
      <c r="K142" s="407"/>
      <c r="L142" s="5"/>
      <c r="M142" s="5"/>
      <c r="N142" s="5"/>
      <c r="O142" s="3"/>
    </row>
    <row r="143" spans="1:15" ht="14.25" customHeight="1">
      <c r="A143" s="107"/>
      <c r="B143" s="402" t="s">
        <v>97</v>
      </c>
      <c r="C143" s="402"/>
      <c r="D143" s="402"/>
      <c r="E143" s="402"/>
      <c r="F143" s="402"/>
      <c r="G143" s="403"/>
      <c r="H143" s="97">
        <f>I137-J137-K137-L137-M137-H150</f>
        <v>71472368</v>
      </c>
      <c r="I143" s="15" t="e">
        <f>H141+H144+H147+H151+H153+H154+#REF!+H156</f>
        <v>#REF!</v>
      </c>
      <c r="J143" s="407"/>
      <c r="K143" s="451"/>
      <c r="L143" s="5"/>
      <c r="M143" s="5"/>
      <c r="N143" s="5"/>
      <c r="O143" s="3"/>
    </row>
    <row r="144" spans="1:15" ht="16.5" customHeight="1">
      <c r="A144" s="108" t="s">
        <v>36</v>
      </c>
      <c r="B144" s="425" t="s">
        <v>37</v>
      </c>
      <c r="C144" s="425"/>
      <c r="D144" s="425"/>
      <c r="E144" s="425"/>
      <c r="F144" s="425"/>
      <c r="G144" s="426"/>
      <c r="H144" s="94">
        <f>H145+H146</f>
        <v>22289591</v>
      </c>
      <c r="I144" s="13"/>
      <c r="J144" s="6"/>
      <c r="K144" s="5"/>
      <c r="L144" s="5"/>
      <c r="M144" s="5"/>
      <c r="N144" s="5"/>
      <c r="O144" s="3"/>
    </row>
    <row r="145" spans="1:15" ht="13.5" customHeight="1">
      <c r="A145" s="107"/>
      <c r="B145" s="409" t="s">
        <v>57</v>
      </c>
      <c r="C145" s="409"/>
      <c r="D145" s="409"/>
      <c r="E145" s="409"/>
      <c r="F145" s="409"/>
      <c r="G145" s="98"/>
      <c r="H145" s="97">
        <v>1657628</v>
      </c>
      <c r="I145" s="13"/>
      <c r="J145" s="6"/>
      <c r="K145" s="5"/>
      <c r="L145" s="5"/>
      <c r="M145" s="5"/>
      <c r="N145" s="5"/>
      <c r="O145" s="3"/>
    </row>
    <row r="146" spans="1:15" ht="14.25" customHeight="1">
      <c r="A146" s="107"/>
      <c r="B146" s="409" t="s">
        <v>58</v>
      </c>
      <c r="C146" s="409"/>
      <c r="D146" s="409"/>
      <c r="E146" s="409"/>
      <c r="F146" s="409"/>
      <c r="G146" s="98"/>
      <c r="H146" s="97">
        <f>K137</f>
        <v>20631963</v>
      </c>
      <c r="I146" s="13"/>
      <c r="J146" s="6"/>
      <c r="K146" s="32"/>
      <c r="L146" s="5"/>
      <c r="M146" s="5"/>
      <c r="N146" s="5"/>
      <c r="O146" s="3"/>
    </row>
    <row r="147" spans="1:15" ht="15.75" customHeight="1">
      <c r="A147" s="108" t="s">
        <v>38</v>
      </c>
      <c r="B147" s="425" t="s">
        <v>33</v>
      </c>
      <c r="C147" s="425"/>
      <c r="D147" s="425"/>
      <c r="E147" s="425"/>
      <c r="F147" s="425"/>
      <c r="G147" s="426"/>
      <c r="H147" s="94">
        <f>L137</f>
        <v>6349130</v>
      </c>
      <c r="I147" s="13"/>
      <c r="J147" s="6"/>
      <c r="K147" s="5"/>
      <c r="L147" s="5"/>
      <c r="M147" s="5"/>
      <c r="N147" s="5"/>
      <c r="O147" s="3"/>
    </row>
    <row r="148" spans="1:15" ht="15" customHeight="1">
      <c r="A148" s="109" t="s">
        <v>39</v>
      </c>
      <c r="B148" s="400" t="s">
        <v>87</v>
      </c>
      <c r="C148" s="400"/>
      <c r="D148" s="400"/>
      <c r="E148" s="400"/>
      <c r="F148" s="400"/>
      <c r="G148" s="401"/>
      <c r="H148" s="93">
        <f>H150+H149</f>
        <v>1865122</v>
      </c>
      <c r="I148" s="13"/>
      <c r="J148" s="6"/>
      <c r="K148" s="5"/>
      <c r="L148" s="5"/>
      <c r="M148" s="5"/>
      <c r="N148" s="5"/>
      <c r="O148" s="3"/>
    </row>
    <row r="149" spans="1:15" ht="15" customHeight="1">
      <c r="A149" s="107"/>
      <c r="B149" s="409" t="s">
        <v>59</v>
      </c>
      <c r="C149" s="409"/>
      <c r="D149" s="409"/>
      <c r="E149" s="409"/>
      <c r="F149" s="409"/>
      <c r="G149" s="98"/>
      <c r="H149" s="99">
        <v>925090</v>
      </c>
      <c r="I149" s="13"/>
      <c r="J149" s="6"/>
      <c r="K149" s="5"/>
      <c r="L149" s="5"/>
      <c r="M149" s="5"/>
      <c r="N149" s="5"/>
      <c r="O149" s="3"/>
    </row>
    <row r="150" spans="1:15" ht="14.25" customHeight="1">
      <c r="A150" s="107"/>
      <c r="B150" s="409" t="s">
        <v>60</v>
      </c>
      <c r="C150" s="409"/>
      <c r="D150" s="409"/>
      <c r="E150" s="409"/>
      <c r="F150" s="409"/>
      <c r="G150" s="98"/>
      <c r="H150" s="99">
        <v>940032</v>
      </c>
      <c r="I150" s="13"/>
      <c r="J150" s="6"/>
      <c r="K150" s="5"/>
      <c r="L150" s="5"/>
      <c r="M150" s="5"/>
      <c r="N150" s="5"/>
      <c r="O150" s="3"/>
    </row>
    <row r="151" spans="1:15" ht="15" customHeight="1">
      <c r="A151" s="110" t="s">
        <v>40</v>
      </c>
      <c r="B151" s="400" t="s">
        <v>29</v>
      </c>
      <c r="C151" s="400"/>
      <c r="D151" s="400"/>
      <c r="E151" s="400"/>
      <c r="F151" s="400"/>
      <c r="G151" s="401"/>
      <c r="H151" s="93">
        <f>M137</f>
        <v>2829213</v>
      </c>
      <c r="I151" s="13"/>
      <c r="J151" s="7"/>
      <c r="K151" s="3"/>
      <c r="L151" s="3"/>
      <c r="M151" s="3"/>
      <c r="N151" s="3"/>
      <c r="O151" s="3"/>
    </row>
    <row r="152" spans="1:15" ht="15.75" customHeight="1">
      <c r="A152" s="110" t="s">
        <v>41</v>
      </c>
      <c r="B152" s="400" t="s">
        <v>98</v>
      </c>
      <c r="C152" s="400"/>
      <c r="D152" s="400"/>
      <c r="E152" s="400"/>
      <c r="F152" s="400"/>
      <c r="G152" s="401"/>
      <c r="H152" s="93"/>
      <c r="I152" s="13"/>
      <c r="J152" s="7"/>
      <c r="K152" s="3"/>
      <c r="L152" s="3"/>
      <c r="M152" s="3"/>
      <c r="N152" s="3"/>
      <c r="O152" s="3"/>
    </row>
    <row r="153" spans="1:15" ht="24" customHeight="1">
      <c r="A153" s="111" t="s">
        <v>42</v>
      </c>
      <c r="B153" s="400" t="s">
        <v>113</v>
      </c>
      <c r="C153" s="400"/>
      <c r="D153" s="400"/>
      <c r="E153" s="400"/>
      <c r="F153" s="400"/>
      <c r="G153" s="401"/>
      <c r="H153" s="93">
        <f>N137</f>
        <v>3190901</v>
      </c>
      <c r="I153" s="13"/>
      <c r="J153" s="7"/>
      <c r="K153" s="3"/>
      <c r="L153" s="162"/>
      <c r="M153" s="162"/>
      <c r="N153" s="162"/>
      <c r="O153" s="162"/>
    </row>
    <row r="154" spans="1:15" ht="26.25" customHeight="1">
      <c r="A154" s="109" t="s">
        <v>43</v>
      </c>
      <c r="B154" s="400" t="s">
        <v>114</v>
      </c>
      <c r="C154" s="400"/>
      <c r="D154" s="400"/>
      <c r="E154" s="400"/>
      <c r="F154" s="400"/>
      <c r="G154" s="401"/>
      <c r="H154" s="94">
        <f>O137</f>
        <v>2268000</v>
      </c>
      <c r="I154" s="13"/>
      <c r="J154" s="7"/>
      <c r="K154" s="3"/>
      <c r="L154" s="3"/>
      <c r="M154" s="3"/>
      <c r="N154" s="3"/>
      <c r="O154" s="3"/>
    </row>
    <row r="155" spans="1:15" ht="25.5" customHeight="1">
      <c r="A155" s="108" t="s">
        <v>44</v>
      </c>
      <c r="B155" s="400" t="s">
        <v>46</v>
      </c>
      <c r="C155" s="400"/>
      <c r="D155" s="400"/>
      <c r="E155" s="400"/>
      <c r="F155" s="400"/>
      <c r="G155" s="401"/>
      <c r="H155" s="94">
        <v>0</v>
      </c>
      <c r="I155" s="13"/>
      <c r="J155" s="7"/>
      <c r="K155" s="3"/>
      <c r="L155" s="3"/>
      <c r="M155" s="3"/>
      <c r="N155" s="3"/>
      <c r="O155" s="3"/>
    </row>
    <row r="156" spans="1:15" ht="39.75" customHeight="1">
      <c r="A156" s="112" t="s">
        <v>45</v>
      </c>
      <c r="B156" s="504" t="s">
        <v>47</v>
      </c>
      <c r="C156" s="504"/>
      <c r="D156" s="504"/>
      <c r="E156" s="504"/>
      <c r="F156" s="504"/>
      <c r="G156" s="505"/>
      <c r="H156" s="95">
        <v>410000</v>
      </c>
      <c r="I156" s="13"/>
      <c r="J156" s="7"/>
      <c r="K156" s="3"/>
      <c r="L156" s="3"/>
      <c r="M156" s="3"/>
      <c r="N156" s="3"/>
      <c r="O156" s="3"/>
    </row>
    <row r="157" spans="1:15" ht="4.5" customHeight="1">
      <c r="A157" s="52"/>
      <c r="B157" s="53"/>
      <c r="C157" s="53"/>
      <c r="D157" s="53"/>
      <c r="E157" s="53"/>
      <c r="F157" s="53"/>
      <c r="G157" s="53"/>
      <c r="H157" s="18"/>
      <c r="I157" s="18"/>
      <c r="J157" s="7"/>
      <c r="K157" s="45"/>
      <c r="L157" s="45"/>
      <c r="M157" s="45"/>
      <c r="N157" s="45"/>
      <c r="O157" s="45"/>
    </row>
    <row r="158" spans="1:15" ht="6" customHeight="1">
      <c r="A158" s="16"/>
      <c r="B158" s="50"/>
      <c r="C158" s="50"/>
      <c r="D158" s="50"/>
      <c r="E158" s="50"/>
      <c r="F158" s="50"/>
      <c r="G158" s="50"/>
      <c r="H158" s="17"/>
      <c r="I158" s="18"/>
      <c r="J158" s="7"/>
      <c r="K158" s="51"/>
      <c r="L158" s="51"/>
      <c r="M158" s="51"/>
      <c r="N158" s="51"/>
      <c r="O158" s="51"/>
    </row>
    <row r="159" spans="1:15" ht="15.75" customHeight="1">
      <c r="A159" s="68" t="s">
        <v>20</v>
      </c>
      <c r="B159" s="422" t="s">
        <v>119</v>
      </c>
      <c r="C159" s="423"/>
      <c r="D159" s="423"/>
      <c r="E159" s="423"/>
      <c r="F159" s="423"/>
      <c r="G159" s="424"/>
      <c r="H159" s="75">
        <v>5006453</v>
      </c>
      <c r="I159" s="19"/>
      <c r="J159" s="7"/>
      <c r="K159" s="3"/>
      <c r="L159" s="3"/>
      <c r="M159" s="3"/>
      <c r="N159" s="3"/>
      <c r="O159" s="3"/>
    </row>
    <row r="160" spans="1:15" ht="14.25" customHeight="1">
      <c r="A160" s="73" t="s">
        <v>20</v>
      </c>
      <c r="B160" s="422" t="s">
        <v>120</v>
      </c>
      <c r="C160" s="423"/>
      <c r="D160" s="423"/>
      <c r="E160" s="423"/>
      <c r="F160" s="423"/>
      <c r="G160" s="424"/>
      <c r="H160" s="76">
        <v>650000</v>
      </c>
      <c r="I160" s="20"/>
      <c r="J160" s="7"/>
      <c r="K160" s="3"/>
      <c r="L160" s="3"/>
      <c r="M160" s="3"/>
      <c r="N160" s="3"/>
      <c r="O160" s="3"/>
    </row>
    <row r="161" spans="1:15" ht="27.75" customHeight="1">
      <c r="A161" s="73" t="s">
        <v>80</v>
      </c>
      <c r="B161" s="422" t="s">
        <v>81</v>
      </c>
      <c r="C161" s="423"/>
      <c r="D161" s="423"/>
      <c r="E161" s="423"/>
      <c r="F161" s="423"/>
      <c r="G161" s="424"/>
      <c r="H161" s="76">
        <v>6000000</v>
      </c>
      <c r="I161" s="20"/>
      <c r="J161" s="7"/>
      <c r="K161" s="3"/>
      <c r="L161" s="3"/>
      <c r="M161" s="3"/>
      <c r="N161" s="3"/>
      <c r="O161" s="3"/>
    </row>
    <row r="162" spans="1:15" ht="14.25" customHeight="1">
      <c r="A162" s="72" t="s">
        <v>18</v>
      </c>
      <c r="B162" s="410" t="s">
        <v>22</v>
      </c>
      <c r="C162" s="411"/>
      <c r="D162" s="411"/>
      <c r="E162" s="411"/>
      <c r="F162" s="411"/>
      <c r="G162" s="412"/>
      <c r="H162" s="71">
        <f>H159+H160+H161</f>
        <v>11656453</v>
      </c>
      <c r="I162" s="21"/>
      <c r="J162" s="7"/>
      <c r="K162" s="3"/>
      <c r="L162" s="3"/>
      <c r="M162" s="3"/>
      <c r="N162" s="3"/>
      <c r="O162" s="3"/>
    </row>
    <row r="163" spans="1:15" ht="14.25" customHeight="1">
      <c r="A163" s="74" t="s">
        <v>19</v>
      </c>
      <c r="B163" s="453" t="s">
        <v>62</v>
      </c>
      <c r="C163" s="454"/>
      <c r="D163" s="454"/>
      <c r="E163" s="454"/>
      <c r="F163" s="454"/>
      <c r="G163" s="455"/>
      <c r="H163" s="25">
        <f>H162+H137</f>
        <v>182943685</v>
      </c>
      <c r="I163" s="8"/>
      <c r="J163" s="7"/>
      <c r="K163" s="151"/>
      <c r="L163" s="3"/>
      <c r="M163" s="3"/>
      <c r="N163" s="3"/>
      <c r="O163" s="3"/>
    </row>
    <row r="164" spans="1:15" ht="9.75" customHeight="1">
      <c r="A164" s="22"/>
      <c r="B164" s="23"/>
      <c r="C164" s="23"/>
      <c r="D164" s="23"/>
      <c r="E164" s="23"/>
      <c r="F164" s="23"/>
      <c r="G164" s="23"/>
      <c r="H164" s="24"/>
      <c r="I164" s="8"/>
      <c r="J164" s="7"/>
      <c r="K164" s="3"/>
      <c r="L164" s="3"/>
      <c r="M164" s="3"/>
      <c r="N164" s="3"/>
      <c r="O164" s="3"/>
    </row>
    <row r="165" ht="10.5" customHeight="1"/>
    <row r="166" ht="10.5" customHeight="1"/>
    <row r="167" ht="27.75" customHeight="1"/>
    <row r="168" ht="42" customHeight="1"/>
    <row r="169" ht="26.25" customHeight="1"/>
    <row r="170" ht="31.5" customHeight="1"/>
    <row r="171" ht="10.5" customHeight="1"/>
    <row r="172" ht="15" customHeight="1"/>
    <row r="173" ht="10.5" customHeight="1"/>
    <row r="174" ht="10.5" customHeight="1"/>
    <row r="175" ht="10.5" customHeight="1"/>
    <row r="176" ht="10.5" customHeight="1"/>
    <row r="177" spans="11:12" ht="18.75" customHeight="1">
      <c r="K177" s="160" t="s">
        <v>53</v>
      </c>
      <c r="L177" s="160" t="s">
        <v>54</v>
      </c>
    </row>
    <row r="178" spans="1:14" ht="17.25" customHeight="1">
      <c r="A178" s="152" t="s">
        <v>4</v>
      </c>
      <c r="B178" s="442" t="s">
        <v>186</v>
      </c>
      <c r="C178" s="414"/>
      <c r="D178" s="414"/>
      <c r="E178" s="414"/>
      <c r="F178" s="414"/>
      <c r="G178" s="414"/>
      <c r="H178" s="443"/>
      <c r="I178" s="413">
        <f>K178+L178</f>
        <v>182200983</v>
      </c>
      <c r="J178" s="414"/>
      <c r="K178" s="163">
        <v>178793277</v>
      </c>
      <c r="L178" s="163">
        <v>3407706</v>
      </c>
      <c r="M178" s="1"/>
      <c r="N178" s="176">
        <f>I178-Dochody!E112</f>
        <v>0</v>
      </c>
    </row>
    <row r="179" spans="1:14" ht="12.75">
      <c r="A179" s="152"/>
      <c r="B179" s="427" t="s">
        <v>99</v>
      </c>
      <c r="C179" s="418"/>
      <c r="D179" s="418"/>
      <c r="E179" s="418"/>
      <c r="F179" s="418"/>
      <c r="G179" s="418"/>
      <c r="H179" s="438"/>
      <c r="I179" s="417">
        <f>Dochody!F112+Dochody!G112</f>
        <v>1676234</v>
      </c>
      <c r="J179" s="418"/>
      <c r="K179" s="163">
        <f>Dochody!F112</f>
        <v>1676234</v>
      </c>
      <c r="L179" s="163">
        <f>Dochody!G112</f>
        <v>0</v>
      </c>
      <c r="N179" s="177"/>
    </row>
    <row r="180" spans="1:14" ht="12.75">
      <c r="A180" s="152"/>
      <c r="B180" s="427" t="s">
        <v>100</v>
      </c>
      <c r="C180" s="418"/>
      <c r="D180" s="418"/>
      <c r="E180" s="418"/>
      <c r="F180" s="418"/>
      <c r="G180" s="418"/>
      <c r="H180" s="438"/>
      <c r="I180" s="417">
        <f>Dochody!H112+Dochody!I112</f>
        <v>1671463</v>
      </c>
      <c r="J180" s="418"/>
      <c r="K180" s="163">
        <f>Dochody!H112</f>
        <v>1671463</v>
      </c>
      <c r="L180" s="163">
        <f>Dochody!I112</f>
        <v>0</v>
      </c>
      <c r="N180" s="177"/>
    </row>
    <row r="181" spans="1:14" ht="12.75">
      <c r="A181" s="152" t="s">
        <v>5</v>
      </c>
      <c r="B181" s="427" t="s">
        <v>101</v>
      </c>
      <c r="C181" s="418"/>
      <c r="D181" s="418"/>
      <c r="E181" s="418"/>
      <c r="F181" s="418"/>
      <c r="G181" s="418"/>
      <c r="H181" s="438"/>
      <c r="I181" s="413">
        <f>I178+I180-I179</f>
        <v>182196212</v>
      </c>
      <c r="J181" s="414"/>
      <c r="K181" s="163">
        <f>K178-K179+K180</f>
        <v>178788506</v>
      </c>
      <c r="L181" s="163">
        <f>L178-L179+L180</f>
        <v>3407706</v>
      </c>
      <c r="N181" s="177"/>
    </row>
    <row r="182" spans="1:14" ht="45" customHeight="1">
      <c r="A182" s="158" t="s">
        <v>102</v>
      </c>
      <c r="B182" s="419" t="s">
        <v>83</v>
      </c>
      <c r="C182" s="420"/>
      <c r="D182" s="420"/>
      <c r="E182" s="420"/>
      <c r="F182" s="420"/>
      <c r="G182" s="420"/>
      <c r="H182" s="421"/>
      <c r="I182" s="440">
        <v>747473</v>
      </c>
      <c r="J182" s="441"/>
      <c r="K182" s="164"/>
      <c r="L182" s="164"/>
      <c r="N182" s="177"/>
    </row>
    <row r="183" spans="1:14" ht="5.25" customHeight="1">
      <c r="A183" s="159"/>
      <c r="B183" s="456"/>
      <c r="C183" s="457"/>
      <c r="D183" s="457"/>
      <c r="E183" s="457"/>
      <c r="F183" s="457"/>
      <c r="G183" s="457"/>
      <c r="H183" s="458"/>
      <c r="I183" s="459"/>
      <c r="J183" s="460"/>
      <c r="K183" s="165"/>
      <c r="L183" s="165"/>
      <c r="N183" s="177"/>
    </row>
    <row r="184" spans="1:14" ht="6" customHeight="1">
      <c r="A184" s="153"/>
      <c r="B184" s="463"/>
      <c r="C184" s="464"/>
      <c r="D184" s="464"/>
      <c r="E184" s="464"/>
      <c r="F184" s="464"/>
      <c r="G184" s="464"/>
      <c r="H184" s="465"/>
      <c r="I184" s="466"/>
      <c r="J184" s="467"/>
      <c r="K184" s="166"/>
      <c r="L184" s="166"/>
      <c r="N184" s="177"/>
    </row>
    <row r="185" spans="1:14" ht="12.75">
      <c r="A185" s="152"/>
      <c r="B185" s="442" t="s">
        <v>121</v>
      </c>
      <c r="C185" s="414"/>
      <c r="D185" s="414"/>
      <c r="E185" s="414"/>
      <c r="F185" s="414"/>
      <c r="G185" s="414"/>
      <c r="H185" s="443"/>
      <c r="I185" s="413">
        <f>I181+I182+I184+I183</f>
        <v>182943685</v>
      </c>
      <c r="J185" s="414"/>
      <c r="K185" s="167"/>
      <c r="L185" s="167"/>
      <c r="N185" s="177"/>
    </row>
    <row r="186" spans="1:14" ht="8.25" customHeight="1">
      <c r="A186" s="152"/>
      <c r="B186" s="427"/>
      <c r="C186" s="418"/>
      <c r="D186" s="418"/>
      <c r="E186" s="418"/>
      <c r="F186" s="418"/>
      <c r="G186" s="418"/>
      <c r="H186" s="438"/>
      <c r="I186" s="427"/>
      <c r="J186" s="418"/>
      <c r="K186" s="167"/>
      <c r="L186" s="167"/>
      <c r="N186" s="177"/>
    </row>
    <row r="187" spans="1:14" ht="17.25" customHeight="1">
      <c r="A187" s="152" t="s">
        <v>4</v>
      </c>
      <c r="B187" s="442" t="s">
        <v>187</v>
      </c>
      <c r="C187" s="414"/>
      <c r="D187" s="414"/>
      <c r="E187" s="414"/>
      <c r="F187" s="414"/>
      <c r="G187" s="414"/>
      <c r="H187" s="443"/>
      <c r="I187" s="413">
        <f>K187+L187</f>
        <v>171142028</v>
      </c>
      <c r="J187" s="414"/>
      <c r="K187" s="163">
        <v>148679798</v>
      </c>
      <c r="L187" s="163">
        <v>22462230</v>
      </c>
      <c r="N187" s="176">
        <f>I187-E137</f>
        <v>0</v>
      </c>
    </row>
    <row r="188" spans="1:12" ht="12.75">
      <c r="A188" s="152"/>
      <c r="B188" s="427" t="s">
        <v>104</v>
      </c>
      <c r="C188" s="418"/>
      <c r="D188" s="418"/>
      <c r="E188" s="418"/>
      <c r="F188" s="418"/>
      <c r="G188" s="418"/>
      <c r="H188" s="438"/>
      <c r="I188" s="417">
        <f>F137</f>
        <v>16649248</v>
      </c>
      <c r="J188" s="418"/>
      <c r="K188" s="163">
        <f>I99</f>
        <v>16106375</v>
      </c>
      <c r="L188" s="163">
        <f>J99</f>
        <v>542873</v>
      </c>
    </row>
    <row r="189" spans="1:12" ht="12.75">
      <c r="A189" s="152"/>
      <c r="B189" s="427" t="s">
        <v>105</v>
      </c>
      <c r="C189" s="418"/>
      <c r="D189" s="418"/>
      <c r="E189" s="418"/>
      <c r="F189" s="418"/>
      <c r="G189" s="418"/>
      <c r="H189" s="438"/>
      <c r="I189" s="417">
        <f>G137</f>
        <v>16794452</v>
      </c>
      <c r="J189" s="418"/>
      <c r="K189" s="163">
        <f>K99</f>
        <v>16599184</v>
      </c>
      <c r="L189" s="163">
        <f>L99</f>
        <v>195268</v>
      </c>
    </row>
    <row r="190" spans="1:15" ht="12.75">
      <c r="A190" s="152" t="s">
        <v>5</v>
      </c>
      <c r="B190" s="427" t="s">
        <v>106</v>
      </c>
      <c r="C190" s="418"/>
      <c r="D190" s="418"/>
      <c r="E190" s="418"/>
      <c r="F190" s="418"/>
      <c r="G190" s="418"/>
      <c r="H190" s="438"/>
      <c r="I190" s="413">
        <f>I187+I189-I188</f>
        <v>171287232</v>
      </c>
      <c r="J190" s="414"/>
      <c r="K190" s="163">
        <f>K187-K188+K189</f>
        <v>149172607</v>
      </c>
      <c r="L190" s="163">
        <f>L187-L188+L189</f>
        <v>22114625</v>
      </c>
      <c r="O190" t="s">
        <v>117</v>
      </c>
    </row>
    <row r="191" spans="1:12" ht="12.75">
      <c r="A191" s="152" t="s">
        <v>102</v>
      </c>
      <c r="B191" s="427" t="s">
        <v>107</v>
      </c>
      <c r="C191" s="418"/>
      <c r="D191" s="418"/>
      <c r="E191" s="418"/>
      <c r="F191" s="418"/>
      <c r="G191" s="418"/>
      <c r="H191" s="438"/>
      <c r="I191" s="417">
        <v>5006453</v>
      </c>
      <c r="J191" s="418"/>
      <c r="K191" s="167"/>
      <c r="L191" s="167"/>
    </row>
    <row r="192" spans="1:12" ht="12.75">
      <c r="A192" s="152" t="s">
        <v>108</v>
      </c>
      <c r="B192" s="427" t="s">
        <v>109</v>
      </c>
      <c r="C192" s="418"/>
      <c r="D192" s="418"/>
      <c r="E192" s="418"/>
      <c r="F192" s="418"/>
      <c r="G192" s="418"/>
      <c r="H192" s="438"/>
      <c r="I192" s="417">
        <v>650000</v>
      </c>
      <c r="J192" s="418"/>
      <c r="K192" s="167"/>
      <c r="L192" s="167"/>
    </row>
    <row r="193" spans="1:12" ht="12.75">
      <c r="A193" s="152" t="s">
        <v>103</v>
      </c>
      <c r="B193" s="427" t="s">
        <v>81</v>
      </c>
      <c r="C193" s="418"/>
      <c r="D193" s="418"/>
      <c r="E193" s="418"/>
      <c r="F193" s="418"/>
      <c r="G193" s="418"/>
      <c r="H193" s="438"/>
      <c r="I193" s="417">
        <v>6000000</v>
      </c>
      <c r="J193" s="452"/>
      <c r="K193" s="167"/>
      <c r="L193" s="167"/>
    </row>
    <row r="194" spans="1:12" ht="12.75">
      <c r="A194" s="152" t="s">
        <v>111</v>
      </c>
      <c r="B194" s="501" t="s">
        <v>123</v>
      </c>
      <c r="C194" s="502"/>
      <c r="D194" s="502"/>
      <c r="E194" s="502"/>
      <c r="F194" s="502"/>
      <c r="G194" s="502"/>
      <c r="H194" s="503"/>
      <c r="I194" s="415">
        <f>SUM(I191:J193)</f>
        <v>11656453</v>
      </c>
      <c r="J194" s="416"/>
      <c r="K194" s="167"/>
      <c r="L194" s="167"/>
    </row>
    <row r="195" spans="1:20" ht="18" customHeight="1">
      <c r="A195" s="154"/>
      <c r="B195" s="442" t="s">
        <v>122</v>
      </c>
      <c r="C195" s="414"/>
      <c r="D195" s="414"/>
      <c r="E195" s="414"/>
      <c r="F195" s="414"/>
      <c r="G195" s="414"/>
      <c r="H195" s="443"/>
      <c r="I195" s="413">
        <f>I190+I194</f>
        <v>182943685</v>
      </c>
      <c r="J195" s="414"/>
      <c r="K195" s="167"/>
      <c r="L195" s="167"/>
      <c r="T195" s="1">
        <f>L190-P137</f>
        <v>0</v>
      </c>
    </row>
    <row r="196" spans="1:10" ht="13.5" customHeight="1">
      <c r="A196" s="9"/>
      <c r="B196" s="70"/>
      <c r="C196" s="70"/>
      <c r="D196" s="70"/>
      <c r="E196" s="155"/>
      <c r="F196" s="7"/>
      <c r="G196" s="70"/>
      <c r="H196" s="70"/>
      <c r="I196" s="70"/>
      <c r="J196" s="70"/>
    </row>
    <row r="197" spans="1:12" ht="13.5" customHeight="1">
      <c r="A197" s="437" t="s">
        <v>140</v>
      </c>
      <c r="B197" s="437"/>
      <c r="C197" s="437"/>
      <c r="D197" s="437"/>
      <c r="E197" s="437"/>
      <c r="F197" s="437"/>
      <c r="G197" s="437"/>
      <c r="H197" s="437"/>
      <c r="I197" s="437"/>
      <c r="J197" s="437"/>
      <c r="K197" s="437"/>
      <c r="L197" s="437"/>
    </row>
    <row r="198" spans="1:12" ht="12.75">
      <c r="A198" s="439" t="s">
        <v>129</v>
      </c>
      <c r="B198" s="439"/>
      <c r="C198" s="439"/>
      <c r="D198" s="439"/>
      <c r="E198" s="439"/>
      <c r="F198" s="439"/>
      <c r="G198" s="439"/>
      <c r="H198" s="439"/>
      <c r="I198" s="439"/>
      <c r="J198" s="439"/>
      <c r="L198" s="1">
        <f>I185-I195</f>
        <v>0</v>
      </c>
    </row>
    <row r="199" spans="1:10" ht="12.75">
      <c r="A199" s="170" t="s">
        <v>126</v>
      </c>
      <c r="B199" s="70"/>
      <c r="C199" s="70"/>
      <c r="D199" s="70"/>
      <c r="E199" s="70"/>
      <c r="F199" s="70"/>
      <c r="G199" s="70"/>
      <c r="H199" s="70"/>
      <c r="I199" s="70"/>
      <c r="J199" s="70"/>
    </row>
    <row r="200" spans="1:10" ht="12.75">
      <c r="A200" s="170" t="s">
        <v>127</v>
      </c>
      <c r="B200" s="70"/>
      <c r="C200" s="70"/>
      <c r="D200" s="70"/>
      <c r="E200" s="70"/>
      <c r="F200" s="70"/>
      <c r="G200" s="70"/>
      <c r="H200" s="70"/>
      <c r="I200" s="70"/>
      <c r="J200" s="70"/>
    </row>
    <row r="201" spans="1:12" ht="12.75" customHeight="1">
      <c r="A201" s="437" t="s">
        <v>141</v>
      </c>
      <c r="B201" s="437"/>
      <c r="C201" s="437"/>
      <c r="D201" s="437"/>
      <c r="E201" s="437"/>
      <c r="F201" s="437"/>
      <c r="G201" s="437"/>
      <c r="H201" s="437"/>
      <c r="I201" s="437"/>
      <c r="J201" s="437"/>
      <c r="K201" s="437"/>
      <c r="L201" s="437"/>
    </row>
    <row r="202" ht="12.75" customHeight="1"/>
  </sheetData>
  <sheetProtection/>
  <mergeCells count="196">
    <mergeCell ref="A38:C38"/>
    <mergeCell ref="D38:H39"/>
    <mergeCell ref="I38:J38"/>
    <mergeCell ref="K38:L38"/>
    <mergeCell ref="A70:C70"/>
    <mergeCell ref="D70:H71"/>
    <mergeCell ref="I70:J70"/>
    <mergeCell ref="K70:L70"/>
    <mergeCell ref="D67:H67"/>
    <mergeCell ref="D63:H63"/>
    <mergeCell ref="B194:H194"/>
    <mergeCell ref="B156:G156"/>
    <mergeCell ref="B155:G155"/>
    <mergeCell ref="B154:G154"/>
    <mergeCell ref="B152:G152"/>
    <mergeCell ref="D18:H18"/>
    <mergeCell ref="B130:D130"/>
    <mergeCell ref="B120:D120"/>
    <mergeCell ref="D33:H33"/>
    <mergeCell ref="D34:H34"/>
    <mergeCell ref="D92:H92"/>
    <mergeCell ref="D66:H66"/>
    <mergeCell ref="D52:H52"/>
    <mergeCell ref="D74:H74"/>
    <mergeCell ref="B151:G151"/>
    <mergeCell ref="B150:F150"/>
    <mergeCell ref="B146:F146"/>
    <mergeCell ref="B145:F145"/>
    <mergeCell ref="D56:H56"/>
    <mergeCell ref="D53:H53"/>
    <mergeCell ref="B132:D132"/>
    <mergeCell ref="B133:D133"/>
    <mergeCell ref="D51:H51"/>
    <mergeCell ref="D27:H27"/>
    <mergeCell ref="D45:H45"/>
    <mergeCell ref="D88:H88"/>
    <mergeCell ref="D87:H87"/>
    <mergeCell ref="E112:E115"/>
    <mergeCell ref="D62:H62"/>
    <mergeCell ref="B119:D119"/>
    <mergeCell ref="D32:H32"/>
    <mergeCell ref="D26:H26"/>
    <mergeCell ref="D23:H23"/>
    <mergeCell ref="D28:H28"/>
    <mergeCell ref="D29:H29"/>
    <mergeCell ref="D30:H30"/>
    <mergeCell ref="D31:H31"/>
    <mergeCell ref="D14:H14"/>
    <mergeCell ref="D41:H41"/>
    <mergeCell ref="D46:H46"/>
    <mergeCell ref="D42:H42"/>
    <mergeCell ref="D82:H82"/>
    <mergeCell ref="D83:H83"/>
    <mergeCell ref="D60:H60"/>
    <mergeCell ref="D61:H61"/>
    <mergeCell ref="D64:H64"/>
    <mergeCell ref="D78:H78"/>
    <mergeCell ref="J113:O113"/>
    <mergeCell ref="D93:H93"/>
    <mergeCell ref="D85:H85"/>
    <mergeCell ref="D86:H86"/>
    <mergeCell ref="D94:H94"/>
    <mergeCell ref="D65:H65"/>
    <mergeCell ref="D68:H68"/>
    <mergeCell ref="B112:D115"/>
    <mergeCell ref="J114:J115"/>
    <mergeCell ref="M99:N99"/>
    <mergeCell ref="I180:J180"/>
    <mergeCell ref="B183:H183"/>
    <mergeCell ref="I183:J183"/>
    <mergeCell ref="B141:G141"/>
    <mergeCell ref="B184:H184"/>
    <mergeCell ref="I184:J184"/>
    <mergeCell ref="B143:G143"/>
    <mergeCell ref="B181:H181"/>
    <mergeCell ref="B178:H178"/>
    <mergeCell ref="I178:J178"/>
    <mergeCell ref="I193:J193"/>
    <mergeCell ref="B147:G147"/>
    <mergeCell ref="B131:D131"/>
    <mergeCell ref="B195:H195"/>
    <mergeCell ref="B161:G161"/>
    <mergeCell ref="B162:G162"/>
    <mergeCell ref="B159:G159"/>
    <mergeCell ref="B180:H180"/>
    <mergeCell ref="B163:G163"/>
    <mergeCell ref="B186:H186"/>
    <mergeCell ref="B187:H187"/>
    <mergeCell ref="B191:H191"/>
    <mergeCell ref="B188:H188"/>
    <mergeCell ref="B185:H185"/>
    <mergeCell ref="P113:P115"/>
    <mergeCell ref="I112:P112"/>
    <mergeCell ref="M114:M115"/>
    <mergeCell ref="N114:O114"/>
    <mergeCell ref="J142:K142"/>
    <mergeCell ref="J143:K143"/>
    <mergeCell ref="A201:L201"/>
    <mergeCell ref="B190:H190"/>
    <mergeCell ref="I181:J181"/>
    <mergeCell ref="I192:J192"/>
    <mergeCell ref="I187:J187"/>
    <mergeCell ref="B193:H193"/>
    <mergeCell ref="I189:J189"/>
    <mergeCell ref="A198:J198"/>
    <mergeCell ref="I182:J182"/>
    <mergeCell ref="I185:J185"/>
    <mergeCell ref="A6:L6"/>
    <mergeCell ref="I8:J8"/>
    <mergeCell ref="K8:L8"/>
    <mergeCell ref="D8:H9"/>
    <mergeCell ref="A8:C8"/>
    <mergeCell ref="A197:L197"/>
    <mergeCell ref="B192:H192"/>
    <mergeCell ref="B189:H189"/>
    <mergeCell ref="I179:J179"/>
    <mergeCell ref="B179:H179"/>
    <mergeCell ref="I195:J195"/>
    <mergeCell ref="I194:J194"/>
    <mergeCell ref="I188:J188"/>
    <mergeCell ref="B135:D135"/>
    <mergeCell ref="B182:H182"/>
    <mergeCell ref="B160:G160"/>
    <mergeCell ref="I191:J191"/>
    <mergeCell ref="I190:J190"/>
    <mergeCell ref="B144:G144"/>
    <mergeCell ref="I186:J186"/>
    <mergeCell ref="B153:G153"/>
    <mergeCell ref="B142:G142"/>
    <mergeCell ref="B121:D121"/>
    <mergeCell ref="B122:D122"/>
    <mergeCell ref="B136:D136"/>
    <mergeCell ref="E138:F138"/>
    <mergeCell ref="B148:G148"/>
    <mergeCell ref="B149:F149"/>
    <mergeCell ref="B137:D137"/>
    <mergeCell ref="B127:D127"/>
    <mergeCell ref="L114:L115"/>
    <mergeCell ref="B124:D124"/>
    <mergeCell ref="B118:D118"/>
    <mergeCell ref="B117:D117"/>
    <mergeCell ref="B134:D134"/>
    <mergeCell ref="B126:D126"/>
    <mergeCell ref="B128:D128"/>
    <mergeCell ref="B125:D125"/>
    <mergeCell ref="B129:D129"/>
    <mergeCell ref="B123:D123"/>
    <mergeCell ref="I113:I115"/>
    <mergeCell ref="F112:G113"/>
    <mergeCell ref="H112:H115"/>
    <mergeCell ref="D19:H19"/>
    <mergeCell ref="D43:H43"/>
    <mergeCell ref="D44:H44"/>
    <mergeCell ref="D47:H47"/>
    <mergeCell ref="D48:H48"/>
    <mergeCell ref="D49:H49"/>
    <mergeCell ref="D35:H35"/>
    <mergeCell ref="D10:H10"/>
    <mergeCell ref="D11:H11"/>
    <mergeCell ref="D12:H12"/>
    <mergeCell ref="D22:H22"/>
    <mergeCell ref="D20:H20"/>
    <mergeCell ref="D15:H15"/>
    <mergeCell ref="D21:H21"/>
    <mergeCell ref="D13:H13"/>
    <mergeCell ref="D16:H16"/>
    <mergeCell ref="D17:H17"/>
    <mergeCell ref="A112:A115"/>
    <mergeCell ref="D95:H95"/>
    <mergeCell ref="F114:F115"/>
    <mergeCell ref="A99:H99"/>
    <mergeCell ref="D98:H98"/>
    <mergeCell ref="D91:H91"/>
    <mergeCell ref="A110:O110"/>
    <mergeCell ref="D96:H96"/>
    <mergeCell ref="K114:K115"/>
    <mergeCell ref="G114:G115"/>
    <mergeCell ref="D90:H90"/>
    <mergeCell ref="D40:H40"/>
    <mergeCell ref="D54:H54"/>
    <mergeCell ref="D55:H55"/>
    <mergeCell ref="D81:H81"/>
    <mergeCell ref="D57:H57"/>
    <mergeCell ref="D58:H58"/>
    <mergeCell ref="D59:H59"/>
    <mergeCell ref="D79:H79"/>
    <mergeCell ref="D50:H50"/>
    <mergeCell ref="D89:H89"/>
    <mergeCell ref="D72:H72"/>
    <mergeCell ref="D73:H73"/>
    <mergeCell ref="D76:H76"/>
    <mergeCell ref="D84:H84"/>
    <mergeCell ref="D69:H69"/>
    <mergeCell ref="D75:H75"/>
    <mergeCell ref="D80:H80"/>
    <mergeCell ref="D77:H77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showZeros="0" tabSelected="1" zoomScalePageLayoutView="0" workbookViewId="0" topLeftCell="A1">
      <selection activeCell="S121" sqref="S121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4" max="14" width="11.125" style="0" bestFit="1" customWidth="1"/>
  </cols>
  <sheetData>
    <row r="1" spans="1:10" ht="11.25" customHeight="1">
      <c r="A1" s="70"/>
      <c r="B1" s="70"/>
      <c r="C1" s="70"/>
      <c r="D1" s="70"/>
      <c r="E1" s="70"/>
      <c r="F1" s="70"/>
      <c r="G1" s="70"/>
      <c r="H1" s="10" t="s">
        <v>48</v>
      </c>
      <c r="I1" s="70"/>
      <c r="J1" s="11"/>
    </row>
    <row r="2" spans="1:10" ht="3" customHeight="1">
      <c r="A2" s="70"/>
      <c r="B2" s="70"/>
      <c r="C2" s="70"/>
      <c r="D2" s="70"/>
      <c r="E2" s="70"/>
      <c r="F2" s="70"/>
      <c r="G2" s="70"/>
      <c r="H2" s="10"/>
      <c r="I2" s="70"/>
      <c r="J2" s="10"/>
    </row>
    <row r="3" spans="1:10" ht="10.5" customHeight="1">
      <c r="A3" s="70"/>
      <c r="B3" s="70"/>
      <c r="C3" s="70"/>
      <c r="D3" s="70"/>
      <c r="E3" s="70"/>
      <c r="F3" s="70"/>
      <c r="G3" s="70"/>
      <c r="H3" s="4" t="s">
        <v>251</v>
      </c>
      <c r="I3" s="70"/>
      <c r="J3" s="4"/>
    </row>
    <row r="4" spans="1:10" ht="11.25" customHeight="1">
      <c r="A4" s="70"/>
      <c r="B4" s="70"/>
      <c r="C4" s="70"/>
      <c r="D4" s="70"/>
      <c r="E4" s="70"/>
      <c r="F4" s="70"/>
      <c r="G4" s="70"/>
      <c r="H4" s="4" t="s">
        <v>49</v>
      </c>
      <c r="I4" s="70"/>
      <c r="J4" s="4"/>
    </row>
    <row r="5" spans="1:10" ht="12" customHeight="1">
      <c r="A5" s="70"/>
      <c r="B5" s="70"/>
      <c r="C5" s="70"/>
      <c r="D5" s="70"/>
      <c r="E5" s="70"/>
      <c r="F5" s="70"/>
      <c r="G5" s="70"/>
      <c r="H5" s="4" t="s">
        <v>252</v>
      </c>
      <c r="I5" s="70"/>
      <c r="J5" s="4"/>
    </row>
    <row r="6" spans="1:10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3" ht="11.25" customHeight="1">
      <c r="A7" s="595" t="s">
        <v>128</v>
      </c>
      <c r="B7" s="596"/>
      <c r="C7" s="596"/>
      <c r="D7" s="596"/>
      <c r="E7" s="596"/>
      <c r="F7" s="596"/>
      <c r="G7" s="596"/>
      <c r="H7" s="596"/>
      <c r="I7" s="596"/>
      <c r="J7" s="596"/>
      <c r="M7" s="201"/>
    </row>
    <row r="8" spans="1:13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  <c r="M8" s="201"/>
    </row>
    <row r="9" spans="1:13" ht="14.25" customHeight="1">
      <c r="A9" s="510" t="s">
        <v>50</v>
      </c>
      <c r="B9" s="511"/>
      <c r="C9" s="512"/>
      <c r="D9" s="513" t="s">
        <v>64</v>
      </c>
      <c r="E9" s="514"/>
      <c r="F9" s="515"/>
      <c r="G9" s="509" t="s">
        <v>65</v>
      </c>
      <c r="H9" s="509"/>
      <c r="I9" s="509" t="s">
        <v>66</v>
      </c>
      <c r="J9" s="509"/>
      <c r="M9" s="201"/>
    </row>
    <row r="10" spans="1:13" ht="14.25" customHeight="1">
      <c r="A10" s="35" t="s">
        <v>24</v>
      </c>
      <c r="B10" s="35" t="s">
        <v>51</v>
      </c>
      <c r="C10" s="35" t="s">
        <v>52</v>
      </c>
      <c r="D10" s="516"/>
      <c r="E10" s="517"/>
      <c r="F10" s="518"/>
      <c r="G10" s="27" t="s">
        <v>53</v>
      </c>
      <c r="H10" s="27" t="s">
        <v>54</v>
      </c>
      <c r="I10" s="27" t="s">
        <v>53</v>
      </c>
      <c r="J10" s="27" t="s">
        <v>54</v>
      </c>
      <c r="M10" s="201"/>
    </row>
    <row r="11" spans="1:13" ht="16.5" customHeight="1">
      <c r="A11" s="181">
        <v>700</v>
      </c>
      <c r="B11" s="67"/>
      <c r="C11" s="66"/>
      <c r="D11" s="532" t="s">
        <v>115</v>
      </c>
      <c r="E11" s="533"/>
      <c r="F11" s="534"/>
      <c r="G11" s="187">
        <f>G12</f>
        <v>628527</v>
      </c>
      <c r="H11" s="187">
        <f>H12</f>
        <v>0</v>
      </c>
      <c r="I11" s="187">
        <f>I12</f>
        <v>450000</v>
      </c>
      <c r="J11" s="203"/>
      <c r="M11" s="201"/>
    </row>
    <row r="12" spans="1:13" ht="16.5" customHeight="1">
      <c r="A12" s="184"/>
      <c r="B12" s="183">
        <v>70005</v>
      </c>
      <c r="C12" s="182"/>
      <c r="D12" s="535" t="s">
        <v>116</v>
      </c>
      <c r="E12" s="536"/>
      <c r="F12" s="537"/>
      <c r="G12" s="185">
        <f>SUM(G13:G16)</f>
        <v>628527</v>
      </c>
      <c r="H12" s="185">
        <f>H14</f>
        <v>0</v>
      </c>
      <c r="I12" s="185">
        <f>I13+I14</f>
        <v>450000</v>
      </c>
      <c r="J12" s="186"/>
      <c r="M12" s="201"/>
    </row>
    <row r="13" spans="1:13" ht="25.5" customHeight="1">
      <c r="A13" s="196"/>
      <c r="B13" s="202"/>
      <c r="C13" s="265" t="s">
        <v>206</v>
      </c>
      <c r="D13" s="528" t="s">
        <v>208</v>
      </c>
      <c r="E13" s="360"/>
      <c r="F13" s="361"/>
      <c r="G13" s="262">
        <v>27677</v>
      </c>
      <c r="H13" s="263"/>
      <c r="I13" s="262"/>
      <c r="J13" s="264"/>
      <c r="M13" s="201"/>
    </row>
    <row r="14" spans="1:13" ht="26.25" customHeight="1">
      <c r="A14" s="233"/>
      <c r="B14" s="234"/>
      <c r="C14" s="265" t="s">
        <v>144</v>
      </c>
      <c r="D14" s="528" t="s">
        <v>145</v>
      </c>
      <c r="E14" s="360"/>
      <c r="F14" s="361"/>
      <c r="G14" s="262"/>
      <c r="H14" s="262"/>
      <c r="I14" s="262">
        <v>450000</v>
      </c>
      <c r="J14" s="264"/>
      <c r="M14" s="201"/>
    </row>
    <row r="15" spans="1:13" ht="14.25" customHeight="1">
      <c r="A15" s="271"/>
      <c r="B15" s="271"/>
      <c r="C15" s="273" t="s">
        <v>207</v>
      </c>
      <c r="D15" s="528" t="s">
        <v>209</v>
      </c>
      <c r="E15" s="538"/>
      <c r="F15" s="539"/>
      <c r="G15" s="274">
        <v>850</v>
      </c>
      <c r="H15" s="275"/>
      <c r="I15" s="275"/>
      <c r="J15" s="275"/>
      <c r="M15" s="201"/>
    </row>
    <row r="16" spans="1:13" ht="14.25" customHeight="1">
      <c r="A16" s="272"/>
      <c r="B16" s="272"/>
      <c r="C16" s="276" t="s">
        <v>182</v>
      </c>
      <c r="D16" s="519" t="s">
        <v>183</v>
      </c>
      <c r="E16" s="520"/>
      <c r="F16" s="521"/>
      <c r="G16" s="277">
        <v>600000</v>
      </c>
      <c r="H16" s="278"/>
      <c r="I16" s="278"/>
      <c r="J16" s="278"/>
      <c r="M16" s="201"/>
    </row>
    <row r="17" spans="1:13" ht="16.5" customHeight="1">
      <c r="A17" s="181">
        <v>750</v>
      </c>
      <c r="B17" s="67"/>
      <c r="C17" s="66"/>
      <c r="D17" s="540" t="s">
        <v>201</v>
      </c>
      <c r="E17" s="541"/>
      <c r="F17" s="542"/>
      <c r="G17" s="187">
        <f>G18</f>
        <v>225</v>
      </c>
      <c r="H17" s="187"/>
      <c r="I17" s="187">
        <f>I18</f>
        <v>49230</v>
      </c>
      <c r="J17" s="203"/>
      <c r="M17" s="201"/>
    </row>
    <row r="18" spans="1:13" ht="16.5" customHeight="1">
      <c r="A18" s="184"/>
      <c r="B18" s="183">
        <v>75023</v>
      </c>
      <c r="C18" s="182"/>
      <c r="D18" s="529" t="s">
        <v>146</v>
      </c>
      <c r="E18" s="530"/>
      <c r="F18" s="531"/>
      <c r="G18" s="185">
        <f>G19</f>
        <v>225</v>
      </c>
      <c r="H18" s="185"/>
      <c r="I18" s="185">
        <f>I21+I20</f>
        <v>49230</v>
      </c>
      <c r="J18" s="186"/>
      <c r="M18" s="201"/>
    </row>
    <row r="19" spans="1:13" ht="14.25" customHeight="1">
      <c r="A19" s="279"/>
      <c r="B19" s="279"/>
      <c r="C19" s="273" t="s">
        <v>207</v>
      </c>
      <c r="D19" s="528" t="s">
        <v>210</v>
      </c>
      <c r="E19" s="538"/>
      <c r="F19" s="539"/>
      <c r="G19" s="274">
        <v>225</v>
      </c>
      <c r="H19" s="275"/>
      <c r="I19" s="274"/>
      <c r="J19" s="275"/>
      <c r="M19" s="201"/>
    </row>
    <row r="20" spans="1:13" ht="14.25" customHeight="1">
      <c r="A20" s="271"/>
      <c r="B20" s="271"/>
      <c r="C20" s="265" t="s">
        <v>180</v>
      </c>
      <c r="D20" s="522" t="s">
        <v>181</v>
      </c>
      <c r="E20" s="523"/>
      <c r="F20" s="524"/>
      <c r="G20" s="150"/>
      <c r="H20" s="275"/>
      <c r="I20" s="150">
        <v>31417</v>
      </c>
      <c r="J20" s="275"/>
      <c r="M20" s="201"/>
    </row>
    <row r="21" spans="1:13" ht="14.25" customHeight="1">
      <c r="A21" s="266"/>
      <c r="B21" s="267"/>
      <c r="C21" s="280" t="s">
        <v>202</v>
      </c>
      <c r="D21" s="506" t="s">
        <v>203</v>
      </c>
      <c r="E21" s="507"/>
      <c r="F21" s="508"/>
      <c r="G21" s="269"/>
      <c r="H21" s="281"/>
      <c r="I21" s="269">
        <v>17813</v>
      </c>
      <c r="J21" s="270"/>
      <c r="M21" s="201"/>
    </row>
    <row r="22" spans="1:13" ht="61.5" customHeight="1">
      <c r="A22" s="289">
        <v>756</v>
      </c>
      <c r="B22" s="290"/>
      <c r="C22" s="291"/>
      <c r="D22" s="543" t="s">
        <v>188</v>
      </c>
      <c r="E22" s="544"/>
      <c r="F22" s="545"/>
      <c r="G22" s="292">
        <f>G23+G31+G36</f>
        <v>928020</v>
      </c>
      <c r="H22" s="292"/>
      <c r="I22" s="292">
        <f>I31+I36</f>
        <v>800000</v>
      </c>
      <c r="J22" s="293"/>
      <c r="M22" s="201"/>
    </row>
    <row r="23" spans="1:13" ht="66" customHeight="1">
      <c r="A23" s="184"/>
      <c r="B23" s="183">
        <v>75615</v>
      </c>
      <c r="C23" s="182"/>
      <c r="D23" s="529" t="s">
        <v>189</v>
      </c>
      <c r="E23" s="530"/>
      <c r="F23" s="531"/>
      <c r="G23" s="185">
        <f>G24+G26+G25</f>
        <v>321620</v>
      </c>
      <c r="H23" s="185"/>
      <c r="I23" s="185"/>
      <c r="J23" s="186"/>
      <c r="M23" s="201"/>
    </row>
    <row r="24" spans="1:13" ht="16.5" customHeight="1">
      <c r="A24" s="196"/>
      <c r="B24" s="202"/>
      <c r="C24" s="265" t="s">
        <v>190</v>
      </c>
      <c r="D24" s="528" t="s">
        <v>213</v>
      </c>
      <c r="E24" s="360"/>
      <c r="F24" s="361"/>
      <c r="G24" s="262">
        <v>300000</v>
      </c>
      <c r="H24" s="263"/>
      <c r="I24" s="262"/>
      <c r="J24" s="264"/>
      <c r="M24" s="201"/>
    </row>
    <row r="25" spans="1:13" ht="16.5" customHeight="1">
      <c r="A25" s="233"/>
      <c r="B25" s="234"/>
      <c r="C25" s="265" t="s">
        <v>211</v>
      </c>
      <c r="D25" s="522" t="s">
        <v>212</v>
      </c>
      <c r="E25" s="523"/>
      <c r="F25" s="524"/>
      <c r="G25" s="262">
        <v>8500</v>
      </c>
      <c r="H25" s="226"/>
      <c r="I25" s="225"/>
      <c r="J25" s="227"/>
      <c r="M25" s="201"/>
    </row>
    <row r="26" spans="1:13" ht="15.75" customHeight="1">
      <c r="A26" s="266"/>
      <c r="B26" s="267"/>
      <c r="C26" s="268" t="s">
        <v>191</v>
      </c>
      <c r="D26" s="506" t="s">
        <v>192</v>
      </c>
      <c r="E26" s="507"/>
      <c r="F26" s="508"/>
      <c r="G26" s="269">
        <v>13120</v>
      </c>
      <c r="H26" s="281"/>
      <c r="I26" s="269"/>
      <c r="J26" s="270"/>
      <c r="M26" s="201"/>
    </row>
    <row r="27" spans="1:13" ht="16.5" customHeight="1">
      <c r="A27" s="297"/>
      <c r="B27" s="298"/>
      <c r="C27" s="294"/>
      <c r="D27" s="295"/>
      <c r="E27" s="295"/>
      <c r="F27" s="295"/>
      <c r="G27" s="299"/>
      <c r="H27" s="300"/>
      <c r="I27" s="299"/>
      <c r="J27" s="301"/>
      <c r="M27" s="201"/>
    </row>
    <row r="28" spans="1:13" ht="15.75" customHeight="1">
      <c r="A28" s="302"/>
      <c r="B28" s="303"/>
      <c r="C28" s="296"/>
      <c r="D28" s="261"/>
      <c r="E28" s="261"/>
      <c r="F28" s="261"/>
      <c r="G28" s="304"/>
      <c r="H28" s="305"/>
      <c r="I28" s="304"/>
      <c r="J28" s="306"/>
      <c r="M28" s="201"/>
    </row>
    <row r="29" spans="1:13" ht="15.75" customHeight="1">
      <c r="A29" s="510" t="s">
        <v>50</v>
      </c>
      <c r="B29" s="511"/>
      <c r="C29" s="512"/>
      <c r="D29" s="513" t="s">
        <v>64</v>
      </c>
      <c r="E29" s="514"/>
      <c r="F29" s="515"/>
      <c r="G29" s="509" t="s">
        <v>65</v>
      </c>
      <c r="H29" s="509"/>
      <c r="I29" s="509" t="s">
        <v>66</v>
      </c>
      <c r="J29" s="509"/>
      <c r="M29" s="201"/>
    </row>
    <row r="30" spans="1:13" ht="15.75" customHeight="1">
      <c r="A30" s="307" t="s">
        <v>24</v>
      </c>
      <c r="B30" s="307" t="s">
        <v>51</v>
      </c>
      <c r="C30" s="307" t="s">
        <v>52</v>
      </c>
      <c r="D30" s="516"/>
      <c r="E30" s="517"/>
      <c r="F30" s="518"/>
      <c r="G30" s="27" t="s">
        <v>53</v>
      </c>
      <c r="H30" s="27" t="s">
        <v>54</v>
      </c>
      <c r="I30" s="27" t="s">
        <v>53</v>
      </c>
      <c r="J30" s="27" t="s">
        <v>54</v>
      </c>
      <c r="M30" s="201"/>
    </row>
    <row r="31" spans="1:13" ht="69" customHeight="1">
      <c r="A31" s="184"/>
      <c r="B31" s="183">
        <v>75616</v>
      </c>
      <c r="C31" s="182"/>
      <c r="D31" s="529" t="s">
        <v>194</v>
      </c>
      <c r="E31" s="530"/>
      <c r="F31" s="531"/>
      <c r="G31" s="185">
        <f>SUM(G32:G35)</f>
        <v>506400</v>
      </c>
      <c r="H31" s="185"/>
      <c r="I31" s="185">
        <f>I35</f>
        <v>300000</v>
      </c>
      <c r="J31" s="186"/>
      <c r="M31" s="201"/>
    </row>
    <row r="32" spans="1:13" ht="13.5" customHeight="1">
      <c r="A32" s="196"/>
      <c r="B32" s="202"/>
      <c r="C32" s="265" t="s">
        <v>190</v>
      </c>
      <c r="D32" s="528" t="s">
        <v>213</v>
      </c>
      <c r="E32" s="360"/>
      <c r="F32" s="361"/>
      <c r="G32" s="262">
        <v>500000</v>
      </c>
      <c r="H32" s="263"/>
      <c r="I32" s="262"/>
      <c r="J32" s="264"/>
      <c r="M32" s="201"/>
    </row>
    <row r="33" spans="1:13" ht="13.5" customHeight="1">
      <c r="A33" s="233"/>
      <c r="B33" s="234"/>
      <c r="C33" s="282" t="s">
        <v>211</v>
      </c>
      <c r="D33" s="528" t="s">
        <v>214</v>
      </c>
      <c r="E33" s="360"/>
      <c r="F33" s="361"/>
      <c r="G33" s="283">
        <v>5000</v>
      </c>
      <c r="H33" s="284"/>
      <c r="I33" s="283"/>
      <c r="J33" s="285"/>
      <c r="M33" s="201"/>
    </row>
    <row r="34" spans="1:13" ht="13.5" customHeight="1">
      <c r="A34" s="233"/>
      <c r="B34" s="234"/>
      <c r="C34" s="282" t="s">
        <v>195</v>
      </c>
      <c r="D34" s="528" t="s">
        <v>196</v>
      </c>
      <c r="E34" s="360"/>
      <c r="F34" s="361"/>
      <c r="G34" s="283">
        <v>1400</v>
      </c>
      <c r="H34" s="284"/>
      <c r="I34" s="283"/>
      <c r="J34" s="285"/>
      <c r="M34" s="201"/>
    </row>
    <row r="35" spans="1:13" ht="13.5" customHeight="1">
      <c r="A35" s="233"/>
      <c r="B35" s="234"/>
      <c r="C35" s="265" t="s">
        <v>193</v>
      </c>
      <c r="D35" s="522" t="s">
        <v>204</v>
      </c>
      <c r="E35" s="523"/>
      <c r="F35" s="524"/>
      <c r="G35" s="262"/>
      <c r="H35" s="263"/>
      <c r="I35" s="262">
        <v>300000</v>
      </c>
      <c r="J35" s="285"/>
      <c r="M35" s="201"/>
    </row>
    <row r="36" spans="1:13" ht="27.75" customHeight="1">
      <c r="A36" s="184"/>
      <c r="B36" s="183">
        <v>75621</v>
      </c>
      <c r="C36" s="182"/>
      <c r="D36" s="529" t="s">
        <v>197</v>
      </c>
      <c r="E36" s="530"/>
      <c r="F36" s="531"/>
      <c r="G36" s="185">
        <f>G38</f>
        <v>100000</v>
      </c>
      <c r="H36" s="185"/>
      <c r="I36" s="185">
        <f>I37</f>
        <v>500000</v>
      </c>
      <c r="J36" s="186"/>
      <c r="M36" s="201"/>
    </row>
    <row r="37" spans="1:13" ht="13.5" customHeight="1">
      <c r="A37" s="196"/>
      <c r="B37" s="202"/>
      <c r="C37" s="265" t="s">
        <v>205</v>
      </c>
      <c r="D37" s="528" t="s">
        <v>198</v>
      </c>
      <c r="E37" s="360"/>
      <c r="F37" s="361"/>
      <c r="G37" s="262"/>
      <c r="H37" s="263"/>
      <c r="I37" s="262">
        <v>500000</v>
      </c>
      <c r="J37" s="264"/>
      <c r="M37" s="201"/>
    </row>
    <row r="38" spans="1:13" ht="13.5" customHeight="1">
      <c r="A38" s="266"/>
      <c r="B38" s="267"/>
      <c r="C38" s="268" t="s">
        <v>199</v>
      </c>
      <c r="D38" s="548" t="s">
        <v>200</v>
      </c>
      <c r="E38" s="370"/>
      <c r="F38" s="488"/>
      <c r="G38" s="269">
        <v>100000</v>
      </c>
      <c r="H38" s="269"/>
      <c r="I38" s="269"/>
      <c r="J38" s="270"/>
      <c r="M38" s="286"/>
    </row>
    <row r="39" spans="1:13" ht="13.5" customHeight="1">
      <c r="A39" s="181">
        <v>758</v>
      </c>
      <c r="B39" s="67"/>
      <c r="C39" s="66"/>
      <c r="D39" s="525" t="s">
        <v>219</v>
      </c>
      <c r="E39" s="526"/>
      <c r="F39" s="527"/>
      <c r="G39" s="187"/>
      <c r="H39" s="187"/>
      <c r="I39" s="187">
        <f>I40</f>
        <v>280620</v>
      </c>
      <c r="J39" s="203"/>
      <c r="M39" s="287"/>
    </row>
    <row r="40" spans="1:13" ht="29.25" customHeight="1">
      <c r="A40" s="184"/>
      <c r="B40" s="183">
        <v>75801</v>
      </c>
      <c r="C40" s="182"/>
      <c r="D40" s="529" t="s">
        <v>220</v>
      </c>
      <c r="E40" s="530"/>
      <c r="F40" s="531"/>
      <c r="G40" s="185"/>
      <c r="H40" s="185"/>
      <c r="I40" s="185">
        <f>I41</f>
        <v>280620</v>
      </c>
      <c r="J40" s="186"/>
      <c r="M40" s="287"/>
    </row>
    <row r="41" spans="1:13" ht="13.5" customHeight="1">
      <c r="A41" s="196"/>
      <c r="B41" s="202"/>
      <c r="C41" s="232" t="s">
        <v>218</v>
      </c>
      <c r="D41" s="519" t="s">
        <v>221</v>
      </c>
      <c r="E41" s="520"/>
      <c r="F41" s="521"/>
      <c r="G41" s="225"/>
      <c r="H41" s="226"/>
      <c r="I41" s="225">
        <v>280620</v>
      </c>
      <c r="J41" s="227"/>
      <c r="M41" s="288"/>
    </row>
    <row r="42" spans="1:13" ht="19.5" customHeight="1">
      <c r="A42" s="181">
        <v>801</v>
      </c>
      <c r="B42" s="67"/>
      <c r="C42" s="66"/>
      <c r="D42" s="525" t="s">
        <v>157</v>
      </c>
      <c r="E42" s="526"/>
      <c r="F42" s="527"/>
      <c r="G42" s="187">
        <f>G43+G51+G47</f>
        <v>103000</v>
      </c>
      <c r="H42" s="187"/>
      <c r="I42" s="187">
        <f>I45+I47+I51+I49</f>
        <v>43000</v>
      </c>
      <c r="J42" s="203"/>
      <c r="M42" s="286"/>
    </row>
    <row r="43" spans="1:13" ht="16.5" customHeight="1">
      <c r="A43" s="184"/>
      <c r="B43" s="183">
        <v>80101</v>
      </c>
      <c r="C43" s="182"/>
      <c r="D43" s="529" t="s">
        <v>150</v>
      </c>
      <c r="E43" s="530"/>
      <c r="F43" s="531"/>
      <c r="G43" s="185">
        <f>G44</f>
        <v>1000</v>
      </c>
      <c r="H43" s="185"/>
      <c r="I43" s="185">
        <f>I44</f>
        <v>0</v>
      </c>
      <c r="J43" s="186"/>
      <c r="M43" s="201"/>
    </row>
    <row r="44" spans="1:13" ht="15" customHeight="1">
      <c r="A44" s="196"/>
      <c r="B44" s="202"/>
      <c r="C44" s="232" t="s">
        <v>180</v>
      </c>
      <c r="D44" s="519" t="s">
        <v>181</v>
      </c>
      <c r="E44" s="520"/>
      <c r="F44" s="521"/>
      <c r="G44" s="225">
        <v>1000</v>
      </c>
      <c r="H44" s="226"/>
      <c r="I44" s="225"/>
      <c r="J44" s="227"/>
      <c r="M44" s="201"/>
    </row>
    <row r="45" spans="1:13" ht="30.75" customHeight="1">
      <c r="A45" s="184"/>
      <c r="B45" s="183">
        <v>80103</v>
      </c>
      <c r="C45" s="182"/>
      <c r="D45" s="529" t="s">
        <v>155</v>
      </c>
      <c r="E45" s="530"/>
      <c r="F45" s="531"/>
      <c r="G45" s="185">
        <f>G46</f>
        <v>0</v>
      </c>
      <c r="H45" s="185"/>
      <c r="I45" s="185">
        <f>I46</f>
        <v>3000</v>
      </c>
      <c r="J45" s="186"/>
      <c r="M45" s="201"/>
    </row>
    <row r="46" spans="1:13" ht="16.5" customHeight="1">
      <c r="A46" s="196"/>
      <c r="B46" s="202"/>
      <c r="C46" s="232" t="s">
        <v>153</v>
      </c>
      <c r="D46" s="519" t="s">
        <v>154</v>
      </c>
      <c r="E46" s="520"/>
      <c r="F46" s="521"/>
      <c r="G46" s="225"/>
      <c r="H46" s="226"/>
      <c r="I46" s="225">
        <v>3000</v>
      </c>
      <c r="J46" s="227"/>
      <c r="M46" s="201"/>
    </row>
    <row r="47" spans="1:13" ht="16.5" customHeight="1">
      <c r="A47" s="184"/>
      <c r="B47" s="183">
        <v>80104</v>
      </c>
      <c r="C47" s="182"/>
      <c r="D47" s="529" t="s">
        <v>174</v>
      </c>
      <c r="E47" s="530"/>
      <c r="F47" s="531"/>
      <c r="G47" s="185">
        <f>G48</f>
        <v>100000</v>
      </c>
      <c r="H47" s="185"/>
      <c r="I47" s="185">
        <f>I48</f>
        <v>0</v>
      </c>
      <c r="J47" s="186"/>
      <c r="M47" s="201"/>
    </row>
    <row r="48" spans="1:13" ht="16.5" customHeight="1">
      <c r="A48" s="196"/>
      <c r="B48" s="202"/>
      <c r="C48" s="232" t="s">
        <v>182</v>
      </c>
      <c r="D48" s="519" t="s">
        <v>183</v>
      </c>
      <c r="E48" s="520"/>
      <c r="F48" s="521"/>
      <c r="G48" s="225">
        <v>100000</v>
      </c>
      <c r="H48" s="226"/>
      <c r="I48" s="225"/>
      <c r="J48" s="227"/>
      <c r="M48" s="201"/>
    </row>
    <row r="49" spans="1:13" ht="16.5" customHeight="1">
      <c r="A49" s="184"/>
      <c r="B49" s="183">
        <v>80106</v>
      </c>
      <c r="C49" s="182"/>
      <c r="D49" s="529" t="s">
        <v>217</v>
      </c>
      <c r="E49" s="530"/>
      <c r="F49" s="531"/>
      <c r="G49" s="185"/>
      <c r="H49" s="185"/>
      <c r="I49" s="185">
        <f>I50</f>
        <v>40000</v>
      </c>
      <c r="J49" s="186"/>
      <c r="M49" s="201"/>
    </row>
    <row r="50" spans="1:13" ht="16.5" customHeight="1">
      <c r="A50" s="196"/>
      <c r="B50" s="202"/>
      <c r="C50" s="232" t="s">
        <v>182</v>
      </c>
      <c r="D50" s="519" t="s">
        <v>183</v>
      </c>
      <c r="E50" s="520"/>
      <c r="F50" s="521"/>
      <c r="G50" s="225"/>
      <c r="H50" s="226"/>
      <c r="I50" s="225">
        <v>40000</v>
      </c>
      <c r="J50" s="227"/>
      <c r="M50" s="201"/>
    </row>
    <row r="51" spans="1:13" ht="27" customHeight="1">
      <c r="A51" s="184"/>
      <c r="B51" s="183">
        <v>80114</v>
      </c>
      <c r="C51" s="182"/>
      <c r="D51" s="529" t="s">
        <v>184</v>
      </c>
      <c r="E51" s="530"/>
      <c r="F51" s="531"/>
      <c r="G51" s="185">
        <f>G52</f>
        <v>2000</v>
      </c>
      <c r="H51" s="185"/>
      <c r="I51" s="185"/>
      <c r="J51" s="186"/>
      <c r="M51" s="201"/>
    </row>
    <row r="52" spans="1:13" ht="16.5" customHeight="1">
      <c r="A52" s="196"/>
      <c r="B52" s="202"/>
      <c r="C52" s="232" t="s">
        <v>180</v>
      </c>
      <c r="D52" s="519" t="s">
        <v>181</v>
      </c>
      <c r="E52" s="520"/>
      <c r="F52" s="521"/>
      <c r="G52" s="225">
        <v>2000</v>
      </c>
      <c r="H52" s="226"/>
      <c r="I52" s="225"/>
      <c r="J52" s="227"/>
      <c r="M52" s="201"/>
    </row>
    <row r="53" spans="1:13" ht="16.5" customHeight="1">
      <c r="A53" s="297"/>
      <c r="B53" s="298"/>
      <c r="C53" s="294"/>
      <c r="D53" s="295"/>
      <c r="E53" s="295"/>
      <c r="F53" s="295"/>
      <c r="G53" s="299"/>
      <c r="H53" s="300"/>
      <c r="I53" s="299"/>
      <c r="J53" s="301"/>
      <c r="M53" s="201"/>
    </row>
    <row r="54" spans="1:13" ht="13.5" customHeight="1">
      <c r="A54" s="510" t="s">
        <v>50</v>
      </c>
      <c r="B54" s="511"/>
      <c r="C54" s="512"/>
      <c r="D54" s="513" t="s">
        <v>64</v>
      </c>
      <c r="E54" s="514"/>
      <c r="F54" s="515"/>
      <c r="G54" s="509" t="s">
        <v>65</v>
      </c>
      <c r="H54" s="509"/>
      <c r="I54" s="509" t="s">
        <v>66</v>
      </c>
      <c r="J54" s="509"/>
      <c r="M54" s="201"/>
    </row>
    <row r="55" spans="1:13" ht="13.5" customHeight="1">
      <c r="A55" s="307" t="s">
        <v>24</v>
      </c>
      <c r="B55" s="307" t="s">
        <v>51</v>
      </c>
      <c r="C55" s="307" t="s">
        <v>52</v>
      </c>
      <c r="D55" s="516"/>
      <c r="E55" s="517"/>
      <c r="F55" s="518"/>
      <c r="G55" s="27" t="s">
        <v>53</v>
      </c>
      <c r="H55" s="27" t="s">
        <v>54</v>
      </c>
      <c r="I55" s="27" t="s">
        <v>53</v>
      </c>
      <c r="J55" s="27" t="s">
        <v>54</v>
      </c>
      <c r="M55" s="201"/>
    </row>
    <row r="56" spans="1:13" ht="16.5" customHeight="1">
      <c r="A56" s="181">
        <v>852</v>
      </c>
      <c r="B56" s="67"/>
      <c r="C56" s="66"/>
      <c r="D56" s="525" t="s">
        <v>222</v>
      </c>
      <c r="E56" s="526"/>
      <c r="F56" s="527"/>
      <c r="G56" s="187">
        <f>G57+G60</f>
        <v>16360</v>
      </c>
      <c r="H56" s="187"/>
      <c r="I56" s="187">
        <f>I62+I64+I66+I57</f>
        <v>21026</v>
      </c>
      <c r="J56" s="203"/>
      <c r="M56" s="201"/>
    </row>
    <row r="57" spans="1:13" ht="79.5" customHeight="1">
      <c r="A57" s="184"/>
      <c r="B57" s="183">
        <v>85213</v>
      </c>
      <c r="C57" s="182"/>
      <c r="D57" s="529" t="s">
        <v>230</v>
      </c>
      <c r="E57" s="530"/>
      <c r="F57" s="531"/>
      <c r="G57" s="185">
        <f>G59</f>
        <v>350</v>
      </c>
      <c r="H57" s="185"/>
      <c r="I57" s="185">
        <f>I58</f>
        <v>490</v>
      </c>
      <c r="J57" s="186"/>
      <c r="M57" s="201"/>
    </row>
    <row r="58" spans="1:13" ht="45" customHeight="1">
      <c r="A58" s="196"/>
      <c r="B58" s="202"/>
      <c r="C58" s="318" t="s">
        <v>241</v>
      </c>
      <c r="D58" s="522" t="s">
        <v>242</v>
      </c>
      <c r="E58" s="523"/>
      <c r="F58" s="524"/>
      <c r="G58" s="262"/>
      <c r="H58" s="263"/>
      <c r="I58" s="262">
        <v>490</v>
      </c>
      <c r="J58" s="264"/>
      <c r="M58" s="201"/>
    </row>
    <row r="59" spans="1:13" ht="27.75" customHeight="1">
      <c r="A59" s="233"/>
      <c r="B59" s="234"/>
      <c r="C59" s="280" t="s">
        <v>229</v>
      </c>
      <c r="D59" s="506" t="s">
        <v>231</v>
      </c>
      <c r="E59" s="507"/>
      <c r="F59" s="508"/>
      <c r="G59" s="269">
        <v>350</v>
      </c>
      <c r="H59" s="281"/>
      <c r="I59" s="269"/>
      <c r="J59" s="270"/>
      <c r="M59" s="201"/>
    </row>
    <row r="60" spans="1:13" ht="30" customHeight="1">
      <c r="A60" s="184"/>
      <c r="B60" s="183">
        <v>85214</v>
      </c>
      <c r="C60" s="182"/>
      <c r="D60" s="529" t="s">
        <v>232</v>
      </c>
      <c r="E60" s="530"/>
      <c r="F60" s="531"/>
      <c r="G60" s="185">
        <f>G61</f>
        <v>16010</v>
      </c>
      <c r="H60" s="185"/>
      <c r="I60" s="185"/>
      <c r="J60" s="186"/>
      <c r="M60" s="201"/>
    </row>
    <row r="61" spans="1:13" ht="27" customHeight="1">
      <c r="A61" s="196"/>
      <c r="B61" s="202"/>
      <c r="C61" s="280" t="s">
        <v>229</v>
      </c>
      <c r="D61" s="548" t="s">
        <v>231</v>
      </c>
      <c r="E61" s="370"/>
      <c r="F61" s="488"/>
      <c r="G61" s="225">
        <v>16010</v>
      </c>
      <c r="H61" s="226"/>
      <c r="I61" s="225"/>
      <c r="J61" s="227"/>
      <c r="M61" s="201"/>
    </row>
    <row r="62" spans="1:13" ht="16.5" customHeight="1">
      <c r="A62" s="184"/>
      <c r="B62" s="183">
        <v>85216</v>
      </c>
      <c r="C62" s="182"/>
      <c r="D62" s="529" t="s">
        <v>233</v>
      </c>
      <c r="E62" s="530"/>
      <c r="F62" s="531"/>
      <c r="G62" s="185">
        <f>G63</f>
        <v>0</v>
      </c>
      <c r="H62" s="185"/>
      <c r="I62" s="185">
        <f>I63</f>
        <v>536</v>
      </c>
      <c r="J62" s="186"/>
      <c r="M62" s="201"/>
    </row>
    <row r="63" spans="1:13" ht="26.25" customHeight="1">
      <c r="A63" s="196"/>
      <c r="B63" s="202"/>
      <c r="C63" s="280" t="s">
        <v>229</v>
      </c>
      <c r="D63" s="548" t="s">
        <v>231</v>
      </c>
      <c r="E63" s="370"/>
      <c r="F63" s="488"/>
      <c r="G63" s="225"/>
      <c r="H63" s="226"/>
      <c r="I63" s="225">
        <v>536</v>
      </c>
      <c r="J63" s="227"/>
      <c r="M63" s="201"/>
    </row>
    <row r="64" spans="1:13" ht="16.5" customHeight="1">
      <c r="A64" s="184"/>
      <c r="B64" s="183">
        <v>85295</v>
      </c>
      <c r="C64" s="182"/>
      <c r="D64" s="529" t="s">
        <v>223</v>
      </c>
      <c r="E64" s="530"/>
      <c r="F64" s="531"/>
      <c r="G64" s="185">
        <f>G65</f>
        <v>0</v>
      </c>
      <c r="H64" s="185"/>
      <c r="I64" s="185">
        <f>I65</f>
        <v>4000</v>
      </c>
      <c r="J64" s="186"/>
      <c r="M64" s="201"/>
    </row>
    <row r="65" spans="1:13" ht="25.5" customHeight="1">
      <c r="A65" s="196"/>
      <c r="B65" s="202"/>
      <c r="C65" s="280" t="s">
        <v>229</v>
      </c>
      <c r="D65" s="548" t="s">
        <v>231</v>
      </c>
      <c r="E65" s="370"/>
      <c r="F65" s="488"/>
      <c r="G65" s="225"/>
      <c r="H65" s="226"/>
      <c r="I65" s="225">
        <v>4000</v>
      </c>
      <c r="J65" s="227"/>
      <c r="M65" s="201"/>
    </row>
    <row r="66" spans="1:13" ht="16.5" customHeight="1">
      <c r="A66" s="184"/>
      <c r="B66" s="183">
        <v>85295</v>
      </c>
      <c r="C66" s="182"/>
      <c r="D66" s="529" t="s">
        <v>223</v>
      </c>
      <c r="E66" s="530"/>
      <c r="F66" s="531"/>
      <c r="G66" s="185">
        <f>G67</f>
        <v>0</v>
      </c>
      <c r="H66" s="185"/>
      <c r="I66" s="185">
        <f>I67</f>
        <v>16000</v>
      </c>
      <c r="J66" s="186"/>
      <c r="M66" s="201"/>
    </row>
    <row r="67" spans="1:13" ht="16.5" customHeight="1">
      <c r="A67" s="196"/>
      <c r="B67" s="202"/>
      <c r="C67" s="280" t="s">
        <v>202</v>
      </c>
      <c r="D67" s="506" t="s">
        <v>203</v>
      </c>
      <c r="E67" s="507"/>
      <c r="F67" s="508"/>
      <c r="G67" s="225"/>
      <c r="H67" s="226"/>
      <c r="I67" s="225">
        <v>16000</v>
      </c>
      <c r="J67" s="227"/>
      <c r="M67" s="201"/>
    </row>
    <row r="68" spans="1:13" ht="30" customHeight="1">
      <c r="A68" s="181">
        <v>853</v>
      </c>
      <c r="B68" s="67"/>
      <c r="C68" s="66"/>
      <c r="D68" s="525" t="s">
        <v>215</v>
      </c>
      <c r="E68" s="526"/>
      <c r="F68" s="527"/>
      <c r="G68" s="187"/>
      <c r="H68" s="187"/>
      <c r="I68" s="187">
        <f>I69</f>
        <v>672</v>
      </c>
      <c r="J68" s="203"/>
      <c r="K68" s="201"/>
      <c r="M68" s="201"/>
    </row>
    <row r="69" spans="1:13" ht="16.5" customHeight="1">
      <c r="A69" s="184"/>
      <c r="B69" s="183">
        <v>85305</v>
      </c>
      <c r="C69" s="182"/>
      <c r="D69" s="529" t="s">
        <v>216</v>
      </c>
      <c r="E69" s="530"/>
      <c r="F69" s="531"/>
      <c r="G69" s="185">
        <f>G70</f>
        <v>0</v>
      </c>
      <c r="H69" s="185"/>
      <c r="I69" s="185">
        <f>I70</f>
        <v>672</v>
      </c>
      <c r="J69" s="186"/>
      <c r="K69" s="201"/>
      <c r="M69" s="201"/>
    </row>
    <row r="70" spans="1:13" ht="16.5" customHeight="1">
      <c r="A70" s="196"/>
      <c r="B70" s="202"/>
      <c r="C70" s="232" t="s">
        <v>153</v>
      </c>
      <c r="D70" s="519" t="s">
        <v>154</v>
      </c>
      <c r="E70" s="520"/>
      <c r="F70" s="521"/>
      <c r="G70" s="225"/>
      <c r="H70" s="226"/>
      <c r="I70" s="225">
        <v>672</v>
      </c>
      <c r="J70" s="227"/>
      <c r="K70" s="201"/>
      <c r="M70" s="201"/>
    </row>
    <row r="71" spans="1:13" ht="16.5" customHeight="1">
      <c r="A71" s="297"/>
      <c r="B71" s="298"/>
      <c r="C71" s="294"/>
      <c r="D71" s="295"/>
      <c r="E71" s="295"/>
      <c r="F71" s="295"/>
      <c r="G71" s="299"/>
      <c r="H71" s="300"/>
      <c r="I71" s="299"/>
      <c r="J71" s="301"/>
      <c r="K71" s="201"/>
      <c r="M71" s="201"/>
    </row>
    <row r="72" spans="1:13" ht="16.5" customHeight="1">
      <c r="A72" s="302"/>
      <c r="B72" s="303"/>
      <c r="C72" s="296"/>
      <c r="D72" s="261"/>
      <c r="E72" s="261"/>
      <c r="F72" s="261"/>
      <c r="G72" s="304"/>
      <c r="H72" s="305"/>
      <c r="I72" s="304"/>
      <c r="J72" s="306"/>
      <c r="K72" s="201"/>
      <c r="M72" s="201"/>
    </row>
    <row r="73" spans="1:13" ht="16.5" customHeight="1">
      <c r="A73" s="302"/>
      <c r="B73" s="303"/>
      <c r="C73" s="296"/>
      <c r="D73" s="261"/>
      <c r="E73" s="261"/>
      <c r="F73" s="261"/>
      <c r="G73" s="304"/>
      <c r="H73" s="305"/>
      <c r="I73" s="304"/>
      <c r="J73" s="306"/>
      <c r="K73" s="201"/>
      <c r="M73" s="201"/>
    </row>
    <row r="74" spans="1:13" ht="16.5" customHeight="1">
      <c r="A74" s="302"/>
      <c r="B74" s="303"/>
      <c r="C74" s="296"/>
      <c r="D74" s="261"/>
      <c r="E74" s="261"/>
      <c r="F74" s="261"/>
      <c r="G74" s="304"/>
      <c r="H74" s="305"/>
      <c r="I74" s="304"/>
      <c r="J74" s="306"/>
      <c r="K74" s="201"/>
      <c r="M74" s="201"/>
    </row>
    <row r="75" spans="1:13" ht="20.25" customHeight="1">
      <c r="A75" s="181">
        <v>854</v>
      </c>
      <c r="B75" s="67"/>
      <c r="C75" s="66"/>
      <c r="D75" s="525" t="s">
        <v>156</v>
      </c>
      <c r="E75" s="526"/>
      <c r="F75" s="527"/>
      <c r="G75" s="187">
        <f>G76</f>
        <v>102</v>
      </c>
      <c r="H75" s="187"/>
      <c r="I75" s="187">
        <f>I76</f>
        <v>6665</v>
      </c>
      <c r="J75" s="203"/>
      <c r="M75" s="201"/>
    </row>
    <row r="76" spans="1:13" ht="16.5" customHeight="1">
      <c r="A76" s="184"/>
      <c r="B76" s="183">
        <v>85415</v>
      </c>
      <c r="C76" s="182"/>
      <c r="D76" s="529" t="s">
        <v>173</v>
      </c>
      <c r="E76" s="530"/>
      <c r="F76" s="531"/>
      <c r="G76" s="185">
        <f>G78</f>
        <v>102</v>
      </c>
      <c r="H76" s="185"/>
      <c r="I76" s="185">
        <f>I77</f>
        <v>6665</v>
      </c>
      <c r="J76" s="186"/>
      <c r="M76" s="201"/>
    </row>
    <row r="77" spans="1:13" ht="28.5" customHeight="1">
      <c r="A77" s="196"/>
      <c r="B77" s="202"/>
      <c r="C77" s="318" t="s">
        <v>229</v>
      </c>
      <c r="D77" s="522" t="s">
        <v>231</v>
      </c>
      <c r="E77" s="523"/>
      <c r="F77" s="524"/>
      <c r="G77" s="262"/>
      <c r="H77" s="263"/>
      <c r="I77" s="262">
        <v>6665</v>
      </c>
      <c r="J77" s="264"/>
      <c r="M77" s="201"/>
    </row>
    <row r="78" spans="1:13" ht="50.25" customHeight="1">
      <c r="A78" s="266"/>
      <c r="B78" s="267"/>
      <c r="C78" s="280" t="s">
        <v>234</v>
      </c>
      <c r="D78" s="506" t="s">
        <v>235</v>
      </c>
      <c r="E78" s="507"/>
      <c r="F78" s="508"/>
      <c r="G78" s="269">
        <v>102</v>
      </c>
      <c r="H78" s="281"/>
      <c r="I78" s="269"/>
      <c r="J78" s="270"/>
      <c r="M78" s="201"/>
    </row>
    <row r="79" spans="1:13" ht="16.5" customHeight="1">
      <c r="A79" s="181">
        <v>926</v>
      </c>
      <c r="B79" s="67"/>
      <c r="C79" s="66"/>
      <c r="D79" s="525" t="s">
        <v>135</v>
      </c>
      <c r="E79" s="526"/>
      <c r="F79" s="527"/>
      <c r="G79" s="187">
        <f>G80</f>
        <v>0</v>
      </c>
      <c r="H79" s="187">
        <f>H80</f>
        <v>0</v>
      </c>
      <c r="I79" s="187">
        <f>I80</f>
        <v>20250</v>
      </c>
      <c r="J79" s="203"/>
      <c r="M79" s="201"/>
    </row>
    <row r="80" spans="1:13" ht="16.5" customHeight="1">
      <c r="A80" s="184"/>
      <c r="B80" s="183">
        <v>92605</v>
      </c>
      <c r="C80" s="182"/>
      <c r="D80" s="529" t="s">
        <v>185</v>
      </c>
      <c r="E80" s="530"/>
      <c r="F80" s="531"/>
      <c r="G80" s="185">
        <f>G81</f>
        <v>0</v>
      </c>
      <c r="H80" s="185">
        <f>H82</f>
        <v>0</v>
      </c>
      <c r="I80" s="185">
        <f>I81+I82</f>
        <v>20250</v>
      </c>
      <c r="J80" s="186"/>
      <c r="M80" s="201"/>
    </row>
    <row r="81" spans="1:13" ht="30" customHeight="1">
      <c r="A81" s="196"/>
      <c r="B81" s="202"/>
      <c r="C81" s="232" t="s">
        <v>144</v>
      </c>
      <c r="D81" s="519" t="s">
        <v>145</v>
      </c>
      <c r="E81" s="520"/>
      <c r="F81" s="521"/>
      <c r="G81" s="225"/>
      <c r="H81" s="226"/>
      <c r="I81" s="225">
        <v>20000</v>
      </c>
      <c r="J81" s="227"/>
      <c r="M81" s="201"/>
    </row>
    <row r="82" spans="1:13" ht="16.5" customHeight="1">
      <c r="A82" s="233"/>
      <c r="B82" s="234"/>
      <c r="C82" s="232" t="s">
        <v>180</v>
      </c>
      <c r="D82" s="519" t="s">
        <v>181</v>
      </c>
      <c r="E82" s="520"/>
      <c r="F82" s="521"/>
      <c r="G82" s="225"/>
      <c r="H82" s="225"/>
      <c r="I82" s="225">
        <v>250</v>
      </c>
      <c r="J82" s="227"/>
      <c r="M82" s="201"/>
    </row>
    <row r="83" spans="1:10" ht="24" customHeight="1">
      <c r="A83" s="550" t="s">
        <v>55</v>
      </c>
      <c r="B83" s="551"/>
      <c r="C83" s="551"/>
      <c r="D83" s="551"/>
      <c r="E83" s="551"/>
      <c r="F83" s="552"/>
      <c r="G83" s="43">
        <f>G79+G68+G42+G39+G22+G17+G11+G75+G56</f>
        <v>1676234</v>
      </c>
      <c r="H83" s="43">
        <f>H79+H68+H42+H39+H22+H17+H11</f>
        <v>0</v>
      </c>
      <c r="I83" s="43">
        <f>I79+I68+I42+I39+I22+I17+I11+I56+I75</f>
        <v>1671463</v>
      </c>
      <c r="J83" s="43">
        <f>J79+J68+J42+J39+J22+J17+J11</f>
        <v>0</v>
      </c>
    </row>
    <row r="84" spans="1:10" ht="10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</row>
    <row r="86" spans="1:10" ht="159.75" customHeight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</row>
    <row r="87" spans="1:10" ht="25.5" customHeight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</row>
    <row r="88" spans="1:10" ht="25.5" customHeight="1">
      <c r="A88" s="317"/>
      <c r="B88" s="317"/>
      <c r="C88" s="317"/>
      <c r="D88" s="317"/>
      <c r="E88" s="317"/>
      <c r="F88" s="317"/>
      <c r="G88" s="317"/>
      <c r="H88" s="317"/>
      <c r="I88" s="317"/>
      <c r="J88" s="317"/>
    </row>
    <row r="89" spans="1:10" ht="25.5" customHeight="1">
      <c r="A89" s="317"/>
      <c r="B89" s="317"/>
      <c r="C89" s="317"/>
      <c r="D89" s="317"/>
      <c r="E89" s="317"/>
      <c r="F89" s="317"/>
      <c r="G89" s="317"/>
      <c r="H89" s="317"/>
      <c r="I89" s="317"/>
      <c r="J89" s="317"/>
    </row>
    <row r="90" spans="1:10" ht="17.25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</row>
    <row r="91" spans="1:10" ht="13.5" customHeight="1">
      <c r="A91" s="549" t="s">
        <v>69</v>
      </c>
      <c r="B91" s="549"/>
      <c r="C91" s="549"/>
      <c r="D91" s="549"/>
      <c r="E91" s="549"/>
      <c r="F91" s="549"/>
      <c r="G91" s="549"/>
      <c r="H91" s="549"/>
      <c r="I91" s="549"/>
      <c r="J91" s="549"/>
    </row>
    <row r="92" spans="1:10" ht="6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</row>
    <row r="93" spans="1:12" ht="12.75">
      <c r="A93" s="363" t="s">
        <v>24</v>
      </c>
      <c r="B93" s="472" t="s">
        <v>0</v>
      </c>
      <c r="C93" s="473"/>
      <c r="D93" s="474"/>
      <c r="E93" s="388" t="s">
        <v>179</v>
      </c>
      <c r="F93" s="554" t="s">
        <v>16</v>
      </c>
      <c r="G93" s="594"/>
      <c r="H93" s="594"/>
      <c r="I93" s="555"/>
      <c r="J93" s="388" t="s">
        <v>61</v>
      </c>
      <c r="K93" s="197" t="s">
        <v>25</v>
      </c>
      <c r="L93" s="197"/>
    </row>
    <row r="94" spans="1:12" ht="11.25" customHeight="1">
      <c r="A94" s="553"/>
      <c r="B94" s="475"/>
      <c r="C94" s="476"/>
      <c r="D94" s="477"/>
      <c r="E94" s="389"/>
      <c r="F94" s="554" t="s">
        <v>70</v>
      </c>
      <c r="G94" s="555"/>
      <c r="H94" s="554" t="s">
        <v>71</v>
      </c>
      <c r="I94" s="555"/>
      <c r="J94" s="389"/>
      <c r="K94" s="546" t="s">
        <v>130</v>
      </c>
      <c r="L94" s="546" t="s">
        <v>131</v>
      </c>
    </row>
    <row r="95" spans="1:12" ht="14.25" customHeight="1">
      <c r="A95" s="364"/>
      <c r="B95" s="478"/>
      <c r="C95" s="479"/>
      <c r="D95" s="480"/>
      <c r="E95" s="366"/>
      <c r="F95" s="91" t="s">
        <v>53</v>
      </c>
      <c r="G95" s="92" t="s">
        <v>54</v>
      </c>
      <c r="H95" s="91" t="s">
        <v>53</v>
      </c>
      <c r="I95" s="92" t="s">
        <v>54</v>
      </c>
      <c r="J95" s="366"/>
      <c r="K95" s="547"/>
      <c r="L95" s="547"/>
    </row>
    <row r="96" spans="1:12" ht="15" customHeight="1">
      <c r="A96" s="29" t="s">
        <v>1</v>
      </c>
      <c r="B96" s="442" t="s">
        <v>3</v>
      </c>
      <c r="C96" s="414"/>
      <c r="D96" s="443"/>
      <c r="E96" s="83">
        <v>516004</v>
      </c>
      <c r="F96" s="84"/>
      <c r="G96" s="85"/>
      <c r="H96" s="86"/>
      <c r="I96" s="86"/>
      <c r="J96" s="83">
        <f aca="true" t="shared" si="0" ref="J96:J104">E96-F96-G96+H96+I96</f>
        <v>516004</v>
      </c>
      <c r="K96" s="198">
        <f>J96-L96</f>
        <v>53004</v>
      </c>
      <c r="L96" s="198">
        <v>463000</v>
      </c>
    </row>
    <row r="97" spans="1:12" ht="15" customHeight="1">
      <c r="A97" s="65">
        <v>600</v>
      </c>
      <c r="B97" s="442" t="s">
        <v>7</v>
      </c>
      <c r="C97" s="414"/>
      <c r="D97" s="443"/>
      <c r="E97" s="83">
        <v>200000</v>
      </c>
      <c r="F97" s="84"/>
      <c r="G97" s="84"/>
      <c r="H97" s="83"/>
      <c r="I97" s="83"/>
      <c r="J97" s="83">
        <f>E97-F97-G97+H97+I97</f>
        <v>200000</v>
      </c>
      <c r="K97" s="198">
        <f aca="true" t="shared" si="1" ref="K97:K112">J97-L97</f>
        <v>0</v>
      </c>
      <c r="L97" s="198">
        <v>200000</v>
      </c>
    </row>
    <row r="98" spans="1:12" ht="15" customHeight="1">
      <c r="A98" s="42">
        <v>700</v>
      </c>
      <c r="B98" s="442" t="s">
        <v>72</v>
      </c>
      <c r="C98" s="414"/>
      <c r="D98" s="443"/>
      <c r="E98" s="83">
        <v>69033093</v>
      </c>
      <c r="F98" s="84">
        <f>G11</f>
        <v>628527</v>
      </c>
      <c r="G98" s="84">
        <f>H22</f>
        <v>0</v>
      </c>
      <c r="H98" s="83">
        <f>I11</f>
        <v>450000</v>
      </c>
      <c r="I98" s="83"/>
      <c r="J98" s="83">
        <f t="shared" si="0"/>
        <v>68854566</v>
      </c>
      <c r="K98" s="198">
        <f t="shared" si="1"/>
        <v>68167366</v>
      </c>
      <c r="L98" s="198">
        <v>687200</v>
      </c>
    </row>
    <row r="99" spans="1:12" ht="15" customHeight="1">
      <c r="A99" s="65">
        <v>710</v>
      </c>
      <c r="B99" s="442" t="s">
        <v>15</v>
      </c>
      <c r="C99" s="414"/>
      <c r="D99" s="443"/>
      <c r="E99" s="83">
        <v>13500</v>
      </c>
      <c r="F99" s="84"/>
      <c r="G99" s="84"/>
      <c r="H99" s="83"/>
      <c r="I99" s="83"/>
      <c r="J99" s="83">
        <f>E99-F99-G99+H99+I99</f>
        <v>13500</v>
      </c>
      <c r="K99" s="198">
        <f t="shared" si="1"/>
        <v>13500</v>
      </c>
      <c r="L99" s="197"/>
    </row>
    <row r="100" spans="1:12" ht="15" customHeight="1">
      <c r="A100" s="42">
        <v>720</v>
      </c>
      <c r="B100" s="442" t="s">
        <v>34</v>
      </c>
      <c r="C100" s="414"/>
      <c r="D100" s="443"/>
      <c r="E100" s="83">
        <v>2207284</v>
      </c>
      <c r="F100" s="84"/>
      <c r="G100" s="84"/>
      <c r="H100" s="83"/>
      <c r="I100" s="83"/>
      <c r="J100" s="83">
        <f t="shared" si="0"/>
        <v>2207284</v>
      </c>
      <c r="K100" s="198">
        <f t="shared" si="1"/>
        <v>185778</v>
      </c>
      <c r="L100" s="198">
        <v>2021506</v>
      </c>
    </row>
    <row r="101" spans="1:12" ht="15" customHeight="1">
      <c r="A101" s="41">
        <v>750</v>
      </c>
      <c r="B101" s="442" t="s">
        <v>30</v>
      </c>
      <c r="C101" s="414"/>
      <c r="D101" s="443"/>
      <c r="E101" s="81">
        <v>339752</v>
      </c>
      <c r="F101" s="82">
        <f>G17</f>
        <v>225</v>
      </c>
      <c r="G101" s="82"/>
      <c r="H101" s="81">
        <f>I17</f>
        <v>49230</v>
      </c>
      <c r="I101" s="81"/>
      <c r="J101" s="83">
        <f t="shared" si="0"/>
        <v>388757</v>
      </c>
      <c r="K101" s="198">
        <f t="shared" si="1"/>
        <v>388757</v>
      </c>
      <c r="L101" s="197"/>
    </row>
    <row r="102" spans="1:12" ht="53.25" customHeight="1">
      <c r="A102" s="41">
        <v>751</v>
      </c>
      <c r="B102" s="589" t="s">
        <v>23</v>
      </c>
      <c r="C102" s="590"/>
      <c r="D102" s="591"/>
      <c r="E102" s="87">
        <v>147970</v>
      </c>
      <c r="F102" s="88"/>
      <c r="G102" s="89"/>
      <c r="H102" s="90"/>
      <c r="I102" s="81"/>
      <c r="J102" s="83">
        <f t="shared" si="0"/>
        <v>147970</v>
      </c>
      <c r="K102" s="198">
        <f t="shared" si="1"/>
        <v>147970</v>
      </c>
      <c r="L102" s="197"/>
    </row>
    <row r="103" spans="1:12" ht="27.75" customHeight="1">
      <c r="A103" s="62">
        <v>754</v>
      </c>
      <c r="B103" s="562" t="s">
        <v>26</v>
      </c>
      <c r="C103" s="563"/>
      <c r="D103" s="564"/>
      <c r="E103" s="81">
        <v>111000</v>
      </c>
      <c r="F103" s="82"/>
      <c r="G103" s="82"/>
      <c r="H103" s="81"/>
      <c r="I103" s="81"/>
      <c r="J103" s="81">
        <f t="shared" si="0"/>
        <v>111000</v>
      </c>
      <c r="K103" s="198">
        <f t="shared" si="1"/>
        <v>75000</v>
      </c>
      <c r="L103" s="197">
        <v>36000</v>
      </c>
    </row>
    <row r="104" spans="1:12" ht="54.75" customHeight="1">
      <c r="A104" s="62">
        <v>756</v>
      </c>
      <c r="B104" s="562" t="s">
        <v>79</v>
      </c>
      <c r="C104" s="563"/>
      <c r="D104" s="564"/>
      <c r="E104" s="81">
        <v>74003757</v>
      </c>
      <c r="F104" s="82">
        <f>G22</f>
        <v>928020</v>
      </c>
      <c r="G104" s="82"/>
      <c r="H104" s="81">
        <f>I22</f>
        <v>800000</v>
      </c>
      <c r="I104" s="81"/>
      <c r="J104" s="81">
        <f t="shared" si="0"/>
        <v>73875737</v>
      </c>
      <c r="K104" s="198">
        <f t="shared" si="1"/>
        <v>73875737</v>
      </c>
      <c r="L104" s="197"/>
    </row>
    <row r="105" spans="1:12" ht="15.75" customHeight="1">
      <c r="A105" s="42">
        <v>758</v>
      </c>
      <c r="B105" s="562" t="s">
        <v>9</v>
      </c>
      <c r="C105" s="563"/>
      <c r="D105" s="564"/>
      <c r="E105" s="83">
        <v>26009614</v>
      </c>
      <c r="F105" s="84"/>
      <c r="G105" s="85"/>
      <c r="H105" s="83">
        <f>I39</f>
        <v>280620</v>
      </c>
      <c r="I105" s="83"/>
      <c r="J105" s="83">
        <f aca="true" t="shared" si="2" ref="J105:J111">E105-F105-G105+H105+I105</f>
        <v>26290234</v>
      </c>
      <c r="K105" s="198">
        <f t="shared" si="1"/>
        <v>26290234</v>
      </c>
      <c r="L105" s="197"/>
    </row>
    <row r="106" spans="1:12" ht="15" customHeight="1">
      <c r="A106" s="42">
        <v>801</v>
      </c>
      <c r="B106" s="562" t="s">
        <v>10</v>
      </c>
      <c r="C106" s="563"/>
      <c r="D106" s="564"/>
      <c r="E106" s="83">
        <v>5812962</v>
      </c>
      <c r="F106" s="84">
        <f>G42</f>
        <v>103000</v>
      </c>
      <c r="G106" s="84"/>
      <c r="H106" s="83">
        <f>I42</f>
        <v>43000</v>
      </c>
      <c r="I106" s="83"/>
      <c r="J106" s="83">
        <f t="shared" si="2"/>
        <v>5752962</v>
      </c>
      <c r="K106" s="198">
        <f t="shared" si="1"/>
        <v>5752962</v>
      </c>
      <c r="L106" s="197"/>
    </row>
    <row r="107" spans="1:12" ht="15" customHeight="1">
      <c r="A107" s="42">
        <v>852</v>
      </c>
      <c r="B107" s="562" t="s">
        <v>12</v>
      </c>
      <c r="C107" s="563"/>
      <c r="D107" s="564"/>
      <c r="E107" s="83">
        <v>3330278</v>
      </c>
      <c r="F107" s="84">
        <f>G56</f>
        <v>16360</v>
      </c>
      <c r="G107" s="85"/>
      <c r="H107" s="86">
        <f>I56</f>
        <v>21026</v>
      </c>
      <c r="I107" s="86"/>
      <c r="J107" s="83">
        <f t="shared" si="2"/>
        <v>3334944</v>
      </c>
      <c r="K107" s="198">
        <f t="shared" si="1"/>
        <v>3334944</v>
      </c>
      <c r="L107" s="197"/>
    </row>
    <row r="108" spans="1:12" ht="33" customHeight="1">
      <c r="A108" s="65">
        <v>853</v>
      </c>
      <c r="B108" s="562" t="s">
        <v>91</v>
      </c>
      <c r="C108" s="563"/>
      <c r="D108" s="564"/>
      <c r="E108" s="83">
        <v>144255</v>
      </c>
      <c r="F108" s="84"/>
      <c r="G108" s="84"/>
      <c r="H108" s="83">
        <f>I68</f>
        <v>672</v>
      </c>
      <c r="I108" s="83"/>
      <c r="J108" s="83">
        <f t="shared" si="2"/>
        <v>144927</v>
      </c>
      <c r="K108" s="198">
        <f t="shared" si="1"/>
        <v>144927</v>
      </c>
      <c r="L108" s="197"/>
    </row>
    <row r="109" spans="1:12" ht="24.75" customHeight="1">
      <c r="A109" s="64">
        <v>854</v>
      </c>
      <c r="B109" s="562" t="s">
        <v>13</v>
      </c>
      <c r="C109" s="563"/>
      <c r="D109" s="564"/>
      <c r="E109" s="83">
        <v>126653</v>
      </c>
      <c r="F109" s="84">
        <f>G75</f>
        <v>102</v>
      </c>
      <c r="G109" s="84"/>
      <c r="H109" s="83">
        <f>I75</f>
        <v>6665</v>
      </c>
      <c r="I109" s="83"/>
      <c r="J109" s="83">
        <f t="shared" si="2"/>
        <v>133216</v>
      </c>
      <c r="K109" s="198">
        <f t="shared" si="1"/>
        <v>133216</v>
      </c>
      <c r="L109" s="197"/>
    </row>
    <row r="110" spans="1:12" ht="25.5" customHeight="1">
      <c r="A110" s="42">
        <v>900</v>
      </c>
      <c r="B110" s="556" t="s">
        <v>14</v>
      </c>
      <c r="C110" s="557"/>
      <c r="D110" s="558"/>
      <c r="E110" s="83">
        <v>70751</v>
      </c>
      <c r="F110" s="84"/>
      <c r="G110" s="84"/>
      <c r="H110" s="83"/>
      <c r="I110" s="83"/>
      <c r="J110" s="83">
        <f t="shared" si="2"/>
        <v>70751</v>
      </c>
      <c r="K110" s="198">
        <f t="shared" si="1"/>
        <v>70751</v>
      </c>
      <c r="L110" s="197"/>
    </row>
    <row r="111" spans="1:12" ht="15" customHeight="1">
      <c r="A111" s="41">
        <v>926</v>
      </c>
      <c r="B111" s="577" t="s">
        <v>118</v>
      </c>
      <c r="C111" s="578"/>
      <c r="D111" s="579"/>
      <c r="E111" s="81">
        <v>134110</v>
      </c>
      <c r="F111" s="82"/>
      <c r="G111" s="82"/>
      <c r="H111" s="81">
        <f>I79</f>
        <v>20250</v>
      </c>
      <c r="I111" s="81"/>
      <c r="J111" s="83">
        <f t="shared" si="2"/>
        <v>154360</v>
      </c>
      <c r="K111" s="198">
        <f t="shared" si="1"/>
        <v>154360</v>
      </c>
      <c r="L111" s="197"/>
    </row>
    <row r="112" spans="1:14" ht="22.5" customHeight="1">
      <c r="A112" s="171" t="s">
        <v>4</v>
      </c>
      <c r="B112" s="583" t="s">
        <v>73</v>
      </c>
      <c r="C112" s="584"/>
      <c r="D112" s="585"/>
      <c r="E112" s="172">
        <f>SUM(E96:E104,E105:E111)</f>
        <v>182200983</v>
      </c>
      <c r="F112" s="172">
        <f>SUM(F96:F111)</f>
        <v>1676234</v>
      </c>
      <c r="G112" s="172">
        <f>SUM(G96:G104,G105:G111)</f>
        <v>0</v>
      </c>
      <c r="H112" s="172">
        <f>SUM(H96:H104,H105:H111)</f>
        <v>1671463</v>
      </c>
      <c r="I112" s="172">
        <f>SUM(I96:I104,I105:I111)</f>
        <v>0</v>
      </c>
      <c r="J112" s="199">
        <f>SUM(J96:J104,J105:J111)</f>
        <v>182196212</v>
      </c>
      <c r="K112" s="199">
        <f t="shared" si="1"/>
        <v>178788506</v>
      </c>
      <c r="L112" s="199">
        <f>SUM(L96:L111)</f>
        <v>3407706</v>
      </c>
      <c r="N112" s="1"/>
    </row>
    <row r="113" spans="1:10" ht="13.5" customHeight="1">
      <c r="A113" s="30"/>
      <c r="B113" s="30"/>
      <c r="C113" s="30"/>
      <c r="D113" s="30"/>
      <c r="E113" s="31"/>
      <c r="F113" s="31">
        <f>G83-F112</f>
        <v>0</v>
      </c>
      <c r="G113" s="31"/>
      <c r="H113" s="31">
        <f>H112-I83</f>
        <v>0</v>
      </c>
      <c r="I113" s="31">
        <f>J83-I112</f>
        <v>0</v>
      </c>
      <c r="J113" s="24"/>
    </row>
    <row r="114" spans="1:10" ht="4.5" customHeight="1">
      <c r="A114" s="30"/>
      <c r="B114" s="30"/>
      <c r="C114" s="30"/>
      <c r="D114" s="30"/>
      <c r="E114" s="31"/>
      <c r="F114" s="31"/>
      <c r="G114" s="31"/>
      <c r="H114" s="31"/>
      <c r="I114" s="31"/>
      <c r="J114" s="24"/>
    </row>
    <row r="115" spans="1:10" ht="4.5" customHeight="1">
      <c r="A115" s="30"/>
      <c r="B115" s="30"/>
      <c r="C115" s="30"/>
      <c r="D115" s="30"/>
      <c r="E115" s="31"/>
      <c r="F115" s="31"/>
      <c r="G115" s="31"/>
      <c r="H115" s="31"/>
      <c r="I115" s="31"/>
      <c r="J115" s="24"/>
    </row>
    <row r="116" spans="1:10" ht="9.75" customHeight="1">
      <c r="A116" s="30"/>
      <c r="B116" s="30"/>
      <c r="C116" s="30"/>
      <c r="D116" s="30"/>
      <c r="E116" s="31"/>
      <c r="F116" s="31"/>
      <c r="G116" s="31"/>
      <c r="H116" s="31"/>
      <c r="I116" s="31"/>
      <c r="J116" s="24"/>
    </row>
    <row r="117" spans="1:10" ht="13.5" customHeight="1">
      <c r="A117" s="30"/>
      <c r="B117" s="30"/>
      <c r="C117" s="30"/>
      <c r="D117" s="30"/>
      <c r="E117" s="31"/>
      <c r="F117" s="31"/>
      <c r="G117" s="31"/>
      <c r="H117" s="31"/>
      <c r="I117" s="31"/>
      <c r="J117" s="24"/>
    </row>
    <row r="118" spans="1:10" ht="7.5" customHeight="1">
      <c r="A118" s="30"/>
      <c r="B118" s="30"/>
      <c r="C118" s="30"/>
      <c r="D118" s="30"/>
      <c r="E118" s="31"/>
      <c r="F118" s="31"/>
      <c r="G118" s="31"/>
      <c r="H118" s="31"/>
      <c r="I118" s="31"/>
      <c r="J118" s="24"/>
    </row>
    <row r="119" spans="1:10" ht="15.75" customHeight="1">
      <c r="A119" s="565" t="s">
        <v>74</v>
      </c>
      <c r="B119" s="566"/>
      <c r="C119" s="566"/>
      <c r="D119" s="566"/>
      <c r="E119" s="566"/>
      <c r="F119" s="566"/>
      <c r="G119" s="566"/>
      <c r="H119" s="566"/>
      <c r="I119" s="567"/>
      <c r="J119" s="189">
        <f>SUM(J120:J124)</f>
        <v>8872615</v>
      </c>
    </row>
    <row r="120" spans="1:10" ht="16.5" customHeight="1">
      <c r="A120" s="559" t="s">
        <v>84</v>
      </c>
      <c r="B120" s="560"/>
      <c r="C120" s="560"/>
      <c r="D120" s="560"/>
      <c r="E120" s="560"/>
      <c r="F120" s="560"/>
      <c r="G120" s="560"/>
      <c r="H120" s="560"/>
      <c r="I120" s="561"/>
      <c r="J120" s="190">
        <v>3190901</v>
      </c>
    </row>
    <row r="121" spans="1:10" ht="16.5" customHeight="1">
      <c r="A121" s="568" t="s">
        <v>85</v>
      </c>
      <c r="B121" s="569"/>
      <c r="C121" s="569"/>
      <c r="D121" s="569"/>
      <c r="E121" s="569"/>
      <c r="F121" s="569"/>
      <c r="G121" s="569"/>
      <c r="H121" s="569"/>
      <c r="I121" s="570"/>
      <c r="J121" s="191">
        <v>2622324</v>
      </c>
    </row>
    <row r="122" spans="1:10" ht="16.5" customHeight="1">
      <c r="A122" s="568" t="s">
        <v>139</v>
      </c>
      <c r="B122" s="569"/>
      <c r="C122" s="569"/>
      <c r="D122" s="569"/>
      <c r="E122" s="569"/>
      <c r="F122" s="569"/>
      <c r="G122" s="569"/>
      <c r="H122" s="569"/>
      <c r="I122" s="570"/>
      <c r="J122" s="191">
        <v>36598</v>
      </c>
    </row>
    <row r="123" spans="1:10" ht="17.25" customHeight="1">
      <c r="A123" s="568" t="s">
        <v>161</v>
      </c>
      <c r="B123" s="569"/>
      <c r="C123" s="569"/>
      <c r="D123" s="569"/>
      <c r="E123" s="569"/>
      <c r="F123" s="569"/>
      <c r="G123" s="569"/>
      <c r="H123" s="569"/>
      <c r="I123" s="570"/>
      <c r="J123" s="191">
        <v>2682424</v>
      </c>
    </row>
    <row r="124" spans="1:10" ht="17.25" customHeight="1">
      <c r="A124" s="586" t="s">
        <v>110</v>
      </c>
      <c r="B124" s="587"/>
      <c r="C124" s="587"/>
      <c r="D124" s="587"/>
      <c r="E124" s="587"/>
      <c r="F124" s="587"/>
      <c r="G124" s="587"/>
      <c r="H124" s="587"/>
      <c r="I124" s="588"/>
      <c r="J124" s="192">
        <v>340368</v>
      </c>
    </row>
    <row r="125" spans="1:10" ht="23.25" customHeight="1">
      <c r="A125" s="77" t="s">
        <v>75</v>
      </c>
      <c r="B125" s="78"/>
      <c r="C125" s="78"/>
      <c r="D125" s="78"/>
      <c r="E125" s="78"/>
      <c r="F125" s="78"/>
      <c r="G125" s="78"/>
      <c r="H125" s="78"/>
      <c r="I125" s="79"/>
      <c r="J125" s="189">
        <v>410000</v>
      </c>
    </row>
    <row r="126" spans="1:10" ht="15" customHeight="1">
      <c r="A126" s="80">
        <v>931</v>
      </c>
      <c r="B126" s="580" t="s">
        <v>86</v>
      </c>
      <c r="C126" s="581"/>
      <c r="D126" s="581"/>
      <c r="E126" s="581"/>
      <c r="F126" s="581"/>
      <c r="G126" s="581"/>
      <c r="H126" s="581"/>
      <c r="I126" s="582"/>
      <c r="J126" s="193"/>
    </row>
    <row r="127" spans="1:10" ht="18.75" customHeight="1">
      <c r="A127" s="80">
        <v>952</v>
      </c>
      <c r="B127" s="580" t="s">
        <v>93</v>
      </c>
      <c r="C127" s="592"/>
      <c r="D127" s="592"/>
      <c r="E127" s="592"/>
      <c r="F127" s="592"/>
      <c r="G127" s="592"/>
      <c r="H127" s="592"/>
      <c r="I127" s="593"/>
      <c r="J127" s="193"/>
    </row>
    <row r="128" spans="1:10" ht="50.25" customHeight="1">
      <c r="A128" s="80">
        <v>950</v>
      </c>
      <c r="B128" s="580" t="s">
        <v>83</v>
      </c>
      <c r="C128" s="581"/>
      <c r="D128" s="581"/>
      <c r="E128" s="581"/>
      <c r="F128" s="581"/>
      <c r="G128" s="581"/>
      <c r="H128" s="581"/>
      <c r="I128" s="582"/>
      <c r="J128" s="193">
        <v>747473</v>
      </c>
    </row>
    <row r="129" spans="1:10" ht="15" customHeight="1">
      <c r="A129" s="36" t="s">
        <v>5</v>
      </c>
      <c r="B129" s="574" t="s">
        <v>76</v>
      </c>
      <c r="C129" s="575"/>
      <c r="D129" s="575"/>
      <c r="E129" s="575"/>
      <c r="F129" s="575"/>
      <c r="G129" s="575"/>
      <c r="H129" s="575"/>
      <c r="I129" s="576"/>
      <c r="J129" s="194">
        <f>SUM(J126:J128)</f>
        <v>747473</v>
      </c>
    </row>
    <row r="130" spans="1:10" ht="18" customHeight="1">
      <c r="A130" s="37" t="s">
        <v>78</v>
      </c>
      <c r="B130" s="571" t="s">
        <v>77</v>
      </c>
      <c r="C130" s="572"/>
      <c r="D130" s="572"/>
      <c r="E130" s="572"/>
      <c r="F130" s="572"/>
      <c r="G130" s="572"/>
      <c r="H130" s="572"/>
      <c r="I130" s="573"/>
      <c r="J130" s="195">
        <f>J129+J112</f>
        <v>182943685</v>
      </c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ht="12.75">
      <c r="J134" s="1"/>
    </row>
  </sheetData>
  <sheetProtection/>
  <mergeCells count="114">
    <mergeCell ref="D77:F77"/>
    <mergeCell ref="D78:F78"/>
    <mergeCell ref="D64:F64"/>
    <mergeCell ref="D65:F65"/>
    <mergeCell ref="D66:F66"/>
    <mergeCell ref="D67:F67"/>
    <mergeCell ref="D75:F75"/>
    <mergeCell ref="D76:F76"/>
    <mergeCell ref="A7:J7"/>
    <mergeCell ref="I9:J9"/>
    <mergeCell ref="A9:C9"/>
    <mergeCell ref="D9:F10"/>
    <mergeCell ref="G9:H9"/>
    <mergeCell ref="D42:F42"/>
    <mergeCell ref="D38:F38"/>
    <mergeCell ref="D31:F31"/>
    <mergeCell ref="D32:F32"/>
    <mergeCell ref="G29:H29"/>
    <mergeCell ref="B127:I127"/>
    <mergeCell ref="D45:F45"/>
    <mergeCell ref="D46:F46"/>
    <mergeCell ref="B100:D100"/>
    <mergeCell ref="B126:I126"/>
    <mergeCell ref="F93:I93"/>
    <mergeCell ref="D80:F80"/>
    <mergeCell ref="B106:D106"/>
    <mergeCell ref="B108:D108"/>
    <mergeCell ref="D50:F50"/>
    <mergeCell ref="B109:D109"/>
    <mergeCell ref="D34:F34"/>
    <mergeCell ref="D70:F70"/>
    <mergeCell ref="D49:F49"/>
    <mergeCell ref="B103:D103"/>
    <mergeCell ref="B99:D99"/>
    <mergeCell ref="B102:D102"/>
    <mergeCell ref="D81:F81"/>
    <mergeCell ref="D82:F82"/>
    <mergeCell ref="B101:D101"/>
    <mergeCell ref="A123:I123"/>
    <mergeCell ref="B130:I130"/>
    <mergeCell ref="B129:I129"/>
    <mergeCell ref="B111:D111"/>
    <mergeCell ref="B128:I128"/>
    <mergeCell ref="B112:D112"/>
    <mergeCell ref="A124:I124"/>
    <mergeCell ref="A122:I122"/>
    <mergeCell ref="A121:I121"/>
    <mergeCell ref="B110:D110"/>
    <mergeCell ref="B98:D98"/>
    <mergeCell ref="F94:G94"/>
    <mergeCell ref="B96:D96"/>
    <mergeCell ref="A120:I120"/>
    <mergeCell ref="B97:D97"/>
    <mergeCell ref="B105:D105"/>
    <mergeCell ref="B104:D104"/>
    <mergeCell ref="A119:I119"/>
    <mergeCell ref="B107:D107"/>
    <mergeCell ref="L94:L95"/>
    <mergeCell ref="A91:J91"/>
    <mergeCell ref="J93:J95"/>
    <mergeCell ref="A83:F83"/>
    <mergeCell ref="A93:A95"/>
    <mergeCell ref="H94:I94"/>
    <mergeCell ref="E93:E95"/>
    <mergeCell ref="B93:D95"/>
    <mergeCell ref="D79:F79"/>
    <mergeCell ref="D68:F68"/>
    <mergeCell ref="D69:F69"/>
    <mergeCell ref="D57:F57"/>
    <mergeCell ref="D58:F58"/>
    <mergeCell ref="K94:K95"/>
    <mergeCell ref="D60:F60"/>
    <mergeCell ref="D61:F61"/>
    <mergeCell ref="D62:F62"/>
    <mergeCell ref="D63:F63"/>
    <mergeCell ref="D17:F17"/>
    <mergeCell ref="D18:F18"/>
    <mergeCell ref="D21:F21"/>
    <mergeCell ref="D22:F22"/>
    <mergeCell ref="D43:F43"/>
    <mergeCell ref="D47:F47"/>
    <mergeCell ref="D37:F37"/>
    <mergeCell ref="D36:F36"/>
    <mergeCell ref="D39:F39"/>
    <mergeCell ref="D40:F40"/>
    <mergeCell ref="D11:F11"/>
    <mergeCell ref="D12:F12"/>
    <mergeCell ref="D13:F13"/>
    <mergeCell ref="D14:F14"/>
    <mergeCell ref="D15:F15"/>
    <mergeCell ref="D29:F30"/>
    <mergeCell ref="D16:F16"/>
    <mergeCell ref="D19:F19"/>
    <mergeCell ref="D20:F20"/>
    <mergeCell ref="D23:F23"/>
    <mergeCell ref="D25:F25"/>
    <mergeCell ref="D44:F44"/>
    <mergeCell ref="D56:F56"/>
    <mergeCell ref="D24:F24"/>
    <mergeCell ref="D26:F26"/>
    <mergeCell ref="D35:F35"/>
    <mergeCell ref="D33:F33"/>
    <mergeCell ref="D48:F48"/>
    <mergeCell ref="D51:F51"/>
    <mergeCell ref="D52:F52"/>
    <mergeCell ref="D59:F59"/>
    <mergeCell ref="I29:J29"/>
    <mergeCell ref="A54:C54"/>
    <mergeCell ref="D54:F55"/>
    <mergeCell ref="G54:H54"/>
    <mergeCell ref="I54:J54"/>
    <mergeCell ref="A29:C29"/>
    <mergeCell ref="D41:F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2014-12-19T12:52:10Z</cp:lastPrinted>
  <dcterms:created xsi:type="dcterms:W3CDTF">2004-08-03T08:26:30Z</dcterms:created>
  <dcterms:modified xsi:type="dcterms:W3CDTF">2015-01-07T10:21:54Z</dcterms:modified>
  <cp:category/>
  <cp:version/>
  <cp:contentType/>
  <cp:contentStatus/>
</cp:coreProperties>
</file>