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10650" tabRatio="599" activeTab="0"/>
  </bookViews>
  <sheets>
    <sheet name="Wydatki" sheetId="1" r:id="rId1"/>
    <sheet name="Dochody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<sst xmlns="http://schemas.openxmlformats.org/spreadsheetml/2006/main" count="441" uniqueCount="264">
  <si>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</si>
  <si>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</si>
  <si>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</si>
  <si>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</si>
  <si>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</si>
  <si>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</si>
  <si>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</si>
  <si>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</si>
  <si>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</si>
  <si>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</si>
  <si>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</si>
  <si>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</si>
  <si>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</si>
  <si>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</si>
  <si>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</si>
  <si>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</si>
  <si>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</si>
  <si>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</si>
  <si>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</si>
  <si>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</si>
  <si>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</si>
  <si>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</si>
  <si>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</si>
  <si>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</si>
  <si>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</si>
  <si>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</si>
  <si>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</si>
  <si>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</si>
  <si>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</si>
  <si>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</si>
  <si>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</si>
  <si>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</si>
  <si>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</si>
  <si>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</si>
  <si>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</si>
  <si>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</si>
  <si>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</si>
  <si>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</si>
  <si>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</si>
  <si>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</si>
  <si>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</si>
  <si>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</si>
  <si>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</si>
  <si>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</si>
  <si>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</si>
  <si>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</si>
  <si>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</si>
  <si>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</si>
  <si>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</si>
  <si>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</si>
  <si>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</si>
  <si>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</si>
  <si>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</si>
  <si>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</si>
  <si>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</si>
  <si>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</si>
  <si>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</si>
  <si>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</si>
  <si>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</si>
  <si>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</si>
  <si>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</si>
  <si>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</si>
  <si>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</si>
  <si>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</si>
  <si>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</si>
  <si>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</si>
  <si>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</si>
  <si>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</si>
  <si>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</si>
  <si>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</si>
  <si>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</si>
  <si>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</si>
  <si>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</si>
  <si>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</si>
  <si>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</si>
  <si>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</si>
  <si>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</si>
  <si>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</si>
  <si>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</si>
  <si>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</si>
  <si>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</si>
  <si>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</si>
  <si>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</si>
  <si>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</si>
  <si>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</si>
  <si>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</si>
  <si>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</si>
  <si>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</si>
  <si>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Przetwórstwo przem</t>
  </si>
  <si>
    <t>Wynagrodz enia i składki od nich naliczane</t>
  </si>
  <si>
    <t>Pozostałe działania w zakresie polityki społecznej</t>
  </si>
  <si>
    <t>Kultura fizyczna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</si>
  <si>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</si>
  <si>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</si>
  <si>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</si>
  <si>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</si>
  <si>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</si>
  <si>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</si>
  <si>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</si>
  <si>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</si>
  <si>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</si>
  <si>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</si>
  <si>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</si>
  <si>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</si>
  <si>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</si>
  <si>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</si>
  <si>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</si>
  <si>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</si>
  <si>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</si>
  <si>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</si>
  <si>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</si>
  <si>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</si>
  <si>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 xml:space="preserve">GOSPODARKA MIESZKANIOWA </t>
  </si>
  <si>
    <t xml:space="preserve">Gospodarka gruntami i nieruchomościami 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</si>
  <si>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</si>
  <si>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</si>
  <si>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</si>
  <si>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</si>
  <si>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</si>
  <si>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</si>
  <si>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</si>
  <si>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 xml:space="preserve">2. Spłata rat kredytów w wysokości  650.000,-zł </t>
  </si>
  <si>
    <t>Bieżące</t>
  </si>
  <si>
    <t>Majątkowe</t>
  </si>
  <si>
    <t>Wydatki majątkowe</t>
  </si>
  <si>
    <t>Tabela  Nr 2</t>
  </si>
  <si>
    <t>OŚWIATA I WYCHOWANIE</t>
  </si>
  <si>
    <t>Szkoły podstawowe</t>
  </si>
  <si>
    <t>-Dotacje na realizację zadań finansowanych ze środków  UE (§ 2007,§ 2008  i § 6207)</t>
  </si>
  <si>
    <t>Dokonuje się zmian w planie WYDATKÓW  budżetu gminy na 2015 rok</t>
  </si>
  <si>
    <t>Dokonuje się zmian w planie DOCHODÓW budżetu gminy na 2015 rok</t>
  </si>
  <si>
    <t>Przychody z zaciągniętych pożyczek (WFOŚiGW)</t>
  </si>
  <si>
    <t>Wydatki inwestycyjne jednostek budżetowych</t>
  </si>
  <si>
    <t>01010</t>
  </si>
  <si>
    <t>Zakup materiałów i wyposażenia</t>
  </si>
  <si>
    <t>Składki na Fundusz Pracy</t>
  </si>
  <si>
    <t>Przychody z zaciągniętych pożyczek</t>
  </si>
  <si>
    <t>Przychody ze sprzedaży papierów wartościowych wyemitowanych przez Gminę</t>
  </si>
  <si>
    <t>Razem przychody (II + III+IV)</t>
  </si>
  <si>
    <t xml:space="preserve">1. Spłata rat pożyczek w wysokości   2.550.000,-zł </t>
  </si>
  <si>
    <t xml:space="preserve">3. Wykup papierów wartościowych wyemitowanych przez Gminę  w wysokości 3.000.000,-zł </t>
  </si>
  <si>
    <t>KULTURA FIZYCZNA</t>
  </si>
  <si>
    <t>Zadania w zakresie kultury fizycznej</t>
  </si>
  <si>
    <t>Zakup energii</t>
  </si>
  <si>
    <t>URZĘDY NACZELNYCH ORGANÓW WŁADZY PAŃSTWOWEJ, KONTROLI I OCHRONY PRAWA I SĄDOWNICTWA</t>
  </si>
  <si>
    <t>Wybory Prezydenta Rzeczypospolitej Polskiej</t>
  </si>
  <si>
    <t>Wydatki na realizację zadań  w drodze umów lub poroz  między jst</t>
  </si>
  <si>
    <t xml:space="preserve">Wydatki na realizację zadań  w drodze umów  i porozumień  między jednostkami samorządu terytorialnego </t>
  </si>
  <si>
    <t>Składki na ubezpieczenia społeczne</t>
  </si>
  <si>
    <t xml:space="preserve">Zakup usług pozostałych </t>
  </si>
  <si>
    <t>0970</t>
  </si>
  <si>
    <t xml:space="preserve">Wpływy z różnych dochodów </t>
  </si>
  <si>
    <t>ADMINISTRACJA PUBLICZNA</t>
  </si>
  <si>
    <t>0750</t>
  </si>
  <si>
    <t>Gospodarka odpadami</t>
  </si>
  <si>
    <t>Pozostała działalność</t>
  </si>
  <si>
    <t>POMOC SPOŁECZNA</t>
  </si>
  <si>
    <t xml:space="preserve">Wynagrodzenia osobowe pracowników </t>
  </si>
  <si>
    <t xml:space="preserve">ADMINISTRACJA PUBLICZNA </t>
  </si>
  <si>
    <t>Promocja jst</t>
  </si>
  <si>
    <t>0960</t>
  </si>
  <si>
    <t>Otrzymane spadki, zapisy i darowizny</t>
  </si>
  <si>
    <t>0690</t>
  </si>
  <si>
    <t>Wpływy z różnych opłat</t>
  </si>
  <si>
    <t>Zakup usług remontowych</t>
  </si>
  <si>
    <t>DOCHODY OD OSÓB PRAWNYCH, OSÓB FIZYCZNYCH I OD INNYCH JEDNOSTEK NIEPOSIADAJĄCYCH OSOBOWOŚCI PRAWNEJ ORAZ WYDATKI ZWIĄZANE Z ICH POBOREM</t>
  </si>
  <si>
    <t>Stołówki szkolne i  przedszkolne</t>
  </si>
  <si>
    <t>Świadczenia rodzinne,zaliczka z funduszu alimentacyjnego oraz składki na ubezpieczenia emerytalne  i rentowe z ubezpieczenia społecznego</t>
  </si>
  <si>
    <t xml:space="preserve">Ośrodki pomocy społecznej </t>
  </si>
  <si>
    <t xml:space="preserve">Wynagrodzenia bezosobowe </t>
  </si>
  <si>
    <t>ROLNICTWO I ŁOWIECTWO</t>
  </si>
  <si>
    <t xml:space="preserve">Infrastruktura wodociągowa i sanitacyjna wsi </t>
  </si>
  <si>
    <t>Środki na dofinansowanie własnych inwestycji  gmin pozyskane z innych źródeł -Społeczne Komitety</t>
  </si>
  <si>
    <t>Urzędy gmin</t>
  </si>
  <si>
    <t>Wpływy z podatku rolnego, podatku leśnego, podatku od czynności cywilnoprawnych , podatków i opłat lokalnych od osób prawnych i innych jednostek organizacyjnych</t>
  </si>
  <si>
    <t>0310</t>
  </si>
  <si>
    <t xml:space="preserve">Podatek od nieruchomości </t>
  </si>
  <si>
    <t>Wpływy z innych opłat stanowiących dochody j.s.t. na podstawie ustaw</t>
  </si>
  <si>
    <t>0490</t>
  </si>
  <si>
    <t>Oddziały przedszkolne w szkołach podstawowych</t>
  </si>
  <si>
    <t>Zasiłki i pomoc w naturze oraz składki na ubezpieczenie emerytalne i rentowe</t>
  </si>
  <si>
    <t>0920</t>
  </si>
  <si>
    <t xml:space="preserve">Pozostałe odsetki </t>
  </si>
  <si>
    <t>0830</t>
  </si>
  <si>
    <t>POZOSTAŁE ZADANIA W ZAKRESIE POLITYKI SPOŁECZNEJ</t>
  </si>
  <si>
    <t>Żłobki</t>
  </si>
  <si>
    <t>KULTURA I OCHRONA DZIEDZICTWA NARODOWEGO</t>
  </si>
  <si>
    <t>Dochody z najmu i dzierżawy składników majątkowych Skarbu Państwa lub j.s.t.</t>
  </si>
  <si>
    <t xml:space="preserve">Pozostałe zadania w zakresie polityki społecznej </t>
  </si>
  <si>
    <t>Różne wydatki na rzecz osób fizycznych</t>
  </si>
  <si>
    <t>Podatek od towarów i usług (VAT)</t>
  </si>
  <si>
    <t>Referenda ogólnokrajowe i konstytucyjne</t>
  </si>
  <si>
    <t>Wynagrodzenia bezosobowe</t>
  </si>
  <si>
    <t>Wydatki na zakupy inwestycyjne jednostek budżetowych</t>
  </si>
  <si>
    <t>Zakup usług pozostałych - Karta Dużych Rodzin</t>
  </si>
  <si>
    <t>Zakup usług pozostałych</t>
  </si>
  <si>
    <t>Oddziały w szkołach podstawowych</t>
  </si>
  <si>
    <t>Dotacja podmiotowa z budżetu dla niepublicznej jednostki systemu oświaty</t>
  </si>
  <si>
    <t>Przedszkola</t>
  </si>
  <si>
    <t>Inne formy wychowania przedszkolnego</t>
  </si>
  <si>
    <t>Zespoły obsługi ekonomiczno - administracyjnej szkół</t>
  </si>
  <si>
    <t xml:space="preserve">Składki na ubezpieczenia społeczne </t>
  </si>
  <si>
    <t>Opłaty za administrowanie i czynsz za budynki, lokale i pomieszczenia garażowe</t>
  </si>
  <si>
    <t>Opłaty na rzecz budżetów jednostek samorządów terytorialnych  (odpady komunalne)</t>
  </si>
  <si>
    <t>EDUKACYJNA OPIEKA WYCHOWAWCZA</t>
  </si>
  <si>
    <t>Pomoc materialna dla uczniów</t>
  </si>
  <si>
    <t>Stypendia dla uczniów</t>
  </si>
  <si>
    <t xml:space="preserve">ROLNICTWO I ŁOWIECTWO </t>
  </si>
  <si>
    <t>TRANSPORT I ŁĄCZNOŚĆ</t>
  </si>
  <si>
    <t>Drogi publiczne gminne</t>
  </si>
  <si>
    <t>Wydatki inwestycyjne jednostek budżetowych (WPF)</t>
  </si>
  <si>
    <t xml:space="preserve">GOSPODARKA KOMUNALNA I OCHRONA ŚRODOWISKA </t>
  </si>
  <si>
    <t xml:space="preserve">Oświetlenie ulic, placów i dróg </t>
  </si>
  <si>
    <t xml:space="preserve">Usługi opiekuńcze i specjalistyczne usługi opiekuńcze </t>
  </si>
  <si>
    <t xml:space="preserve">Szkolenia pracowników niebędących członkami korpusu służby cywilnej </t>
  </si>
  <si>
    <t>Szkoły podstawowe - projekt  pn. "Warsztaty chóralane z emisji głosu i interpretacji utworów szkolnego Chóru Animato połączonego z sesją nagraniową oraz udział w konkursie Myślenickiego Festiwalu Pieśni Chóralnej</t>
  </si>
  <si>
    <t>Gospodarka gruntami i nieruchomościami - projekt unijny pn. "Koncepcja zagospodarowania terenu dawnego KPGO Mysiadło"</t>
  </si>
  <si>
    <t>Dotacje celowe w ramach programów finansowanych z udziałem środków europejskich oraz środków, o których mowa w art. 5 ust. 1 pkt 3 oraz ust. 3pkt 5 i 6 ustawy, lub płatności w ramach budżetu środków europejskich</t>
  </si>
  <si>
    <t>GOSPODARKA MIESZKANIOWA</t>
  </si>
  <si>
    <t>Wpłaty środków finansowych z niewykorzystanych w terminie wydatków, które niewygasają z upływem roku budżetowego</t>
  </si>
  <si>
    <t>RÓŻNE ROZLICZENIA</t>
  </si>
  <si>
    <t>Różne rozliczenia finansowe</t>
  </si>
  <si>
    <t>0770</t>
  </si>
  <si>
    <t>Wpływy z tytułu odpłatnego nabycia prawa własności oraz prawa użytkowania wieczystego nieruchomości</t>
  </si>
  <si>
    <t>0320</t>
  </si>
  <si>
    <t>Podatek rolny</t>
  </si>
  <si>
    <t>Udziały gmin w podatkach stanowiących dochód budżetu państwa</t>
  </si>
  <si>
    <t>0020</t>
  </si>
  <si>
    <t>Podatek dochodowy od osób prawnych</t>
  </si>
  <si>
    <t>Wpływy z usług</t>
  </si>
  <si>
    <t>Świadczenia społeczne- zad. zlecone</t>
  </si>
  <si>
    <t>Składki na ubezpieczenia społeczne -zad. zlecone</t>
  </si>
  <si>
    <t>Domy i ośrodki kultury, świetlice i kluby</t>
  </si>
  <si>
    <t>2460</t>
  </si>
  <si>
    <t>Środki otrzymane od pozostałych jednostek zaliczanych do sektora finansów publicznych na realizację zadań bieżących</t>
  </si>
  <si>
    <t>GOSPODARKA KOMUNALNA I OCHRONAŚRODOWISKA</t>
  </si>
  <si>
    <t>Pozostała działalność - projekt pn. "Rozwój elektronicznej administracji w samorządach woj. mazowieckiego wspomagającej niwelowanie dwudzielności potencjału województwa"</t>
  </si>
  <si>
    <t>Dotacje celowe przekazane do samorządu województwa na inwestycje i zakupy inwestycyjne realizowane na podstawie porozumień między jst</t>
  </si>
  <si>
    <t>Wpływy z różnych rozliczeń - Powiatowy Urząd Pracy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</si>
  <si>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</si>
  <si>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</si>
  <si>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</si>
  <si>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 xml:space="preserve">OBSŁUGA DŁUGU PUBLICZNEGO </t>
  </si>
  <si>
    <t>Obsługa papierów wartościowych, kredytów i pożyczek jednostek samorządu terytorialnego</t>
  </si>
  <si>
    <t xml:space="preserve">Odsetki od samorządowych papierów wartościowych lub zaciągniętych przez jst  pożyczek i kredytów </t>
  </si>
  <si>
    <t>Wpływy z różnych dochodów - Krajowy Fundusz Szkoleniowy</t>
  </si>
  <si>
    <t>Wpływy z różnych dochodów - Powiatowy Urząd Pracy</t>
  </si>
  <si>
    <t>Środki na dofinansowanie własnych zadań bieżących gmin pozyskane z innych źródeł</t>
  </si>
  <si>
    <t xml:space="preserve">Pozostła działalność </t>
  </si>
  <si>
    <t>8510</t>
  </si>
  <si>
    <t xml:space="preserve">Wpływy z różnych rozliczeń  </t>
  </si>
  <si>
    <t>Gospodarka odpadami -"AS-y - Adepci Segregacji"</t>
  </si>
  <si>
    <t>Wpływy z innych lokalnych opłat pobieranych przez jst na podstawie odrębnych ustaw</t>
  </si>
  <si>
    <t>Gospodarka odpadami  "Obsługa administracyjna systemu gospodarowania odpadami komunalnymi"</t>
  </si>
  <si>
    <t>Plan na dzień  28.08.2015r.</t>
  </si>
  <si>
    <t>Dochody  28.08.2015r.</t>
  </si>
  <si>
    <t>Wydatki   28.08.2015r.</t>
  </si>
  <si>
    <t xml:space="preserve">Szkoły podstawowe </t>
  </si>
  <si>
    <t xml:space="preserve"> </t>
  </si>
  <si>
    <t>-Dotacje na realizację zadań bieżących   gmin z zakresu edukacyjnej opieki wychowawczej (§ 2040)</t>
  </si>
  <si>
    <t>do Uchwały  Nr  127/XII/2015</t>
  </si>
  <si>
    <t>z  dnia  11 września 2015r.</t>
  </si>
  <si>
    <t>do Uchwały Nr 127/XII/2015</t>
  </si>
  <si>
    <t>z dnia 11 września 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</si>
</sst>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b/>
      <sz val="9"/>
      <name val="Cambria"/>
      <family val="1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hair"/>
      <right>
        <color indexed="63"/>
      </right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 style="thin"/>
      <top style="hair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/>
      <right style="thin"/>
      <top/>
      <bottom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9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/>
    </xf>
    <xf numFmtId="3" fontId="31" fillId="33" borderId="11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top"/>
    </xf>
    <xf numFmtId="3" fontId="5" fillId="33" borderId="12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9" fillId="33" borderId="11" xfId="0" applyFont="1" applyFill="1" applyBorder="1" applyAlignment="1">
      <alignment horizontal="right" vertical="center" wrapText="1"/>
    </xf>
    <xf numFmtId="0" fontId="31" fillId="33" borderId="11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/>
    </xf>
    <xf numFmtId="3" fontId="9" fillId="35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33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5" fillId="0" borderId="13" xfId="0" applyFont="1" applyBorder="1" applyAlignment="1">
      <alignment horizontal="center" vertical="center"/>
    </xf>
    <xf numFmtId="3" fontId="5" fillId="39" borderId="13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9" fillId="38" borderId="13" xfId="0" applyNumberFormat="1" applyFont="1" applyFill="1" applyBorder="1" applyAlignment="1">
      <alignment horizontal="right" vertical="center"/>
    </xf>
    <xf numFmtId="0" fontId="9" fillId="38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0" borderId="13" xfId="0" applyNumberFormat="1" applyFont="1" applyFill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0" borderId="15" xfId="0" applyNumberFormat="1" applyFont="1" applyFill="1" applyBorder="1" applyAlignment="1">
      <alignment horizontal="right" vertical="center"/>
    </xf>
    <xf numFmtId="3" fontId="32" fillId="4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0" borderId="10" xfId="0" applyNumberFormat="1" applyFont="1" applyFill="1" applyBorder="1" applyAlignment="1">
      <alignment horizontal="right" vertical="center" wrapText="1"/>
    </xf>
    <xf numFmtId="0" fontId="32" fillId="40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0" fontId="32" fillId="40" borderId="17" xfId="0" applyFont="1" applyFill="1" applyBorder="1" applyAlignment="1">
      <alignment horizontal="center" vertical="center" wrapText="1"/>
    </xf>
    <xf numFmtId="0" fontId="32" fillId="40" borderId="13" xfId="0" applyFont="1" applyFill="1" applyBorder="1" applyAlignment="1">
      <alignment horizontal="center" vertical="center" wrapText="1"/>
    </xf>
    <xf numFmtId="3" fontId="7" fillId="41" borderId="21" xfId="0" applyNumberFormat="1" applyFont="1" applyFill="1" applyBorder="1" applyAlignment="1">
      <alignment horizontal="right" vertical="top" wrapText="1"/>
    </xf>
    <xf numFmtId="3" fontId="7" fillId="41" borderId="14" xfId="0" applyNumberFormat="1" applyFont="1" applyFill="1" applyBorder="1" applyAlignment="1">
      <alignment horizontal="right" vertical="top" wrapText="1"/>
    </xf>
    <xf numFmtId="3" fontId="7" fillId="41" borderId="22" xfId="0" applyNumberFormat="1" applyFont="1" applyFill="1" applyBorder="1" applyAlignment="1">
      <alignment horizontal="right" vertical="top" wrapText="1"/>
    </xf>
    <xf numFmtId="3" fontId="7" fillId="41" borderId="10" xfId="0" applyNumberFormat="1" applyFont="1" applyFill="1" applyBorder="1" applyAlignment="1">
      <alignment horizontal="right" vertical="top" wrapText="1"/>
    </xf>
    <xf numFmtId="3" fontId="7" fillId="33" borderId="14" xfId="0" applyNumberFormat="1" applyFont="1" applyFill="1" applyBorder="1" applyAlignment="1">
      <alignment horizontal="right" vertical="top" wrapText="1"/>
    </xf>
    <xf numFmtId="0" fontId="7" fillId="33" borderId="23" xfId="0" applyFont="1" applyFill="1" applyBorder="1" applyAlignment="1">
      <alignment horizontal="left" vertical="top"/>
    </xf>
    <xf numFmtId="3" fontId="7" fillId="33" borderId="21" xfId="0" applyNumberFormat="1" applyFont="1" applyFill="1" applyBorder="1" applyAlignment="1">
      <alignment horizontal="right" vertical="top" wrapText="1"/>
    </xf>
    <xf numFmtId="0" fontId="7" fillId="40" borderId="24" xfId="0" applyFont="1" applyFill="1" applyBorder="1" applyAlignment="1">
      <alignment horizontal="left" vertical="center"/>
    </xf>
    <xf numFmtId="0" fontId="7" fillId="40" borderId="25" xfId="0" applyFont="1" applyFill="1" applyBorder="1" applyAlignment="1">
      <alignment horizontal="left" vertical="center"/>
    </xf>
    <xf numFmtId="0" fontId="7" fillId="40" borderId="26" xfId="0" applyFont="1" applyFill="1" applyBorder="1" applyAlignment="1">
      <alignment horizontal="left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41" borderId="27" xfId="0" applyFont="1" applyFill="1" applyBorder="1" applyAlignment="1">
      <alignment horizontal="center" vertical="top"/>
    </xf>
    <xf numFmtId="0" fontId="7" fillId="33" borderId="28" xfId="0" applyFont="1" applyFill="1" applyBorder="1" applyAlignment="1">
      <alignment horizontal="center" vertical="top"/>
    </xf>
    <xf numFmtId="0" fontId="7" fillId="41" borderId="28" xfId="0" applyFont="1" applyFill="1" applyBorder="1" applyAlignment="1">
      <alignment horizontal="center" vertical="top"/>
    </xf>
    <xf numFmtId="0" fontId="7" fillId="41" borderId="28" xfId="0" applyFont="1" applyFill="1" applyBorder="1" applyAlignment="1">
      <alignment horizontal="center" vertical="top" wrapText="1"/>
    </xf>
    <xf numFmtId="0" fontId="7" fillId="41" borderId="28" xfId="0" applyFont="1" applyFill="1" applyBorder="1" applyAlignment="1">
      <alignment horizontal="center" vertical="center" wrapText="1"/>
    </xf>
    <xf numFmtId="0" fontId="7" fillId="41" borderId="29" xfId="0" applyFont="1" applyFill="1" applyBorder="1" applyAlignment="1">
      <alignment horizontal="center" vertical="center" wrapText="1"/>
    </xf>
    <xf numFmtId="0" fontId="7" fillId="41" borderId="3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2" fillId="0" borderId="26" xfId="0" applyFont="1" applyBorder="1" applyAlignment="1">
      <alignment horizontal="right" vertical="center"/>
    </xf>
    <xf numFmtId="3" fontId="32" fillId="0" borderId="24" xfId="0" applyNumberFormat="1" applyFont="1" applyBorder="1" applyAlignment="1">
      <alignment horizontal="right" vertical="center"/>
    </xf>
    <xf numFmtId="0" fontId="32" fillId="0" borderId="24" xfId="0" applyFont="1" applyBorder="1" applyAlignment="1">
      <alignment horizontal="right" vertical="center"/>
    </xf>
    <xf numFmtId="3" fontId="32" fillId="0" borderId="25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0" borderId="14" xfId="0" applyNumberFormat="1" applyFont="1" applyFill="1" applyBorder="1" applyAlignment="1">
      <alignment horizontal="right" vertical="center"/>
    </xf>
    <xf numFmtId="0" fontId="32" fillId="0" borderId="31" xfId="0" applyFont="1" applyBorder="1" applyAlignment="1">
      <alignment horizontal="right" vertical="center"/>
    </xf>
    <xf numFmtId="0" fontId="32" fillId="0" borderId="32" xfId="0" applyFont="1" applyBorder="1" applyAlignment="1">
      <alignment horizontal="right" vertical="center"/>
    </xf>
    <xf numFmtId="3" fontId="32" fillId="0" borderId="33" xfId="0" applyNumberFormat="1" applyFont="1" applyBorder="1" applyAlignment="1">
      <alignment horizontal="left"/>
    </xf>
    <xf numFmtId="3" fontId="32" fillId="0" borderId="32" xfId="0" applyNumberFormat="1" applyFont="1" applyBorder="1" applyAlignment="1">
      <alignment horizontal="right" vertical="center"/>
    </xf>
    <xf numFmtId="3" fontId="32" fillId="0" borderId="31" xfId="0" applyNumberFormat="1" applyFont="1" applyBorder="1" applyAlignment="1">
      <alignment horizontal="right" vertical="center"/>
    </xf>
    <xf numFmtId="3" fontId="32" fillId="0" borderId="33" xfId="0" applyNumberFormat="1" applyFont="1" applyBorder="1" applyAlignment="1">
      <alignment horizontal="left" vertical="center"/>
    </xf>
    <xf numFmtId="3" fontId="32" fillId="0" borderId="33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32" fillId="40" borderId="14" xfId="0" applyNumberFormat="1" applyFont="1" applyFill="1" applyBorder="1" applyAlignment="1">
      <alignment horizontal="right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3" fontId="32" fillId="0" borderId="32" xfId="0" applyNumberFormat="1" applyFont="1" applyBorder="1" applyAlignment="1">
      <alignment horizontal="left" vertical="center" wrapText="1"/>
    </xf>
    <xf numFmtId="3" fontId="32" fillId="0" borderId="33" xfId="0" applyNumberFormat="1" applyFont="1" applyBorder="1" applyAlignment="1">
      <alignment vertical="center"/>
    </xf>
    <xf numFmtId="3" fontId="32" fillId="0" borderId="31" xfId="0" applyNumberFormat="1" applyFont="1" applyBorder="1" applyAlignment="1">
      <alignment horizontal="right" vertical="center" wrapText="1"/>
    </xf>
    <xf numFmtId="3" fontId="32" fillId="0" borderId="32" xfId="0" applyNumberFormat="1" applyFont="1" applyBorder="1" applyAlignment="1">
      <alignment horizontal="right" vertical="center" wrapText="1"/>
    </xf>
    <xf numFmtId="3" fontId="32" fillId="0" borderId="22" xfId="0" applyNumberFormat="1" applyFont="1" applyBorder="1" applyAlignment="1">
      <alignment horizontal="right" vertical="center"/>
    </xf>
    <xf numFmtId="3" fontId="32" fillId="0" borderId="34" xfId="0" applyNumberFormat="1" applyFont="1" applyBorder="1" applyAlignment="1">
      <alignment horizontal="right" vertical="center"/>
    </xf>
    <xf numFmtId="0" fontId="32" fillId="0" borderId="34" xfId="0" applyFont="1" applyBorder="1" applyAlignment="1">
      <alignment horizontal="right" vertical="center"/>
    </xf>
    <xf numFmtId="3" fontId="32" fillId="0" borderId="35" xfId="0" applyNumberFormat="1" applyFont="1" applyBorder="1" applyAlignment="1">
      <alignment vertical="center"/>
    </xf>
    <xf numFmtId="3" fontId="32" fillId="40" borderId="22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 quotePrefix="1">
      <alignment horizontal="center" vertical="center"/>
    </xf>
    <xf numFmtId="0" fontId="9" fillId="39" borderId="13" xfId="0" applyFont="1" applyFill="1" applyBorder="1" applyAlignment="1" quotePrefix="1">
      <alignment horizontal="center" vertical="center"/>
    </xf>
    <xf numFmtId="0" fontId="9" fillId="39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36" fillId="42" borderId="37" xfId="0" applyFont="1" applyFill="1" applyBorder="1" applyAlignment="1">
      <alignment horizontal="center" vertical="top" wrapText="1"/>
    </xf>
    <xf numFmtId="0" fontId="7" fillId="42" borderId="0" xfId="0" applyFont="1" applyFill="1" applyBorder="1" applyAlignment="1">
      <alignment horizontal="left" vertical="top" wrapText="1"/>
    </xf>
    <xf numFmtId="3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32" fillId="4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38" borderId="13" xfId="0" applyFont="1" applyFill="1" applyBorder="1" applyAlignment="1">
      <alignment horizontal="center" vertical="center"/>
    </xf>
    <xf numFmtId="3" fontId="37" fillId="38" borderId="13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33" fillId="36" borderId="13" xfId="0" applyNumberFormat="1" applyFont="1" applyFill="1" applyBorder="1" applyAlignment="1">
      <alignment horizontal="center" vertical="center"/>
    </xf>
    <xf numFmtId="3" fontId="5" fillId="37" borderId="13" xfId="0" applyNumberFormat="1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3" fontId="32" fillId="0" borderId="13" xfId="0" applyNumberFormat="1" applyFont="1" applyBorder="1" applyAlignment="1">
      <alignment vertical="center"/>
    </xf>
    <xf numFmtId="3" fontId="37" fillId="43" borderId="13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0" fontId="36" fillId="40" borderId="38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/>
    </xf>
    <xf numFmtId="0" fontId="32" fillId="0" borderId="14" xfId="0" applyFont="1" applyBorder="1" applyAlignment="1">
      <alignment/>
    </xf>
    <xf numFmtId="3" fontId="32" fillId="0" borderId="14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3" fontId="35" fillId="43" borderId="13" xfId="0" applyNumberFormat="1" applyFont="1" applyFill="1" applyBorder="1" applyAlignment="1">
      <alignment horizontal="right" vertical="center"/>
    </xf>
    <xf numFmtId="3" fontId="35" fillId="43" borderId="39" xfId="0" applyNumberFormat="1" applyFont="1" applyFill="1" applyBorder="1" applyAlignment="1">
      <alignment horizontal="right" vertical="center"/>
    </xf>
    <xf numFmtId="3" fontId="35" fillId="43" borderId="40" xfId="0" applyNumberFormat="1" applyFont="1" applyFill="1" applyBorder="1" applyAlignment="1">
      <alignment horizontal="right" vertical="center"/>
    </xf>
    <xf numFmtId="3" fontId="35" fillId="43" borderId="41" xfId="0" applyNumberFormat="1" applyFont="1" applyFill="1" applyBorder="1" applyAlignment="1">
      <alignment horizontal="right" vertical="center"/>
    </xf>
    <xf numFmtId="3" fontId="35" fillId="43" borderId="13" xfId="0" applyNumberFormat="1" applyFont="1" applyFill="1" applyBorder="1" applyAlignment="1">
      <alignment vertical="center"/>
    </xf>
    <xf numFmtId="3" fontId="32" fillId="40" borderId="21" xfId="0" applyNumberFormat="1" applyFont="1" applyFill="1" applyBorder="1" applyAlignment="1">
      <alignment horizontal="right" vertical="center"/>
    </xf>
    <xf numFmtId="3" fontId="32" fillId="0" borderId="21" xfId="0" applyNumberFormat="1" applyFont="1" applyBorder="1" applyAlignment="1">
      <alignment horizontal="right" vertical="center"/>
    </xf>
    <xf numFmtId="3" fontId="32" fillId="0" borderId="42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3" fontId="2" fillId="44" borderId="43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44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45" borderId="13" xfId="0" applyFont="1" applyFill="1" applyBorder="1" applyAlignment="1">
      <alignment horizontal="center" vertical="center"/>
    </xf>
    <xf numFmtId="0" fontId="2" fillId="45" borderId="13" xfId="0" applyFont="1" applyFill="1" applyBorder="1" applyAlignment="1" quotePrefix="1">
      <alignment horizontal="center" vertical="center"/>
    </xf>
    <xf numFmtId="3" fontId="5" fillId="45" borderId="13" xfId="0" applyNumberFormat="1" applyFont="1" applyFill="1" applyBorder="1" applyAlignment="1">
      <alignment vertical="center" wrapText="1"/>
    </xf>
    <xf numFmtId="3" fontId="2" fillId="45" borderId="13" xfId="0" applyNumberFormat="1" applyFont="1" applyFill="1" applyBorder="1" applyAlignment="1">
      <alignment horizontal="right" vertical="center" wrapText="1"/>
    </xf>
    <xf numFmtId="3" fontId="2" fillId="45" borderId="13" xfId="0" applyNumberFormat="1" applyFont="1" applyFill="1" applyBorder="1" applyAlignment="1">
      <alignment horizontal="center" vertical="center" wrapText="1"/>
    </xf>
    <xf numFmtId="0" fontId="32" fillId="46" borderId="13" xfId="0" applyFont="1" applyFill="1" applyBorder="1" applyAlignment="1">
      <alignment horizontal="center" vertical="center"/>
    </xf>
    <xf numFmtId="0" fontId="9" fillId="46" borderId="13" xfId="0" applyFont="1" applyFill="1" applyBorder="1" applyAlignment="1">
      <alignment horizontal="center" vertical="center"/>
    </xf>
    <xf numFmtId="0" fontId="7" fillId="46" borderId="13" xfId="0" applyFont="1" applyFill="1" applyBorder="1" applyAlignment="1" quotePrefix="1">
      <alignment horizontal="center" vertical="center"/>
    </xf>
    <xf numFmtId="3" fontId="32" fillId="46" borderId="13" xfId="0" applyNumberFormat="1" applyFont="1" applyFill="1" applyBorder="1" applyAlignment="1">
      <alignment vertical="center" wrapText="1"/>
    </xf>
    <xf numFmtId="3" fontId="32" fillId="46" borderId="13" xfId="0" applyNumberFormat="1" applyFont="1" applyFill="1" applyBorder="1" applyAlignment="1">
      <alignment horizontal="right" vertical="center" wrapText="1"/>
    </xf>
    <xf numFmtId="3" fontId="32" fillId="46" borderId="13" xfId="0" applyNumberFormat="1" applyFont="1" applyFill="1" applyBorder="1" applyAlignment="1">
      <alignment horizontal="center" vertical="center" wrapText="1"/>
    </xf>
    <xf numFmtId="0" fontId="32" fillId="42" borderId="15" xfId="0" applyFont="1" applyFill="1" applyBorder="1" applyAlignment="1">
      <alignment horizontal="center" vertical="center"/>
    </xf>
    <xf numFmtId="0" fontId="9" fillId="42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3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4" fillId="33" borderId="4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9" fillId="47" borderId="13" xfId="0" applyFont="1" applyFill="1" applyBorder="1" applyAlignment="1">
      <alignment horizontal="center" vertical="center"/>
    </xf>
    <xf numFmtId="3" fontId="5" fillId="47" borderId="13" xfId="0" applyNumberFormat="1" applyFont="1" applyFill="1" applyBorder="1" applyAlignment="1">
      <alignment horizontal="right" vertical="center"/>
    </xf>
    <xf numFmtId="0" fontId="9" fillId="48" borderId="10" xfId="0" applyFont="1" applyFill="1" applyBorder="1" applyAlignment="1">
      <alignment horizontal="center" vertical="center"/>
    </xf>
    <xf numFmtId="3" fontId="5" fillId="48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3" fontId="2" fillId="44" borderId="21" xfId="0" applyNumberFormat="1" applyFont="1" applyFill="1" applyBorder="1" applyAlignment="1">
      <alignment horizontal="right" vertical="center" wrapText="1"/>
    </xf>
    <xf numFmtId="0" fontId="7" fillId="0" borderId="20" xfId="0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3" fontId="32" fillId="42" borderId="22" xfId="0" applyNumberFormat="1" applyFont="1" applyFill="1" applyBorder="1" applyAlignment="1">
      <alignment horizontal="right" vertical="center" wrapText="1"/>
    </xf>
    <xf numFmtId="3" fontId="32" fillId="42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16" borderId="13" xfId="0" applyFont="1" applyFill="1" applyBorder="1" applyAlignment="1" quotePrefix="1">
      <alignment horizontal="center" vertical="center"/>
    </xf>
    <xf numFmtId="0" fontId="5" fillId="16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 quotePrefix="1">
      <alignment horizontal="center" vertical="center"/>
    </xf>
    <xf numFmtId="3" fontId="5" fillId="16" borderId="13" xfId="0" applyNumberFormat="1" applyFont="1" applyFill="1" applyBorder="1" applyAlignment="1">
      <alignment horizontal="right" vertical="center" wrapText="1"/>
    </xf>
    <xf numFmtId="3" fontId="2" fillId="16" borderId="13" xfId="0" applyNumberFormat="1" applyFont="1" applyFill="1" applyBorder="1" applyAlignment="1">
      <alignment horizontal="right" vertical="center" wrapText="1"/>
    </xf>
    <xf numFmtId="0" fontId="32" fillId="4" borderId="13" xfId="0" applyFont="1" applyFill="1" applyBorder="1" applyAlignment="1">
      <alignment horizontal="center" vertical="center"/>
    </xf>
    <xf numFmtId="3" fontId="32" fillId="4" borderId="13" xfId="0" applyNumberFormat="1" applyFont="1" applyFill="1" applyBorder="1" applyAlignment="1">
      <alignment horizontal="right" vertical="center" wrapText="1"/>
    </xf>
    <xf numFmtId="0" fontId="32" fillId="42" borderId="17" xfId="0" applyFont="1" applyFill="1" applyBorder="1" applyAlignment="1">
      <alignment horizontal="center" vertical="center"/>
    </xf>
    <xf numFmtId="0" fontId="9" fillId="42" borderId="17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3" fontId="32" fillId="42" borderId="10" xfId="0" applyNumberFormat="1" applyFont="1" applyFill="1" applyBorder="1" applyAlignment="1">
      <alignment vertical="center" wrapText="1"/>
    </xf>
    <xf numFmtId="3" fontId="32" fillId="42" borderId="10" xfId="0" applyNumberFormat="1" applyFont="1" applyFill="1" applyBorder="1" applyAlignment="1">
      <alignment horizontal="right" vertical="center" wrapText="1"/>
    </xf>
    <xf numFmtId="3" fontId="32" fillId="42" borderId="1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quotePrefix="1">
      <alignment horizontal="center" vertical="center"/>
    </xf>
    <xf numFmtId="3" fontId="32" fillId="42" borderId="22" xfId="0" applyNumberFormat="1" applyFont="1" applyFill="1" applyBorder="1" applyAlignment="1">
      <alignment vertical="center" wrapText="1"/>
    </xf>
    <xf numFmtId="0" fontId="7" fillId="4" borderId="13" xfId="0" applyFont="1" applyFill="1" applyBorder="1" applyAlignment="1" quotePrefix="1">
      <alignment horizontal="center" vertical="center"/>
    </xf>
    <xf numFmtId="0" fontId="9" fillId="4" borderId="13" xfId="0" applyFont="1" applyFill="1" applyBorder="1" applyAlignment="1" quotePrefix="1">
      <alignment horizontal="center" vertical="center"/>
    </xf>
    <xf numFmtId="0" fontId="32" fillId="0" borderId="13" xfId="0" applyFont="1" applyBorder="1" applyAlignment="1">
      <alignment vertical="center"/>
    </xf>
    <xf numFmtId="3" fontId="37" fillId="46" borderId="13" xfId="0" applyNumberFormat="1" applyFont="1" applyFill="1" applyBorder="1" applyAlignment="1">
      <alignment vertical="center" wrapText="1"/>
    </xf>
    <xf numFmtId="3" fontId="5" fillId="16" borderId="13" xfId="0" applyNumberFormat="1" applyFont="1" applyFill="1" applyBorder="1" applyAlignment="1">
      <alignment horizontal="center" vertical="center" wrapText="1"/>
    </xf>
    <xf numFmtId="3" fontId="37" fillId="4" borderId="13" xfId="0" applyNumberFormat="1" applyFont="1" applyFill="1" applyBorder="1" applyAlignment="1">
      <alignment horizontal="center" vertical="center" wrapText="1"/>
    </xf>
    <xf numFmtId="3" fontId="5" fillId="45" borderId="13" xfId="0" applyNumberFormat="1" applyFont="1" applyFill="1" applyBorder="1" applyAlignment="1">
      <alignment horizontal="center" vertical="center" wrapText="1"/>
    </xf>
    <xf numFmtId="3" fontId="5" fillId="16" borderId="13" xfId="0" applyNumberFormat="1" applyFont="1" applyFill="1" applyBorder="1" applyAlignment="1">
      <alignment vertical="center" wrapText="1"/>
    </xf>
    <xf numFmtId="3" fontId="37" fillId="4" borderId="13" xfId="0" applyNumberFormat="1" applyFont="1" applyFill="1" applyBorder="1" applyAlignment="1">
      <alignment vertical="center" wrapText="1"/>
    </xf>
    <xf numFmtId="0" fontId="7" fillId="0" borderId="45" xfId="0" applyFont="1" applyBorder="1" applyAlignment="1" quotePrefix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3" fontId="32" fillId="0" borderId="10" xfId="0" applyNumberFormat="1" applyFont="1" applyBorder="1" applyAlignment="1">
      <alignment horizontal="right" vertical="center"/>
    </xf>
    <xf numFmtId="0" fontId="32" fillId="42" borderId="45" xfId="0" applyFont="1" applyFill="1" applyBorder="1" applyAlignment="1">
      <alignment horizontal="center" vertical="center"/>
    </xf>
    <xf numFmtId="0" fontId="9" fillId="42" borderId="4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44" borderId="37" xfId="0" applyNumberFormat="1" applyFont="1" applyFill="1" applyBorder="1" applyAlignment="1">
      <alignment horizontal="right" vertical="center" wrapText="1"/>
    </xf>
    <xf numFmtId="3" fontId="59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2" fillId="42" borderId="13" xfId="0" applyFont="1" applyFill="1" applyBorder="1" applyAlignment="1">
      <alignment horizontal="center" vertical="center"/>
    </xf>
    <xf numFmtId="0" fontId="9" fillId="42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 quotePrefix="1">
      <alignment horizontal="center" vertical="center"/>
    </xf>
    <xf numFmtId="3" fontId="32" fillId="42" borderId="13" xfId="0" applyNumberFormat="1" applyFont="1" applyFill="1" applyBorder="1" applyAlignment="1">
      <alignment vertical="center" wrapText="1"/>
    </xf>
    <xf numFmtId="3" fontId="32" fillId="42" borderId="13" xfId="0" applyNumberFormat="1" applyFont="1" applyFill="1" applyBorder="1" applyAlignment="1">
      <alignment horizontal="right" vertical="center" wrapText="1"/>
    </xf>
    <xf numFmtId="3" fontId="32" fillId="42" borderId="13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7" fillId="42" borderId="10" xfId="0" applyFont="1" applyFill="1" applyBorder="1" applyAlignment="1" quotePrefix="1">
      <alignment horizontal="center" vertical="center"/>
    </xf>
    <xf numFmtId="0" fontId="7" fillId="42" borderId="22" xfId="0" applyFont="1" applyFill="1" applyBorder="1" applyAlignment="1" quotePrefix="1">
      <alignment horizontal="center" vertical="center"/>
    </xf>
    <xf numFmtId="3" fontId="37" fillId="4" borderId="13" xfId="0" applyNumberFormat="1" applyFont="1" applyFill="1" applyBorder="1" applyAlignment="1">
      <alignment horizontal="right" vertical="center" wrapText="1"/>
    </xf>
    <xf numFmtId="0" fontId="7" fillId="0" borderId="44" xfId="0" applyFont="1" applyBorder="1" applyAlignment="1">
      <alignment horizontal="center" vertical="center"/>
    </xf>
    <xf numFmtId="3" fontId="2" fillId="44" borderId="44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7" fillId="16" borderId="13" xfId="0" applyFont="1" applyFill="1" applyBorder="1" applyAlignment="1">
      <alignment horizontal="center" vertical="center"/>
    </xf>
    <xf numFmtId="0" fontId="37" fillId="16" borderId="13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 wrapText="1"/>
    </xf>
    <xf numFmtId="0" fontId="37" fillId="16" borderId="13" xfId="0" applyFont="1" applyFill="1" applyBorder="1" applyAlignment="1">
      <alignment horizontal="right" vertical="center" wrapText="1"/>
    </xf>
    <xf numFmtId="0" fontId="37" fillId="4" borderId="13" xfId="0" applyFont="1" applyFill="1" applyBorder="1" applyAlignment="1">
      <alignment horizontal="right" vertical="center" wrapText="1"/>
    </xf>
    <xf numFmtId="0" fontId="32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21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32" fillId="42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3" fontId="32" fillId="42" borderId="0" xfId="0" applyNumberFormat="1" applyFont="1" applyFill="1" applyBorder="1" applyAlignment="1">
      <alignment horizontal="right" vertical="center" wrapText="1"/>
    </xf>
    <xf numFmtId="3" fontId="32" fillId="4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44" borderId="2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2" fillId="0" borderId="13" xfId="0" applyFont="1" applyBorder="1" applyAlignment="1">
      <alignment vertical="center"/>
    </xf>
    <xf numFmtId="0" fontId="37" fillId="16" borderId="13" xfId="0" applyFont="1" applyFill="1" applyBorder="1" applyAlignment="1" quotePrefix="1">
      <alignment horizontal="center" vertical="center"/>
    </xf>
    <xf numFmtId="0" fontId="37" fillId="4" borderId="13" xfId="0" applyFont="1" applyFill="1" applyBorder="1" applyAlignment="1" quotePrefix="1">
      <alignment horizontal="center" vertical="center"/>
    </xf>
    <xf numFmtId="0" fontId="2" fillId="0" borderId="0" xfId="0" applyFont="1" applyAlignment="1">
      <alignment/>
    </xf>
    <xf numFmtId="3" fontId="32" fillId="0" borderId="13" xfId="0" applyNumberFormat="1" applyFont="1" applyBorder="1" applyAlignment="1">
      <alignment horizontal="center" vertical="center" wrapText="1"/>
    </xf>
    <xf numFmtId="3" fontId="37" fillId="16" borderId="13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 quotePrefix="1">
      <alignment horizontal="center" vertical="center"/>
    </xf>
    <xf numFmtId="0" fontId="32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37" xfId="0" applyFont="1" applyBorder="1" applyAlignment="1">
      <alignment horizontal="left" vertical="center"/>
    </xf>
    <xf numFmtId="0" fontId="5" fillId="45" borderId="17" xfId="0" applyFont="1" applyFill="1" applyBorder="1" applyAlignment="1">
      <alignment horizontal="center" vertical="center"/>
    </xf>
    <xf numFmtId="0" fontId="2" fillId="45" borderId="17" xfId="0" applyFont="1" applyFill="1" applyBorder="1" applyAlignment="1" quotePrefix="1">
      <alignment horizontal="center" vertical="center"/>
    </xf>
    <xf numFmtId="3" fontId="5" fillId="45" borderId="17" xfId="0" applyNumberFormat="1" applyFont="1" applyFill="1" applyBorder="1" applyAlignment="1">
      <alignment vertical="center" wrapText="1"/>
    </xf>
    <xf numFmtId="3" fontId="2" fillId="45" borderId="17" xfId="0" applyNumberFormat="1" applyFont="1" applyFill="1" applyBorder="1" applyAlignment="1">
      <alignment horizontal="right" vertical="center" wrapText="1"/>
    </xf>
    <xf numFmtId="3" fontId="2" fillId="45" borderId="17" xfId="0" applyNumberFormat="1" applyFont="1" applyFill="1" applyBorder="1" applyAlignment="1">
      <alignment horizontal="center" vertical="center" wrapText="1"/>
    </xf>
    <xf numFmtId="3" fontId="59" fillId="0" borderId="21" xfId="0" applyNumberFormat="1" applyFont="1" applyBorder="1" applyAlignment="1">
      <alignment horizontal="right" vertical="center"/>
    </xf>
    <xf numFmtId="3" fontId="2" fillId="44" borderId="17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52" applyFont="1" applyBorder="1" applyAlignment="1">
      <alignment vertical="center" wrapText="1"/>
      <protection/>
    </xf>
    <xf numFmtId="0" fontId="32" fillId="0" borderId="13" xfId="0" applyFont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44" xfId="0" applyFont="1" applyFill="1" applyBorder="1" applyAlignment="1" quotePrefix="1">
      <alignment horizontal="center" vertical="center"/>
    </xf>
    <xf numFmtId="0" fontId="9" fillId="48" borderId="44" xfId="0" applyFont="1" applyFill="1" applyBorder="1" applyAlignment="1">
      <alignment horizontal="center" vertical="center"/>
    </xf>
    <xf numFmtId="3" fontId="5" fillId="48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7" fillId="42" borderId="14" xfId="0" applyFont="1" applyFill="1" applyBorder="1" applyAlignment="1" quotePrefix="1">
      <alignment horizontal="center" vertical="center"/>
    </xf>
    <xf numFmtId="3" fontId="32" fillId="42" borderId="14" xfId="0" applyNumberFormat="1" applyFont="1" applyFill="1" applyBorder="1" applyAlignment="1">
      <alignment horizontal="right" vertical="center" wrapText="1"/>
    </xf>
    <xf numFmtId="3" fontId="32" fillId="42" borderId="14" xfId="0" applyNumberFormat="1" applyFont="1" applyFill="1" applyBorder="1" applyAlignment="1">
      <alignment horizontal="center" vertical="center" wrapText="1"/>
    </xf>
    <xf numFmtId="0" fontId="0" fillId="42" borderId="0" xfId="0" applyFill="1" applyBorder="1" applyAlignment="1">
      <alignment/>
    </xf>
    <xf numFmtId="0" fontId="2" fillId="0" borderId="0" xfId="0" applyFont="1" applyAlignment="1">
      <alignment/>
    </xf>
    <xf numFmtId="0" fontId="7" fillId="0" borderId="45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32" fillId="0" borderId="46" xfId="0" applyFont="1" applyBorder="1" applyAlignment="1">
      <alignment horizontal="left" vertical="center" wrapText="1"/>
    </xf>
    <xf numFmtId="0" fontId="32" fillId="42" borderId="46" xfId="0" applyFont="1" applyFill="1" applyBorder="1" applyAlignment="1">
      <alignment horizontal="center" vertical="center"/>
    </xf>
    <xf numFmtId="0" fontId="9" fillId="42" borderId="46" xfId="0" applyFont="1" applyFill="1" applyBorder="1" applyAlignment="1">
      <alignment horizontal="center" vertical="center"/>
    </xf>
    <xf numFmtId="0" fontId="7" fillId="42" borderId="46" xfId="0" applyFont="1" applyFill="1" applyBorder="1" applyAlignment="1" quotePrefix="1">
      <alignment horizontal="center" vertical="center"/>
    </xf>
    <xf numFmtId="3" fontId="32" fillId="42" borderId="46" xfId="0" applyNumberFormat="1" applyFont="1" applyFill="1" applyBorder="1" applyAlignment="1">
      <alignment horizontal="right" vertical="center" wrapText="1"/>
    </xf>
    <xf numFmtId="3" fontId="32" fillId="42" borderId="46" xfId="0" applyNumberFormat="1" applyFont="1" applyFill="1" applyBorder="1" applyAlignment="1">
      <alignment horizontal="center" vertical="center" wrapText="1"/>
    </xf>
    <xf numFmtId="0" fontId="7" fillId="42" borderId="0" xfId="0" applyFont="1" applyFill="1" applyBorder="1" applyAlignment="1" quotePrefix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29" xfId="0" applyFont="1" applyBorder="1" applyAlignment="1" quotePrefix="1">
      <alignment horizontal="center" vertical="center"/>
    </xf>
    <xf numFmtId="49" fontId="7" fillId="0" borderId="14" xfId="0" applyNumberFormat="1" applyFont="1" applyFill="1" applyBorder="1" applyAlignment="1" quotePrefix="1">
      <alignment horizontal="center" vertical="center"/>
    </xf>
    <xf numFmtId="3" fontId="32" fillId="42" borderId="14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7" fillId="10" borderId="13" xfId="0" applyFont="1" applyFill="1" applyBorder="1" applyAlignment="1" quotePrefix="1">
      <alignment horizontal="center" vertical="center"/>
    </xf>
    <xf numFmtId="49" fontId="7" fillId="0" borderId="17" xfId="0" applyNumberFormat="1" applyFont="1" applyFill="1" applyBorder="1" applyAlignment="1" quotePrefix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 wrapText="1"/>
    </xf>
    <xf numFmtId="0" fontId="32" fillId="0" borderId="22" xfId="0" applyFont="1" applyBorder="1" applyAlignment="1" quotePrefix="1">
      <alignment horizontal="center" vertical="center"/>
    </xf>
    <xf numFmtId="0" fontId="32" fillId="0" borderId="22" xfId="0" applyFont="1" applyBorder="1" applyAlignment="1">
      <alignment horizontal="right" vertical="center" wrapText="1"/>
    </xf>
    <xf numFmtId="3" fontId="32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2" fillId="44" borderId="0" xfId="0" applyNumberFormat="1" applyFont="1" applyFill="1" applyBorder="1" applyAlignment="1">
      <alignment horizontal="right" vertical="center" wrapText="1"/>
    </xf>
    <xf numFmtId="0" fontId="7" fillId="0" borderId="46" xfId="0" applyFont="1" applyBorder="1" applyAlignment="1" quotePrefix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vertical="center" wrapText="1"/>
    </xf>
    <xf numFmtId="3" fontId="2" fillId="44" borderId="46" xfId="0" applyNumberFormat="1" applyFont="1" applyFill="1" applyBorder="1" applyAlignment="1">
      <alignment horizontal="right" vertical="center" wrapText="1"/>
    </xf>
    <xf numFmtId="3" fontId="2" fillId="0" borderId="4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46" xfId="0" applyBorder="1" applyAlignment="1">
      <alignment vertical="center" wrapText="1"/>
    </xf>
    <xf numFmtId="0" fontId="9" fillId="39" borderId="17" xfId="0" applyFont="1" applyFill="1" applyBorder="1" applyAlignment="1" quotePrefix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3" fontId="5" fillId="39" borderId="17" xfId="0" applyNumberFormat="1" applyFont="1" applyFill="1" applyBorder="1" applyAlignment="1">
      <alignment horizontal="right" vertical="center"/>
    </xf>
    <xf numFmtId="0" fontId="7" fillId="0" borderId="4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3" fontId="59" fillId="0" borderId="4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" fontId="59" fillId="0" borderId="0" xfId="0" applyNumberFormat="1" applyFont="1" applyBorder="1" applyAlignment="1">
      <alignment horizontal="right" vertical="center"/>
    </xf>
    <xf numFmtId="3" fontId="5" fillId="34" borderId="27" xfId="0" applyNumberFormat="1" applyFont="1" applyFill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3" fontId="32" fillId="42" borderId="10" xfId="0" applyNumberFormat="1" applyFont="1" applyFill="1" applyBorder="1" applyAlignment="1" quotePrefix="1">
      <alignment horizontal="right" vertical="center" wrapText="1"/>
    </xf>
    <xf numFmtId="0" fontId="2" fillId="0" borderId="0" xfId="0" applyFont="1" applyAlignment="1">
      <alignment/>
    </xf>
    <xf numFmtId="0" fontId="32" fillId="0" borderId="12" xfId="0" applyFont="1" applyBorder="1" applyAlignment="1">
      <alignment horizontal="left" vertical="center" wrapText="1"/>
    </xf>
    <xf numFmtId="0" fontId="32" fillId="42" borderId="12" xfId="0" applyFont="1" applyFill="1" applyBorder="1" applyAlignment="1">
      <alignment horizontal="center" vertical="center"/>
    </xf>
    <xf numFmtId="0" fontId="9" fillId="42" borderId="12" xfId="0" applyFont="1" applyFill="1" applyBorder="1" applyAlignment="1">
      <alignment horizontal="center" vertical="center"/>
    </xf>
    <xf numFmtId="0" fontId="7" fillId="42" borderId="12" xfId="0" applyFont="1" applyFill="1" applyBorder="1" applyAlignment="1" quotePrefix="1">
      <alignment horizontal="center" vertical="center"/>
    </xf>
    <xf numFmtId="3" fontId="32" fillId="42" borderId="12" xfId="0" applyNumberFormat="1" applyFont="1" applyFill="1" applyBorder="1" applyAlignment="1">
      <alignment horizontal="right" vertical="center" wrapText="1"/>
    </xf>
    <xf numFmtId="3" fontId="32" fillId="42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9" fillId="49" borderId="27" xfId="0" applyFont="1" applyFill="1" applyBorder="1" applyAlignment="1">
      <alignment horizontal="left" vertical="center" wrapText="1"/>
    </xf>
    <xf numFmtId="0" fontId="9" fillId="49" borderId="47" xfId="0" applyFont="1" applyFill="1" applyBorder="1" applyAlignment="1">
      <alignment horizontal="left" vertical="center" wrapText="1"/>
    </xf>
    <xf numFmtId="0" fontId="9" fillId="49" borderId="48" xfId="0" applyFont="1" applyFill="1" applyBorder="1" applyAlignment="1">
      <alignment horizontal="left" vertical="center" wrapText="1"/>
    </xf>
    <xf numFmtId="0" fontId="9" fillId="49" borderId="49" xfId="0" applyFont="1" applyFill="1" applyBorder="1" applyAlignment="1">
      <alignment horizontal="left" vertical="center" wrapText="1"/>
    </xf>
    <xf numFmtId="0" fontId="9" fillId="49" borderId="50" xfId="0" applyFont="1" applyFill="1" applyBorder="1" applyAlignment="1">
      <alignment horizontal="left" vertical="center" wrapText="1"/>
    </xf>
    <xf numFmtId="0" fontId="9" fillId="49" borderId="51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7" fillId="0" borderId="29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7" fillId="0" borderId="3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3" fontId="5" fillId="34" borderId="27" xfId="0" applyNumberFormat="1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9" fillId="50" borderId="55" xfId="0" applyFont="1" applyFill="1" applyBorder="1" applyAlignment="1">
      <alignment horizontal="left" vertical="center" wrapText="1"/>
    </xf>
    <xf numFmtId="0" fontId="0" fillId="47" borderId="56" xfId="0" applyFill="1" applyBorder="1" applyAlignment="1">
      <alignment horizontal="left" vertical="center" wrapText="1"/>
    </xf>
    <xf numFmtId="0" fontId="0" fillId="47" borderId="57" xfId="0" applyFill="1" applyBorder="1" applyAlignment="1">
      <alignment horizontal="left" vertical="center" wrapText="1"/>
    </xf>
    <xf numFmtId="0" fontId="0" fillId="48" borderId="50" xfId="0" applyFill="1" applyBorder="1" applyAlignment="1">
      <alignment horizontal="left" vertical="center" wrapText="1"/>
    </xf>
    <xf numFmtId="0" fontId="0" fillId="48" borderId="51" xfId="0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9" fillId="34" borderId="47" xfId="0" applyFont="1" applyFill="1" applyBorder="1" applyAlignment="1">
      <alignment horizontal="left" vertical="center" wrapText="1"/>
    </xf>
    <xf numFmtId="0" fontId="9" fillId="39" borderId="16" xfId="0" applyFont="1" applyFill="1" applyBorder="1" applyAlignment="1">
      <alignment horizontal="left" vertical="center"/>
    </xf>
    <xf numFmtId="0" fontId="9" fillId="39" borderId="18" xfId="0" applyFont="1" applyFill="1" applyBorder="1" applyAlignment="1">
      <alignment horizontal="left" vertical="center"/>
    </xf>
    <xf numFmtId="0" fontId="9" fillId="39" borderId="19" xfId="0" applyFont="1" applyFill="1" applyBorder="1" applyAlignment="1">
      <alignment horizontal="left" vertical="center"/>
    </xf>
    <xf numFmtId="0" fontId="32" fillId="40" borderId="13" xfId="0" applyFont="1" applyFill="1" applyBorder="1" applyAlignment="1">
      <alignment horizontal="center" vertical="center"/>
    </xf>
    <xf numFmtId="0" fontId="32" fillId="40" borderId="15" xfId="0" applyFont="1" applyFill="1" applyBorder="1" applyAlignment="1">
      <alignment horizontal="center" vertical="center"/>
    </xf>
    <xf numFmtId="0" fontId="32" fillId="4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9" fillId="34" borderId="49" xfId="0" applyFont="1" applyFill="1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7" fillId="0" borderId="28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51" borderId="16" xfId="0" applyFont="1" applyFill="1" applyBorder="1" applyAlignment="1">
      <alignment vertical="center" wrapText="1"/>
    </xf>
    <xf numFmtId="0" fontId="9" fillId="51" borderId="18" xfId="0" applyFont="1" applyFill="1" applyBorder="1" applyAlignment="1">
      <alignment vertical="center" wrapText="1"/>
    </xf>
    <xf numFmtId="0" fontId="9" fillId="51" borderId="19" xfId="0" applyFont="1" applyFill="1" applyBorder="1" applyAlignment="1">
      <alignment vertical="center" wrapText="1"/>
    </xf>
    <xf numFmtId="0" fontId="9" fillId="34" borderId="48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40" borderId="28" xfId="0" applyFont="1" applyFill="1" applyBorder="1" applyAlignment="1">
      <alignment horizontal="left" vertical="center" wrapText="1"/>
    </xf>
    <xf numFmtId="0" fontId="7" fillId="40" borderId="37" xfId="0" applyFont="1" applyFill="1" applyBorder="1" applyAlignment="1">
      <alignment horizontal="left" vertical="center" wrapText="1"/>
    </xf>
    <xf numFmtId="0" fontId="7" fillId="40" borderId="23" xfId="0" applyFont="1" applyFill="1" applyBorder="1" applyAlignment="1">
      <alignment horizontal="left" vertical="center" wrapText="1"/>
    </xf>
    <xf numFmtId="0" fontId="9" fillId="38" borderId="16" xfId="0" applyFont="1" applyFill="1" applyBorder="1" applyAlignment="1">
      <alignment horizontal="left" vertical="center"/>
    </xf>
    <xf numFmtId="0" fontId="9" fillId="38" borderId="18" xfId="0" applyFont="1" applyFill="1" applyBorder="1" applyAlignment="1">
      <alignment horizontal="left" vertical="center"/>
    </xf>
    <xf numFmtId="0" fontId="9" fillId="38" borderId="19" xfId="0" applyFont="1" applyFill="1" applyBorder="1" applyAlignment="1">
      <alignment horizontal="left" vertical="center"/>
    </xf>
    <xf numFmtId="0" fontId="7" fillId="41" borderId="47" xfId="0" applyFont="1" applyFill="1" applyBorder="1" applyAlignment="1">
      <alignment horizontal="left" vertical="top"/>
    </xf>
    <xf numFmtId="0" fontId="7" fillId="41" borderId="48" xfId="0" applyFont="1" applyFill="1" applyBorder="1" applyAlignment="1">
      <alignment horizontal="left" vertical="top"/>
    </xf>
    <xf numFmtId="0" fontId="7" fillId="41" borderId="37" xfId="0" applyFont="1" applyFill="1" applyBorder="1" applyAlignment="1">
      <alignment horizontal="left" vertical="top" wrapText="1"/>
    </xf>
    <xf numFmtId="0" fontId="7" fillId="41" borderId="23" xfId="0" applyFont="1" applyFill="1" applyBorder="1" applyAlignment="1">
      <alignment horizontal="left" vertical="top" wrapText="1"/>
    </xf>
    <xf numFmtId="0" fontId="7" fillId="33" borderId="37" xfId="0" applyFont="1" applyFill="1" applyBorder="1" applyAlignment="1" quotePrefix="1">
      <alignment horizontal="left" vertical="top" indent="1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33" borderId="37" xfId="0" applyFont="1" applyFill="1" applyBorder="1" applyAlignment="1">
      <alignment horizontal="left" vertical="top" indent="1"/>
    </xf>
    <xf numFmtId="0" fontId="7" fillId="33" borderId="23" xfId="0" applyFont="1" applyFill="1" applyBorder="1" applyAlignment="1">
      <alignment horizontal="left" vertical="top" indent="1"/>
    </xf>
    <xf numFmtId="3" fontId="5" fillId="0" borderId="16" xfId="0" applyNumberFormat="1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40" borderId="30" xfId="0" applyFont="1" applyFill="1" applyBorder="1" applyAlignment="1">
      <alignment horizontal="left" vertical="center" wrapText="1"/>
    </xf>
    <xf numFmtId="0" fontId="7" fillId="40" borderId="58" xfId="0" applyFont="1" applyFill="1" applyBorder="1" applyAlignment="1">
      <alignment horizontal="left" vertical="center" wrapText="1"/>
    </xf>
    <xf numFmtId="0" fontId="7" fillId="40" borderId="59" xfId="0" applyFont="1" applyFill="1" applyBorder="1" applyAlignment="1">
      <alignment horizontal="left" vertical="center" wrapText="1"/>
    </xf>
    <xf numFmtId="0" fontId="7" fillId="40" borderId="28" xfId="0" applyFont="1" applyFill="1" applyBorder="1" applyAlignment="1">
      <alignment vertical="center" wrapText="1"/>
    </xf>
    <xf numFmtId="0" fontId="7" fillId="40" borderId="37" xfId="0" applyFont="1" applyFill="1" applyBorder="1" applyAlignment="1">
      <alignment vertical="center" wrapText="1"/>
    </xf>
    <xf numFmtId="0" fontId="7" fillId="40" borderId="23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7" fillId="41" borderId="58" xfId="0" applyFont="1" applyFill="1" applyBorder="1" applyAlignment="1">
      <alignment horizontal="left" vertical="top" wrapText="1"/>
    </xf>
    <xf numFmtId="0" fontId="7" fillId="41" borderId="59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5" fillId="0" borderId="36" xfId="0" applyNumberFormat="1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39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7" fillId="41" borderId="37" xfId="0" applyFont="1" applyFill="1" applyBorder="1" applyAlignment="1">
      <alignment horizontal="left" vertical="top"/>
    </xf>
    <xf numFmtId="0" fontId="7" fillId="41" borderId="23" xfId="0" applyFont="1" applyFill="1" applyBorder="1" applyAlignment="1">
      <alignment horizontal="left" vertical="top"/>
    </xf>
    <xf numFmtId="0" fontId="9" fillId="35" borderId="16" xfId="0" applyFont="1" applyFill="1" applyBorder="1" applyAlignment="1">
      <alignment horizontal="left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7" fillId="40" borderId="28" xfId="0" applyFont="1" applyFill="1" applyBorder="1" applyAlignment="1">
      <alignment horizontal="left" vertical="center"/>
    </xf>
    <xf numFmtId="0" fontId="7" fillId="40" borderId="37" xfId="0" applyFont="1" applyFill="1" applyBorder="1" applyAlignment="1">
      <alignment horizontal="left" vertical="center"/>
    </xf>
    <xf numFmtId="0" fontId="7" fillId="40" borderId="23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2" fillId="40" borderId="27" xfId="0" applyFont="1" applyFill="1" applyBorder="1" applyAlignment="1">
      <alignment horizontal="center" vertical="center" wrapText="1"/>
    </xf>
    <xf numFmtId="0" fontId="32" fillId="40" borderId="47" xfId="0" applyFont="1" applyFill="1" applyBorder="1" applyAlignment="1">
      <alignment horizontal="center" vertical="center" wrapText="1"/>
    </xf>
    <xf numFmtId="0" fontId="9" fillId="51" borderId="20" xfId="0" applyFont="1" applyFill="1" applyBorder="1" applyAlignment="1">
      <alignment vertical="center" wrapText="1"/>
    </xf>
    <xf numFmtId="0" fontId="9" fillId="51" borderId="12" xfId="0" applyFont="1" applyFill="1" applyBorder="1" applyAlignment="1">
      <alignment vertical="center" wrapText="1"/>
    </xf>
    <xf numFmtId="0" fontId="9" fillId="51" borderId="54" xfId="0" applyFont="1" applyFill="1" applyBorder="1" applyAlignment="1">
      <alignment vertical="center" wrapText="1"/>
    </xf>
    <xf numFmtId="0" fontId="32" fillId="40" borderId="21" xfId="0" applyFont="1" applyFill="1" applyBorder="1" applyAlignment="1">
      <alignment horizontal="center" vertical="center" wrapText="1"/>
    </xf>
    <xf numFmtId="0" fontId="32" fillId="40" borderId="17" xfId="0" applyFont="1" applyFill="1" applyBorder="1" applyAlignment="1">
      <alignment horizontal="center" vertical="center" wrapText="1"/>
    </xf>
    <xf numFmtId="0" fontId="32" fillId="40" borderId="15" xfId="0" applyFont="1" applyFill="1" applyBorder="1" applyAlignment="1">
      <alignment horizontal="center" vertical="center" wrapText="1"/>
    </xf>
    <xf numFmtId="0" fontId="32" fillId="40" borderId="45" xfId="0" applyFont="1" applyFill="1" applyBorder="1" applyAlignment="1">
      <alignment horizontal="center" vertical="center" wrapText="1"/>
    </xf>
    <xf numFmtId="0" fontId="36" fillId="40" borderId="60" xfId="0" applyFont="1" applyFill="1" applyBorder="1" applyAlignment="1">
      <alignment horizontal="center" vertical="center" wrapText="1"/>
    </xf>
    <xf numFmtId="0" fontId="36" fillId="40" borderId="61" xfId="0" applyFont="1" applyFill="1" applyBorder="1" applyAlignment="1">
      <alignment horizontal="center" vertical="center" wrapText="1"/>
    </xf>
    <xf numFmtId="0" fontId="32" fillId="41" borderId="36" xfId="0" applyFont="1" applyFill="1" applyBorder="1" applyAlignment="1">
      <alignment horizontal="center" vertical="center" wrapText="1"/>
    </xf>
    <xf numFmtId="0" fontId="32" fillId="41" borderId="53" xfId="0" applyFont="1" applyFill="1" applyBorder="1" applyAlignment="1">
      <alignment horizontal="center" vertical="center" wrapText="1"/>
    </xf>
    <xf numFmtId="0" fontId="32" fillId="41" borderId="62" xfId="0" applyFont="1" applyFill="1" applyBorder="1" applyAlignment="1">
      <alignment horizontal="center" vertical="center" wrapText="1"/>
    </xf>
    <xf numFmtId="0" fontId="32" fillId="41" borderId="63" xfId="0" applyFont="1" applyFill="1" applyBorder="1" applyAlignment="1">
      <alignment horizontal="center" vertical="center" wrapText="1"/>
    </xf>
    <xf numFmtId="0" fontId="36" fillId="40" borderId="64" xfId="0" applyFont="1" applyFill="1" applyBorder="1" applyAlignment="1">
      <alignment horizontal="center" vertical="center" wrapText="1"/>
    </xf>
    <xf numFmtId="0" fontId="36" fillId="40" borderId="65" xfId="0" applyFont="1" applyFill="1" applyBorder="1" applyAlignment="1">
      <alignment horizontal="center" vertical="center" wrapText="1"/>
    </xf>
    <xf numFmtId="0" fontId="7" fillId="0" borderId="28" xfId="52" applyFont="1" applyBorder="1" applyAlignment="1">
      <alignment vertical="center" wrapText="1"/>
      <protection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30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32" fillId="40" borderId="36" xfId="0" applyFont="1" applyFill="1" applyBorder="1" applyAlignment="1">
      <alignment horizontal="center" vertical="center"/>
    </xf>
    <xf numFmtId="0" fontId="32" fillId="40" borderId="46" xfId="0" applyFont="1" applyFill="1" applyBorder="1" applyAlignment="1">
      <alignment horizontal="center" vertical="center"/>
    </xf>
    <xf numFmtId="0" fontId="32" fillId="40" borderId="53" xfId="0" applyFont="1" applyFill="1" applyBorder="1" applyAlignment="1">
      <alignment horizontal="center" vertical="center"/>
    </xf>
    <xf numFmtId="0" fontId="32" fillId="40" borderId="11" xfId="0" applyFont="1" applyFill="1" applyBorder="1" applyAlignment="1">
      <alignment horizontal="center" vertical="center"/>
    </xf>
    <xf numFmtId="0" fontId="32" fillId="40" borderId="0" xfId="0" applyFont="1" applyFill="1" applyBorder="1" applyAlignment="1">
      <alignment horizontal="center" vertical="center"/>
    </xf>
    <xf numFmtId="0" fontId="32" fillId="40" borderId="66" xfId="0" applyFont="1" applyFill="1" applyBorder="1" applyAlignment="1">
      <alignment horizontal="center" vertical="center"/>
    </xf>
    <xf numFmtId="0" fontId="32" fillId="40" borderId="20" xfId="0" applyFont="1" applyFill="1" applyBorder="1" applyAlignment="1">
      <alignment horizontal="center" vertical="center"/>
    </xf>
    <xf numFmtId="0" fontId="32" fillId="40" borderId="12" xfId="0" applyFont="1" applyFill="1" applyBorder="1" applyAlignment="1">
      <alignment horizontal="center" vertical="center"/>
    </xf>
    <xf numFmtId="0" fontId="32" fillId="40" borderId="54" xfId="0" applyFont="1" applyFill="1" applyBorder="1" applyAlignment="1">
      <alignment horizontal="center" vertical="center"/>
    </xf>
    <xf numFmtId="0" fontId="32" fillId="40" borderId="16" xfId="0" applyFont="1" applyFill="1" applyBorder="1" applyAlignment="1">
      <alignment horizontal="center" vertical="center"/>
    </xf>
    <xf numFmtId="0" fontId="32" fillId="4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40" borderId="67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9" fillId="51" borderId="68" xfId="0" applyFont="1" applyFill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9" fillId="50" borderId="16" xfId="0" applyFont="1" applyFill="1" applyBorder="1" applyAlignment="1">
      <alignment horizontal="left" vertical="center" wrapText="1"/>
    </xf>
    <xf numFmtId="0" fontId="0" fillId="47" borderId="18" xfId="0" applyFill="1" applyBorder="1" applyAlignment="1">
      <alignment horizontal="left" vertical="center" wrapText="1"/>
    </xf>
    <xf numFmtId="0" fontId="0" fillId="47" borderId="19" xfId="0" applyFill="1" applyBorder="1" applyAlignment="1">
      <alignment horizontal="left" vertical="center" wrapText="1"/>
    </xf>
    <xf numFmtId="0" fontId="9" fillId="49" borderId="62" xfId="0" applyFont="1" applyFill="1" applyBorder="1" applyAlignment="1">
      <alignment horizontal="left" vertical="center" wrapText="1"/>
    </xf>
    <xf numFmtId="0" fontId="9" fillId="49" borderId="71" xfId="0" applyFont="1" applyFill="1" applyBorder="1" applyAlignment="1">
      <alignment horizontal="left" vertical="center" wrapText="1"/>
    </xf>
    <xf numFmtId="0" fontId="9" fillId="49" borderId="63" xfId="0" applyFont="1" applyFill="1" applyBorder="1" applyAlignment="1">
      <alignment horizontal="left" vertical="center" wrapText="1"/>
    </xf>
    <xf numFmtId="0" fontId="5" fillId="45" borderId="16" xfId="0" applyFont="1" applyFill="1" applyBorder="1" applyAlignment="1">
      <alignment horizontal="left" vertical="center" wrapText="1"/>
    </xf>
    <xf numFmtId="0" fontId="5" fillId="45" borderId="18" xfId="0" applyFont="1" applyFill="1" applyBorder="1" applyAlignment="1">
      <alignment horizontal="left" vertical="center" wrapText="1"/>
    </xf>
    <xf numFmtId="0" fontId="5" fillId="45" borderId="19" xfId="0" applyFont="1" applyFill="1" applyBorder="1" applyAlignment="1">
      <alignment horizontal="left" vertical="center" wrapText="1"/>
    </xf>
    <xf numFmtId="0" fontId="9" fillId="52" borderId="16" xfId="0" applyFont="1" applyFill="1" applyBorder="1" applyAlignment="1">
      <alignment horizontal="left" vertical="center" wrapText="1"/>
    </xf>
    <xf numFmtId="0" fontId="0" fillId="10" borderId="18" xfId="0" applyFill="1" applyBorder="1" applyAlignment="1">
      <alignment horizontal="left" vertical="center" wrapText="1"/>
    </xf>
    <xf numFmtId="0" fontId="0" fillId="10" borderId="19" xfId="0" applyFill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54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58" xfId="0" applyFont="1" applyBorder="1" applyAlignment="1">
      <alignment horizontal="left" vertical="center" wrapText="1"/>
    </xf>
    <xf numFmtId="0" fontId="32" fillId="0" borderId="59" xfId="0" applyFont="1" applyBorder="1" applyAlignment="1">
      <alignment horizontal="left" vertical="center" wrapText="1"/>
    </xf>
    <xf numFmtId="0" fontId="37" fillId="46" borderId="16" xfId="0" applyFont="1" applyFill="1" applyBorder="1" applyAlignment="1">
      <alignment horizontal="left" vertical="center" wrapText="1"/>
    </xf>
    <xf numFmtId="0" fontId="37" fillId="46" borderId="18" xfId="0" applyFont="1" applyFill="1" applyBorder="1" applyAlignment="1">
      <alignment horizontal="left" vertical="center" wrapText="1"/>
    </xf>
    <xf numFmtId="0" fontId="37" fillId="46" borderId="19" xfId="0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37" fillId="16" borderId="16" xfId="0" applyFont="1" applyFill="1" applyBorder="1" applyAlignment="1">
      <alignment horizontal="left" vertical="center"/>
    </xf>
    <xf numFmtId="0" fontId="10" fillId="16" borderId="18" xfId="0" applyFont="1" applyFill="1" applyBorder="1" applyAlignment="1">
      <alignment horizontal="left" vertical="center"/>
    </xf>
    <xf numFmtId="0" fontId="10" fillId="16" borderId="19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 wrapText="1"/>
    </xf>
    <xf numFmtId="0" fontId="37" fillId="4" borderId="16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3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7" fillId="4" borderId="16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32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3" fillId="37" borderId="16" xfId="0" applyFont="1" applyFill="1" applyBorder="1" applyAlignment="1">
      <alignment horizontal="left" vertical="center" wrapText="1"/>
    </xf>
    <xf numFmtId="0" fontId="33" fillId="37" borderId="18" xfId="0" applyFont="1" applyFill="1" applyBorder="1" applyAlignment="1">
      <alignment horizontal="left" vertical="center" wrapText="1"/>
    </xf>
    <xf numFmtId="0" fontId="33" fillId="37" borderId="19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8" xfId="0" applyFont="1" applyFill="1" applyBorder="1" applyAlignment="1">
      <alignment horizontal="left" vertical="center" wrapText="1"/>
    </xf>
    <xf numFmtId="0" fontId="33" fillId="36" borderId="19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33" borderId="62" xfId="0" applyFont="1" applyFill="1" applyBorder="1" applyAlignment="1" quotePrefix="1">
      <alignment horizontal="left" vertical="center" wrapText="1" indent="1"/>
    </xf>
    <xf numFmtId="0" fontId="4" fillId="33" borderId="71" xfId="0" applyFont="1" applyFill="1" applyBorder="1" applyAlignment="1" quotePrefix="1">
      <alignment horizontal="left" vertical="center" wrapText="1" indent="1"/>
    </xf>
    <xf numFmtId="0" fontId="4" fillId="33" borderId="63" xfId="0" applyFont="1" applyFill="1" applyBorder="1" applyAlignment="1" quotePrefix="1">
      <alignment horizontal="left" vertical="center" wrapText="1" indent="1"/>
    </xf>
    <xf numFmtId="0" fontId="4" fillId="33" borderId="28" xfId="0" applyFont="1" applyFill="1" applyBorder="1" applyAlignment="1" quotePrefix="1">
      <alignment horizontal="left" vertical="center" wrapText="1" indent="1"/>
    </xf>
    <xf numFmtId="0" fontId="4" fillId="33" borderId="37" xfId="0" applyFont="1" applyFill="1" applyBorder="1" applyAlignment="1" quotePrefix="1">
      <alignment horizontal="left" vertical="center" wrapText="1" indent="1"/>
    </xf>
    <xf numFmtId="0" fontId="4" fillId="33" borderId="23" xfId="0" applyFont="1" applyFill="1" applyBorder="1" applyAlignment="1" quotePrefix="1">
      <alignment horizontal="left" vertical="center" wrapText="1" indent="1"/>
    </xf>
    <xf numFmtId="0" fontId="4" fillId="33" borderId="27" xfId="0" applyFont="1" applyFill="1" applyBorder="1" applyAlignment="1" quotePrefix="1">
      <alignment horizontal="left" vertical="center" wrapText="1" indent="1"/>
    </xf>
    <xf numFmtId="0" fontId="4" fillId="33" borderId="47" xfId="0" applyFont="1" applyFill="1" applyBorder="1" applyAlignment="1" quotePrefix="1">
      <alignment horizontal="left" vertical="center" wrapText="1" indent="1"/>
    </xf>
    <xf numFmtId="0" fontId="4" fillId="33" borderId="48" xfId="0" applyFont="1" applyFill="1" applyBorder="1" applyAlignment="1" quotePrefix="1">
      <alignment horizontal="left" vertical="center" wrapText="1" indent="1"/>
    </xf>
    <xf numFmtId="0" fontId="4" fillId="33" borderId="30" xfId="0" applyFont="1" applyFill="1" applyBorder="1" applyAlignment="1" quotePrefix="1">
      <alignment horizontal="left" vertical="center" wrapText="1" indent="1"/>
    </xf>
    <xf numFmtId="0" fontId="4" fillId="33" borderId="58" xfId="0" applyFont="1" applyFill="1" applyBorder="1" applyAlignment="1" quotePrefix="1">
      <alignment horizontal="left" vertical="center" wrapText="1" indent="1"/>
    </xf>
    <xf numFmtId="0" fontId="4" fillId="33" borderId="59" xfId="0" applyFont="1" applyFill="1" applyBorder="1" applyAlignment="1" quotePrefix="1">
      <alignment horizontal="left" vertical="center" wrapText="1" indent="1"/>
    </xf>
    <xf numFmtId="0" fontId="5" fillId="0" borderId="1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2" fillId="40" borderId="45" xfId="0" applyFont="1" applyFill="1" applyBorder="1" applyAlignment="1">
      <alignment horizontal="center" vertical="center"/>
    </xf>
    <xf numFmtId="0" fontId="32" fillId="40" borderId="16" xfId="0" applyFont="1" applyFill="1" applyBorder="1" applyAlignment="1">
      <alignment horizontal="center" vertical="center" wrapText="1"/>
    </xf>
    <xf numFmtId="0" fontId="32" fillId="40" borderId="19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5" borderId="20" xfId="0" applyFont="1" applyFill="1" applyBorder="1" applyAlignment="1">
      <alignment horizontal="left" vertical="center" wrapText="1"/>
    </xf>
    <xf numFmtId="0" fontId="5" fillId="45" borderId="12" xfId="0" applyFont="1" applyFill="1" applyBorder="1" applyAlignment="1">
      <alignment horizontal="left" vertical="center" wrapText="1"/>
    </xf>
    <xf numFmtId="0" fontId="5" fillId="45" borderId="54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5" fillId="45" borderId="16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2" fillId="40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9" fillId="16" borderId="16" xfId="0" applyFont="1" applyFill="1" applyBorder="1" applyAlignment="1">
      <alignment horizontal="left" vertical="center" wrapText="1"/>
    </xf>
    <xf numFmtId="0" fontId="0" fillId="16" borderId="18" xfId="0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vertical="center" wrapText="1"/>
    </xf>
    <xf numFmtId="0" fontId="32" fillId="0" borderId="58" xfId="0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9"/>
  <sheetViews>
    <sheetView showZeros="0" tabSelected="1" zoomScalePageLayoutView="0" workbookViewId="0" topLeftCell="A199">
      <selection activeCell="J155" sqref="J155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0.375" style="0" customWidth="1"/>
    <col min="13" max="13" width="7.25390625" style="0" customWidth="1"/>
    <col min="14" max="14" width="10.125" style="0" customWidth="1"/>
    <col min="15" max="15" width="7.375" style="0" customWidth="1"/>
    <col min="16" max="16" width="9.875" style="0" bestFit="1" customWidth="1"/>
  </cols>
  <sheetData>
    <row r="1" spans="1:15" s="2" customFormat="1" ht="12.75" customHeight="1">
      <c r="A1" s="34"/>
      <c r="B1" s="34"/>
      <c r="C1" s="34"/>
      <c r="D1" s="34"/>
      <c r="E1" s="34"/>
      <c r="F1" s="34"/>
      <c r="G1" s="34"/>
      <c r="H1" s="34"/>
      <c r="I1" s="34"/>
      <c r="J1" s="10" t="s">
        <v>125</v>
      </c>
      <c r="K1" s="11"/>
      <c r="L1" s="11"/>
      <c r="M1" s="3"/>
      <c r="N1" s="3"/>
      <c r="O1" s="3"/>
    </row>
    <row r="2" spans="1:15" s="2" customFormat="1" ht="10.5" customHeight="1">
      <c r="A2" s="34"/>
      <c r="B2" s="34"/>
      <c r="C2" s="34"/>
      <c r="D2" s="34"/>
      <c r="E2" s="34"/>
      <c r="F2" s="34"/>
      <c r="G2" s="34"/>
      <c r="H2" s="34"/>
      <c r="I2" s="34"/>
      <c r="J2" s="4" t="s">
        <v>262</v>
      </c>
      <c r="K2" s="4"/>
      <c r="L2" s="4"/>
      <c r="M2" s="3"/>
      <c r="N2" s="3"/>
      <c r="O2" s="3"/>
    </row>
    <row r="3" spans="1:15" s="2" customFormat="1" ht="11.25" customHeight="1">
      <c r="A3" s="34"/>
      <c r="B3" s="34"/>
      <c r="C3" s="34"/>
      <c r="D3" s="34"/>
      <c r="E3" s="34"/>
      <c r="F3" s="34"/>
      <c r="G3" s="34"/>
      <c r="H3" s="34"/>
      <c r="I3" s="34"/>
      <c r="J3" s="4" t="s">
        <v>49</v>
      </c>
      <c r="K3" s="4"/>
      <c r="L3" s="4"/>
      <c r="M3" s="3"/>
      <c r="N3" s="3"/>
      <c r="O3" s="3"/>
    </row>
    <row r="4" spans="1:15" s="2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4" t="s">
        <v>263</v>
      </c>
      <c r="K4" s="4"/>
      <c r="L4" s="4"/>
      <c r="M4" s="3"/>
      <c r="N4" s="3"/>
      <c r="O4" s="3"/>
    </row>
    <row r="5" spans="1:15" s="2" customFormat="1" ht="6" customHeight="1">
      <c r="A5" s="162"/>
      <c r="B5" s="162"/>
      <c r="C5" s="162"/>
      <c r="D5" s="162"/>
      <c r="E5" s="162"/>
      <c r="F5" s="162"/>
      <c r="G5" s="162"/>
      <c r="H5" s="162"/>
      <c r="I5" s="162"/>
      <c r="J5" s="4"/>
      <c r="K5" s="4"/>
      <c r="L5" s="4"/>
      <c r="M5" s="162"/>
      <c r="N5" s="162"/>
      <c r="O5" s="162"/>
    </row>
    <row r="6" spans="1:15" s="2" customFormat="1" ht="17.25" customHeight="1">
      <c r="A6" s="510" t="s">
        <v>129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3"/>
      <c r="N6" s="3"/>
      <c r="O6" s="3"/>
    </row>
    <row r="7" spans="1:15" ht="2.2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14.25" customHeight="1">
      <c r="A8" s="410" t="s">
        <v>50</v>
      </c>
      <c r="B8" s="411"/>
      <c r="C8" s="412"/>
      <c r="D8" s="413" t="s">
        <v>64</v>
      </c>
      <c r="E8" s="413"/>
      <c r="F8" s="413"/>
      <c r="G8" s="413"/>
      <c r="H8" s="414"/>
      <c r="I8" s="392" t="s">
        <v>65</v>
      </c>
      <c r="J8" s="392"/>
      <c r="K8" s="392" t="s">
        <v>66</v>
      </c>
      <c r="L8" s="392"/>
      <c r="M8" s="3"/>
      <c r="N8" s="3"/>
      <c r="O8" s="3"/>
    </row>
    <row r="9" spans="1:15" ht="13.5" customHeight="1">
      <c r="A9" s="67" t="s">
        <v>24</v>
      </c>
      <c r="B9" s="67" t="s">
        <v>51</v>
      </c>
      <c r="C9" s="67" t="s">
        <v>52</v>
      </c>
      <c r="D9" s="415"/>
      <c r="E9" s="415"/>
      <c r="F9" s="415"/>
      <c r="G9" s="415"/>
      <c r="H9" s="416"/>
      <c r="I9" s="139" t="s">
        <v>53</v>
      </c>
      <c r="J9" s="139" t="s">
        <v>54</v>
      </c>
      <c r="K9" s="139" t="s">
        <v>53</v>
      </c>
      <c r="L9" s="139" t="s">
        <v>54</v>
      </c>
      <c r="M9" s="3"/>
      <c r="N9" s="3"/>
      <c r="O9" s="3"/>
    </row>
    <row r="10" spans="1:15" ht="14.25" customHeight="1">
      <c r="A10" s="137" t="s">
        <v>1</v>
      </c>
      <c r="B10" s="138"/>
      <c r="C10" s="138"/>
      <c r="D10" s="420" t="s">
        <v>207</v>
      </c>
      <c r="E10" s="421"/>
      <c r="F10" s="421"/>
      <c r="G10" s="421"/>
      <c r="H10" s="422"/>
      <c r="I10" s="61">
        <f>I11</f>
        <v>193198</v>
      </c>
      <c r="J10" s="61">
        <f>J13</f>
        <v>42744</v>
      </c>
      <c r="K10" s="61"/>
      <c r="L10" s="61"/>
      <c r="M10" s="305"/>
      <c r="N10" s="305"/>
      <c r="O10" s="305"/>
    </row>
    <row r="11" spans="1:15" ht="14.25" customHeight="1">
      <c r="A11" s="135"/>
      <c r="B11" s="136" t="s">
        <v>239</v>
      </c>
      <c r="C11" s="135"/>
      <c r="D11" s="399" t="s">
        <v>240</v>
      </c>
      <c r="E11" s="423"/>
      <c r="F11" s="423"/>
      <c r="G11" s="423"/>
      <c r="H11" s="424"/>
      <c r="I11" s="12">
        <f>I12</f>
        <v>193198</v>
      </c>
      <c r="J11" s="12"/>
      <c r="K11" s="12"/>
      <c r="L11" s="12"/>
      <c r="M11" s="347"/>
      <c r="N11" s="347"/>
      <c r="O11" s="347"/>
    </row>
    <row r="12" spans="1:15" ht="39.75" customHeight="1">
      <c r="A12" s="331"/>
      <c r="B12" s="329"/>
      <c r="C12" s="187">
        <v>2830</v>
      </c>
      <c r="D12" s="393" t="s">
        <v>241</v>
      </c>
      <c r="E12" s="408"/>
      <c r="F12" s="408"/>
      <c r="G12" s="408"/>
      <c r="H12" s="409"/>
      <c r="I12" s="188">
        <v>193198</v>
      </c>
      <c r="J12" s="161"/>
      <c r="K12" s="161"/>
      <c r="L12" s="161"/>
      <c r="M12" s="347"/>
      <c r="N12" s="347"/>
      <c r="O12" s="347"/>
    </row>
    <row r="13" spans="1:15" ht="15" customHeight="1">
      <c r="A13" s="135"/>
      <c r="B13" s="136" t="s">
        <v>133</v>
      </c>
      <c r="C13" s="135"/>
      <c r="D13" s="399" t="s">
        <v>171</v>
      </c>
      <c r="E13" s="423"/>
      <c r="F13" s="423"/>
      <c r="G13" s="423"/>
      <c r="H13" s="424"/>
      <c r="I13" s="12">
        <f>I14</f>
        <v>0</v>
      </c>
      <c r="J13" s="12">
        <f>J14</f>
        <v>42744</v>
      </c>
      <c r="K13" s="12"/>
      <c r="L13" s="12"/>
      <c r="M13" s="385"/>
      <c r="N13" s="385"/>
      <c r="O13" s="385"/>
    </row>
    <row r="14" spans="1:15" ht="15" customHeight="1">
      <c r="A14" s="331"/>
      <c r="B14" s="329"/>
      <c r="C14" s="187">
        <v>6050</v>
      </c>
      <c r="D14" s="393" t="s">
        <v>132</v>
      </c>
      <c r="E14" s="408"/>
      <c r="F14" s="408"/>
      <c r="G14" s="408"/>
      <c r="H14" s="409"/>
      <c r="I14" s="188"/>
      <c r="J14" s="161">
        <v>42744</v>
      </c>
      <c r="K14" s="161"/>
      <c r="L14" s="161"/>
      <c r="M14" s="385"/>
      <c r="N14" s="385"/>
      <c r="O14" s="385"/>
    </row>
    <row r="15" spans="1:15" ht="14.25" customHeight="1">
      <c r="A15" s="137">
        <v>600</v>
      </c>
      <c r="B15" s="138"/>
      <c r="C15" s="138"/>
      <c r="D15" s="420" t="s">
        <v>208</v>
      </c>
      <c r="E15" s="421"/>
      <c r="F15" s="421"/>
      <c r="G15" s="421"/>
      <c r="H15" s="422"/>
      <c r="I15" s="61">
        <f>I16</f>
        <v>0</v>
      </c>
      <c r="J15" s="61">
        <f>J16</f>
        <v>2485000</v>
      </c>
      <c r="K15" s="61"/>
      <c r="L15" s="61">
        <f>L16</f>
        <v>1000</v>
      </c>
      <c r="M15" s="305"/>
      <c r="N15" s="305"/>
      <c r="O15" s="305"/>
    </row>
    <row r="16" spans="1:15" ht="14.25" customHeight="1">
      <c r="A16" s="135"/>
      <c r="B16" s="136">
        <v>60016</v>
      </c>
      <c r="C16" s="135"/>
      <c r="D16" s="399" t="s">
        <v>209</v>
      </c>
      <c r="E16" s="423"/>
      <c r="F16" s="423"/>
      <c r="G16" s="423"/>
      <c r="H16" s="424"/>
      <c r="I16" s="12">
        <f>I17</f>
        <v>0</v>
      </c>
      <c r="J16" s="12">
        <f>J17+J18</f>
        <v>2485000</v>
      </c>
      <c r="K16" s="12"/>
      <c r="L16" s="12">
        <f>L17</f>
        <v>1000</v>
      </c>
      <c r="M16" s="305"/>
      <c r="N16" s="305"/>
      <c r="O16" s="305"/>
    </row>
    <row r="17" spans="1:15" ht="14.25" customHeight="1">
      <c r="A17" s="250"/>
      <c r="B17" s="247"/>
      <c r="C17" s="187">
        <v>6050</v>
      </c>
      <c r="D17" s="393" t="s">
        <v>210</v>
      </c>
      <c r="E17" s="408"/>
      <c r="F17" s="408"/>
      <c r="G17" s="408"/>
      <c r="H17" s="409"/>
      <c r="I17" s="188"/>
      <c r="J17" s="161">
        <v>2417000</v>
      </c>
      <c r="K17" s="161"/>
      <c r="L17" s="161">
        <v>1000</v>
      </c>
      <c r="M17" s="305"/>
      <c r="N17" s="305"/>
      <c r="O17" s="305"/>
    </row>
    <row r="18" spans="1:15" ht="14.25" customHeight="1">
      <c r="A18" s="250"/>
      <c r="B18" s="247"/>
      <c r="C18" s="187">
        <v>6050</v>
      </c>
      <c r="D18" s="393" t="s">
        <v>132</v>
      </c>
      <c r="E18" s="408"/>
      <c r="F18" s="408"/>
      <c r="G18" s="408"/>
      <c r="H18" s="409"/>
      <c r="I18" s="188"/>
      <c r="J18" s="161">
        <v>68000</v>
      </c>
      <c r="K18" s="161"/>
      <c r="L18" s="161"/>
      <c r="M18" s="305"/>
      <c r="N18" s="305"/>
      <c r="O18" s="305"/>
    </row>
    <row r="19" spans="1:15" ht="19.5" customHeight="1">
      <c r="A19" s="137">
        <v>700</v>
      </c>
      <c r="B19" s="138"/>
      <c r="C19" s="138"/>
      <c r="D19" s="420" t="s">
        <v>112</v>
      </c>
      <c r="E19" s="421"/>
      <c r="F19" s="421"/>
      <c r="G19" s="421"/>
      <c r="H19" s="422"/>
      <c r="I19" s="61"/>
      <c r="J19" s="61">
        <f>J20</f>
        <v>170000</v>
      </c>
      <c r="K19" s="61"/>
      <c r="L19" s="61"/>
      <c r="M19" s="191"/>
      <c r="N19" s="191"/>
      <c r="O19" s="191"/>
    </row>
    <row r="20" spans="1:15" ht="16.5" customHeight="1">
      <c r="A20" s="135"/>
      <c r="B20" s="136">
        <v>70005</v>
      </c>
      <c r="C20" s="135"/>
      <c r="D20" s="399" t="s">
        <v>113</v>
      </c>
      <c r="E20" s="423"/>
      <c r="F20" s="423"/>
      <c r="G20" s="423"/>
      <c r="H20" s="424"/>
      <c r="I20" s="12"/>
      <c r="J20" s="12">
        <f>J21</f>
        <v>170000</v>
      </c>
      <c r="K20" s="12"/>
      <c r="L20" s="12"/>
      <c r="M20" s="258"/>
      <c r="N20" s="258"/>
      <c r="O20" s="258"/>
    </row>
    <row r="21" spans="1:15" ht="15" customHeight="1">
      <c r="A21" s="331"/>
      <c r="B21" s="329"/>
      <c r="C21" s="187">
        <v>6050</v>
      </c>
      <c r="D21" s="393" t="s">
        <v>132</v>
      </c>
      <c r="E21" s="408"/>
      <c r="F21" s="408"/>
      <c r="G21" s="408"/>
      <c r="H21" s="409"/>
      <c r="I21" s="188"/>
      <c r="J21" s="161">
        <v>170000</v>
      </c>
      <c r="K21" s="161"/>
      <c r="L21" s="161"/>
      <c r="M21" s="347"/>
      <c r="N21" s="347"/>
      <c r="O21" s="347"/>
    </row>
    <row r="22" spans="1:15" ht="15.75" customHeight="1">
      <c r="A22" s="137">
        <v>750</v>
      </c>
      <c r="B22" s="138"/>
      <c r="C22" s="212"/>
      <c r="D22" s="557" t="s">
        <v>152</v>
      </c>
      <c r="E22" s="558"/>
      <c r="F22" s="558"/>
      <c r="G22" s="558"/>
      <c r="H22" s="559"/>
      <c r="I22" s="213"/>
      <c r="J22" s="61"/>
      <c r="K22" s="61">
        <f>K27+K25+K23+K31</f>
        <v>167631</v>
      </c>
      <c r="L22" s="61">
        <f>L31</f>
        <v>1044</v>
      </c>
      <c r="M22" s="254"/>
      <c r="N22" s="254"/>
      <c r="O22" s="254"/>
    </row>
    <row r="23" spans="1:15" ht="15.75" customHeight="1">
      <c r="A23" s="319"/>
      <c r="B23" s="320">
        <v>75023</v>
      </c>
      <c r="C23" s="321"/>
      <c r="D23" s="560" t="s">
        <v>173</v>
      </c>
      <c r="E23" s="561"/>
      <c r="F23" s="561"/>
      <c r="G23" s="561"/>
      <c r="H23" s="562"/>
      <c r="I23" s="322"/>
      <c r="J23" s="322"/>
      <c r="K23" s="322">
        <f>SUM(K24:K24)</f>
        <v>94650</v>
      </c>
      <c r="L23" s="322"/>
      <c r="M23" s="323"/>
      <c r="N23" s="323"/>
      <c r="O23" s="323"/>
    </row>
    <row r="24" spans="1:15" ht="25.5" customHeight="1">
      <c r="A24" s="331"/>
      <c r="B24" s="329"/>
      <c r="C24" s="187">
        <v>4700</v>
      </c>
      <c r="D24" s="402" t="s">
        <v>214</v>
      </c>
      <c r="E24" s="403"/>
      <c r="F24" s="403"/>
      <c r="G24" s="403"/>
      <c r="H24" s="404"/>
      <c r="I24" s="188"/>
      <c r="J24" s="161"/>
      <c r="K24" s="161">
        <v>94650</v>
      </c>
      <c r="L24" s="161"/>
      <c r="M24" s="323"/>
      <c r="N24" s="323"/>
      <c r="O24" s="323"/>
    </row>
    <row r="25" spans="1:15" ht="17.25" customHeight="1">
      <c r="A25" s="135"/>
      <c r="B25" s="136">
        <v>75075</v>
      </c>
      <c r="C25" s="214"/>
      <c r="D25" s="396" t="s">
        <v>159</v>
      </c>
      <c r="E25" s="397"/>
      <c r="F25" s="397"/>
      <c r="G25" s="397"/>
      <c r="H25" s="398"/>
      <c r="I25" s="215"/>
      <c r="J25" s="215"/>
      <c r="K25" s="215">
        <f>SUM(K26:K26)</f>
        <v>2000</v>
      </c>
      <c r="L25" s="215"/>
      <c r="M25" s="290"/>
      <c r="N25" s="290"/>
      <c r="O25" s="290"/>
    </row>
    <row r="26" spans="1:15" ht="15.75" customHeight="1">
      <c r="A26" s="218"/>
      <c r="B26" s="283"/>
      <c r="C26" s="99">
        <v>4300</v>
      </c>
      <c r="D26" s="504" t="s">
        <v>149</v>
      </c>
      <c r="E26" s="505"/>
      <c r="F26" s="505"/>
      <c r="G26" s="505"/>
      <c r="H26" s="506"/>
      <c r="I26" s="189"/>
      <c r="J26" s="189"/>
      <c r="K26" s="189">
        <v>2000</v>
      </c>
      <c r="L26" s="189"/>
      <c r="M26" s="290"/>
      <c r="N26" s="290"/>
      <c r="O26" s="290"/>
    </row>
    <row r="27" spans="1:15" ht="19.5" customHeight="1">
      <c r="A27" s="135"/>
      <c r="B27" s="136">
        <v>75095</v>
      </c>
      <c r="C27" s="214"/>
      <c r="D27" s="399" t="s">
        <v>155</v>
      </c>
      <c r="E27" s="400"/>
      <c r="F27" s="400"/>
      <c r="G27" s="400"/>
      <c r="H27" s="401"/>
      <c r="I27" s="215"/>
      <c r="J27" s="215"/>
      <c r="K27" s="215">
        <f>SUM(K28:K30)</f>
        <v>70981</v>
      </c>
      <c r="L27" s="215"/>
      <c r="M27" s="280"/>
      <c r="N27" s="280"/>
      <c r="O27" s="280"/>
    </row>
    <row r="28" spans="1:15" ht="15" customHeight="1">
      <c r="A28" s="282"/>
      <c r="B28" s="282"/>
      <c r="C28" s="157">
        <v>3030</v>
      </c>
      <c r="D28" s="393" t="s">
        <v>189</v>
      </c>
      <c r="E28" s="408"/>
      <c r="F28" s="408"/>
      <c r="G28" s="408"/>
      <c r="H28" s="409"/>
      <c r="I28" s="190"/>
      <c r="J28" s="145"/>
      <c r="K28" s="145">
        <v>32000</v>
      </c>
      <c r="L28" s="145"/>
      <c r="M28" s="291"/>
      <c r="N28" s="291"/>
      <c r="O28" s="291"/>
    </row>
    <row r="29" spans="1:15" ht="15" customHeight="1">
      <c r="A29" s="250"/>
      <c r="B29" s="247"/>
      <c r="C29" s="187">
        <v>4210</v>
      </c>
      <c r="D29" s="393" t="s">
        <v>134</v>
      </c>
      <c r="E29" s="394"/>
      <c r="F29" s="394"/>
      <c r="G29" s="394"/>
      <c r="H29" s="395"/>
      <c r="I29" s="190"/>
      <c r="J29" s="145"/>
      <c r="K29" s="145">
        <v>15000</v>
      </c>
      <c r="L29" s="145"/>
      <c r="M29" s="291"/>
      <c r="N29" s="291"/>
      <c r="O29" s="291"/>
    </row>
    <row r="30" spans="1:15" ht="15" customHeight="1">
      <c r="A30" s="218"/>
      <c r="B30" s="249"/>
      <c r="C30" s="99">
        <v>4300</v>
      </c>
      <c r="D30" s="504" t="s">
        <v>149</v>
      </c>
      <c r="E30" s="505"/>
      <c r="F30" s="505"/>
      <c r="G30" s="505"/>
      <c r="H30" s="506"/>
      <c r="I30" s="189"/>
      <c r="J30" s="189"/>
      <c r="K30" s="189">
        <v>23981</v>
      </c>
      <c r="L30" s="189"/>
      <c r="M30" s="280"/>
      <c r="N30" s="280"/>
      <c r="O30" s="280"/>
    </row>
    <row r="31" spans="1:15" ht="47.25" customHeight="1">
      <c r="A31" s="135"/>
      <c r="B31" s="136">
        <v>75095</v>
      </c>
      <c r="C31" s="214"/>
      <c r="D31" s="399" t="s">
        <v>236</v>
      </c>
      <c r="E31" s="400"/>
      <c r="F31" s="400"/>
      <c r="G31" s="400"/>
      <c r="H31" s="401"/>
      <c r="I31" s="215"/>
      <c r="J31" s="215"/>
      <c r="K31" s="215"/>
      <c r="L31" s="215">
        <f>L32</f>
        <v>1044</v>
      </c>
      <c r="M31" s="341"/>
      <c r="N31" s="341"/>
      <c r="O31" s="341"/>
    </row>
    <row r="32" spans="1:15" ht="46.5" customHeight="1">
      <c r="A32" s="282"/>
      <c r="B32" s="282"/>
      <c r="C32" s="187">
        <v>6639</v>
      </c>
      <c r="D32" s="402" t="s">
        <v>237</v>
      </c>
      <c r="E32" s="403"/>
      <c r="F32" s="403"/>
      <c r="G32" s="403"/>
      <c r="H32" s="404"/>
      <c r="I32" s="217"/>
      <c r="J32" s="161"/>
      <c r="K32" s="161"/>
      <c r="L32" s="161">
        <v>1044</v>
      </c>
      <c r="M32" s="341"/>
      <c r="N32" s="341"/>
      <c r="O32" s="341"/>
    </row>
    <row r="33" spans="1:15" ht="18.75" customHeight="1">
      <c r="A33" s="359"/>
      <c r="B33" s="359"/>
      <c r="C33" s="360"/>
      <c r="D33" s="361"/>
      <c r="E33" s="361"/>
      <c r="F33" s="361"/>
      <c r="G33" s="361"/>
      <c r="H33" s="361"/>
      <c r="I33" s="362"/>
      <c r="J33" s="363"/>
      <c r="K33" s="363"/>
      <c r="L33" s="363"/>
      <c r="M33" s="347"/>
      <c r="N33" s="347"/>
      <c r="O33" s="347"/>
    </row>
    <row r="34" spans="1:15" ht="12" customHeight="1">
      <c r="A34" s="365"/>
      <c r="B34" s="365"/>
      <c r="C34" s="366"/>
      <c r="D34" s="357"/>
      <c r="E34" s="357"/>
      <c r="F34" s="357"/>
      <c r="G34" s="357"/>
      <c r="H34" s="357"/>
      <c r="I34" s="358"/>
      <c r="J34" s="367"/>
      <c r="K34" s="367"/>
      <c r="L34" s="367"/>
      <c r="M34" s="347"/>
      <c r="N34" s="347"/>
      <c r="O34" s="347"/>
    </row>
    <row r="35" spans="1:15" ht="15" customHeight="1">
      <c r="A35" s="410" t="s">
        <v>50</v>
      </c>
      <c r="B35" s="411"/>
      <c r="C35" s="412"/>
      <c r="D35" s="413" t="s">
        <v>64</v>
      </c>
      <c r="E35" s="413"/>
      <c r="F35" s="413"/>
      <c r="G35" s="413"/>
      <c r="H35" s="414"/>
      <c r="I35" s="392" t="s">
        <v>65</v>
      </c>
      <c r="J35" s="392"/>
      <c r="K35" s="392" t="s">
        <v>66</v>
      </c>
      <c r="L35" s="392"/>
      <c r="M35" s="347"/>
      <c r="N35" s="347"/>
      <c r="O35" s="347"/>
    </row>
    <row r="36" spans="1:15" ht="14.25" customHeight="1">
      <c r="A36" s="346" t="s">
        <v>24</v>
      </c>
      <c r="B36" s="346" t="s">
        <v>51</v>
      </c>
      <c r="C36" s="346" t="s">
        <v>52</v>
      </c>
      <c r="D36" s="415"/>
      <c r="E36" s="415"/>
      <c r="F36" s="415"/>
      <c r="G36" s="415"/>
      <c r="H36" s="416"/>
      <c r="I36" s="139" t="s">
        <v>53</v>
      </c>
      <c r="J36" s="139" t="s">
        <v>54</v>
      </c>
      <c r="K36" s="139" t="s">
        <v>53</v>
      </c>
      <c r="L36" s="139" t="s">
        <v>54</v>
      </c>
      <c r="M36" s="347"/>
      <c r="N36" s="347"/>
      <c r="O36" s="347"/>
    </row>
    <row r="37" spans="1:15" ht="28.5" customHeight="1">
      <c r="A37" s="137">
        <v>751</v>
      </c>
      <c r="B37" s="138"/>
      <c r="C37" s="138"/>
      <c r="D37" s="554" t="s">
        <v>144</v>
      </c>
      <c r="E37" s="555"/>
      <c r="F37" s="555"/>
      <c r="G37" s="555"/>
      <c r="H37" s="556"/>
      <c r="I37" s="61">
        <f>I38</f>
        <v>6423</v>
      </c>
      <c r="J37" s="61"/>
      <c r="K37" s="61">
        <f>K41</f>
        <v>30000</v>
      </c>
      <c r="L37" s="61"/>
      <c r="M37" s="219"/>
      <c r="N37" s="219"/>
      <c r="O37" s="219"/>
    </row>
    <row r="38" spans="1:15" ht="17.25" customHeight="1">
      <c r="A38" s="135"/>
      <c r="B38" s="136">
        <v>75107</v>
      </c>
      <c r="C38" s="135"/>
      <c r="D38" s="436" t="s">
        <v>145</v>
      </c>
      <c r="E38" s="437"/>
      <c r="F38" s="437"/>
      <c r="G38" s="437"/>
      <c r="H38" s="438"/>
      <c r="I38" s="12">
        <f>I39+I40</f>
        <v>6423</v>
      </c>
      <c r="J38" s="12"/>
      <c r="K38" s="12"/>
      <c r="L38" s="12"/>
      <c r="M38" s="219"/>
      <c r="N38" s="219"/>
      <c r="O38" s="219"/>
    </row>
    <row r="39" spans="1:15" ht="15" customHeight="1">
      <c r="A39" s="343"/>
      <c r="B39" s="282"/>
      <c r="C39" s="98">
        <v>4110</v>
      </c>
      <c r="D39" s="439" t="s">
        <v>148</v>
      </c>
      <c r="E39" s="440"/>
      <c r="F39" s="440"/>
      <c r="G39" s="440"/>
      <c r="H39" s="441"/>
      <c r="I39" s="145">
        <v>2750</v>
      </c>
      <c r="J39" s="145"/>
      <c r="K39" s="145"/>
      <c r="L39" s="145"/>
      <c r="M39" s="219"/>
      <c r="N39" s="219"/>
      <c r="O39" s="219"/>
    </row>
    <row r="40" spans="1:15" ht="15" customHeight="1">
      <c r="A40" s="332"/>
      <c r="B40" s="330"/>
      <c r="C40" s="99">
        <v>4170</v>
      </c>
      <c r="D40" s="504" t="s">
        <v>192</v>
      </c>
      <c r="E40" s="505"/>
      <c r="F40" s="505"/>
      <c r="G40" s="505"/>
      <c r="H40" s="506"/>
      <c r="I40" s="189">
        <v>3673</v>
      </c>
      <c r="J40" s="189"/>
      <c r="K40" s="189"/>
      <c r="L40" s="189"/>
      <c r="M40" s="222"/>
      <c r="N40" s="222"/>
      <c r="O40" s="222"/>
    </row>
    <row r="41" spans="1:15" ht="15" customHeight="1">
      <c r="A41" s="135"/>
      <c r="B41" s="136">
        <v>75110</v>
      </c>
      <c r="C41" s="135"/>
      <c r="D41" s="436" t="s">
        <v>191</v>
      </c>
      <c r="E41" s="437"/>
      <c r="F41" s="437"/>
      <c r="G41" s="437"/>
      <c r="H41" s="438"/>
      <c r="I41" s="12"/>
      <c r="J41" s="12"/>
      <c r="K41" s="12">
        <f>SUM(K42:K44)</f>
        <v>30000</v>
      </c>
      <c r="L41" s="12"/>
      <c r="M41" s="295"/>
      <c r="N41" s="295"/>
      <c r="O41" s="295"/>
    </row>
    <row r="42" spans="1:15" ht="15" customHeight="1">
      <c r="A42" s="250"/>
      <c r="B42" s="247"/>
      <c r="C42" s="98">
        <v>4110</v>
      </c>
      <c r="D42" s="439" t="s">
        <v>148</v>
      </c>
      <c r="E42" s="440"/>
      <c r="F42" s="440"/>
      <c r="G42" s="440"/>
      <c r="H42" s="441"/>
      <c r="I42" s="145"/>
      <c r="J42" s="145"/>
      <c r="K42" s="145">
        <v>3600</v>
      </c>
      <c r="L42" s="145"/>
      <c r="M42" s="295"/>
      <c r="N42" s="295"/>
      <c r="O42" s="295"/>
    </row>
    <row r="43" spans="1:15" ht="15" customHeight="1">
      <c r="A43" s="250"/>
      <c r="B43" s="247"/>
      <c r="C43" s="98">
        <v>4120</v>
      </c>
      <c r="D43" s="393" t="s">
        <v>135</v>
      </c>
      <c r="E43" s="408"/>
      <c r="F43" s="408"/>
      <c r="G43" s="408"/>
      <c r="H43" s="408"/>
      <c r="I43" s="145"/>
      <c r="J43" s="145"/>
      <c r="K43" s="145">
        <v>400</v>
      </c>
      <c r="L43" s="145"/>
      <c r="M43" s="295"/>
      <c r="N43" s="295"/>
      <c r="O43" s="295"/>
    </row>
    <row r="44" spans="1:15" ht="15" customHeight="1">
      <c r="A44" s="250"/>
      <c r="B44" s="247"/>
      <c r="C44" s="301">
        <v>4170</v>
      </c>
      <c r="D44" s="405" t="s">
        <v>169</v>
      </c>
      <c r="E44" s="406"/>
      <c r="F44" s="406"/>
      <c r="G44" s="406"/>
      <c r="H44" s="407"/>
      <c r="I44" s="161"/>
      <c r="J44" s="161"/>
      <c r="K44" s="161">
        <v>26000</v>
      </c>
      <c r="L44" s="161"/>
      <c r="M44" s="295"/>
      <c r="N44" s="295"/>
      <c r="O44" s="295"/>
    </row>
    <row r="45" spans="1:15" ht="15" customHeight="1">
      <c r="A45" s="137">
        <v>757</v>
      </c>
      <c r="B45" s="138"/>
      <c r="C45" s="138"/>
      <c r="D45" s="442" t="s">
        <v>242</v>
      </c>
      <c r="E45" s="443"/>
      <c r="F45" s="443"/>
      <c r="G45" s="443"/>
      <c r="H45" s="443"/>
      <c r="I45" s="61">
        <f>I46</f>
        <v>1000000</v>
      </c>
      <c r="J45" s="61"/>
      <c r="K45" s="61"/>
      <c r="L45" s="61"/>
      <c r="M45" s="347"/>
      <c r="N45" s="347"/>
      <c r="O45" s="347"/>
    </row>
    <row r="46" spans="1:15" ht="29.25" customHeight="1">
      <c r="A46" s="135"/>
      <c r="B46" s="136">
        <v>75702</v>
      </c>
      <c r="C46" s="135"/>
      <c r="D46" s="425" t="s">
        <v>243</v>
      </c>
      <c r="E46" s="426"/>
      <c r="F46" s="426"/>
      <c r="G46" s="426"/>
      <c r="H46" s="426"/>
      <c r="I46" s="12">
        <f>I47</f>
        <v>1000000</v>
      </c>
      <c r="J46" s="12"/>
      <c r="K46" s="12"/>
      <c r="L46" s="12"/>
      <c r="M46" s="347"/>
      <c r="N46" s="347"/>
      <c r="O46" s="347"/>
    </row>
    <row r="47" spans="1:15" ht="30.75" customHeight="1">
      <c r="A47" s="331"/>
      <c r="B47" s="329"/>
      <c r="C47" s="157">
        <v>8110</v>
      </c>
      <c r="D47" s="393" t="s">
        <v>244</v>
      </c>
      <c r="E47" s="394"/>
      <c r="F47" s="394"/>
      <c r="G47" s="394"/>
      <c r="H47" s="395"/>
      <c r="I47" s="190">
        <v>1000000</v>
      </c>
      <c r="J47" s="145"/>
      <c r="K47" s="145"/>
      <c r="L47" s="145"/>
      <c r="M47" s="347"/>
      <c r="N47" s="347"/>
      <c r="O47" s="347"/>
    </row>
    <row r="48" spans="1:15" ht="18" customHeight="1">
      <c r="A48" s="137">
        <v>801</v>
      </c>
      <c r="B48" s="138"/>
      <c r="C48" s="138"/>
      <c r="D48" s="442" t="s">
        <v>126</v>
      </c>
      <c r="E48" s="443"/>
      <c r="F48" s="443"/>
      <c r="G48" s="443"/>
      <c r="H48" s="443"/>
      <c r="I48" s="61">
        <f>I49+I57+I60+I62+I64+I69+I71</f>
        <v>1178700</v>
      </c>
      <c r="J48" s="61">
        <f>J49+J57+J60+J62+J64+J69+J71</f>
        <v>1037530</v>
      </c>
      <c r="K48" s="61">
        <f>K49+K57+K60+K62+K64+K69+K71</f>
        <v>557595</v>
      </c>
      <c r="L48" s="61">
        <f>L49+L57+L60+L62+L64+L69+L71</f>
        <v>75080</v>
      </c>
      <c r="M48" s="191"/>
      <c r="N48" s="191"/>
      <c r="O48" s="191"/>
    </row>
    <row r="49" spans="1:15" ht="15.75" customHeight="1">
      <c r="A49" s="135"/>
      <c r="B49" s="136">
        <v>80101</v>
      </c>
      <c r="C49" s="135"/>
      <c r="D49" s="425" t="s">
        <v>127</v>
      </c>
      <c r="E49" s="426"/>
      <c r="F49" s="426"/>
      <c r="G49" s="426"/>
      <c r="H49" s="426"/>
      <c r="I49" s="12">
        <f>I53</f>
        <v>100000</v>
      </c>
      <c r="J49" s="12">
        <f>SUM(J50:J56)</f>
        <v>1037530</v>
      </c>
      <c r="K49" s="12">
        <f>SUM(K50:K56)</f>
        <v>128595</v>
      </c>
      <c r="L49" s="12">
        <f>SUM(L50:L56)</f>
        <v>67930</v>
      </c>
      <c r="M49" s="191"/>
      <c r="N49" s="191"/>
      <c r="O49" s="191"/>
    </row>
    <row r="50" spans="1:15" ht="15" customHeight="1">
      <c r="A50" s="250"/>
      <c r="B50" s="247"/>
      <c r="C50" s="157">
        <v>4260</v>
      </c>
      <c r="D50" s="393" t="s">
        <v>143</v>
      </c>
      <c r="E50" s="394"/>
      <c r="F50" s="394"/>
      <c r="G50" s="394"/>
      <c r="H50" s="395"/>
      <c r="I50" s="190"/>
      <c r="J50" s="145"/>
      <c r="K50" s="145">
        <v>66000</v>
      </c>
      <c r="L50" s="145"/>
      <c r="M50" s="280"/>
      <c r="N50" s="280"/>
      <c r="O50" s="280"/>
    </row>
    <row r="51" spans="1:15" ht="15" customHeight="1">
      <c r="A51" s="331"/>
      <c r="B51" s="329"/>
      <c r="C51" s="157">
        <v>4270</v>
      </c>
      <c r="D51" s="393" t="s">
        <v>164</v>
      </c>
      <c r="E51" s="394"/>
      <c r="F51" s="394"/>
      <c r="G51" s="394"/>
      <c r="H51" s="395"/>
      <c r="I51" s="190"/>
      <c r="J51" s="145"/>
      <c r="K51" s="145">
        <v>2595</v>
      </c>
      <c r="L51" s="145"/>
      <c r="M51" s="382"/>
      <c r="N51" s="382"/>
      <c r="O51" s="382"/>
    </row>
    <row r="52" spans="1:15" ht="14.25" customHeight="1">
      <c r="A52" s="250"/>
      <c r="B52" s="247"/>
      <c r="C52" s="157">
        <v>4300</v>
      </c>
      <c r="D52" s="393" t="s">
        <v>195</v>
      </c>
      <c r="E52" s="394"/>
      <c r="F52" s="394"/>
      <c r="G52" s="394"/>
      <c r="H52" s="395"/>
      <c r="I52" s="190"/>
      <c r="J52" s="145"/>
      <c r="K52" s="145">
        <v>60000</v>
      </c>
      <c r="L52" s="145"/>
      <c r="M52" s="216"/>
      <c r="N52" s="216"/>
      <c r="O52" s="216"/>
    </row>
    <row r="53" spans="1:15" ht="14.25" customHeight="1">
      <c r="A53" s="331"/>
      <c r="B53" s="329"/>
      <c r="C53" s="187">
        <v>4530</v>
      </c>
      <c r="D53" s="393" t="s">
        <v>190</v>
      </c>
      <c r="E53" s="408"/>
      <c r="F53" s="408"/>
      <c r="G53" s="408"/>
      <c r="H53" s="409"/>
      <c r="I53" s="188">
        <v>100000</v>
      </c>
      <c r="J53" s="161"/>
      <c r="K53" s="161"/>
      <c r="L53" s="161"/>
      <c r="M53" s="347"/>
      <c r="N53" s="347"/>
      <c r="O53" s="347"/>
    </row>
    <row r="54" spans="1:15" ht="14.25" customHeight="1">
      <c r="A54" s="250"/>
      <c r="B54" s="247"/>
      <c r="C54" s="187">
        <v>6050</v>
      </c>
      <c r="D54" s="393" t="s">
        <v>132</v>
      </c>
      <c r="E54" s="408"/>
      <c r="F54" s="408"/>
      <c r="G54" s="408"/>
      <c r="H54" s="409"/>
      <c r="I54" s="188"/>
      <c r="J54" s="161">
        <v>456496</v>
      </c>
      <c r="K54" s="161"/>
      <c r="L54" s="161"/>
      <c r="M54" s="295"/>
      <c r="N54" s="295"/>
      <c r="O54" s="295"/>
    </row>
    <row r="55" spans="1:15" ht="14.25" customHeight="1">
      <c r="A55" s="250"/>
      <c r="B55" s="247"/>
      <c r="C55" s="187">
        <v>6050</v>
      </c>
      <c r="D55" s="393" t="s">
        <v>210</v>
      </c>
      <c r="E55" s="408"/>
      <c r="F55" s="408"/>
      <c r="G55" s="408"/>
      <c r="H55" s="409"/>
      <c r="I55" s="188"/>
      <c r="J55" s="161">
        <v>577334</v>
      </c>
      <c r="K55" s="161"/>
      <c r="L55" s="161">
        <v>41230</v>
      </c>
      <c r="M55" s="305"/>
      <c r="N55" s="305"/>
      <c r="O55" s="305"/>
    </row>
    <row r="56" spans="1:15" ht="14.25" customHeight="1">
      <c r="A56" s="250"/>
      <c r="B56" s="247"/>
      <c r="C56" s="187">
        <v>6060</v>
      </c>
      <c r="D56" s="393" t="s">
        <v>193</v>
      </c>
      <c r="E56" s="408"/>
      <c r="F56" s="408"/>
      <c r="G56" s="408"/>
      <c r="H56" s="409"/>
      <c r="I56" s="188"/>
      <c r="J56" s="161">
        <v>3700</v>
      </c>
      <c r="K56" s="161"/>
      <c r="L56" s="161">
        <v>26700</v>
      </c>
      <c r="M56" s="281"/>
      <c r="N56" s="281"/>
      <c r="O56" s="281"/>
    </row>
    <row r="57" spans="1:15" ht="54" customHeight="1">
      <c r="A57" s="135"/>
      <c r="B57" s="136">
        <v>80101</v>
      </c>
      <c r="C57" s="135"/>
      <c r="D57" s="425" t="s">
        <v>215</v>
      </c>
      <c r="E57" s="426"/>
      <c r="F57" s="426"/>
      <c r="G57" s="426"/>
      <c r="H57" s="426"/>
      <c r="I57" s="12">
        <f>SUM(I58:I59)</f>
        <v>0</v>
      </c>
      <c r="J57" s="12">
        <f>SUM(J58:J61)</f>
        <v>0</v>
      </c>
      <c r="K57" s="12">
        <f>SUM(K58:K61)</f>
        <v>4000</v>
      </c>
      <c r="L57" s="12">
        <f>SUM(L58:L61)</f>
        <v>0</v>
      </c>
      <c r="M57" s="304"/>
      <c r="N57" s="304"/>
      <c r="O57" s="304"/>
    </row>
    <row r="58" spans="1:16" ht="14.25" customHeight="1">
      <c r="A58" s="250"/>
      <c r="B58" s="247"/>
      <c r="C58" s="157">
        <v>4170</v>
      </c>
      <c r="D58" s="405" t="s">
        <v>169</v>
      </c>
      <c r="E58" s="406"/>
      <c r="F58" s="406"/>
      <c r="G58" s="406"/>
      <c r="H58" s="407"/>
      <c r="I58" s="190"/>
      <c r="J58" s="145"/>
      <c r="K58" s="145">
        <v>2000</v>
      </c>
      <c r="L58" s="145"/>
      <c r="M58" s="304"/>
      <c r="N58" s="304"/>
      <c r="O58" s="7"/>
      <c r="P58" s="316"/>
    </row>
    <row r="59" spans="1:16" ht="14.25" customHeight="1">
      <c r="A59" s="250"/>
      <c r="B59" s="247"/>
      <c r="C59" s="157">
        <v>4300</v>
      </c>
      <c r="D59" s="393" t="s">
        <v>195</v>
      </c>
      <c r="E59" s="394"/>
      <c r="F59" s="394"/>
      <c r="G59" s="394"/>
      <c r="H59" s="395"/>
      <c r="I59" s="190"/>
      <c r="J59" s="145"/>
      <c r="K59" s="145">
        <v>2000</v>
      </c>
      <c r="L59" s="145"/>
      <c r="M59" s="304"/>
      <c r="N59" s="304"/>
      <c r="O59" s="7"/>
      <c r="P59" s="316"/>
    </row>
    <row r="60" spans="1:16" ht="14.25" customHeight="1">
      <c r="A60" s="135"/>
      <c r="B60" s="136">
        <v>80103</v>
      </c>
      <c r="C60" s="12"/>
      <c r="D60" s="417" t="s">
        <v>196</v>
      </c>
      <c r="E60" s="418"/>
      <c r="F60" s="418"/>
      <c r="G60" s="418"/>
      <c r="H60" s="419"/>
      <c r="I60" s="12">
        <f>SUM(I61:I61)</f>
        <v>700000</v>
      </c>
      <c r="J60" s="12"/>
      <c r="K60" s="12">
        <f>K61</f>
        <v>0</v>
      </c>
      <c r="L60" s="12"/>
      <c r="M60" s="304"/>
      <c r="N60" s="304"/>
      <c r="O60" s="7"/>
      <c r="P60" s="317"/>
    </row>
    <row r="61" spans="1:16" ht="24" customHeight="1">
      <c r="A61" s="282"/>
      <c r="B61" s="282"/>
      <c r="C61" s="187">
        <v>2540</v>
      </c>
      <c r="D61" s="402" t="s">
        <v>197</v>
      </c>
      <c r="E61" s="434"/>
      <c r="F61" s="434"/>
      <c r="G61" s="434"/>
      <c r="H61" s="435"/>
      <c r="I61" s="217">
        <v>700000</v>
      </c>
      <c r="J61" s="161"/>
      <c r="K61" s="161"/>
      <c r="L61" s="161"/>
      <c r="M61" s="304"/>
      <c r="N61" s="304"/>
      <c r="O61" s="7"/>
      <c r="P61" s="316"/>
    </row>
    <row r="62" spans="1:15" ht="16.5" customHeight="1">
      <c r="A62" s="135"/>
      <c r="B62" s="136">
        <v>80104</v>
      </c>
      <c r="C62" s="12"/>
      <c r="D62" s="417" t="s">
        <v>198</v>
      </c>
      <c r="E62" s="418"/>
      <c r="F62" s="418"/>
      <c r="G62" s="418"/>
      <c r="H62" s="419"/>
      <c r="I62" s="12">
        <f>SUM(I63:I63)</f>
        <v>0</v>
      </c>
      <c r="J62" s="12"/>
      <c r="K62" s="12">
        <f>K63</f>
        <v>275000</v>
      </c>
      <c r="L62" s="12"/>
      <c r="M62" s="304"/>
      <c r="N62" s="304"/>
      <c r="O62" s="304"/>
    </row>
    <row r="63" spans="1:15" ht="24" customHeight="1">
      <c r="A63" s="282"/>
      <c r="B63" s="282"/>
      <c r="C63" s="187">
        <v>2540</v>
      </c>
      <c r="D63" s="402" t="s">
        <v>197</v>
      </c>
      <c r="E63" s="434"/>
      <c r="F63" s="434"/>
      <c r="G63" s="434"/>
      <c r="H63" s="435"/>
      <c r="I63" s="217"/>
      <c r="J63" s="161"/>
      <c r="K63" s="161">
        <v>275000</v>
      </c>
      <c r="L63" s="161"/>
      <c r="M63" s="304"/>
      <c r="N63" s="304"/>
      <c r="O63" s="304"/>
    </row>
    <row r="64" spans="1:15" ht="16.5" customHeight="1">
      <c r="A64" s="135"/>
      <c r="B64" s="136">
        <v>80106</v>
      </c>
      <c r="C64" s="12"/>
      <c r="D64" s="417" t="s">
        <v>199</v>
      </c>
      <c r="E64" s="418"/>
      <c r="F64" s="418"/>
      <c r="G64" s="418"/>
      <c r="H64" s="419"/>
      <c r="I64" s="12">
        <f>SUM(I65:I65)</f>
        <v>371700</v>
      </c>
      <c r="J64" s="12"/>
      <c r="K64" s="12"/>
      <c r="L64" s="12"/>
      <c r="M64" s="304"/>
      <c r="N64" s="304"/>
      <c r="O64" s="304"/>
    </row>
    <row r="65" spans="1:15" ht="24" customHeight="1">
      <c r="A65" s="282"/>
      <c r="B65" s="282"/>
      <c r="C65" s="187">
        <v>2540</v>
      </c>
      <c r="D65" s="402" t="s">
        <v>197</v>
      </c>
      <c r="E65" s="434"/>
      <c r="F65" s="434"/>
      <c r="G65" s="434"/>
      <c r="H65" s="435"/>
      <c r="I65" s="217">
        <v>371700</v>
      </c>
      <c r="J65" s="161"/>
      <c r="K65" s="161"/>
      <c r="L65" s="161"/>
      <c r="M65" s="304"/>
      <c r="N65" s="304"/>
      <c r="O65" s="304"/>
    </row>
    <row r="66" spans="1:15" ht="7.5" customHeight="1">
      <c r="A66" s="359"/>
      <c r="B66" s="359"/>
      <c r="C66" s="360"/>
      <c r="D66" s="361"/>
      <c r="E66" s="368"/>
      <c r="F66" s="368"/>
      <c r="G66" s="368"/>
      <c r="H66" s="368"/>
      <c r="I66" s="362"/>
      <c r="J66" s="363"/>
      <c r="K66" s="363"/>
      <c r="L66" s="363"/>
      <c r="M66" s="347"/>
      <c r="N66" s="347"/>
      <c r="O66" s="347"/>
    </row>
    <row r="67" spans="1:15" ht="14.25" customHeight="1">
      <c r="A67" s="410" t="s">
        <v>50</v>
      </c>
      <c r="B67" s="411"/>
      <c r="C67" s="412"/>
      <c r="D67" s="413" t="s">
        <v>64</v>
      </c>
      <c r="E67" s="413"/>
      <c r="F67" s="413"/>
      <c r="G67" s="413"/>
      <c r="H67" s="414"/>
      <c r="I67" s="392" t="s">
        <v>65</v>
      </c>
      <c r="J67" s="392"/>
      <c r="K67" s="392" t="s">
        <v>66</v>
      </c>
      <c r="L67" s="392"/>
      <c r="M67" s="347"/>
      <c r="N67" s="347"/>
      <c r="O67" s="347"/>
    </row>
    <row r="68" spans="1:15" ht="15.75" customHeight="1">
      <c r="A68" s="383" t="s">
        <v>24</v>
      </c>
      <c r="B68" s="383" t="s">
        <v>51</v>
      </c>
      <c r="C68" s="383" t="s">
        <v>52</v>
      </c>
      <c r="D68" s="415"/>
      <c r="E68" s="415"/>
      <c r="F68" s="415"/>
      <c r="G68" s="415"/>
      <c r="H68" s="416"/>
      <c r="I68" s="139" t="s">
        <v>53</v>
      </c>
      <c r="J68" s="139" t="s">
        <v>54</v>
      </c>
      <c r="K68" s="139" t="s">
        <v>53</v>
      </c>
      <c r="L68" s="139" t="s">
        <v>54</v>
      </c>
      <c r="M68" s="347"/>
      <c r="N68" s="347"/>
      <c r="O68" s="347"/>
    </row>
    <row r="69" spans="1:15" ht="15" customHeight="1">
      <c r="A69" s="135"/>
      <c r="B69" s="136">
        <v>80114</v>
      </c>
      <c r="C69" s="12"/>
      <c r="D69" s="417" t="s">
        <v>200</v>
      </c>
      <c r="E69" s="418"/>
      <c r="F69" s="418"/>
      <c r="G69" s="418"/>
      <c r="H69" s="419"/>
      <c r="I69" s="12">
        <f>SUM(I70:I70)</f>
        <v>0</v>
      </c>
      <c r="J69" s="12"/>
      <c r="K69" s="12">
        <f>K70</f>
        <v>60000</v>
      </c>
      <c r="L69" s="12"/>
      <c r="M69" s="192"/>
      <c r="N69" s="192"/>
      <c r="O69" s="192"/>
    </row>
    <row r="70" spans="1:15" ht="14.25" customHeight="1">
      <c r="A70" s="207"/>
      <c r="B70" s="207"/>
      <c r="C70" s="187">
        <v>4010</v>
      </c>
      <c r="D70" s="402" t="s">
        <v>157</v>
      </c>
      <c r="E70" s="434"/>
      <c r="F70" s="434"/>
      <c r="G70" s="434"/>
      <c r="H70" s="435"/>
      <c r="I70" s="217"/>
      <c r="J70" s="161"/>
      <c r="K70" s="161">
        <v>60000</v>
      </c>
      <c r="L70" s="161"/>
      <c r="M70" s="209"/>
      <c r="N70" s="209"/>
      <c r="O70" s="209"/>
    </row>
    <row r="71" spans="1:15" ht="18" customHeight="1">
      <c r="A71" s="135"/>
      <c r="B71" s="136">
        <v>80148</v>
      </c>
      <c r="C71" s="12"/>
      <c r="D71" s="417" t="s">
        <v>166</v>
      </c>
      <c r="E71" s="418"/>
      <c r="F71" s="418"/>
      <c r="G71" s="418"/>
      <c r="H71" s="419"/>
      <c r="I71" s="12">
        <f>I74</f>
        <v>7000</v>
      </c>
      <c r="J71" s="12"/>
      <c r="K71" s="12">
        <f>SUM(K72:K75)</f>
        <v>90000</v>
      </c>
      <c r="L71" s="12">
        <f>L75</f>
        <v>7150</v>
      </c>
      <c r="M71" s="280"/>
      <c r="N71" s="280"/>
      <c r="O71" s="280"/>
    </row>
    <row r="72" spans="1:15" ht="13.5" customHeight="1">
      <c r="A72" s="248"/>
      <c r="B72" s="248"/>
      <c r="C72" s="157">
        <v>4010</v>
      </c>
      <c r="D72" s="393" t="s">
        <v>157</v>
      </c>
      <c r="E72" s="408"/>
      <c r="F72" s="408"/>
      <c r="G72" s="408"/>
      <c r="H72" s="409"/>
      <c r="I72" s="190"/>
      <c r="J72" s="145"/>
      <c r="K72" s="145">
        <v>70000</v>
      </c>
      <c r="L72" s="145"/>
      <c r="M72" s="280"/>
      <c r="N72" s="280"/>
      <c r="O72" s="280"/>
    </row>
    <row r="73" spans="1:15" ht="14.25" customHeight="1">
      <c r="A73" s="247"/>
      <c r="B73" s="247"/>
      <c r="C73" s="157">
        <v>4110</v>
      </c>
      <c r="D73" s="393" t="s">
        <v>201</v>
      </c>
      <c r="E73" s="394"/>
      <c r="F73" s="394"/>
      <c r="G73" s="394"/>
      <c r="H73" s="395"/>
      <c r="I73" s="190"/>
      <c r="J73" s="145"/>
      <c r="K73" s="145">
        <v>20000</v>
      </c>
      <c r="L73" s="145"/>
      <c r="M73" s="304"/>
      <c r="N73" s="304"/>
      <c r="O73" s="304"/>
    </row>
    <row r="74" spans="1:15" ht="13.5" customHeight="1">
      <c r="A74" s="247"/>
      <c r="B74" s="247"/>
      <c r="C74" s="157">
        <v>4300</v>
      </c>
      <c r="D74" s="439" t="s">
        <v>149</v>
      </c>
      <c r="E74" s="440"/>
      <c r="F74" s="440"/>
      <c r="G74" s="440"/>
      <c r="H74" s="441"/>
      <c r="I74" s="190">
        <v>7000</v>
      </c>
      <c r="J74" s="145"/>
      <c r="K74" s="145"/>
      <c r="L74" s="145"/>
      <c r="M74" s="304"/>
      <c r="N74" s="304"/>
      <c r="O74" s="304"/>
    </row>
    <row r="75" spans="1:15" ht="14.25" customHeight="1">
      <c r="A75" s="247"/>
      <c r="B75" s="247"/>
      <c r="C75" s="206">
        <v>6060</v>
      </c>
      <c r="D75" s="531" t="s">
        <v>193</v>
      </c>
      <c r="E75" s="534"/>
      <c r="F75" s="534"/>
      <c r="G75" s="534"/>
      <c r="H75" s="535"/>
      <c r="I75" s="289"/>
      <c r="J75" s="189"/>
      <c r="K75" s="189"/>
      <c r="L75" s="189">
        <v>7150</v>
      </c>
      <c r="M75" s="304"/>
      <c r="N75" s="304"/>
      <c r="O75" s="304"/>
    </row>
    <row r="76" spans="1:15" ht="15" customHeight="1">
      <c r="A76" s="137">
        <v>852</v>
      </c>
      <c r="B76" s="138"/>
      <c r="C76" s="138"/>
      <c r="D76" s="442" t="s">
        <v>156</v>
      </c>
      <c r="E76" s="443"/>
      <c r="F76" s="443"/>
      <c r="G76" s="443"/>
      <c r="H76" s="443"/>
      <c r="I76" s="61">
        <f>I77+I80</f>
        <v>30000</v>
      </c>
      <c r="J76" s="61"/>
      <c r="K76" s="61">
        <f>K77+K80</f>
        <v>67600</v>
      </c>
      <c r="L76" s="61"/>
      <c r="M76" s="7"/>
      <c r="N76" s="257"/>
      <c r="O76" s="257"/>
    </row>
    <row r="77" spans="1:15" ht="39" customHeight="1">
      <c r="A77" s="135"/>
      <c r="B77" s="136">
        <v>85212</v>
      </c>
      <c r="C77" s="135"/>
      <c r="D77" s="425" t="s">
        <v>167</v>
      </c>
      <c r="E77" s="426"/>
      <c r="F77" s="426"/>
      <c r="G77" s="426"/>
      <c r="H77" s="426"/>
      <c r="I77" s="12">
        <f>I78</f>
        <v>30000</v>
      </c>
      <c r="J77" s="12"/>
      <c r="K77" s="12">
        <f>K79</f>
        <v>30000</v>
      </c>
      <c r="L77" s="12"/>
      <c r="M77" s="7"/>
      <c r="N77" s="288"/>
      <c r="O77" s="288"/>
    </row>
    <row r="78" spans="1:15" ht="15" customHeight="1">
      <c r="A78" s="331"/>
      <c r="B78" s="329"/>
      <c r="C78" s="269">
        <v>3110</v>
      </c>
      <c r="D78" s="393" t="s">
        <v>230</v>
      </c>
      <c r="E78" s="394"/>
      <c r="F78" s="394"/>
      <c r="G78" s="394"/>
      <c r="H78" s="395"/>
      <c r="I78" s="270">
        <v>30000</v>
      </c>
      <c r="J78" s="271"/>
      <c r="K78" s="271"/>
      <c r="L78" s="271"/>
      <c r="M78" s="7"/>
      <c r="N78" s="288"/>
      <c r="O78" s="288"/>
    </row>
    <row r="79" spans="1:15" ht="15" customHeight="1">
      <c r="A79" s="332"/>
      <c r="B79" s="330"/>
      <c r="C79" s="206">
        <v>4110</v>
      </c>
      <c r="D79" s="531" t="s">
        <v>231</v>
      </c>
      <c r="E79" s="532"/>
      <c r="F79" s="532"/>
      <c r="G79" s="532"/>
      <c r="H79" s="533"/>
      <c r="I79" s="314"/>
      <c r="J79" s="315"/>
      <c r="K79" s="315">
        <v>30000</v>
      </c>
      <c r="L79" s="315"/>
      <c r="M79" s="7"/>
      <c r="N79" s="288"/>
      <c r="O79" s="288"/>
    </row>
    <row r="80" spans="1:15" ht="16.5" customHeight="1">
      <c r="A80" s="135"/>
      <c r="B80" s="136">
        <v>85219</v>
      </c>
      <c r="C80" s="135"/>
      <c r="D80" s="425" t="s">
        <v>168</v>
      </c>
      <c r="E80" s="426"/>
      <c r="F80" s="426"/>
      <c r="G80" s="426"/>
      <c r="H80" s="426"/>
      <c r="I80" s="12"/>
      <c r="J80" s="12"/>
      <c r="K80" s="12">
        <f>K81</f>
        <v>37600</v>
      </c>
      <c r="L80" s="12"/>
      <c r="M80" s="7"/>
      <c r="N80" s="288"/>
      <c r="O80" s="288"/>
    </row>
    <row r="81" spans="1:15" ht="25.5" customHeight="1">
      <c r="A81" s="332"/>
      <c r="B81" s="330"/>
      <c r="C81" s="206">
        <v>4700</v>
      </c>
      <c r="D81" s="531" t="s">
        <v>214</v>
      </c>
      <c r="E81" s="534"/>
      <c r="F81" s="534"/>
      <c r="G81" s="534"/>
      <c r="H81" s="535"/>
      <c r="I81" s="289"/>
      <c r="J81" s="189"/>
      <c r="K81" s="189">
        <v>37600</v>
      </c>
      <c r="L81" s="189"/>
      <c r="M81" s="7"/>
      <c r="N81" s="342"/>
      <c r="O81" s="342"/>
    </row>
    <row r="82" spans="1:15" ht="15" customHeight="1">
      <c r="A82" s="137">
        <v>854</v>
      </c>
      <c r="B82" s="138"/>
      <c r="C82" s="138"/>
      <c r="D82" s="442" t="s">
        <v>204</v>
      </c>
      <c r="E82" s="443"/>
      <c r="F82" s="443"/>
      <c r="G82" s="443"/>
      <c r="H82" s="444"/>
      <c r="I82" s="61">
        <f>I83</f>
        <v>7520</v>
      </c>
      <c r="J82" s="61"/>
      <c r="K82" s="61"/>
      <c r="L82" s="61">
        <f>L83</f>
        <v>0</v>
      </c>
      <c r="M82" s="7"/>
      <c r="N82" s="305"/>
      <c r="O82" s="305"/>
    </row>
    <row r="83" spans="1:15" ht="15" customHeight="1">
      <c r="A83" s="135"/>
      <c r="B83" s="136">
        <v>85415</v>
      </c>
      <c r="C83" s="135"/>
      <c r="D83" s="425" t="s">
        <v>205</v>
      </c>
      <c r="E83" s="426"/>
      <c r="F83" s="426"/>
      <c r="G83" s="426"/>
      <c r="H83" s="445"/>
      <c r="I83" s="12">
        <f>I84</f>
        <v>7520</v>
      </c>
      <c r="J83" s="12"/>
      <c r="K83" s="12"/>
      <c r="L83" s="12">
        <f>SUM(L84:L84)</f>
        <v>0</v>
      </c>
      <c r="M83" s="7"/>
      <c r="N83" s="305"/>
      <c r="O83" s="305"/>
    </row>
    <row r="84" spans="1:15" ht="15" customHeight="1">
      <c r="A84" s="250"/>
      <c r="B84" s="247"/>
      <c r="C84" s="187">
        <v>3240</v>
      </c>
      <c r="D84" s="405" t="s">
        <v>206</v>
      </c>
      <c r="E84" s="406"/>
      <c r="F84" s="406"/>
      <c r="G84" s="406"/>
      <c r="H84" s="407"/>
      <c r="I84" s="313">
        <v>7520</v>
      </c>
      <c r="J84" s="161"/>
      <c r="K84" s="313"/>
      <c r="L84" s="161"/>
      <c r="M84" s="7"/>
      <c r="N84" s="305"/>
      <c r="O84" s="305"/>
    </row>
    <row r="85" spans="1:15" ht="15" customHeight="1">
      <c r="A85" s="137">
        <v>900</v>
      </c>
      <c r="B85" s="138"/>
      <c r="C85" s="138"/>
      <c r="D85" s="420" t="s">
        <v>211</v>
      </c>
      <c r="E85" s="421"/>
      <c r="F85" s="421"/>
      <c r="G85" s="421"/>
      <c r="H85" s="422"/>
      <c r="I85" s="61">
        <f>I88</f>
        <v>3950</v>
      </c>
      <c r="J85" s="61">
        <f>J90</f>
        <v>155000</v>
      </c>
      <c r="K85" s="61">
        <f>K86</f>
        <v>39250</v>
      </c>
      <c r="L85" s="61"/>
      <c r="M85" s="7"/>
      <c r="N85" s="305"/>
      <c r="O85" s="305"/>
    </row>
    <row r="86" spans="1:15" ht="15" customHeight="1">
      <c r="A86" s="135"/>
      <c r="B86" s="136">
        <v>90002</v>
      </c>
      <c r="C86" s="135"/>
      <c r="D86" s="399" t="s">
        <v>251</v>
      </c>
      <c r="E86" s="423"/>
      <c r="F86" s="423"/>
      <c r="G86" s="423"/>
      <c r="H86" s="424"/>
      <c r="I86" s="12"/>
      <c r="J86" s="12"/>
      <c r="K86" s="12">
        <f>K87</f>
        <v>39250</v>
      </c>
      <c r="L86" s="12"/>
      <c r="M86" s="7"/>
      <c r="N86" s="380"/>
      <c r="O86" s="380"/>
    </row>
    <row r="87" spans="1:15" ht="15" customHeight="1">
      <c r="A87" s="331"/>
      <c r="B87" s="329"/>
      <c r="C87" s="98">
        <v>4300</v>
      </c>
      <c r="D87" s="439" t="s">
        <v>149</v>
      </c>
      <c r="E87" s="440"/>
      <c r="F87" s="440"/>
      <c r="G87" s="440"/>
      <c r="H87" s="441"/>
      <c r="I87" s="145"/>
      <c r="J87" s="145"/>
      <c r="K87" s="145">
        <v>39250</v>
      </c>
      <c r="L87" s="145"/>
      <c r="M87" s="7"/>
      <c r="N87" s="380"/>
      <c r="O87" s="380"/>
    </row>
    <row r="88" spans="1:15" ht="27.75" customHeight="1">
      <c r="A88" s="135"/>
      <c r="B88" s="136">
        <v>90002</v>
      </c>
      <c r="C88" s="135"/>
      <c r="D88" s="399" t="s">
        <v>253</v>
      </c>
      <c r="E88" s="423"/>
      <c r="F88" s="423"/>
      <c r="G88" s="423"/>
      <c r="H88" s="424"/>
      <c r="I88" s="12">
        <f>I89</f>
        <v>3950</v>
      </c>
      <c r="J88" s="12"/>
      <c r="K88" s="12"/>
      <c r="L88" s="12"/>
      <c r="M88" s="7"/>
      <c r="N88" s="380"/>
      <c r="O88" s="380"/>
    </row>
    <row r="89" spans="1:15" ht="15" customHeight="1">
      <c r="A89" s="331"/>
      <c r="B89" s="329"/>
      <c r="C89" s="98">
        <v>4210</v>
      </c>
      <c r="D89" s="393" t="s">
        <v>134</v>
      </c>
      <c r="E89" s="394"/>
      <c r="F89" s="394"/>
      <c r="G89" s="394"/>
      <c r="H89" s="395"/>
      <c r="I89" s="145">
        <v>3950</v>
      </c>
      <c r="J89" s="145"/>
      <c r="K89" s="145"/>
      <c r="L89" s="145"/>
      <c r="M89" s="7"/>
      <c r="N89" s="380"/>
      <c r="O89" s="380"/>
    </row>
    <row r="90" spans="1:15" ht="15" customHeight="1">
      <c r="A90" s="135"/>
      <c r="B90" s="136">
        <v>90015</v>
      </c>
      <c r="C90" s="135"/>
      <c r="D90" s="399" t="s">
        <v>212</v>
      </c>
      <c r="E90" s="423"/>
      <c r="F90" s="423"/>
      <c r="G90" s="423"/>
      <c r="H90" s="424"/>
      <c r="I90" s="12">
        <f>I91</f>
        <v>0</v>
      </c>
      <c r="J90" s="12">
        <f>J91+J92</f>
        <v>155000</v>
      </c>
      <c r="K90" s="12"/>
      <c r="L90" s="12"/>
      <c r="M90" s="7"/>
      <c r="N90" s="305"/>
      <c r="O90" s="305"/>
    </row>
    <row r="91" spans="1:15" ht="15" customHeight="1">
      <c r="A91" s="250"/>
      <c r="B91" s="247"/>
      <c r="C91" s="187">
        <v>6050</v>
      </c>
      <c r="D91" s="393" t="s">
        <v>210</v>
      </c>
      <c r="E91" s="408"/>
      <c r="F91" s="408"/>
      <c r="G91" s="408"/>
      <c r="H91" s="409"/>
      <c r="I91" s="188"/>
      <c r="J91" s="161">
        <v>100000</v>
      </c>
      <c r="K91" s="161"/>
      <c r="L91" s="161"/>
      <c r="M91" s="7"/>
      <c r="N91" s="305"/>
      <c r="O91" s="305"/>
    </row>
    <row r="92" spans="1:15" ht="15" customHeight="1">
      <c r="A92" s="250"/>
      <c r="B92" s="247"/>
      <c r="C92" s="187">
        <v>6050</v>
      </c>
      <c r="D92" s="393" t="s">
        <v>132</v>
      </c>
      <c r="E92" s="408"/>
      <c r="F92" s="408"/>
      <c r="G92" s="408"/>
      <c r="H92" s="409"/>
      <c r="I92" s="188"/>
      <c r="J92" s="161">
        <v>55000</v>
      </c>
      <c r="K92" s="161"/>
      <c r="L92" s="161"/>
      <c r="M92" s="7"/>
      <c r="N92" s="305"/>
      <c r="O92" s="305"/>
    </row>
    <row r="93" spans="1:15" ht="12.75" customHeight="1">
      <c r="A93" s="137">
        <v>921</v>
      </c>
      <c r="B93" s="138"/>
      <c r="C93" s="138"/>
      <c r="D93" s="442" t="s">
        <v>186</v>
      </c>
      <c r="E93" s="443"/>
      <c r="F93" s="443"/>
      <c r="G93" s="443"/>
      <c r="H93" s="444"/>
      <c r="I93" s="61"/>
      <c r="J93" s="61">
        <f>J94</f>
        <v>25000</v>
      </c>
      <c r="K93" s="61">
        <f>K96</f>
        <v>19500</v>
      </c>
      <c r="L93" s="61">
        <f>L96</f>
        <v>0</v>
      </c>
      <c r="M93" s="295"/>
      <c r="N93" s="295"/>
      <c r="O93" s="295"/>
    </row>
    <row r="94" spans="1:15" ht="12.75" customHeight="1">
      <c r="A94" s="135"/>
      <c r="B94" s="136">
        <v>92109</v>
      </c>
      <c r="C94" s="135"/>
      <c r="D94" s="425" t="s">
        <v>232</v>
      </c>
      <c r="E94" s="426"/>
      <c r="F94" s="426"/>
      <c r="G94" s="426"/>
      <c r="H94" s="445"/>
      <c r="I94" s="12"/>
      <c r="J94" s="12">
        <f>J95</f>
        <v>25000</v>
      </c>
      <c r="K94" s="12"/>
      <c r="L94" s="12">
        <f>SUM(L95:L95)</f>
        <v>0</v>
      </c>
      <c r="M94" s="328"/>
      <c r="N94" s="328"/>
      <c r="O94" s="328"/>
    </row>
    <row r="95" spans="1:15" ht="12.75" customHeight="1">
      <c r="A95" s="331"/>
      <c r="B95" s="329"/>
      <c r="C95" s="187">
        <v>6050</v>
      </c>
      <c r="D95" s="393" t="s">
        <v>132</v>
      </c>
      <c r="E95" s="408"/>
      <c r="F95" s="408"/>
      <c r="G95" s="408"/>
      <c r="H95" s="409"/>
      <c r="I95" s="255"/>
      <c r="J95" s="145">
        <v>25000</v>
      </c>
      <c r="K95" s="256"/>
      <c r="L95" s="145"/>
      <c r="M95" s="328"/>
      <c r="N95" s="328"/>
      <c r="O95" s="328"/>
    </row>
    <row r="96" spans="1:15" ht="12.75" customHeight="1">
      <c r="A96" s="135"/>
      <c r="B96" s="136">
        <v>92195</v>
      </c>
      <c r="C96" s="135"/>
      <c r="D96" s="425" t="s">
        <v>155</v>
      </c>
      <c r="E96" s="426"/>
      <c r="F96" s="426"/>
      <c r="G96" s="426"/>
      <c r="H96" s="445"/>
      <c r="I96" s="12"/>
      <c r="J96" s="12"/>
      <c r="K96" s="12">
        <f>K97</f>
        <v>19500</v>
      </c>
      <c r="L96" s="377">
        <f>SUM(L97:L97)</f>
        <v>0</v>
      </c>
      <c r="M96" s="379"/>
      <c r="N96" s="295"/>
      <c r="O96" s="295"/>
    </row>
    <row r="97" spans="1:15" ht="12.75" customHeight="1">
      <c r="A97" s="250"/>
      <c r="B97" s="247"/>
      <c r="C97" s="187">
        <v>4300</v>
      </c>
      <c r="D97" s="405" t="s">
        <v>194</v>
      </c>
      <c r="E97" s="406"/>
      <c r="F97" s="406"/>
      <c r="G97" s="406"/>
      <c r="H97" s="407"/>
      <c r="I97" s="188"/>
      <c r="J97" s="161"/>
      <c r="K97" s="313">
        <v>19500</v>
      </c>
      <c r="L97" s="378"/>
      <c r="M97" s="379"/>
      <c r="N97" s="295"/>
      <c r="O97" s="295"/>
    </row>
    <row r="98" spans="1:15" ht="12.75" customHeight="1">
      <c r="A98" s="359"/>
      <c r="B98" s="359"/>
      <c r="C98" s="360"/>
      <c r="D98" s="372"/>
      <c r="E98" s="373"/>
      <c r="F98" s="373"/>
      <c r="G98" s="373"/>
      <c r="H98" s="373"/>
      <c r="I98" s="362"/>
      <c r="J98" s="363"/>
      <c r="K98" s="374"/>
      <c r="L98" s="363"/>
      <c r="M98" s="7"/>
      <c r="N98" s="347"/>
      <c r="O98" s="347"/>
    </row>
    <row r="99" spans="1:15" ht="15.75" customHeight="1">
      <c r="A99" s="365"/>
      <c r="B99" s="365"/>
      <c r="C99" s="366"/>
      <c r="D99" s="375"/>
      <c r="E99" s="364"/>
      <c r="F99" s="364"/>
      <c r="G99" s="364"/>
      <c r="H99" s="364"/>
      <c r="I99" s="358"/>
      <c r="J99" s="367"/>
      <c r="K99" s="376"/>
      <c r="L99" s="367"/>
      <c r="M99" s="7"/>
      <c r="N99" s="347"/>
      <c r="O99" s="347"/>
    </row>
    <row r="100" spans="1:15" ht="33.75" customHeight="1">
      <c r="A100" s="365"/>
      <c r="B100" s="365"/>
      <c r="C100" s="366"/>
      <c r="D100" s="375"/>
      <c r="E100" s="364"/>
      <c r="F100" s="364"/>
      <c r="G100" s="364"/>
      <c r="H100" s="364"/>
      <c r="I100" s="358"/>
      <c r="J100" s="367"/>
      <c r="K100" s="376"/>
      <c r="L100" s="367"/>
      <c r="M100" s="7"/>
      <c r="N100" s="347"/>
      <c r="O100" s="347"/>
    </row>
    <row r="101" spans="1:15" ht="12.75" customHeight="1">
      <c r="A101" s="365"/>
      <c r="B101" s="365"/>
      <c r="C101" s="366"/>
      <c r="D101" s="375"/>
      <c r="E101" s="364"/>
      <c r="F101" s="364"/>
      <c r="G101" s="364"/>
      <c r="H101" s="364"/>
      <c r="I101" s="358"/>
      <c r="J101" s="367"/>
      <c r="K101" s="376"/>
      <c r="L101" s="367"/>
      <c r="M101" s="7"/>
      <c r="N101" s="347"/>
      <c r="O101" s="347"/>
    </row>
    <row r="102" spans="1:15" ht="8.25" customHeight="1">
      <c r="A102" s="365"/>
      <c r="B102" s="365"/>
      <c r="C102" s="366"/>
      <c r="D102" s="375"/>
      <c r="E102" s="364"/>
      <c r="F102" s="364"/>
      <c r="G102" s="364"/>
      <c r="H102" s="364"/>
      <c r="I102" s="358"/>
      <c r="J102" s="367"/>
      <c r="K102" s="376"/>
      <c r="L102" s="367"/>
      <c r="M102" s="7"/>
      <c r="N102" s="347"/>
      <c r="O102" s="347"/>
    </row>
    <row r="103" spans="1:15" ht="12.75" customHeight="1">
      <c r="A103" s="410" t="s">
        <v>50</v>
      </c>
      <c r="B103" s="411"/>
      <c r="C103" s="412"/>
      <c r="D103" s="413" t="s">
        <v>64</v>
      </c>
      <c r="E103" s="413"/>
      <c r="F103" s="413"/>
      <c r="G103" s="413"/>
      <c r="H103" s="414"/>
      <c r="I103" s="392" t="s">
        <v>65</v>
      </c>
      <c r="J103" s="392"/>
      <c r="K103" s="392" t="s">
        <v>66</v>
      </c>
      <c r="L103" s="392"/>
      <c r="M103" s="7"/>
      <c r="N103" s="347"/>
      <c r="O103" s="347"/>
    </row>
    <row r="104" spans="1:15" ht="12.75" customHeight="1">
      <c r="A104" s="346" t="s">
        <v>24</v>
      </c>
      <c r="B104" s="346" t="s">
        <v>51</v>
      </c>
      <c r="C104" s="346" t="s">
        <v>52</v>
      </c>
      <c r="D104" s="415"/>
      <c r="E104" s="415"/>
      <c r="F104" s="415"/>
      <c r="G104" s="415"/>
      <c r="H104" s="416"/>
      <c r="I104" s="139" t="s">
        <v>53</v>
      </c>
      <c r="J104" s="139" t="s">
        <v>54</v>
      </c>
      <c r="K104" s="139" t="s">
        <v>53</v>
      </c>
      <c r="L104" s="139" t="s">
        <v>54</v>
      </c>
      <c r="M104" s="7"/>
      <c r="N104" s="347"/>
      <c r="O104" s="347"/>
    </row>
    <row r="105" spans="1:15" ht="18" customHeight="1">
      <c r="A105" s="369">
        <v>926</v>
      </c>
      <c r="B105" s="370"/>
      <c r="C105" s="370"/>
      <c r="D105" s="513" t="s">
        <v>141</v>
      </c>
      <c r="E105" s="514"/>
      <c r="F105" s="514"/>
      <c r="G105" s="514"/>
      <c r="H105" s="515"/>
      <c r="I105" s="371"/>
      <c r="J105" s="371"/>
      <c r="K105" s="371">
        <f>K106</f>
        <v>505150</v>
      </c>
      <c r="L105" s="371">
        <f>L106</f>
        <v>21550</v>
      </c>
      <c r="M105" s="211"/>
      <c r="N105" s="211"/>
      <c r="O105" s="211"/>
    </row>
    <row r="106" spans="1:15" ht="17.25" customHeight="1">
      <c r="A106" s="135"/>
      <c r="B106" s="136">
        <v>92605</v>
      </c>
      <c r="C106" s="135"/>
      <c r="D106" s="425" t="s">
        <v>142</v>
      </c>
      <c r="E106" s="426"/>
      <c r="F106" s="426"/>
      <c r="G106" s="426"/>
      <c r="H106" s="445"/>
      <c r="I106" s="12"/>
      <c r="J106" s="12"/>
      <c r="K106" s="12">
        <f>SUM(K107:K118)</f>
        <v>505150</v>
      </c>
      <c r="L106" s="12">
        <f>SUM(L107:L118)</f>
        <v>21550</v>
      </c>
      <c r="M106" s="211"/>
      <c r="N106" s="211"/>
      <c r="O106" s="211"/>
    </row>
    <row r="107" spans="1:15" ht="15" customHeight="1">
      <c r="A107" s="282"/>
      <c r="B107" s="282"/>
      <c r="C107" s="98">
        <v>4010</v>
      </c>
      <c r="D107" s="393" t="s">
        <v>157</v>
      </c>
      <c r="E107" s="408"/>
      <c r="F107" s="408"/>
      <c r="G107" s="408"/>
      <c r="H107" s="409"/>
      <c r="I107" s="145"/>
      <c r="J107" s="145"/>
      <c r="K107" s="145">
        <v>120000</v>
      </c>
      <c r="L107" s="145"/>
      <c r="M107" s="280"/>
      <c r="N107" s="280"/>
      <c r="O107" s="280"/>
    </row>
    <row r="108" spans="1:15" ht="15" customHeight="1">
      <c r="A108" s="247"/>
      <c r="B108" s="247"/>
      <c r="C108" s="98">
        <v>4110</v>
      </c>
      <c r="D108" s="393" t="s">
        <v>201</v>
      </c>
      <c r="E108" s="394"/>
      <c r="F108" s="394"/>
      <c r="G108" s="394"/>
      <c r="H108" s="395"/>
      <c r="I108" s="145"/>
      <c r="J108" s="145"/>
      <c r="K108" s="145">
        <v>32000</v>
      </c>
      <c r="L108" s="145"/>
      <c r="M108" s="304"/>
      <c r="N108" s="304"/>
      <c r="O108" s="304"/>
    </row>
    <row r="109" spans="1:15" ht="15" customHeight="1">
      <c r="A109" s="247"/>
      <c r="B109" s="247"/>
      <c r="C109" s="98">
        <v>4120</v>
      </c>
      <c r="D109" s="393" t="s">
        <v>135</v>
      </c>
      <c r="E109" s="408"/>
      <c r="F109" s="408"/>
      <c r="G109" s="408"/>
      <c r="H109" s="408"/>
      <c r="I109" s="145"/>
      <c r="J109" s="145"/>
      <c r="K109" s="145">
        <v>6000</v>
      </c>
      <c r="L109" s="145"/>
      <c r="M109" s="304"/>
      <c r="N109" s="304"/>
      <c r="O109" s="304"/>
    </row>
    <row r="110" spans="1:15" ht="15" customHeight="1">
      <c r="A110" s="247"/>
      <c r="B110" s="247"/>
      <c r="C110" s="98">
        <v>4170</v>
      </c>
      <c r="D110" s="405" t="s">
        <v>169</v>
      </c>
      <c r="E110" s="406"/>
      <c r="F110" s="406"/>
      <c r="G110" s="406"/>
      <c r="H110" s="407"/>
      <c r="I110" s="145"/>
      <c r="J110" s="145"/>
      <c r="K110" s="145">
        <v>60000</v>
      </c>
      <c r="L110" s="145"/>
      <c r="M110" s="304"/>
      <c r="N110" s="304"/>
      <c r="O110" s="304"/>
    </row>
    <row r="111" spans="1:15" ht="15" customHeight="1">
      <c r="A111" s="247"/>
      <c r="B111" s="247"/>
      <c r="C111" s="98">
        <v>4210</v>
      </c>
      <c r="D111" s="393" t="s">
        <v>134</v>
      </c>
      <c r="E111" s="394"/>
      <c r="F111" s="394"/>
      <c r="G111" s="394"/>
      <c r="H111" s="395"/>
      <c r="I111" s="145"/>
      <c r="J111" s="145"/>
      <c r="K111" s="145">
        <v>50000</v>
      </c>
      <c r="L111" s="145"/>
      <c r="M111" s="304"/>
      <c r="N111" s="304"/>
      <c r="O111" s="304"/>
    </row>
    <row r="112" spans="1:15" ht="15" customHeight="1">
      <c r="A112" s="247"/>
      <c r="B112" s="247"/>
      <c r="C112" s="98">
        <v>4270</v>
      </c>
      <c r="D112" s="439" t="s">
        <v>164</v>
      </c>
      <c r="E112" s="440"/>
      <c r="F112" s="440"/>
      <c r="G112" s="440"/>
      <c r="H112" s="441"/>
      <c r="I112" s="145"/>
      <c r="J112" s="145"/>
      <c r="K112" s="145">
        <v>50900</v>
      </c>
      <c r="L112" s="145"/>
      <c r="M112" s="304"/>
      <c r="N112" s="304"/>
      <c r="O112" s="304"/>
    </row>
    <row r="113" spans="1:15" ht="15" customHeight="1">
      <c r="A113" s="247"/>
      <c r="B113" s="247"/>
      <c r="C113" s="98">
        <v>4300</v>
      </c>
      <c r="D113" s="439" t="s">
        <v>194</v>
      </c>
      <c r="E113" s="440"/>
      <c r="F113" s="440"/>
      <c r="G113" s="440"/>
      <c r="H113" s="441"/>
      <c r="I113" s="145"/>
      <c r="J113" s="145"/>
      <c r="K113" s="145">
        <v>150000</v>
      </c>
      <c r="L113" s="145"/>
      <c r="M113" s="304"/>
      <c r="N113" s="304"/>
      <c r="O113" s="304"/>
    </row>
    <row r="114" spans="1:15" ht="15" customHeight="1">
      <c r="A114" s="247"/>
      <c r="B114" s="247"/>
      <c r="C114" s="98">
        <v>4300</v>
      </c>
      <c r="D114" s="439" t="s">
        <v>149</v>
      </c>
      <c r="E114" s="440"/>
      <c r="F114" s="440"/>
      <c r="G114" s="440"/>
      <c r="H114" s="441"/>
      <c r="I114" s="145"/>
      <c r="J114" s="145"/>
      <c r="K114" s="145">
        <v>6150</v>
      </c>
      <c r="L114" s="145"/>
      <c r="M114" s="304"/>
      <c r="N114" s="304"/>
      <c r="O114" s="304"/>
    </row>
    <row r="115" spans="1:15" ht="25.5" customHeight="1">
      <c r="A115" s="247"/>
      <c r="B115" s="247"/>
      <c r="C115" s="98">
        <v>4400</v>
      </c>
      <c r="D115" s="528" t="s">
        <v>202</v>
      </c>
      <c r="E115" s="529"/>
      <c r="F115" s="529"/>
      <c r="G115" s="529"/>
      <c r="H115" s="530"/>
      <c r="I115" s="145"/>
      <c r="J115" s="145"/>
      <c r="K115" s="145">
        <v>20000</v>
      </c>
      <c r="L115" s="145"/>
      <c r="M115" s="304"/>
      <c r="N115" s="304"/>
      <c r="O115" s="304"/>
    </row>
    <row r="116" spans="1:15" ht="25.5" customHeight="1">
      <c r="A116" s="247"/>
      <c r="B116" s="247"/>
      <c r="C116" s="98">
        <v>4520</v>
      </c>
      <c r="D116" s="528" t="s">
        <v>203</v>
      </c>
      <c r="E116" s="529"/>
      <c r="F116" s="529"/>
      <c r="G116" s="529"/>
      <c r="H116" s="530"/>
      <c r="I116" s="145"/>
      <c r="J116" s="145"/>
      <c r="K116" s="145">
        <v>7100</v>
      </c>
      <c r="L116" s="145"/>
      <c r="M116" s="304"/>
      <c r="N116" s="304"/>
      <c r="O116" s="304"/>
    </row>
    <row r="117" spans="1:15" ht="18" customHeight="1">
      <c r="A117" s="247"/>
      <c r="B117" s="247"/>
      <c r="C117" s="98">
        <v>4530</v>
      </c>
      <c r="D117" s="307" t="s">
        <v>190</v>
      </c>
      <c r="E117" s="302"/>
      <c r="F117" s="302"/>
      <c r="G117" s="302"/>
      <c r="H117" s="303"/>
      <c r="I117" s="145"/>
      <c r="J117" s="145"/>
      <c r="K117" s="145">
        <v>3000</v>
      </c>
      <c r="L117" s="145"/>
      <c r="M117" s="304"/>
      <c r="N117" s="304"/>
      <c r="O117" s="304"/>
    </row>
    <row r="118" spans="1:15" ht="15" customHeight="1">
      <c r="A118" s="283"/>
      <c r="B118" s="283"/>
      <c r="C118" s="99">
        <v>6060</v>
      </c>
      <c r="D118" s="531" t="s">
        <v>193</v>
      </c>
      <c r="E118" s="534"/>
      <c r="F118" s="534"/>
      <c r="G118" s="534"/>
      <c r="H118" s="535"/>
      <c r="I118" s="189"/>
      <c r="J118" s="189"/>
      <c r="K118" s="189"/>
      <c r="L118" s="189">
        <v>21550</v>
      </c>
      <c r="M118" s="304"/>
      <c r="N118" s="304"/>
      <c r="O118" s="304"/>
    </row>
    <row r="119" spans="1:15" ht="17.25" customHeight="1">
      <c r="A119" s="427" t="s">
        <v>67</v>
      </c>
      <c r="B119" s="428"/>
      <c r="C119" s="428"/>
      <c r="D119" s="428"/>
      <c r="E119" s="428"/>
      <c r="F119" s="428"/>
      <c r="G119" s="428"/>
      <c r="H119" s="429"/>
      <c r="I119" s="61">
        <f>I105+I93+I48+I37+I22+I19+I76+I85+I82+I15+I10+I45</f>
        <v>2419791</v>
      </c>
      <c r="J119" s="61">
        <f>J105+J93+J48+J37+J22+J19+J76+J85+J82+J15+J10</f>
        <v>3915274</v>
      </c>
      <c r="K119" s="61">
        <f>K105+K93+K48+K37+K22+K19+K76+K85+K82+K15+K10</f>
        <v>1386726</v>
      </c>
      <c r="L119" s="61">
        <f>L105+L93+L48+L37+L22+L19+L76+L85+L82+L15+L10</f>
        <v>98674</v>
      </c>
      <c r="M119" s="552"/>
      <c r="N119" s="553"/>
      <c r="O119" s="173"/>
    </row>
    <row r="120" spans="1:15" ht="12" customHeight="1">
      <c r="A120" s="56"/>
      <c r="B120" s="56"/>
      <c r="C120" s="56"/>
      <c r="D120" s="56"/>
      <c r="E120" s="56"/>
      <c r="F120" s="56"/>
      <c r="G120" s="56"/>
      <c r="H120" s="56"/>
      <c r="I120" s="57"/>
      <c r="J120" s="57"/>
      <c r="K120" s="57"/>
      <c r="L120" s="57"/>
      <c r="M120" s="58"/>
      <c r="N120" s="59"/>
      <c r="O120" s="59"/>
    </row>
    <row r="121" spans="1:15" ht="19.5" customHeight="1">
      <c r="A121" s="56"/>
      <c r="B121" s="56"/>
      <c r="C121" s="56"/>
      <c r="D121" s="56"/>
      <c r="E121" s="56"/>
      <c r="F121" s="56"/>
      <c r="G121" s="56"/>
      <c r="H121" s="56"/>
      <c r="I121" s="57"/>
      <c r="J121" s="57"/>
      <c r="K121" s="57"/>
      <c r="L121" s="57"/>
      <c r="M121" s="58"/>
      <c r="N121" s="59"/>
      <c r="O121" s="59"/>
    </row>
    <row r="122" spans="1:15" ht="19.5" customHeight="1">
      <c r="A122" s="56"/>
      <c r="B122" s="56"/>
      <c r="C122" s="56"/>
      <c r="D122" s="56"/>
      <c r="E122" s="56"/>
      <c r="F122" s="56"/>
      <c r="G122" s="56"/>
      <c r="H122" s="56"/>
      <c r="I122" s="57"/>
      <c r="J122" s="57"/>
      <c r="K122" s="57"/>
      <c r="L122" s="57"/>
      <c r="M122" s="58"/>
      <c r="N122" s="59"/>
      <c r="O122" s="59"/>
    </row>
    <row r="123" spans="1:15" ht="19.5" customHeight="1">
      <c r="A123" s="56"/>
      <c r="B123" s="56"/>
      <c r="C123" s="56"/>
      <c r="D123" s="56"/>
      <c r="E123" s="56"/>
      <c r="F123" s="56"/>
      <c r="G123" s="56"/>
      <c r="H123" s="56"/>
      <c r="I123" s="57"/>
      <c r="J123" s="57"/>
      <c r="K123" s="57"/>
      <c r="L123" s="57"/>
      <c r="M123" s="58"/>
      <c r="N123" s="59"/>
      <c r="O123" s="59"/>
    </row>
    <row r="124" spans="1:15" ht="19.5" customHeight="1">
      <c r="A124" s="56"/>
      <c r="B124" s="56"/>
      <c r="C124" s="56"/>
      <c r="D124" s="56"/>
      <c r="E124" s="56"/>
      <c r="F124" s="56"/>
      <c r="G124" s="56"/>
      <c r="H124" s="56"/>
      <c r="I124" s="57"/>
      <c r="J124" s="57"/>
      <c r="K124" s="57"/>
      <c r="L124" s="57"/>
      <c r="M124" s="58"/>
      <c r="N124" s="59"/>
      <c r="O124" s="59"/>
    </row>
    <row r="125" spans="1:15" ht="19.5" customHeight="1">
      <c r="A125" s="56"/>
      <c r="B125" s="56"/>
      <c r="C125" s="56"/>
      <c r="D125" s="56"/>
      <c r="E125" s="56"/>
      <c r="F125" s="56"/>
      <c r="G125" s="56"/>
      <c r="H125" s="56"/>
      <c r="I125" s="57"/>
      <c r="J125" s="57"/>
      <c r="K125" s="57"/>
      <c r="L125" s="57"/>
      <c r="M125" s="58"/>
      <c r="N125" s="59"/>
      <c r="O125" s="59"/>
    </row>
    <row r="126" spans="1:15" ht="19.5" customHeight="1">
      <c r="A126" s="56"/>
      <c r="B126" s="56"/>
      <c r="C126" s="56"/>
      <c r="D126" s="56"/>
      <c r="E126" s="56"/>
      <c r="F126" s="56"/>
      <c r="G126" s="56"/>
      <c r="H126" s="56"/>
      <c r="I126" s="57"/>
      <c r="J126" s="57"/>
      <c r="K126" s="57"/>
      <c r="L126" s="57"/>
      <c r="M126" s="58"/>
      <c r="N126" s="59"/>
      <c r="O126" s="59"/>
    </row>
    <row r="127" spans="1:15" ht="19.5" customHeight="1">
      <c r="A127" s="56"/>
      <c r="B127" s="56"/>
      <c r="C127" s="56"/>
      <c r="D127" s="56"/>
      <c r="E127" s="56"/>
      <c r="F127" s="56"/>
      <c r="G127" s="56"/>
      <c r="H127" s="56"/>
      <c r="I127" s="57"/>
      <c r="J127" s="57"/>
      <c r="K127" s="57"/>
      <c r="L127" s="57"/>
      <c r="M127" s="58"/>
      <c r="N127" s="59"/>
      <c r="O127" s="59"/>
    </row>
    <row r="128" spans="1:15" ht="9" customHeight="1">
      <c r="A128" s="56"/>
      <c r="B128" s="56"/>
      <c r="C128" s="56"/>
      <c r="D128" s="56"/>
      <c r="E128" s="56"/>
      <c r="F128" s="56"/>
      <c r="G128" s="56"/>
      <c r="H128" s="56"/>
      <c r="I128" s="57"/>
      <c r="J128" s="57"/>
      <c r="K128" s="57"/>
      <c r="L128" s="57"/>
      <c r="M128" s="58"/>
      <c r="N128" s="59"/>
      <c r="O128" s="59"/>
    </row>
    <row r="129" spans="1:15" ht="19.5" customHeight="1" hidden="1">
      <c r="A129" s="56"/>
      <c r="B129" s="56"/>
      <c r="C129" s="56"/>
      <c r="D129" s="56"/>
      <c r="E129" s="56"/>
      <c r="F129" s="56"/>
      <c r="G129" s="56"/>
      <c r="H129" s="56"/>
      <c r="I129" s="57"/>
      <c r="J129" s="57"/>
      <c r="K129" s="57"/>
      <c r="L129" s="57"/>
      <c r="M129" s="58"/>
      <c r="N129" s="59"/>
      <c r="O129" s="59"/>
    </row>
    <row r="130" spans="1:15" ht="19.5" customHeight="1" hidden="1">
      <c r="A130" s="56"/>
      <c r="B130" s="56"/>
      <c r="C130" s="56"/>
      <c r="D130" s="56"/>
      <c r="E130" s="56"/>
      <c r="F130" s="56"/>
      <c r="G130" s="56"/>
      <c r="H130" s="56"/>
      <c r="I130" s="57"/>
      <c r="J130" s="57"/>
      <c r="K130" s="57"/>
      <c r="L130" s="57"/>
      <c r="M130" s="58"/>
      <c r="N130" s="59"/>
      <c r="O130" s="59"/>
    </row>
    <row r="131" spans="1:15" ht="19.5" customHeight="1" hidden="1">
      <c r="A131" s="56"/>
      <c r="B131" s="56"/>
      <c r="C131" s="56"/>
      <c r="D131" s="56"/>
      <c r="E131" s="56"/>
      <c r="F131" s="56"/>
      <c r="G131" s="56"/>
      <c r="H131" s="56"/>
      <c r="I131" s="57"/>
      <c r="J131" s="57"/>
      <c r="K131" s="57"/>
      <c r="L131" s="57"/>
      <c r="M131" s="58"/>
      <c r="N131" s="59"/>
      <c r="O131" s="59"/>
    </row>
    <row r="132" spans="1:15" ht="19.5" customHeight="1">
      <c r="A132" s="56"/>
      <c r="B132" s="56"/>
      <c r="C132" s="56"/>
      <c r="D132" s="56"/>
      <c r="E132" s="56"/>
      <c r="F132" s="56"/>
      <c r="G132" s="56"/>
      <c r="H132" s="56"/>
      <c r="I132" s="57"/>
      <c r="J132" s="57"/>
      <c r="K132" s="57"/>
      <c r="L132" s="57"/>
      <c r="M132" s="58"/>
      <c r="N132" s="59"/>
      <c r="O132" s="59"/>
    </row>
    <row r="133" spans="1:15" ht="19.5" customHeight="1">
      <c r="A133" s="56"/>
      <c r="B133" s="56"/>
      <c r="C133" s="56"/>
      <c r="D133" s="56"/>
      <c r="E133" s="56"/>
      <c r="F133" s="56"/>
      <c r="G133" s="56"/>
      <c r="H133" s="56"/>
      <c r="I133" s="57"/>
      <c r="J133" s="57"/>
      <c r="K133" s="57"/>
      <c r="L133" s="57"/>
      <c r="M133" s="58"/>
      <c r="N133" s="59"/>
      <c r="O133" s="59"/>
    </row>
    <row r="134" spans="1:15" ht="19.5" customHeight="1">
      <c r="A134" s="56"/>
      <c r="B134" s="56"/>
      <c r="C134" s="56"/>
      <c r="D134" s="56"/>
      <c r="E134" s="56"/>
      <c r="F134" s="56"/>
      <c r="G134" s="56"/>
      <c r="H134" s="56"/>
      <c r="I134" s="57"/>
      <c r="J134" s="57"/>
      <c r="K134" s="57"/>
      <c r="L134" s="57"/>
      <c r="M134" s="58"/>
      <c r="N134" s="59"/>
      <c r="O134" s="59"/>
    </row>
    <row r="135" spans="1:15" ht="19.5" customHeight="1">
      <c r="A135" s="56"/>
      <c r="B135" s="56"/>
      <c r="C135" s="56"/>
      <c r="D135" s="56"/>
      <c r="E135" s="56"/>
      <c r="F135" s="56"/>
      <c r="G135" s="56"/>
      <c r="H135" s="56"/>
      <c r="I135" s="57"/>
      <c r="J135" s="57"/>
      <c r="K135" s="57"/>
      <c r="L135" s="57"/>
      <c r="M135" s="58"/>
      <c r="N135" s="59"/>
      <c r="O135" s="59"/>
    </row>
    <row r="136" spans="1:15" ht="19.5" customHeight="1">
      <c r="A136" s="56"/>
      <c r="B136" s="56"/>
      <c r="C136" s="56"/>
      <c r="D136" s="56"/>
      <c r="E136" s="56"/>
      <c r="F136" s="56"/>
      <c r="G136" s="56"/>
      <c r="H136" s="56"/>
      <c r="I136" s="57"/>
      <c r="J136" s="57"/>
      <c r="K136" s="57"/>
      <c r="L136" s="57"/>
      <c r="M136" s="58"/>
      <c r="N136" s="59"/>
      <c r="O136" s="59"/>
    </row>
    <row r="137" spans="1:15" ht="19.5" customHeight="1">
      <c r="A137" s="56"/>
      <c r="B137" s="56"/>
      <c r="C137" s="56"/>
      <c r="D137" s="56"/>
      <c r="E137" s="56"/>
      <c r="F137" s="56"/>
      <c r="G137" s="56"/>
      <c r="H137" s="56"/>
      <c r="I137" s="57"/>
      <c r="J137" s="57"/>
      <c r="K137" s="57"/>
      <c r="L137" s="57"/>
      <c r="M137" s="58"/>
      <c r="N137" s="59"/>
      <c r="O137" s="59"/>
    </row>
    <row r="138" spans="1:15" ht="6.75" customHeight="1">
      <c r="A138" s="56"/>
      <c r="B138" s="56"/>
      <c r="C138" s="56"/>
      <c r="D138" s="56"/>
      <c r="E138" s="56"/>
      <c r="F138" s="56"/>
      <c r="G138" s="56"/>
      <c r="H138" s="56"/>
      <c r="I138" s="57"/>
      <c r="J138" s="57"/>
      <c r="K138" s="57"/>
      <c r="L138" s="57"/>
      <c r="M138" s="58"/>
      <c r="N138" s="59"/>
      <c r="O138" s="59"/>
    </row>
    <row r="139" spans="1:15" ht="15.75" customHeight="1">
      <c r="A139" s="56"/>
      <c r="B139" s="56"/>
      <c r="C139" s="56"/>
      <c r="D139" s="56"/>
      <c r="E139" s="56"/>
      <c r="F139" s="56"/>
      <c r="G139" s="56"/>
      <c r="H139" s="56"/>
      <c r="I139" s="57"/>
      <c r="J139" s="57"/>
      <c r="K139" s="57"/>
      <c r="L139" s="57"/>
      <c r="M139" s="58"/>
      <c r="N139" s="59"/>
      <c r="O139" s="59"/>
    </row>
    <row r="140" spans="1:15" ht="10.5" customHeight="1">
      <c r="A140" s="56"/>
      <c r="B140" s="56"/>
      <c r="C140" s="56"/>
      <c r="D140" s="56"/>
      <c r="E140" s="56"/>
      <c r="F140" s="56"/>
      <c r="G140" s="56"/>
      <c r="H140" s="56"/>
      <c r="I140" s="57"/>
      <c r="J140" s="57"/>
      <c r="K140" s="57"/>
      <c r="L140" s="57"/>
      <c r="M140" s="58"/>
      <c r="N140" s="59"/>
      <c r="O140" s="59"/>
    </row>
    <row r="141" spans="1:15" ht="15.75" customHeight="1">
      <c r="A141" s="433" t="s">
        <v>110</v>
      </c>
      <c r="B141" s="433"/>
      <c r="C141" s="433"/>
      <c r="D141" s="433"/>
      <c r="E141" s="433"/>
      <c r="F141" s="433"/>
      <c r="G141" s="433"/>
      <c r="H141" s="433"/>
      <c r="I141" s="433"/>
      <c r="J141" s="433"/>
      <c r="K141" s="433"/>
      <c r="L141" s="433"/>
      <c r="M141" s="433"/>
      <c r="N141" s="433"/>
      <c r="O141" s="433"/>
    </row>
    <row r="142" spans="1:15" ht="6" customHeight="1">
      <c r="A142" s="56"/>
      <c r="B142" s="56"/>
      <c r="C142" s="56"/>
      <c r="D142" s="56"/>
      <c r="E142" s="56"/>
      <c r="F142" s="56"/>
      <c r="G142" s="56"/>
      <c r="H142" s="56"/>
      <c r="I142" s="57"/>
      <c r="J142" s="57"/>
      <c r="K142" s="57"/>
      <c r="L142" s="57"/>
      <c r="M142" s="58"/>
      <c r="N142" s="59"/>
      <c r="O142" s="59"/>
    </row>
    <row r="143" spans="1:16" ht="11.25" customHeight="1">
      <c r="A143" s="430" t="s">
        <v>24</v>
      </c>
      <c r="B143" s="536" t="s">
        <v>0</v>
      </c>
      <c r="C143" s="537"/>
      <c r="D143" s="538"/>
      <c r="E143" s="518" t="s">
        <v>254</v>
      </c>
      <c r="F143" s="522" t="s">
        <v>16</v>
      </c>
      <c r="G143" s="523"/>
      <c r="H143" s="518" t="s">
        <v>61</v>
      </c>
      <c r="I143" s="545" t="s">
        <v>25</v>
      </c>
      <c r="J143" s="546"/>
      <c r="K143" s="546"/>
      <c r="L143" s="546"/>
      <c r="M143" s="546"/>
      <c r="N143" s="546"/>
      <c r="O143" s="546"/>
      <c r="P143" s="547"/>
    </row>
    <row r="144" spans="1:16" ht="11.25" customHeight="1">
      <c r="A144" s="430"/>
      <c r="B144" s="539"/>
      <c r="C144" s="540"/>
      <c r="D144" s="541"/>
      <c r="E144" s="519"/>
      <c r="F144" s="524"/>
      <c r="G144" s="525"/>
      <c r="H144" s="519"/>
      <c r="I144" s="518" t="s">
        <v>27</v>
      </c>
      <c r="J144" s="511" t="s">
        <v>32</v>
      </c>
      <c r="K144" s="512"/>
      <c r="L144" s="512"/>
      <c r="M144" s="512"/>
      <c r="N144" s="512"/>
      <c r="O144" s="512"/>
      <c r="P144" s="550" t="s">
        <v>124</v>
      </c>
    </row>
    <row r="145" spans="1:16" ht="12" customHeight="1">
      <c r="A145" s="431"/>
      <c r="B145" s="539"/>
      <c r="C145" s="540"/>
      <c r="D145" s="541"/>
      <c r="E145" s="519"/>
      <c r="F145" s="516" t="s">
        <v>92</v>
      </c>
      <c r="G145" s="516" t="s">
        <v>93</v>
      </c>
      <c r="H145" s="519"/>
      <c r="I145" s="519"/>
      <c r="J145" s="526" t="s">
        <v>89</v>
      </c>
      <c r="K145" s="520" t="s">
        <v>28</v>
      </c>
      <c r="L145" s="520" t="s">
        <v>33</v>
      </c>
      <c r="M145" s="520" t="s">
        <v>29</v>
      </c>
      <c r="N145" s="548" t="s">
        <v>32</v>
      </c>
      <c r="O145" s="549"/>
      <c r="P145" s="551"/>
    </row>
    <row r="146" spans="1:16" ht="65.25" customHeight="1">
      <c r="A146" s="432"/>
      <c r="B146" s="542"/>
      <c r="C146" s="543"/>
      <c r="D146" s="544"/>
      <c r="E146" s="517"/>
      <c r="F146" s="517"/>
      <c r="G146" s="517"/>
      <c r="H146" s="517"/>
      <c r="I146" s="517"/>
      <c r="J146" s="527"/>
      <c r="K146" s="521"/>
      <c r="L146" s="521"/>
      <c r="M146" s="521"/>
      <c r="N146" s="148" t="s">
        <v>111</v>
      </c>
      <c r="O146" s="174" t="s">
        <v>146</v>
      </c>
      <c r="P146" s="551"/>
    </row>
    <row r="147" spans="1:16" ht="14.25" customHeight="1">
      <c r="A147" s="97" t="s">
        <v>1</v>
      </c>
      <c r="B147" s="96" t="s">
        <v>3</v>
      </c>
      <c r="C147" s="94"/>
      <c r="D147" s="95"/>
      <c r="E147" s="80">
        <v>12432091</v>
      </c>
      <c r="F147" s="79">
        <f>J10+I10</f>
        <v>235942</v>
      </c>
      <c r="G147" s="79"/>
      <c r="H147" s="80">
        <f aca="true" t="shared" si="0" ref="H147:H152">E147-F147+G147</f>
        <v>12196149</v>
      </c>
      <c r="I147" s="79">
        <f>H147-P147</f>
        <v>152645</v>
      </c>
      <c r="J147" s="108"/>
      <c r="K147" s="109">
        <v>106802</v>
      </c>
      <c r="L147" s="109"/>
      <c r="M147" s="110"/>
      <c r="N147" s="109">
        <v>35843</v>
      </c>
      <c r="O147" s="111"/>
      <c r="P147" s="175">
        <v>12043504</v>
      </c>
    </row>
    <row r="148" spans="1:16" ht="13.5" customHeight="1">
      <c r="A148" s="28" t="s">
        <v>2</v>
      </c>
      <c r="B148" s="507" t="s">
        <v>6</v>
      </c>
      <c r="C148" s="508"/>
      <c r="D148" s="509"/>
      <c r="E148" s="112">
        <v>86000</v>
      </c>
      <c r="F148" s="113"/>
      <c r="G148" s="113"/>
      <c r="H148" s="112">
        <f t="shared" si="0"/>
        <v>86000</v>
      </c>
      <c r="I148" s="113">
        <f aca="true" t="shared" si="1" ref="I148:I168">H148-P148</f>
        <v>86000</v>
      </c>
      <c r="J148" s="114"/>
      <c r="K148" s="115"/>
      <c r="L148" s="115"/>
      <c r="M148" s="115"/>
      <c r="N148" s="115"/>
      <c r="O148" s="116"/>
      <c r="P148" s="176"/>
    </row>
    <row r="149" spans="1:16" ht="13.5" customHeight="1">
      <c r="A149" s="28">
        <v>150</v>
      </c>
      <c r="B149" s="448" t="s">
        <v>88</v>
      </c>
      <c r="C149" s="449"/>
      <c r="D149" s="450"/>
      <c r="E149" s="112">
        <v>51049</v>
      </c>
      <c r="F149" s="113"/>
      <c r="G149" s="113"/>
      <c r="H149" s="112">
        <f t="shared" si="0"/>
        <v>51049</v>
      </c>
      <c r="I149" s="113">
        <f t="shared" si="1"/>
        <v>0</v>
      </c>
      <c r="J149" s="114"/>
      <c r="K149" s="117"/>
      <c r="L149" s="115"/>
      <c r="M149" s="115"/>
      <c r="N149" s="115"/>
      <c r="O149" s="116"/>
      <c r="P149" s="177">
        <v>51049</v>
      </c>
    </row>
    <row r="150" spans="1:16" ht="13.5" customHeight="1">
      <c r="A150" s="98">
        <v>600</v>
      </c>
      <c r="B150" s="507" t="s">
        <v>7</v>
      </c>
      <c r="C150" s="508"/>
      <c r="D150" s="509"/>
      <c r="E150" s="112">
        <v>24770282</v>
      </c>
      <c r="F150" s="113">
        <f>J15</f>
        <v>2485000</v>
      </c>
      <c r="G150" s="113">
        <f>L15</f>
        <v>1000</v>
      </c>
      <c r="H150" s="112">
        <f t="shared" si="0"/>
        <v>22286282</v>
      </c>
      <c r="I150" s="113">
        <f t="shared" si="1"/>
        <v>9380868</v>
      </c>
      <c r="J150" s="118"/>
      <c r="K150" s="117">
        <v>2329600</v>
      </c>
      <c r="L150" s="117"/>
      <c r="M150" s="115"/>
      <c r="N150" s="115"/>
      <c r="O150" s="116">
        <v>2268000</v>
      </c>
      <c r="P150" s="177">
        <v>12905414</v>
      </c>
    </row>
    <row r="151" spans="1:16" ht="13.5" customHeight="1">
      <c r="A151" s="98">
        <v>630</v>
      </c>
      <c r="B151" s="507" t="s">
        <v>31</v>
      </c>
      <c r="C151" s="508"/>
      <c r="D151" s="509"/>
      <c r="E151" s="112">
        <v>40000</v>
      </c>
      <c r="F151" s="113"/>
      <c r="G151" s="113"/>
      <c r="H151" s="112">
        <f t="shared" si="0"/>
        <v>40000</v>
      </c>
      <c r="I151" s="113">
        <f t="shared" si="1"/>
        <v>40000</v>
      </c>
      <c r="J151" s="118"/>
      <c r="K151" s="117">
        <f>I151</f>
        <v>40000</v>
      </c>
      <c r="L151" s="117"/>
      <c r="M151" s="115"/>
      <c r="N151" s="115"/>
      <c r="O151" s="116"/>
      <c r="P151" s="176"/>
    </row>
    <row r="152" spans="1:16" ht="13.5" customHeight="1">
      <c r="A152" s="98">
        <v>700</v>
      </c>
      <c r="B152" s="448" t="s">
        <v>68</v>
      </c>
      <c r="C152" s="449"/>
      <c r="D152" s="450"/>
      <c r="E152" s="112">
        <v>8185843</v>
      </c>
      <c r="F152" s="113">
        <f>J19</f>
        <v>170000</v>
      </c>
      <c r="G152" s="113">
        <f>K19</f>
        <v>0</v>
      </c>
      <c r="H152" s="112">
        <f t="shared" si="0"/>
        <v>8015843</v>
      </c>
      <c r="I152" s="113">
        <f t="shared" si="1"/>
        <v>7151843</v>
      </c>
      <c r="J152" s="118">
        <v>367000</v>
      </c>
      <c r="K152" s="117"/>
      <c r="L152" s="115"/>
      <c r="M152" s="115"/>
      <c r="N152" s="115"/>
      <c r="O152" s="119"/>
      <c r="P152" s="177">
        <v>864000</v>
      </c>
    </row>
    <row r="153" spans="1:16" ht="13.5" customHeight="1">
      <c r="A153" s="98">
        <v>710</v>
      </c>
      <c r="B153" s="507" t="s">
        <v>15</v>
      </c>
      <c r="C153" s="508"/>
      <c r="D153" s="509"/>
      <c r="E153" s="112">
        <v>711572</v>
      </c>
      <c r="F153" s="113"/>
      <c r="G153" s="113"/>
      <c r="H153" s="112">
        <f>E153-F153+G153</f>
        <v>711572</v>
      </c>
      <c r="I153" s="113">
        <f t="shared" si="1"/>
        <v>711572</v>
      </c>
      <c r="J153" s="118">
        <v>19472</v>
      </c>
      <c r="K153" s="117"/>
      <c r="L153" s="117"/>
      <c r="M153" s="115"/>
      <c r="N153" s="115"/>
      <c r="O153" s="119"/>
      <c r="P153" s="176"/>
    </row>
    <row r="154" spans="1:16" ht="13.5" customHeight="1">
      <c r="A154" s="98">
        <v>720</v>
      </c>
      <c r="B154" s="507" t="s">
        <v>34</v>
      </c>
      <c r="C154" s="508"/>
      <c r="D154" s="509"/>
      <c r="E154" s="112">
        <v>830500</v>
      </c>
      <c r="F154" s="113"/>
      <c r="G154" s="113"/>
      <c r="H154" s="112">
        <f>E154-F154+G154</f>
        <v>830500</v>
      </c>
      <c r="I154" s="113">
        <f t="shared" si="1"/>
        <v>169384</v>
      </c>
      <c r="J154" s="118">
        <v>18000</v>
      </c>
      <c r="K154" s="115"/>
      <c r="L154" s="117"/>
      <c r="M154" s="115"/>
      <c r="N154" s="115"/>
      <c r="O154" s="119"/>
      <c r="P154" s="177">
        <v>661116</v>
      </c>
    </row>
    <row r="155" spans="1:16" ht="15" customHeight="1">
      <c r="A155" s="98">
        <v>750</v>
      </c>
      <c r="B155" s="507" t="s">
        <v>30</v>
      </c>
      <c r="C155" s="508"/>
      <c r="D155" s="509"/>
      <c r="E155" s="112">
        <v>15368373</v>
      </c>
      <c r="F155" s="113">
        <f>I22</f>
        <v>0</v>
      </c>
      <c r="G155" s="113">
        <f>K22+L22</f>
        <v>168675</v>
      </c>
      <c r="H155" s="112">
        <f>E155-F155+G155</f>
        <v>15537048</v>
      </c>
      <c r="I155" s="113">
        <f t="shared" si="1"/>
        <v>15318861</v>
      </c>
      <c r="J155" s="118">
        <v>10225672</v>
      </c>
      <c r="K155" s="117">
        <v>197952</v>
      </c>
      <c r="L155" s="117">
        <v>531000</v>
      </c>
      <c r="M155" s="115"/>
      <c r="N155" s="117">
        <v>142917</v>
      </c>
      <c r="O155" s="120"/>
      <c r="P155" s="177">
        <v>218187</v>
      </c>
    </row>
    <row r="156" spans="1:16" ht="58.5" customHeight="1">
      <c r="A156" s="98">
        <v>751</v>
      </c>
      <c r="B156" s="448" t="s">
        <v>23</v>
      </c>
      <c r="C156" s="449"/>
      <c r="D156" s="450"/>
      <c r="E156" s="112">
        <v>143101</v>
      </c>
      <c r="F156" s="113">
        <f>I37</f>
        <v>6423</v>
      </c>
      <c r="G156" s="113">
        <f>K37</f>
        <v>30000</v>
      </c>
      <c r="H156" s="112">
        <f aca="true" t="shared" si="2" ref="H156:H161">E156-F156+G156</f>
        <v>166678</v>
      </c>
      <c r="I156" s="113">
        <f t="shared" si="1"/>
        <v>166678</v>
      </c>
      <c r="J156" s="118">
        <v>105710</v>
      </c>
      <c r="K156" s="117"/>
      <c r="L156" s="117">
        <v>43680</v>
      </c>
      <c r="M156" s="115"/>
      <c r="N156" s="117">
        <v>93051</v>
      </c>
      <c r="O156" s="119"/>
      <c r="P156" s="176"/>
    </row>
    <row r="157" spans="1:16" ht="38.25" customHeight="1">
      <c r="A157" s="98">
        <v>754</v>
      </c>
      <c r="B157" s="448" t="s">
        <v>26</v>
      </c>
      <c r="C157" s="449"/>
      <c r="D157" s="450"/>
      <c r="E157" s="112">
        <v>690440</v>
      </c>
      <c r="F157" s="113"/>
      <c r="G157" s="113"/>
      <c r="H157" s="112">
        <f t="shared" si="2"/>
        <v>690440</v>
      </c>
      <c r="I157" s="113">
        <f t="shared" si="1"/>
        <v>570440</v>
      </c>
      <c r="J157" s="118">
        <v>0</v>
      </c>
      <c r="K157" s="117">
        <v>100000</v>
      </c>
      <c r="L157" s="117">
        <v>97900</v>
      </c>
      <c r="M157" s="115"/>
      <c r="N157" s="115"/>
      <c r="O157" s="119"/>
      <c r="P157" s="112">
        <v>120000</v>
      </c>
    </row>
    <row r="158" spans="1:16" ht="24" customHeight="1">
      <c r="A158" s="98">
        <v>757</v>
      </c>
      <c r="B158" s="448" t="s">
        <v>8</v>
      </c>
      <c r="C158" s="449"/>
      <c r="D158" s="450"/>
      <c r="E158" s="112">
        <v>2812133</v>
      </c>
      <c r="F158" s="113">
        <f>I45</f>
        <v>1000000</v>
      </c>
      <c r="G158" s="113"/>
      <c r="H158" s="121">
        <f t="shared" si="2"/>
        <v>1812133</v>
      </c>
      <c r="I158" s="113">
        <f t="shared" si="1"/>
        <v>1812133</v>
      </c>
      <c r="J158" s="114"/>
      <c r="K158" s="115"/>
      <c r="L158" s="115"/>
      <c r="M158" s="117">
        <v>1762133</v>
      </c>
      <c r="N158" s="117"/>
      <c r="O158" s="119"/>
      <c r="P158" s="176"/>
    </row>
    <row r="159" spans="1:16" ht="14.25" customHeight="1">
      <c r="A159" s="98">
        <v>758</v>
      </c>
      <c r="B159" s="448" t="s">
        <v>9</v>
      </c>
      <c r="C159" s="449"/>
      <c r="D159" s="450"/>
      <c r="E159" s="140">
        <v>8857359</v>
      </c>
      <c r="F159" s="153"/>
      <c r="G159" s="123"/>
      <c r="H159" s="122">
        <f t="shared" si="2"/>
        <v>8857359</v>
      </c>
      <c r="I159" s="113">
        <f t="shared" si="1"/>
        <v>8857359</v>
      </c>
      <c r="J159" s="124"/>
      <c r="K159" s="125"/>
      <c r="L159" s="125"/>
      <c r="M159" s="126"/>
      <c r="N159" s="126"/>
      <c r="O159" s="127"/>
      <c r="P159" s="176"/>
    </row>
    <row r="160" spans="1:16" ht="14.25" customHeight="1">
      <c r="A160" s="98">
        <v>801</v>
      </c>
      <c r="B160" s="448" t="s">
        <v>10</v>
      </c>
      <c r="C160" s="449"/>
      <c r="D160" s="450"/>
      <c r="E160" s="140">
        <v>80778908</v>
      </c>
      <c r="F160" s="123">
        <f>I48+J48</f>
        <v>2216230</v>
      </c>
      <c r="G160" s="123">
        <f>K48+L48</f>
        <v>632675</v>
      </c>
      <c r="H160" s="122">
        <f t="shared" si="2"/>
        <v>79195353</v>
      </c>
      <c r="I160" s="113">
        <f t="shared" si="1"/>
        <v>69898645</v>
      </c>
      <c r="J160" s="128">
        <v>36582261</v>
      </c>
      <c r="K160" s="129">
        <v>16432526</v>
      </c>
      <c r="L160" s="129">
        <v>2084537</v>
      </c>
      <c r="M160" s="125"/>
      <c r="N160" s="129">
        <v>224440</v>
      </c>
      <c r="O160" s="127"/>
      <c r="P160" s="177">
        <v>9296708</v>
      </c>
    </row>
    <row r="161" spans="1:16" ht="13.5" customHeight="1">
      <c r="A161" s="98">
        <v>851</v>
      </c>
      <c r="B161" s="448" t="s">
        <v>11</v>
      </c>
      <c r="C161" s="449"/>
      <c r="D161" s="450"/>
      <c r="E161" s="112">
        <v>465000</v>
      </c>
      <c r="F161" s="113"/>
      <c r="G161" s="113"/>
      <c r="H161" s="121">
        <f t="shared" si="2"/>
        <v>465000</v>
      </c>
      <c r="I161" s="113">
        <f t="shared" si="1"/>
        <v>465000</v>
      </c>
      <c r="J161" s="118">
        <v>167400</v>
      </c>
      <c r="K161" s="117">
        <v>40000</v>
      </c>
      <c r="L161" s="117"/>
      <c r="M161" s="115"/>
      <c r="N161" s="115"/>
      <c r="O161" s="127"/>
      <c r="P161" s="176"/>
    </row>
    <row r="162" spans="1:16" ht="14.25" customHeight="1">
      <c r="A162" s="98">
        <v>852</v>
      </c>
      <c r="B162" s="448" t="s">
        <v>12</v>
      </c>
      <c r="C162" s="449"/>
      <c r="D162" s="450"/>
      <c r="E162" s="112">
        <v>5534770</v>
      </c>
      <c r="F162" s="113">
        <f>I76</f>
        <v>30000</v>
      </c>
      <c r="G162" s="113">
        <f>K76</f>
        <v>67600</v>
      </c>
      <c r="H162" s="121">
        <f aca="true" t="shared" si="3" ref="H162:H167">E162-F162+G162</f>
        <v>5572370</v>
      </c>
      <c r="I162" s="113">
        <f t="shared" si="1"/>
        <v>5565870</v>
      </c>
      <c r="J162" s="118">
        <v>1606909</v>
      </c>
      <c r="K162" s="117"/>
      <c r="L162" s="117">
        <v>3139339</v>
      </c>
      <c r="M162" s="115"/>
      <c r="N162" s="117">
        <v>2344640</v>
      </c>
      <c r="O162" s="127"/>
      <c r="P162" s="176">
        <v>6500</v>
      </c>
    </row>
    <row r="163" spans="1:16" ht="38.25" customHeight="1">
      <c r="A163" s="98">
        <v>853</v>
      </c>
      <c r="B163" s="482" t="s">
        <v>90</v>
      </c>
      <c r="C163" s="483"/>
      <c r="D163" s="484"/>
      <c r="E163" s="112">
        <v>216800</v>
      </c>
      <c r="F163" s="113"/>
      <c r="G163" s="113"/>
      <c r="H163" s="121">
        <f t="shared" si="3"/>
        <v>216800</v>
      </c>
      <c r="I163" s="113">
        <f t="shared" si="1"/>
        <v>216800</v>
      </c>
      <c r="J163" s="118">
        <v>0</v>
      </c>
      <c r="K163" s="117">
        <v>216800</v>
      </c>
      <c r="L163" s="117"/>
      <c r="M163" s="115"/>
      <c r="N163" s="117"/>
      <c r="O163" s="127"/>
      <c r="P163" s="176"/>
    </row>
    <row r="164" spans="1:16" ht="23.25" customHeight="1">
      <c r="A164" s="98">
        <v>854</v>
      </c>
      <c r="B164" s="448" t="s">
        <v>13</v>
      </c>
      <c r="C164" s="449"/>
      <c r="D164" s="450"/>
      <c r="E164" s="112">
        <v>4390431</v>
      </c>
      <c r="F164" s="113">
        <f>I82</f>
        <v>7520</v>
      </c>
      <c r="G164" s="113">
        <f>K82</f>
        <v>0</v>
      </c>
      <c r="H164" s="121">
        <f t="shared" si="3"/>
        <v>4382911</v>
      </c>
      <c r="I164" s="113">
        <f t="shared" si="1"/>
        <v>4382911</v>
      </c>
      <c r="J164" s="118">
        <v>3408468</v>
      </c>
      <c r="K164" s="117">
        <v>71996</v>
      </c>
      <c r="L164" s="117">
        <v>560163</v>
      </c>
      <c r="M164" s="115"/>
      <c r="N164" s="115"/>
      <c r="O164" s="127"/>
      <c r="P164" s="176"/>
    </row>
    <row r="165" spans="1:16" ht="24.75" customHeight="1">
      <c r="A165" s="98">
        <v>900</v>
      </c>
      <c r="B165" s="448" t="s">
        <v>82</v>
      </c>
      <c r="C165" s="449"/>
      <c r="D165" s="450"/>
      <c r="E165" s="112">
        <v>9554079</v>
      </c>
      <c r="F165" s="113">
        <f>J85+I85</f>
        <v>158950</v>
      </c>
      <c r="G165" s="113">
        <f>K85</f>
        <v>39250</v>
      </c>
      <c r="H165" s="121">
        <f>E165-F165+G165</f>
        <v>9434379</v>
      </c>
      <c r="I165" s="113">
        <f t="shared" si="1"/>
        <v>8661529</v>
      </c>
      <c r="J165" s="118">
        <v>814005</v>
      </c>
      <c r="K165" s="115"/>
      <c r="L165" s="115">
        <v>2000</v>
      </c>
      <c r="M165" s="115"/>
      <c r="N165" s="115"/>
      <c r="O165" s="127"/>
      <c r="P165" s="177">
        <v>772850</v>
      </c>
    </row>
    <row r="166" spans="1:16" ht="25.5" customHeight="1">
      <c r="A166" s="98">
        <v>921</v>
      </c>
      <c r="B166" s="448" t="s">
        <v>56</v>
      </c>
      <c r="C166" s="449"/>
      <c r="D166" s="450"/>
      <c r="E166" s="112">
        <v>3340500</v>
      </c>
      <c r="F166" s="113">
        <f>J93</f>
        <v>25000</v>
      </c>
      <c r="G166" s="113">
        <f>K93</f>
        <v>19500</v>
      </c>
      <c r="H166" s="121">
        <f t="shared" si="3"/>
        <v>3335000</v>
      </c>
      <c r="I166" s="113">
        <f t="shared" si="1"/>
        <v>3335000</v>
      </c>
      <c r="J166" s="114"/>
      <c r="K166" s="117">
        <v>3300000</v>
      </c>
      <c r="L166" s="117"/>
      <c r="M166" s="115"/>
      <c r="N166" s="115"/>
      <c r="O166" s="127"/>
      <c r="P166" s="176">
        <v>0</v>
      </c>
    </row>
    <row r="167" spans="1:16" ht="15" customHeight="1">
      <c r="A167" s="99">
        <v>926</v>
      </c>
      <c r="B167" s="479" t="s">
        <v>91</v>
      </c>
      <c r="C167" s="480"/>
      <c r="D167" s="481"/>
      <c r="E167" s="130">
        <v>3389678</v>
      </c>
      <c r="F167" s="134"/>
      <c r="G167" s="184">
        <f>K105+L105</f>
        <v>526700</v>
      </c>
      <c r="H167" s="185">
        <f t="shared" si="3"/>
        <v>3916378</v>
      </c>
      <c r="I167" s="184">
        <f t="shared" si="1"/>
        <v>3409828</v>
      </c>
      <c r="J167" s="186">
        <v>991314</v>
      </c>
      <c r="K167" s="131">
        <v>430000</v>
      </c>
      <c r="L167" s="131">
        <v>6000</v>
      </c>
      <c r="M167" s="132"/>
      <c r="N167" s="132"/>
      <c r="O167" s="133"/>
      <c r="P167" s="178">
        <v>506550</v>
      </c>
    </row>
    <row r="168" spans="1:16" ht="18.75" customHeight="1">
      <c r="A168" s="66" t="s">
        <v>17</v>
      </c>
      <c r="B168" s="451" t="s">
        <v>21</v>
      </c>
      <c r="C168" s="452"/>
      <c r="D168" s="453"/>
      <c r="E168" s="40">
        <f>SUM(E147:E155,E156:E167)</f>
        <v>182648909</v>
      </c>
      <c r="F168" s="40">
        <f>SUM(F147:F167)</f>
        <v>6335065</v>
      </c>
      <c r="G168" s="179">
        <f>SUM(G147:G167)</f>
        <v>1485400</v>
      </c>
      <c r="H168" s="179">
        <f>SUM(H147:H155,H156:H167)</f>
        <v>177799244</v>
      </c>
      <c r="I168" s="179">
        <f t="shared" si="1"/>
        <v>140353366</v>
      </c>
      <c r="J168" s="180">
        <f aca="true" t="shared" si="4" ref="J168:O168">SUM(J147:J155,J156:J167)</f>
        <v>54306211</v>
      </c>
      <c r="K168" s="181">
        <f t="shared" si="4"/>
        <v>23265676</v>
      </c>
      <c r="L168" s="181">
        <f t="shared" si="4"/>
        <v>6464619</v>
      </c>
      <c r="M168" s="181">
        <f t="shared" si="4"/>
        <v>1762133</v>
      </c>
      <c r="N168" s="181">
        <f t="shared" si="4"/>
        <v>2840891</v>
      </c>
      <c r="O168" s="182">
        <f t="shared" si="4"/>
        <v>2268000</v>
      </c>
      <c r="P168" s="183">
        <f>SUM(P147:P167)</f>
        <v>37445878</v>
      </c>
    </row>
    <row r="169" spans="1:15" ht="14.25" customHeight="1">
      <c r="A169" s="39"/>
      <c r="B169" s="39"/>
      <c r="C169" s="39"/>
      <c r="D169" s="39"/>
      <c r="E169" s="446">
        <f>F168-I119-J119</f>
        <v>0</v>
      </c>
      <c r="F169" s="447"/>
      <c r="G169" s="38">
        <f>G168-K119-L119</f>
        <v>0</v>
      </c>
      <c r="H169" s="39"/>
      <c r="I169" s="6"/>
      <c r="J169" s="6"/>
      <c r="K169" s="5"/>
      <c r="L169" s="5"/>
      <c r="M169" s="5"/>
      <c r="N169" s="5"/>
      <c r="O169" s="3"/>
    </row>
    <row r="170" spans="1:15" ht="9" customHeight="1">
      <c r="A170" s="54"/>
      <c r="B170" s="54"/>
      <c r="C170" s="54"/>
      <c r="D170" s="54"/>
      <c r="E170" s="53"/>
      <c r="F170" s="55">
        <f>F168-I119-J119</f>
        <v>0</v>
      </c>
      <c r="G170" s="53">
        <f>G168-K119-L119</f>
        <v>0</v>
      </c>
      <c r="H170" s="54"/>
      <c r="I170" s="54"/>
      <c r="J170" s="54"/>
      <c r="K170" s="5"/>
      <c r="L170" s="5"/>
      <c r="M170" s="5"/>
      <c r="N170" s="5"/>
      <c r="O170" s="52"/>
    </row>
    <row r="171" spans="1:15" ht="6.75" customHeight="1">
      <c r="A171" s="46"/>
      <c r="B171" s="46"/>
      <c r="C171" s="46"/>
      <c r="D171" s="46"/>
      <c r="E171" s="45"/>
      <c r="F171" s="47"/>
      <c r="G171" s="45"/>
      <c r="H171" s="46"/>
      <c r="I171" s="46"/>
      <c r="J171" s="46"/>
      <c r="K171" s="5"/>
      <c r="L171" s="5"/>
      <c r="M171" s="5"/>
      <c r="N171" s="5"/>
      <c r="O171" s="44"/>
    </row>
    <row r="172" spans="1:15" ht="15" customHeight="1">
      <c r="A172" s="100" t="s">
        <v>35</v>
      </c>
      <c r="B172" s="454" t="s">
        <v>63</v>
      </c>
      <c r="C172" s="454"/>
      <c r="D172" s="454"/>
      <c r="E172" s="454"/>
      <c r="F172" s="454"/>
      <c r="G172" s="455"/>
      <c r="H172" s="90">
        <f>H174+H173</f>
        <v>108488070</v>
      </c>
      <c r="I172" s="13"/>
      <c r="J172" s="14"/>
      <c r="K172" s="32"/>
      <c r="L172" s="5"/>
      <c r="M172" s="5"/>
      <c r="N172" s="5"/>
      <c r="O172" s="3"/>
    </row>
    <row r="173" spans="1:15" ht="13.5" customHeight="1">
      <c r="A173" s="101"/>
      <c r="B173" s="462" t="s">
        <v>94</v>
      </c>
      <c r="C173" s="462"/>
      <c r="D173" s="462"/>
      <c r="E173" s="462"/>
      <c r="F173" s="462"/>
      <c r="G173" s="463"/>
      <c r="H173" s="91">
        <f>J168</f>
        <v>54306211</v>
      </c>
      <c r="I173" s="13"/>
      <c r="J173" s="446"/>
      <c r="K173" s="446"/>
      <c r="L173" s="5"/>
      <c r="M173" s="5"/>
      <c r="N173" s="5"/>
      <c r="O173" s="3"/>
    </row>
    <row r="174" spans="1:15" ht="14.25" customHeight="1">
      <c r="A174" s="101"/>
      <c r="B174" s="462" t="s">
        <v>95</v>
      </c>
      <c r="C174" s="462"/>
      <c r="D174" s="462"/>
      <c r="E174" s="462"/>
      <c r="F174" s="462"/>
      <c r="G174" s="463"/>
      <c r="H174" s="91">
        <f>I168-J168-K168-L168-M168-H181</f>
        <v>54181859</v>
      </c>
      <c r="I174" s="15" t="e">
        <f>H172+H175+H178+H182+H184+H185+#REF!+H187</f>
        <v>#REF!</v>
      </c>
      <c r="J174" s="446"/>
      <c r="K174" s="498"/>
      <c r="L174" s="5"/>
      <c r="M174" s="5"/>
      <c r="N174" s="5"/>
      <c r="O174" s="3"/>
    </row>
    <row r="175" spans="1:15" ht="16.5" customHeight="1">
      <c r="A175" s="102" t="s">
        <v>36</v>
      </c>
      <c r="B175" s="499" t="s">
        <v>37</v>
      </c>
      <c r="C175" s="499"/>
      <c r="D175" s="499"/>
      <c r="E175" s="499"/>
      <c r="F175" s="499"/>
      <c r="G175" s="500"/>
      <c r="H175" s="88">
        <f>H176+H177</f>
        <v>24955274</v>
      </c>
      <c r="I175" s="13"/>
      <c r="J175" s="6"/>
      <c r="K175" s="5"/>
      <c r="L175" s="5"/>
      <c r="M175" s="5"/>
      <c r="N175" s="5"/>
      <c r="O175" s="3"/>
    </row>
    <row r="176" spans="1:15" ht="13.5" customHeight="1">
      <c r="A176" s="101"/>
      <c r="B176" s="458" t="s">
        <v>57</v>
      </c>
      <c r="C176" s="458"/>
      <c r="D176" s="458"/>
      <c r="E176" s="458"/>
      <c r="F176" s="458"/>
      <c r="G176" s="92"/>
      <c r="H176" s="91">
        <v>1689598</v>
      </c>
      <c r="I176" s="13"/>
      <c r="J176" s="6"/>
      <c r="K176" s="5"/>
      <c r="L176" s="5"/>
      <c r="M176" s="5"/>
      <c r="N176" s="5"/>
      <c r="O176" s="3"/>
    </row>
    <row r="177" spans="1:15" ht="14.25" customHeight="1">
      <c r="A177" s="101"/>
      <c r="B177" s="458" t="s">
        <v>58</v>
      </c>
      <c r="C177" s="458"/>
      <c r="D177" s="458"/>
      <c r="E177" s="458"/>
      <c r="F177" s="458"/>
      <c r="G177" s="92"/>
      <c r="H177" s="91">
        <f>K168</f>
        <v>23265676</v>
      </c>
      <c r="I177" s="13"/>
      <c r="J177" s="6"/>
      <c r="K177" s="32"/>
      <c r="L177" s="5"/>
      <c r="M177" s="5"/>
      <c r="N177" s="5"/>
      <c r="O177" s="3"/>
    </row>
    <row r="178" spans="1:15" ht="15.75" customHeight="1">
      <c r="A178" s="102" t="s">
        <v>38</v>
      </c>
      <c r="B178" s="499" t="s">
        <v>33</v>
      </c>
      <c r="C178" s="499"/>
      <c r="D178" s="499"/>
      <c r="E178" s="499"/>
      <c r="F178" s="499"/>
      <c r="G178" s="500"/>
      <c r="H178" s="88">
        <f>L168</f>
        <v>6464619</v>
      </c>
      <c r="I178" s="13"/>
      <c r="J178" s="6"/>
      <c r="K178" s="5"/>
      <c r="L178" s="5"/>
      <c r="M178" s="5"/>
      <c r="N178" s="5"/>
      <c r="O178" s="3"/>
    </row>
    <row r="179" spans="1:15" ht="15" customHeight="1">
      <c r="A179" s="103" t="s">
        <v>39</v>
      </c>
      <c r="B179" s="456" t="s">
        <v>87</v>
      </c>
      <c r="C179" s="456"/>
      <c r="D179" s="456"/>
      <c r="E179" s="456"/>
      <c r="F179" s="456"/>
      <c r="G179" s="457"/>
      <c r="H179" s="87">
        <f>H181+H180</f>
        <v>934817</v>
      </c>
      <c r="I179" s="13"/>
      <c r="J179" s="6"/>
      <c r="K179" s="5"/>
      <c r="L179" s="5"/>
      <c r="M179" s="5"/>
      <c r="N179" s="5"/>
      <c r="O179" s="3"/>
    </row>
    <row r="180" spans="1:15" ht="15" customHeight="1">
      <c r="A180" s="101"/>
      <c r="B180" s="458" t="s">
        <v>59</v>
      </c>
      <c r="C180" s="458"/>
      <c r="D180" s="458"/>
      <c r="E180" s="458"/>
      <c r="F180" s="458"/>
      <c r="G180" s="92"/>
      <c r="H180" s="93">
        <v>561949</v>
      </c>
      <c r="I180" s="13"/>
      <c r="J180" s="6"/>
      <c r="K180" s="5"/>
      <c r="L180" s="5"/>
      <c r="M180" s="5"/>
      <c r="N180" s="5"/>
      <c r="O180" s="3"/>
    </row>
    <row r="181" spans="1:15" ht="14.25" customHeight="1">
      <c r="A181" s="101"/>
      <c r="B181" s="458" t="s">
        <v>60</v>
      </c>
      <c r="C181" s="458"/>
      <c r="D181" s="458"/>
      <c r="E181" s="458"/>
      <c r="F181" s="458"/>
      <c r="G181" s="92"/>
      <c r="H181" s="93">
        <v>372868</v>
      </c>
      <c r="I181" s="13"/>
      <c r="J181" s="6"/>
      <c r="K181" s="5"/>
      <c r="L181" s="5"/>
      <c r="M181" s="5"/>
      <c r="N181" s="5"/>
      <c r="O181" s="3"/>
    </row>
    <row r="182" spans="1:15" ht="15" customHeight="1">
      <c r="A182" s="104" t="s">
        <v>40</v>
      </c>
      <c r="B182" s="456" t="s">
        <v>29</v>
      </c>
      <c r="C182" s="456"/>
      <c r="D182" s="456"/>
      <c r="E182" s="456"/>
      <c r="F182" s="456"/>
      <c r="G182" s="457"/>
      <c r="H182" s="87">
        <f>M168</f>
        <v>1762133</v>
      </c>
      <c r="I182" s="13"/>
      <c r="J182" s="7"/>
      <c r="K182" s="3"/>
      <c r="L182" s="3"/>
      <c r="M182" s="3"/>
      <c r="N182" s="3"/>
      <c r="O182" s="3"/>
    </row>
    <row r="183" spans="1:15" ht="15.75" customHeight="1">
      <c r="A183" s="104" t="s">
        <v>41</v>
      </c>
      <c r="B183" s="456" t="s">
        <v>96</v>
      </c>
      <c r="C183" s="456"/>
      <c r="D183" s="456"/>
      <c r="E183" s="456"/>
      <c r="F183" s="456"/>
      <c r="G183" s="457"/>
      <c r="H183" s="87"/>
      <c r="I183" s="13"/>
      <c r="J183" s="7"/>
      <c r="K183" s="3"/>
      <c r="L183" s="3"/>
      <c r="M183" s="3"/>
      <c r="N183" s="3"/>
      <c r="O183" s="3"/>
    </row>
    <row r="184" spans="1:15" ht="24" customHeight="1">
      <c r="A184" s="105" t="s">
        <v>42</v>
      </c>
      <c r="B184" s="456" t="s">
        <v>111</v>
      </c>
      <c r="C184" s="456"/>
      <c r="D184" s="456"/>
      <c r="E184" s="456"/>
      <c r="F184" s="456"/>
      <c r="G184" s="457"/>
      <c r="H184" s="87">
        <f>N168</f>
        <v>2840891</v>
      </c>
      <c r="I184" s="13"/>
      <c r="J184" s="7"/>
      <c r="K184" s="3"/>
      <c r="L184" s="149"/>
      <c r="M184" s="149"/>
      <c r="N184" s="149"/>
      <c r="O184" s="149"/>
    </row>
    <row r="185" spans="1:15" ht="26.25" customHeight="1">
      <c r="A185" s="103" t="s">
        <v>43</v>
      </c>
      <c r="B185" s="456" t="s">
        <v>147</v>
      </c>
      <c r="C185" s="456"/>
      <c r="D185" s="456"/>
      <c r="E185" s="456"/>
      <c r="F185" s="456"/>
      <c r="G185" s="457"/>
      <c r="H185" s="88">
        <f>O168</f>
        <v>2268000</v>
      </c>
      <c r="I185" s="13"/>
      <c r="J185" s="7"/>
      <c r="K185" s="3"/>
      <c r="L185" s="3"/>
      <c r="M185" s="3"/>
      <c r="N185" s="3"/>
      <c r="O185" s="3"/>
    </row>
    <row r="186" spans="1:15" ht="25.5" customHeight="1">
      <c r="A186" s="102" t="s">
        <v>44</v>
      </c>
      <c r="B186" s="456" t="s">
        <v>46</v>
      </c>
      <c r="C186" s="456"/>
      <c r="D186" s="456"/>
      <c r="E186" s="456"/>
      <c r="F186" s="456"/>
      <c r="G186" s="457"/>
      <c r="H186" s="88">
        <v>0</v>
      </c>
      <c r="I186" s="13"/>
      <c r="J186" s="7"/>
      <c r="K186" s="3"/>
      <c r="L186" s="3"/>
      <c r="M186" s="3"/>
      <c r="N186" s="3"/>
      <c r="O186" s="3"/>
    </row>
    <row r="187" spans="1:15" ht="39.75" customHeight="1">
      <c r="A187" s="106" t="s">
        <v>45</v>
      </c>
      <c r="B187" s="486" t="s">
        <v>47</v>
      </c>
      <c r="C187" s="486"/>
      <c r="D187" s="486"/>
      <c r="E187" s="486"/>
      <c r="F187" s="486"/>
      <c r="G187" s="487"/>
      <c r="H187" s="89">
        <v>410000</v>
      </c>
      <c r="I187" s="13"/>
      <c r="J187" s="7"/>
      <c r="K187" s="3"/>
      <c r="L187" s="3"/>
      <c r="M187" s="3"/>
      <c r="N187" s="3"/>
      <c r="O187" s="3"/>
    </row>
    <row r="188" spans="1:15" ht="4.5" customHeight="1">
      <c r="A188" s="50"/>
      <c r="B188" s="51"/>
      <c r="C188" s="51"/>
      <c r="D188" s="51"/>
      <c r="E188" s="51"/>
      <c r="F188" s="51"/>
      <c r="G188" s="51"/>
      <c r="H188" s="18"/>
      <c r="I188" s="18"/>
      <c r="J188" s="7"/>
      <c r="K188" s="43"/>
      <c r="L188" s="43"/>
      <c r="M188" s="43"/>
      <c r="N188" s="43"/>
      <c r="O188" s="43"/>
    </row>
    <row r="189" spans="1:15" ht="6" customHeight="1">
      <c r="A189" s="16"/>
      <c r="B189" s="48"/>
      <c r="C189" s="48"/>
      <c r="D189" s="48"/>
      <c r="E189" s="48"/>
      <c r="F189" s="48"/>
      <c r="G189" s="48"/>
      <c r="H189" s="17"/>
      <c r="I189" s="18"/>
      <c r="J189" s="7"/>
      <c r="K189" s="49"/>
      <c r="L189" s="49"/>
      <c r="M189" s="49"/>
      <c r="N189" s="49"/>
      <c r="O189" s="49"/>
    </row>
    <row r="190" spans="1:15" ht="15.75" customHeight="1">
      <c r="A190" s="63" t="s">
        <v>20</v>
      </c>
      <c r="B190" s="476" t="s">
        <v>116</v>
      </c>
      <c r="C190" s="477"/>
      <c r="D190" s="477"/>
      <c r="E190" s="477"/>
      <c r="F190" s="477"/>
      <c r="G190" s="478"/>
      <c r="H190" s="69">
        <f>I219</f>
        <v>2550000</v>
      </c>
      <c r="I190" s="19"/>
      <c r="J190" s="7"/>
      <c r="K190" s="3"/>
      <c r="L190" s="3"/>
      <c r="M190" s="3"/>
      <c r="N190" s="3"/>
      <c r="O190" s="3"/>
    </row>
    <row r="191" spans="1:15" ht="14.25" customHeight="1">
      <c r="A191" s="67" t="s">
        <v>20</v>
      </c>
      <c r="B191" s="476" t="s">
        <v>117</v>
      </c>
      <c r="C191" s="477"/>
      <c r="D191" s="477"/>
      <c r="E191" s="477"/>
      <c r="F191" s="477"/>
      <c r="G191" s="478"/>
      <c r="H191" s="70">
        <f>I220</f>
        <v>650000</v>
      </c>
      <c r="I191" s="20"/>
      <c r="J191" s="7"/>
      <c r="K191" s="3"/>
      <c r="L191" s="3"/>
      <c r="M191" s="3"/>
      <c r="N191" s="3"/>
      <c r="O191" s="3"/>
    </row>
    <row r="192" spans="1:15" ht="27.75" customHeight="1">
      <c r="A192" s="67" t="s">
        <v>80</v>
      </c>
      <c r="B192" s="476" t="s">
        <v>81</v>
      </c>
      <c r="C192" s="477"/>
      <c r="D192" s="477"/>
      <c r="E192" s="477"/>
      <c r="F192" s="477"/>
      <c r="G192" s="478"/>
      <c r="H192" s="70">
        <f>I221</f>
        <v>3000000</v>
      </c>
      <c r="I192" s="20"/>
      <c r="J192" s="7"/>
      <c r="K192" s="3"/>
      <c r="L192" s="3"/>
      <c r="M192" s="3"/>
      <c r="N192" s="3"/>
      <c r="O192" s="3"/>
    </row>
    <row r="193" spans="1:15" ht="14.25" customHeight="1">
      <c r="A193" s="66" t="s">
        <v>18</v>
      </c>
      <c r="B193" s="451" t="s">
        <v>22</v>
      </c>
      <c r="C193" s="452"/>
      <c r="D193" s="452"/>
      <c r="E193" s="452"/>
      <c r="F193" s="452"/>
      <c r="G193" s="453"/>
      <c r="H193" s="65">
        <f>H190+H191+H192</f>
        <v>6200000</v>
      </c>
      <c r="I193" s="21"/>
      <c r="J193" s="7"/>
      <c r="K193" s="3"/>
      <c r="L193" s="3"/>
      <c r="M193" s="3"/>
      <c r="N193" s="3"/>
      <c r="O193" s="3"/>
    </row>
    <row r="194" spans="1:15" ht="14.25" customHeight="1">
      <c r="A194" s="68" t="s">
        <v>19</v>
      </c>
      <c r="B194" s="501" t="s">
        <v>62</v>
      </c>
      <c r="C194" s="502"/>
      <c r="D194" s="502"/>
      <c r="E194" s="502"/>
      <c r="F194" s="502"/>
      <c r="G194" s="503"/>
      <c r="H194" s="25">
        <f>H193+H168</f>
        <v>183999244</v>
      </c>
      <c r="I194" s="8"/>
      <c r="J194" s="7"/>
      <c r="K194" s="141"/>
      <c r="L194" s="3"/>
      <c r="M194" s="3"/>
      <c r="N194" s="3"/>
      <c r="O194" s="3"/>
    </row>
    <row r="195" spans="1:15" ht="9.75" customHeight="1">
      <c r="A195" s="22"/>
      <c r="B195" s="23"/>
      <c r="C195" s="23"/>
      <c r="D195" s="23"/>
      <c r="E195" s="23"/>
      <c r="F195" s="23"/>
      <c r="G195" s="23"/>
      <c r="H195" s="24"/>
      <c r="I195" s="8"/>
      <c r="J195" s="7"/>
      <c r="K195" s="3"/>
      <c r="L195" s="3"/>
      <c r="M195" s="3"/>
      <c r="N195" s="3"/>
      <c r="O195" s="3"/>
    </row>
    <row r="196" ht="34.5" customHeight="1"/>
    <row r="197" ht="33" customHeight="1"/>
    <row r="198" ht="35.25" customHeight="1"/>
    <row r="199" ht="26.25" customHeight="1"/>
    <row r="200" ht="27" customHeight="1"/>
    <row r="201" ht="9.75" customHeight="1"/>
    <row r="202" ht="9.75" customHeight="1"/>
    <row r="203" spans="11:12" ht="18.75" customHeight="1">
      <c r="K203" s="147" t="s">
        <v>53</v>
      </c>
      <c r="L203" s="147" t="s">
        <v>54</v>
      </c>
    </row>
    <row r="204" spans="1:14" ht="17.25" customHeight="1">
      <c r="A204" s="142" t="s">
        <v>4</v>
      </c>
      <c r="B204" s="459" t="s">
        <v>255</v>
      </c>
      <c r="C204" s="460"/>
      <c r="D204" s="460"/>
      <c r="E204" s="460"/>
      <c r="F204" s="460"/>
      <c r="G204" s="460"/>
      <c r="H204" s="461"/>
      <c r="I204" s="464">
        <f>K204+L204</f>
        <v>168016116</v>
      </c>
      <c r="J204" s="460"/>
      <c r="K204" s="150">
        <v>162036021</v>
      </c>
      <c r="L204" s="150">
        <v>5980095</v>
      </c>
      <c r="M204" s="1"/>
      <c r="N204" s="158">
        <f>I204-Dochody!E99</f>
        <v>0</v>
      </c>
    </row>
    <row r="205" spans="1:14" ht="12.75">
      <c r="A205" s="142"/>
      <c r="B205" s="468" t="s">
        <v>97</v>
      </c>
      <c r="C205" s="469"/>
      <c r="D205" s="469"/>
      <c r="E205" s="469"/>
      <c r="F205" s="469"/>
      <c r="G205" s="469"/>
      <c r="H205" s="470"/>
      <c r="I205" s="471">
        <f>Dochody!F99+Dochody!G99</f>
        <v>26593000</v>
      </c>
      <c r="J205" s="469"/>
      <c r="K205" s="150">
        <f>Dochody!F99</f>
        <v>26593000</v>
      </c>
      <c r="L205" s="150">
        <f>Dochody!G99</f>
        <v>0</v>
      </c>
      <c r="N205" s="159"/>
    </row>
    <row r="206" spans="1:14" ht="12.75">
      <c r="A206" s="142"/>
      <c r="B206" s="468" t="s">
        <v>98</v>
      </c>
      <c r="C206" s="469"/>
      <c r="D206" s="469"/>
      <c r="E206" s="469"/>
      <c r="F206" s="469"/>
      <c r="G206" s="469"/>
      <c r="H206" s="470"/>
      <c r="I206" s="471">
        <f>Dochody!H99+Dochody!I99</f>
        <v>21743335</v>
      </c>
      <c r="J206" s="469"/>
      <c r="K206" s="150">
        <f>Dochody!H99</f>
        <v>5527235</v>
      </c>
      <c r="L206" s="150">
        <f>Dochody!I99</f>
        <v>16216100</v>
      </c>
      <c r="N206" s="159"/>
    </row>
    <row r="207" spans="1:14" ht="12.75">
      <c r="A207" s="142" t="s">
        <v>5</v>
      </c>
      <c r="B207" s="468" t="s">
        <v>99</v>
      </c>
      <c r="C207" s="469"/>
      <c r="D207" s="469"/>
      <c r="E207" s="469"/>
      <c r="F207" s="469"/>
      <c r="G207" s="469"/>
      <c r="H207" s="470"/>
      <c r="I207" s="464">
        <f>I204+I206-I205</f>
        <v>163166451</v>
      </c>
      <c r="J207" s="460"/>
      <c r="K207" s="150">
        <f>K204-K205+K206</f>
        <v>140970256</v>
      </c>
      <c r="L207" s="150">
        <f>L204-L205+L206</f>
        <v>22196195</v>
      </c>
      <c r="N207" s="159"/>
    </row>
    <row r="208" spans="1:14" ht="12.75">
      <c r="A208" s="146" t="s">
        <v>100</v>
      </c>
      <c r="B208" s="468" t="s">
        <v>136</v>
      </c>
      <c r="C208" s="485"/>
      <c r="D208" s="485"/>
      <c r="E208" s="485"/>
      <c r="F208" s="485"/>
      <c r="G208" s="485"/>
      <c r="H208" s="475"/>
      <c r="I208" s="464">
        <v>6900000</v>
      </c>
      <c r="J208" s="475"/>
      <c r="K208" s="208"/>
      <c r="L208" s="208"/>
      <c r="N208" s="159"/>
    </row>
    <row r="209" spans="1:14" ht="12.75">
      <c r="A209" s="146" t="s">
        <v>106</v>
      </c>
      <c r="B209" s="468" t="s">
        <v>137</v>
      </c>
      <c r="C209" s="485"/>
      <c r="D209" s="485"/>
      <c r="E209" s="485"/>
      <c r="F209" s="485"/>
      <c r="G209" s="485"/>
      <c r="H209" s="475"/>
      <c r="I209" s="464">
        <v>6200000</v>
      </c>
      <c r="J209" s="475"/>
      <c r="K209" s="208"/>
      <c r="L209" s="208"/>
      <c r="N209" s="159"/>
    </row>
    <row r="210" spans="1:14" ht="45" customHeight="1" hidden="1">
      <c r="A210" s="146" t="s">
        <v>101</v>
      </c>
      <c r="B210" s="495" t="s">
        <v>83</v>
      </c>
      <c r="C210" s="496"/>
      <c r="D210" s="496"/>
      <c r="E210" s="496"/>
      <c r="F210" s="496"/>
      <c r="G210" s="496"/>
      <c r="H210" s="497"/>
      <c r="I210" s="490">
        <v>747473</v>
      </c>
      <c r="J210" s="491"/>
      <c r="K210" s="151"/>
      <c r="L210" s="151"/>
      <c r="N210" s="159"/>
    </row>
    <row r="211" spans="1:14" ht="45" customHeight="1">
      <c r="A211" s="146" t="s">
        <v>101</v>
      </c>
      <c r="B211" s="472" t="s">
        <v>83</v>
      </c>
      <c r="C211" s="473"/>
      <c r="D211" s="473"/>
      <c r="E211" s="473"/>
      <c r="F211" s="473"/>
      <c r="G211" s="473"/>
      <c r="H211" s="474"/>
      <c r="I211" s="464">
        <v>7732793</v>
      </c>
      <c r="J211" s="475"/>
      <c r="K211" s="151"/>
      <c r="L211" s="151"/>
      <c r="N211" s="159"/>
    </row>
    <row r="212" spans="1:14" ht="15.75" customHeight="1">
      <c r="A212" s="146" t="s">
        <v>109</v>
      </c>
      <c r="B212" s="465" t="s">
        <v>138</v>
      </c>
      <c r="C212" s="466"/>
      <c r="D212" s="466"/>
      <c r="E212" s="466"/>
      <c r="F212" s="466"/>
      <c r="G212" s="466"/>
      <c r="H212" s="467"/>
      <c r="I212" s="464">
        <f>I208+I209+I211</f>
        <v>20832793</v>
      </c>
      <c r="J212" s="475"/>
      <c r="K212" s="151"/>
      <c r="L212" s="151"/>
      <c r="N212" s="159"/>
    </row>
    <row r="213" spans="1:14" ht="18" customHeight="1">
      <c r="A213" s="142"/>
      <c r="B213" s="459" t="s">
        <v>118</v>
      </c>
      <c r="C213" s="460"/>
      <c r="D213" s="460"/>
      <c r="E213" s="460"/>
      <c r="F213" s="460"/>
      <c r="G213" s="460"/>
      <c r="H213" s="461"/>
      <c r="I213" s="464">
        <f>I207+I212</f>
        <v>183999244</v>
      </c>
      <c r="J213" s="460"/>
      <c r="K213" s="152"/>
      <c r="L213" s="152"/>
      <c r="N213" s="159"/>
    </row>
    <row r="214" spans="1:14" ht="8.25" customHeight="1">
      <c r="A214" s="142"/>
      <c r="B214" s="468"/>
      <c r="C214" s="469"/>
      <c r="D214" s="469"/>
      <c r="E214" s="469"/>
      <c r="F214" s="469"/>
      <c r="G214" s="469"/>
      <c r="H214" s="470"/>
      <c r="I214" s="468"/>
      <c r="J214" s="469"/>
      <c r="K214" s="152"/>
      <c r="L214" s="152"/>
      <c r="N214" s="159"/>
    </row>
    <row r="215" spans="1:14" ht="17.25" customHeight="1">
      <c r="A215" s="142" t="s">
        <v>4</v>
      </c>
      <c r="B215" s="459" t="s">
        <v>256</v>
      </c>
      <c r="C215" s="460"/>
      <c r="D215" s="460"/>
      <c r="E215" s="460"/>
      <c r="F215" s="460"/>
      <c r="G215" s="460"/>
      <c r="H215" s="461"/>
      <c r="I215" s="464">
        <f>K215+L215</f>
        <v>182648909</v>
      </c>
      <c r="J215" s="460"/>
      <c r="K215" s="150">
        <v>141386431</v>
      </c>
      <c r="L215" s="150">
        <v>41262478</v>
      </c>
      <c r="N215" s="158">
        <f>I215-E168</f>
        <v>0</v>
      </c>
    </row>
    <row r="216" spans="1:12" ht="12.75">
      <c r="A216" s="142"/>
      <c r="B216" s="468" t="s">
        <v>102</v>
      </c>
      <c r="C216" s="469"/>
      <c r="D216" s="469"/>
      <c r="E216" s="469"/>
      <c r="F216" s="469"/>
      <c r="G216" s="469"/>
      <c r="H216" s="470"/>
      <c r="I216" s="471">
        <f>F168</f>
        <v>6335065</v>
      </c>
      <c r="J216" s="469"/>
      <c r="K216" s="150">
        <f>I119</f>
        <v>2419791</v>
      </c>
      <c r="L216" s="150">
        <f>J119</f>
        <v>3915274</v>
      </c>
    </row>
    <row r="217" spans="1:12" ht="12.75">
      <c r="A217" s="142"/>
      <c r="B217" s="468" t="s">
        <v>103</v>
      </c>
      <c r="C217" s="469"/>
      <c r="D217" s="469"/>
      <c r="E217" s="469"/>
      <c r="F217" s="469"/>
      <c r="G217" s="469"/>
      <c r="H217" s="470"/>
      <c r="I217" s="471">
        <f>G168</f>
        <v>1485400</v>
      </c>
      <c r="J217" s="469"/>
      <c r="K217" s="150">
        <f>K119</f>
        <v>1386726</v>
      </c>
      <c r="L217" s="150">
        <f>L119</f>
        <v>98674</v>
      </c>
    </row>
    <row r="218" spans="1:15" ht="12.75">
      <c r="A218" s="142" t="s">
        <v>5</v>
      </c>
      <c r="B218" s="468" t="s">
        <v>104</v>
      </c>
      <c r="C218" s="469"/>
      <c r="D218" s="469"/>
      <c r="E218" s="469"/>
      <c r="F218" s="469"/>
      <c r="G218" s="469"/>
      <c r="H218" s="470"/>
      <c r="I218" s="464">
        <f>I215+I217-I216</f>
        <v>177799244</v>
      </c>
      <c r="J218" s="460"/>
      <c r="K218" s="150">
        <f>K215-K216+K217</f>
        <v>140353366</v>
      </c>
      <c r="L218" s="150">
        <f>L215-L216+L217</f>
        <v>37445878</v>
      </c>
      <c r="N218" s="1"/>
      <c r="O218" t="s">
        <v>114</v>
      </c>
    </row>
    <row r="219" spans="1:12" ht="12.75">
      <c r="A219" s="142" t="s">
        <v>100</v>
      </c>
      <c r="B219" s="468" t="s">
        <v>105</v>
      </c>
      <c r="C219" s="469"/>
      <c r="D219" s="469"/>
      <c r="E219" s="469"/>
      <c r="F219" s="469"/>
      <c r="G219" s="469"/>
      <c r="H219" s="470"/>
      <c r="I219" s="471">
        <v>2550000</v>
      </c>
      <c r="J219" s="469"/>
      <c r="K219" s="152"/>
      <c r="L219" s="152"/>
    </row>
    <row r="220" spans="1:12" ht="12.75">
      <c r="A220" s="142" t="s">
        <v>106</v>
      </c>
      <c r="B220" s="468" t="s">
        <v>107</v>
      </c>
      <c r="C220" s="469"/>
      <c r="D220" s="469"/>
      <c r="E220" s="469"/>
      <c r="F220" s="469"/>
      <c r="G220" s="469"/>
      <c r="H220" s="470"/>
      <c r="I220" s="471">
        <v>650000</v>
      </c>
      <c r="J220" s="469"/>
      <c r="K220" s="152"/>
      <c r="L220" s="152"/>
    </row>
    <row r="221" spans="1:12" ht="12.75">
      <c r="A221" s="142" t="s">
        <v>101</v>
      </c>
      <c r="B221" s="468" t="s">
        <v>81</v>
      </c>
      <c r="C221" s="469"/>
      <c r="D221" s="469"/>
      <c r="E221" s="469"/>
      <c r="F221" s="469"/>
      <c r="G221" s="469"/>
      <c r="H221" s="470"/>
      <c r="I221" s="471">
        <v>3000000</v>
      </c>
      <c r="J221" s="492"/>
      <c r="K221" s="152"/>
      <c r="L221" s="152"/>
    </row>
    <row r="222" spans="1:12" ht="12.75">
      <c r="A222" s="142" t="s">
        <v>109</v>
      </c>
      <c r="B222" s="465" t="s">
        <v>120</v>
      </c>
      <c r="C222" s="466"/>
      <c r="D222" s="466"/>
      <c r="E222" s="466"/>
      <c r="F222" s="466"/>
      <c r="G222" s="466"/>
      <c r="H222" s="467"/>
      <c r="I222" s="493">
        <f>SUM(I219:J221)</f>
        <v>6200000</v>
      </c>
      <c r="J222" s="494"/>
      <c r="K222" s="152"/>
      <c r="L222" s="152"/>
    </row>
    <row r="223" spans="1:12" ht="18" customHeight="1">
      <c r="A223" s="143"/>
      <c r="B223" s="459" t="s">
        <v>119</v>
      </c>
      <c r="C223" s="460"/>
      <c r="D223" s="460"/>
      <c r="E223" s="460"/>
      <c r="F223" s="460"/>
      <c r="G223" s="460"/>
      <c r="H223" s="461"/>
      <c r="I223" s="464">
        <f>I218+I222</f>
        <v>183999244</v>
      </c>
      <c r="J223" s="460"/>
      <c r="K223" s="152"/>
      <c r="L223" s="152"/>
    </row>
    <row r="224" spans="1:10" ht="13.5" customHeight="1">
      <c r="A224" s="9"/>
      <c r="B224" s="64"/>
      <c r="C224" s="64"/>
      <c r="D224" s="64"/>
      <c r="E224" s="144"/>
      <c r="F224" s="7"/>
      <c r="G224" s="64"/>
      <c r="H224" s="64"/>
      <c r="I224" s="64"/>
      <c r="J224" s="64"/>
    </row>
    <row r="225" spans="1:12" ht="13.5" customHeight="1">
      <c r="A225" s="488"/>
      <c r="B225" s="488"/>
      <c r="C225" s="488"/>
      <c r="D225" s="488"/>
      <c r="E225" s="488"/>
      <c r="F225" s="488"/>
      <c r="G225" s="488"/>
      <c r="H225" s="488"/>
      <c r="I225" s="488"/>
      <c r="J225" s="488"/>
      <c r="K225" s="488"/>
      <c r="L225" s="488"/>
    </row>
    <row r="226" spans="1:12" ht="15" customHeight="1">
      <c r="A226" s="489" t="s">
        <v>139</v>
      </c>
      <c r="B226" s="489"/>
      <c r="C226" s="489"/>
      <c r="D226" s="489"/>
      <c r="E226" s="489"/>
      <c r="F226" s="489"/>
      <c r="G226" s="489"/>
      <c r="H226" s="489"/>
      <c r="I226" s="489"/>
      <c r="J226" s="489"/>
      <c r="L226" s="1"/>
    </row>
    <row r="227" spans="1:10" ht="15" customHeight="1">
      <c r="A227" s="154" t="s">
        <v>121</v>
      </c>
      <c r="B227" s="64"/>
      <c r="C227" s="64"/>
      <c r="D227" s="64"/>
      <c r="E227" s="64"/>
      <c r="F227" s="64"/>
      <c r="G227" s="64"/>
      <c r="H227" s="64"/>
      <c r="I227" s="64"/>
      <c r="J227" s="64"/>
    </row>
    <row r="228" spans="1:10" ht="15" customHeight="1">
      <c r="A228" s="154" t="s">
        <v>140</v>
      </c>
      <c r="B228" s="64"/>
      <c r="C228" s="64"/>
      <c r="D228" s="64"/>
      <c r="E228" s="64"/>
      <c r="F228" s="64"/>
      <c r="G228" s="64"/>
      <c r="H228" s="64"/>
      <c r="I228" s="64"/>
      <c r="J228" s="64"/>
    </row>
    <row r="229" spans="1:12" ht="12.75" customHeight="1">
      <c r="A229" s="488"/>
      <c r="B229" s="488"/>
      <c r="C229" s="488"/>
      <c r="D229" s="488"/>
      <c r="E229" s="488"/>
      <c r="F229" s="488"/>
      <c r="G229" s="488"/>
      <c r="H229" s="488"/>
      <c r="I229" s="488"/>
      <c r="J229" s="488"/>
      <c r="K229" s="488"/>
      <c r="L229" s="488"/>
    </row>
    <row r="230" ht="12.75" customHeight="1"/>
  </sheetData>
  <sheetProtection/>
  <mergeCells count="218">
    <mergeCell ref="I67:J67"/>
    <mergeCell ref="K67:L67"/>
    <mergeCell ref="D43:H43"/>
    <mergeCell ref="D55:H55"/>
    <mergeCell ref="D24:H24"/>
    <mergeCell ref="D26:H26"/>
    <mergeCell ref="D30:H30"/>
    <mergeCell ref="D28:H28"/>
    <mergeCell ref="K35:L35"/>
    <mergeCell ref="D45:H45"/>
    <mergeCell ref="D46:H46"/>
    <mergeCell ref="D47:H47"/>
    <mergeCell ref="I35:J35"/>
    <mergeCell ref="D19:H19"/>
    <mergeCell ref="D22:H22"/>
    <mergeCell ref="D23:H23"/>
    <mergeCell ref="A35:C35"/>
    <mergeCell ref="D35:H36"/>
    <mergeCell ref="A67:C67"/>
    <mergeCell ref="D67:H68"/>
    <mergeCell ref="D37:H37"/>
    <mergeCell ref="D13:H13"/>
    <mergeCell ref="D14:H14"/>
    <mergeCell ref="D15:H15"/>
    <mergeCell ref="D16:H16"/>
    <mergeCell ref="D57:H57"/>
    <mergeCell ref="D11:H11"/>
    <mergeCell ref="D12:H12"/>
    <mergeCell ref="D21:H21"/>
    <mergeCell ref="D86:H86"/>
    <mergeCell ref="D87:H87"/>
    <mergeCell ref="M119:N119"/>
    <mergeCell ref="D76:H76"/>
    <mergeCell ref="D77:H77"/>
    <mergeCell ref="D50:H50"/>
    <mergeCell ref="D48:H48"/>
    <mergeCell ref="D51:H51"/>
    <mergeCell ref="D53:H53"/>
    <mergeCell ref="D52:H52"/>
    <mergeCell ref="D56:H56"/>
    <mergeCell ref="D75:H75"/>
    <mergeCell ref="D118:H118"/>
    <mergeCell ref="D81:H81"/>
    <mergeCell ref="M145:M146"/>
    <mergeCell ref="B143:D146"/>
    <mergeCell ref="I143:P143"/>
    <mergeCell ref="N145:O145"/>
    <mergeCell ref="P144:P146"/>
    <mergeCell ref="D83:H83"/>
    <mergeCell ref="D94:H94"/>
    <mergeCell ref="D107:H107"/>
    <mergeCell ref="D106:H106"/>
    <mergeCell ref="D74:H74"/>
    <mergeCell ref="D115:H115"/>
    <mergeCell ref="D116:H116"/>
    <mergeCell ref="D84:H84"/>
    <mergeCell ref="D78:H78"/>
    <mergeCell ref="D79:H79"/>
    <mergeCell ref="B148:D148"/>
    <mergeCell ref="F145:F146"/>
    <mergeCell ref="H143:H146"/>
    <mergeCell ref="L145:L146"/>
    <mergeCell ref="E143:E146"/>
    <mergeCell ref="F143:G144"/>
    <mergeCell ref="J145:J146"/>
    <mergeCell ref="I144:I146"/>
    <mergeCell ref="G145:G146"/>
    <mergeCell ref="K145:K146"/>
    <mergeCell ref="B151:D151"/>
    <mergeCell ref="B164:D164"/>
    <mergeCell ref="B160:D160"/>
    <mergeCell ref="B158:D158"/>
    <mergeCell ref="B153:D153"/>
    <mergeCell ref="B162:D162"/>
    <mergeCell ref="B154:D154"/>
    <mergeCell ref="B155:D155"/>
    <mergeCell ref="B150:D150"/>
    <mergeCell ref="B152:D152"/>
    <mergeCell ref="B149:D149"/>
    <mergeCell ref="A6:L6"/>
    <mergeCell ref="I8:J8"/>
    <mergeCell ref="K8:L8"/>
    <mergeCell ref="D8:H9"/>
    <mergeCell ref="A8:C8"/>
    <mergeCell ref="J144:O144"/>
    <mergeCell ref="D105:H105"/>
    <mergeCell ref="D17:H17"/>
    <mergeCell ref="D18:H18"/>
    <mergeCell ref="D73:H73"/>
    <mergeCell ref="D69:H69"/>
    <mergeCell ref="D27:H27"/>
    <mergeCell ref="D72:H72"/>
    <mergeCell ref="D61:H61"/>
    <mergeCell ref="D40:H40"/>
    <mergeCell ref="D39:H39"/>
    <mergeCell ref="D71:H71"/>
    <mergeCell ref="I222:J222"/>
    <mergeCell ref="I216:J216"/>
    <mergeCell ref="B166:D166"/>
    <mergeCell ref="B210:H210"/>
    <mergeCell ref="J174:K174"/>
    <mergeCell ref="B175:G175"/>
    <mergeCell ref="B194:G194"/>
    <mergeCell ref="J173:K173"/>
    <mergeCell ref="B178:G178"/>
    <mergeCell ref="I219:J219"/>
    <mergeCell ref="A229:L229"/>
    <mergeCell ref="B218:H218"/>
    <mergeCell ref="A226:J226"/>
    <mergeCell ref="I210:J210"/>
    <mergeCell ref="I213:J213"/>
    <mergeCell ref="I218:J218"/>
    <mergeCell ref="I214:J214"/>
    <mergeCell ref="A225:L225"/>
    <mergeCell ref="I221:J221"/>
    <mergeCell ref="B222:H222"/>
    <mergeCell ref="B223:H223"/>
    <mergeCell ref="I207:J207"/>
    <mergeCell ref="I220:J220"/>
    <mergeCell ref="I223:J223"/>
    <mergeCell ref="B215:H215"/>
    <mergeCell ref="B213:H213"/>
    <mergeCell ref="B214:H214"/>
    <mergeCell ref="I208:J208"/>
    <mergeCell ref="I209:J209"/>
    <mergeCell ref="B209:H209"/>
    <mergeCell ref="B177:F177"/>
    <mergeCell ref="I204:J204"/>
    <mergeCell ref="B184:G184"/>
    <mergeCell ref="B192:G192"/>
    <mergeCell ref="B182:G182"/>
    <mergeCell ref="B206:H206"/>
    <mergeCell ref="I205:J205"/>
    <mergeCell ref="B191:G191"/>
    <mergeCell ref="B193:G193"/>
    <mergeCell ref="B174:G174"/>
    <mergeCell ref="B190:G190"/>
    <mergeCell ref="B167:D167"/>
    <mergeCell ref="B163:D163"/>
    <mergeCell ref="B205:H205"/>
    <mergeCell ref="I217:J217"/>
    <mergeCell ref="B208:H208"/>
    <mergeCell ref="B217:H217"/>
    <mergeCell ref="I212:J212"/>
    <mergeCell ref="B187:G187"/>
    <mergeCell ref="I215:J215"/>
    <mergeCell ref="B212:H212"/>
    <mergeCell ref="B207:H207"/>
    <mergeCell ref="I206:J206"/>
    <mergeCell ref="B221:H221"/>
    <mergeCell ref="B219:H219"/>
    <mergeCell ref="B220:H220"/>
    <mergeCell ref="B216:H216"/>
    <mergeCell ref="B211:H211"/>
    <mergeCell ref="I211:J211"/>
    <mergeCell ref="B172:G172"/>
    <mergeCell ref="B179:G179"/>
    <mergeCell ref="B180:F180"/>
    <mergeCell ref="B204:H204"/>
    <mergeCell ref="B176:F176"/>
    <mergeCell ref="B173:G173"/>
    <mergeCell ref="B181:F181"/>
    <mergeCell ref="B186:G186"/>
    <mergeCell ref="B185:G185"/>
    <mergeCell ref="B183:G183"/>
    <mergeCell ref="E169:F169"/>
    <mergeCell ref="B165:D165"/>
    <mergeCell ref="B168:D168"/>
    <mergeCell ref="B161:D161"/>
    <mergeCell ref="B156:D156"/>
    <mergeCell ref="B159:D159"/>
    <mergeCell ref="B157:D157"/>
    <mergeCell ref="D114:H114"/>
    <mergeCell ref="D109:H109"/>
    <mergeCell ref="D110:H110"/>
    <mergeCell ref="D111:H111"/>
    <mergeCell ref="D112:H112"/>
    <mergeCell ref="D113:H113"/>
    <mergeCell ref="D10:H10"/>
    <mergeCell ref="D93:H93"/>
    <mergeCell ref="D96:H96"/>
    <mergeCell ref="D97:H97"/>
    <mergeCell ref="D82:H82"/>
    <mergeCell ref="D63:H63"/>
    <mergeCell ref="D64:H64"/>
    <mergeCell ref="D65:H65"/>
    <mergeCell ref="D38:H38"/>
    <mergeCell ref="D49:H49"/>
    <mergeCell ref="D108:H108"/>
    <mergeCell ref="D80:H80"/>
    <mergeCell ref="A119:H119"/>
    <mergeCell ref="A143:A146"/>
    <mergeCell ref="A141:O141"/>
    <mergeCell ref="D20:H20"/>
    <mergeCell ref="D70:H70"/>
    <mergeCell ref="D41:H41"/>
    <mergeCell ref="D42:H42"/>
    <mergeCell ref="D62:H62"/>
    <mergeCell ref="A103:C103"/>
    <mergeCell ref="D103:H104"/>
    <mergeCell ref="D58:H58"/>
    <mergeCell ref="D59:H59"/>
    <mergeCell ref="D60:H60"/>
    <mergeCell ref="D95:H95"/>
    <mergeCell ref="D85:H85"/>
    <mergeCell ref="D88:H88"/>
    <mergeCell ref="D89:H89"/>
    <mergeCell ref="D90:H90"/>
    <mergeCell ref="I103:J103"/>
    <mergeCell ref="K103:L103"/>
    <mergeCell ref="D29:H29"/>
    <mergeCell ref="D25:H25"/>
    <mergeCell ref="D31:H31"/>
    <mergeCell ref="D32:H32"/>
    <mergeCell ref="D44:H44"/>
    <mergeCell ref="D54:H54"/>
    <mergeCell ref="D91:H91"/>
    <mergeCell ref="D92:H92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showZeros="0" zoomScalePageLayoutView="0" workbookViewId="0" topLeftCell="A96">
      <selection activeCell="M13" sqref="M13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0.875" style="0" bestFit="1" customWidth="1"/>
    <col min="12" max="12" width="11.25390625" style="0" bestFit="1" customWidth="1"/>
  </cols>
  <sheetData>
    <row r="1" spans="1:10" ht="11.25" customHeight="1">
      <c r="A1" s="64"/>
      <c r="B1" s="64"/>
      <c r="C1" s="64"/>
      <c r="D1" s="64"/>
      <c r="E1" s="64"/>
      <c r="F1" s="64"/>
      <c r="G1" s="64"/>
      <c r="H1" s="10" t="s">
        <v>48</v>
      </c>
      <c r="I1" s="64"/>
      <c r="J1" s="11"/>
    </row>
    <row r="2" spans="1:10" ht="3" customHeight="1">
      <c r="A2" s="64"/>
      <c r="B2" s="64"/>
      <c r="C2" s="64"/>
      <c r="D2" s="64"/>
      <c r="E2" s="64"/>
      <c r="F2" s="64"/>
      <c r="G2" s="64"/>
      <c r="H2" s="10"/>
      <c r="I2" s="64"/>
      <c r="J2" s="10"/>
    </row>
    <row r="3" spans="1:10" ht="10.5" customHeight="1">
      <c r="A3" s="64"/>
      <c r="B3" s="64"/>
      <c r="C3" s="64"/>
      <c r="D3" s="64"/>
      <c r="E3" s="64"/>
      <c r="F3" s="64"/>
      <c r="G3" s="64"/>
      <c r="H3" s="4" t="s">
        <v>260</v>
      </c>
      <c r="I3" s="64"/>
      <c r="J3" s="4"/>
    </row>
    <row r="4" spans="1:10" ht="11.25" customHeight="1">
      <c r="A4" s="64"/>
      <c r="B4" s="64"/>
      <c r="C4" s="64"/>
      <c r="D4" s="272"/>
      <c r="E4" s="64"/>
      <c r="F4" s="64"/>
      <c r="G4" s="64"/>
      <c r="H4" s="4" t="s">
        <v>49</v>
      </c>
      <c r="I4" s="64"/>
      <c r="J4" s="4"/>
    </row>
    <row r="5" spans="1:10" ht="12" customHeight="1">
      <c r="A5" s="64"/>
      <c r="B5" s="64"/>
      <c r="C5" s="64"/>
      <c r="D5" s="64"/>
      <c r="E5" s="64"/>
      <c r="F5" s="64"/>
      <c r="G5" s="64"/>
      <c r="H5" s="4" t="s">
        <v>261</v>
      </c>
      <c r="I5" s="64"/>
      <c r="J5" s="4"/>
    </row>
    <row r="6" spans="1:10" ht="6" customHeigh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11.25" customHeight="1">
      <c r="A7" s="595" t="s">
        <v>130</v>
      </c>
      <c r="B7" s="596"/>
      <c r="C7" s="596"/>
      <c r="D7" s="596"/>
      <c r="E7" s="596"/>
      <c r="F7" s="596"/>
      <c r="G7" s="596"/>
      <c r="H7" s="596"/>
      <c r="I7" s="596"/>
      <c r="J7" s="596"/>
    </row>
    <row r="8" spans="1:10" ht="4.5" customHeight="1">
      <c r="A8" s="26"/>
      <c r="B8" s="26"/>
      <c r="C8" s="26"/>
      <c r="D8" s="26"/>
      <c r="E8" s="26"/>
      <c r="F8" s="26"/>
      <c r="G8" s="26"/>
      <c r="H8" s="26"/>
      <c r="I8" s="26"/>
      <c r="J8" s="33"/>
    </row>
    <row r="9" spans="1:10" ht="14.25" customHeight="1">
      <c r="A9" s="598" t="s">
        <v>50</v>
      </c>
      <c r="B9" s="599"/>
      <c r="C9" s="600"/>
      <c r="D9" s="601" t="s">
        <v>64</v>
      </c>
      <c r="E9" s="602"/>
      <c r="F9" s="603"/>
      <c r="G9" s="597" t="s">
        <v>65</v>
      </c>
      <c r="H9" s="597"/>
      <c r="I9" s="597" t="s">
        <v>66</v>
      </c>
      <c r="J9" s="597"/>
    </row>
    <row r="10" spans="1:12" ht="14.25" customHeight="1">
      <c r="A10" s="35" t="s">
        <v>24</v>
      </c>
      <c r="B10" s="35" t="s">
        <v>51</v>
      </c>
      <c r="C10" s="35" t="s">
        <v>52</v>
      </c>
      <c r="D10" s="604"/>
      <c r="E10" s="605"/>
      <c r="F10" s="606"/>
      <c r="G10" s="27" t="s">
        <v>53</v>
      </c>
      <c r="H10" s="27" t="s">
        <v>54</v>
      </c>
      <c r="I10" s="27" t="s">
        <v>53</v>
      </c>
      <c r="J10" s="27" t="s">
        <v>54</v>
      </c>
      <c r="L10" s="327"/>
    </row>
    <row r="11" spans="1:12" ht="15" customHeight="1">
      <c r="A11" s="293" t="s">
        <v>1</v>
      </c>
      <c r="B11" s="273"/>
      <c r="C11" s="273"/>
      <c r="D11" s="581" t="s">
        <v>170</v>
      </c>
      <c r="E11" s="582"/>
      <c r="F11" s="583"/>
      <c r="G11" s="277"/>
      <c r="H11" s="274"/>
      <c r="I11" s="277">
        <f>I12</f>
        <v>0</v>
      </c>
      <c r="J11" s="297">
        <f>J12</f>
        <v>200000</v>
      </c>
      <c r="L11" s="327"/>
    </row>
    <row r="12" spans="1:12" ht="15" customHeight="1">
      <c r="A12" s="275"/>
      <c r="B12" s="294" t="s">
        <v>133</v>
      </c>
      <c r="C12" s="275"/>
      <c r="D12" s="607" t="s">
        <v>171</v>
      </c>
      <c r="E12" s="608"/>
      <c r="F12" s="609"/>
      <c r="G12" s="278"/>
      <c r="H12" s="276"/>
      <c r="I12" s="278">
        <f>I13</f>
        <v>0</v>
      </c>
      <c r="J12" s="243">
        <f>J13</f>
        <v>200000</v>
      </c>
      <c r="L12" s="327"/>
    </row>
    <row r="13" spans="1:10" ht="35.25" customHeight="1">
      <c r="A13" s="265"/>
      <c r="B13" s="265"/>
      <c r="C13" s="265">
        <v>6290</v>
      </c>
      <c r="D13" s="610" t="s">
        <v>172</v>
      </c>
      <c r="E13" s="611"/>
      <c r="F13" s="612"/>
      <c r="G13" s="279"/>
      <c r="H13" s="27"/>
      <c r="I13" s="279"/>
      <c r="J13" s="296">
        <v>200000</v>
      </c>
    </row>
    <row r="14" spans="1:10" ht="16.5" customHeight="1">
      <c r="A14" s="293">
        <v>700</v>
      </c>
      <c r="B14" s="273"/>
      <c r="C14" s="273"/>
      <c r="D14" s="581" t="s">
        <v>218</v>
      </c>
      <c r="E14" s="582"/>
      <c r="F14" s="583"/>
      <c r="G14" s="297">
        <f>G15</f>
        <v>26500000</v>
      </c>
      <c r="H14" s="297"/>
      <c r="I14" s="297">
        <f>I18</f>
        <v>322320</v>
      </c>
      <c r="J14" s="297">
        <f>J15</f>
        <v>16000000</v>
      </c>
    </row>
    <row r="15" spans="1:10" ht="15.75" customHeight="1">
      <c r="A15" s="275"/>
      <c r="B15" s="294">
        <v>70005</v>
      </c>
      <c r="C15" s="275"/>
      <c r="D15" s="590" t="s">
        <v>113</v>
      </c>
      <c r="E15" s="591"/>
      <c r="F15" s="592"/>
      <c r="G15" s="243">
        <f>G16</f>
        <v>26500000</v>
      </c>
      <c r="H15" s="243"/>
      <c r="I15" s="243"/>
      <c r="J15" s="243">
        <f>J17</f>
        <v>16000000</v>
      </c>
    </row>
    <row r="16" spans="1:10" ht="31.5" customHeight="1">
      <c r="A16" s="351"/>
      <c r="B16" s="351"/>
      <c r="C16" s="266" t="s">
        <v>153</v>
      </c>
      <c r="D16" s="658" t="s">
        <v>187</v>
      </c>
      <c r="E16" s="658"/>
      <c r="F16" s="658"/>
      <c r="G16" s="353">
        <v>26500000</v>
      </c>
      <c r="H16" s="353"/>
      <c r="I16" s="353"/>
      <c r="J16" s="353"/>
    </row>
    <row r="17" spans="1:10" ht="32.25" customHeight="1">
      <c r="A17" s="352"/>
      <c r="B17" s="352"/>
      <c r="C17" s="354" t="s">
        <v>222</v>
      </c>
      <c r="D17" s="572" t="s">
        <v>223</v>
      </c>
      <c r="E17" s="593"/>
      <c r="F17" s="594"/>
      <c r="G17" s="355"/>
      <c r="H17" s="356"/>
      <c r="I17" s="356"/>
      <c r="J17" s="356">
        <v>16000000</v>
      </c>
    </row>
    <row r="18" spans="1:10" ht="44.25" customHeight="1">
      <c r="A18" s="275"/>
      <c r="B18" s="294">
        <v>70005</v>
      </c>
      <c r="C18" s="275"/>
      <c r="D18" s="590" t="s">
        <v>216</v>
      </c>
      <c r="E18" s="591"/>
      <c r="F18" s="592"/>
      <c r="G18" s="278"/>
      <c r="H18" s="276"/>
      <c r="I18" s="243">
        <f>I19</f>
        <v>322320</v>
      </c>
      <c r="J18" s="243">
        <f>J19</f>
        <v>0</v>
      </c>
    </row>
    <row r="19" spans="1:10" ht="56.25" customHeight="1">
      <c r="A19" s="318"/>
      <c r="B19" s="318"/>
      <c r="C19" s="318">
        <v>2007</v>
      </c>
      <c r="D19" s="610" t="s">
        <v>217</v>
      </c>
      <c r="E19" s="611"/>
      <c r="F19" s="612"/>
      <c r="G19" s="279"/>
      <c r="H19" s="27"/>
      <c r="I19" s="296">
        <v>322320</v>
      </c>
      <c r="J19" s="296"/>
    </row>
    <row r="20" spans="1:10" ht="15" customHeight="1">
      <c r="A20" s="223">
        <v>750</v>
      </c>
      <c r="B20" s="224"/>
      <c r="C20" s="225"/>
      <c r="D20" s="669" t="s">
        <v>158</v>
      </c>
      <c r="E20" s="670"/>
      <c r="F20" s="671"/>
      <c r="G20" s="226">
        <f>G21</f>
        <v>10000</v>
      </c>
      <c r="H20" s="226"/>
      <c r="I20" s="226">
        <f>I30+I21</f>
        <v>150190</v>
      </c>
      <c r="J20" s="242">
        <f>J30</f>
        <v>0</v>
      </c>
    </row>
    <row r="21" spans="1:10" ht="15" customHeight="1">
      <c r="A21" s="228"/>
      <c r="B21" s="239">
        <v>75023</v>
      </c>
      <c r="C21" s="238"/>
      <c r="D21" s="666" t="s">
        <v>173</v>
      </c>
      <c r="E21" s="667"/>
      <c r="F21" s="668"/>
      <c r="G21" s="268">
        <f>G25</f>
        <v>10000</v>
      </c>
      <c r="H21" s="268">
        <f>H22</f>
        <v>0</v>
      </c>
      <c r="I21" s="229">
        <f>SUM(I22:I25)</f>
        <v>148190</v>
      </c>
      <c r="J21" s="243">
        <f>J22</f>
        <v>0</v>
      </c>
    </row>
    <row r="22" spans="1:10" ht="15" customHeight="1">
      <c r="A22" s="204"/>
      <c r="B22" s="205"/>
      <c r="C22" s="266" t="s">
        <v>162</v>
      </c>
      <c r="D22" s="587" t="s">
        <v>163</v>
      </c>
      <c r="E22" s="588"/>
      <c r="F22" s="589"/>
      <c r="G22" s="234"/>
      <c r="H22" s="234"/>
      <c r="I22" s="234">
        <v>25000</v>
      </c>
      <c r="J22" s="235"/>
    </row>
    <row r="23" spans="1:12" ht="22.5" customHeight="1">
      <c r="A23" s="252"/>
      <c r="B23" s="253"/>
      <c r="C23" s="324" t="s">
        <v>150</v>
      </c>
      <c r="D23" s="578" t="s">
        <v>246</v>
      </c>
      <c r="E23" s="579"/>
      <c r="F23" s="580"/>
      <c r="G23" s="325"/>
      <c r="H23" s="325"/>
      <c r="I23" s="325">
        <v>47470</v>
      </c>
      <c r="J23" s="326"/>
      <c r="L23" t="s">
        <v>258</v>
      </c>
    </row>
    <row r="24" spans="1:10" ht="25.5" customHeight="1">
      <c r="A24" s="252"/>
      <c r="B24" s="253"/>
      <c r="C24" s="324" t="s">
        <v>150</v>
      </c>
      <c r="D24" s="578" t="s">
        <v>245</v>
      </c>
      <c r="E24" s="579"/>
      <c r="F24" s="580"/>
      <c r="G24" s="325"/>
      <c r="H24" s="325"/>
      <c r="I24" s="325">
        <v>75720</v>
      </c>
      <c r="J24" s="326"/>
    </row>
    <row r="25" spans="1:10" ht="30" customHeight="1">
      <c r="A25" s="252"/>
      <c r="B25" s="253"/>
      <c r="C25" s="267">
        <v>8510</v>
      </c>
      <c r="D25" s="572" t="s">
        <v>238</v>
      </c>
      <c r="E25" s="573"/>
      <c r="F25" s="574"/>
      <c r="G25" s="220">
        <v>10000</v>
      </c>
      <c r="H25" s="220"/>
      <c r="I25" s="220"/>
      <c r="J25" s="221"/>
    </row>
    <row r="26" spans="1:10" ht="15.75" customHeight="1">
      <c r="A26" s="334"/>
      <c r="B26" s="335"/>
      <c r="C26" s="336"/>
      <c r="D26" s="333"/>
      <c r="E26" s="333"/>
      <c r="F26" s="333"/>
      <c r="G26" s="337"/>
      <c r="H26" s="337"/>
      <c r="I26" s="337"/>
      <c r="J26" s="338"/>
    </row>
    <row r="27" spans="1:10" ht="3.75" customHeight="1">
      <c r="A27" s="284"/>
      <c r="B27" s="285"/>
      <c r="C27" s="339"/>
      <c r="D27" s="340"/>
      <c r="E27" s="340"/>
      <c r="F27" s="340"/>
      <c r="G27" s="286"/>
      <c r="H27" s="286"/>
      <c r="I27" s="286"/>
      <c r="J27" s="287"/>
    </row>
    <row r="28" spans="1:10" ht="15.75" customHeight="1">
      <c r="A28" s="598" t="s">
        <v>50</v>
      </c>
      <c r="B28" s="599"/>
      <c r="C28" s="600"/>
      <c r="D28" s="601" t="s">
        <v>64</v>
      </c>
      <c r="E28" s="602"/>
      <c r="F28" s="603"/>
      <c r="G28" s="597" t="s">
        <v>65</v>
      </c>
      <c r="H28" s="597"/>
      <c r="I28" s="597" t="s">
        <v>66</v>
      </c>
      <c r="J28" s="597"/>
    </row>
    <row r="29" spans="1:10" ht="17.25" customHeight="1">
      <c r="A29" s="348" t="s">
        <v>24</v>
      </c>
      <c r="B29" s="348" t="s">
        <v>51</v>
      </c>
      <c r="C29" s="348" t="s">
        <v>52</v>
      </c>
      <c r="D29" s="604"/>
      <c r="E29" s="605"/>
      <c r="F29" s="606"/>
      <c r="G29" s="27" t="s">
        <v>53</v>
      </c>
      <c r="H29" s="27" t="s">
        <v>54</v>
      </c>
      <c r="I29" s="27" t="s">
        <v>53</v>
      </c>
      <c r="J29" s="27" t="s">
        <v>54</v>
      </c>
    </row>
    <row r="30" spans="1:10" ht="15" customHeight="1">
      <c r="A30" s="228"/>
      <c r="B30" s="239">
        <v>75075</v>
      </c>
      <c r="C30" s="238"/>
      <c r="D30" s="666" t="s">
        <v>159</v>
      </c>
      <c r="E30" s="667"/>
      <c r="F30" s="668"/>
      <c r="G30" s="268"/>
      <c r="H30" s="268"/>
      <c r="I30" s="229">
        <f>I31</f>
        <v>2000</v>
      </c>
      <c r="J30" s="243">
        <f>J31</f>
        <v>0</v>
      </c>
    </row>
    <row r="31" spans="1:10" ht="15" customHeight="1">
      <c r="A31" s="204"/>
      <c r="B31" s="205"/>
      <c r="C31" s="266" t="s">
        <v>160</v>
      </c>
      <c r="D31" s="587" t="s">
        <v>161</v>
      </c>
      <c r="E31" s="588"/>
      <c r="F31" s="589"/>
      <c r="G31" s="234"/>
      <c r="H31" s="234"/>
      <c r="I31" s="234">
        <v>2000</v>
      </c>
      <c r="J31" s="235"/>
    </row>
    <row r="32" spans="1:10" ht="61.5" customHeight="1">
      <c r="A32" s="193">
        <v>756</v>
      </c>
      <c r="B32" s="193"/>
      <c r="C32" s="194"/>
      <c r="D32" s="563" t="s">
        <v>165</v>
      </c>
      <c r="E32" s="611"/>
      <c r="F32" s="612"/>
      <c r="G32" s="195"/>
      <c r="H32" s="196"/>
      <c r="I32" s="195">
        <f>I36+I33+I39</f>
        <v>4907000</v>
      </c>
      <c r="J32" s="244"/>
    </row>
    <row r="33" spans="1:10" ht="47.25" customHeight="1">
      <c r="A33" s="275"/>
      <c r="B33" s="298">
        <v>75615</v>
      </c>
      <c r="C33" s="299"/>
      <c r="D33" s="590" t="s">
        <v>174</v>
      </c>
      <c r="E33" s="591"/>
      <c r="F33" s="592"/>
      <c r="G33" s="246"/>
      <c r="H33" s="268"/>
      <c r="I33" s="246">
        <f>I34+I35</f>
        <v>3820000</v>
      </c>
      <c r="J33" s="243"/>
    </row>
    <row r="34" spans="1:10" ht="14.25" customHeight="1">
      <c r="A34" s="204"/>
      <c r="B34" s="205"/>
      <c r="C34" s="232" t="s">
        <v>175</v>
      </c>
      <c r="D34" s="584" t="s">
        <v>176</v>
      </c>
      <c r="E34" s="585"/>
      <c r="F34" s="586"/>
      <c r="G34" s="233"/>
      <c r="H34" s="234"/>
      <c r="I34" s="233">
        <v>3800000</v>
      </c>
      <c r="J34" s="235"/>
    </row>
    <row r="35" spans="1:10" ht="14.25" customHeight="1">
      <c r="A35" s="230"/>
      <c r="B35" s="231"/>
      <c r="C35" s="236" t="s">
        <v>224</v>
      </c>
      <c r="D35" s="672" t="s">
        <v>225</v>
      </c>
      <c r="E35" s="673"/>
      <c r="F35" s="674"/>
      <c r="G35" s="237"/>
      <c r="H35" s="220"/>
      <c r="I35" s="237">
        <v>20000</v>
      </c>
      <c r="J35" s="221"/>
    </row>
    <row r="36" spans="1:10" ht="30" customHeight="1">
      <c r="A36" s="275"/>
      <c r="B36" s="298">
        <v>75618</v>
      </c>
      <c r="C36" s="299"/>
      <c r="D36" s="590" t="s">
        <v>177</v>
      </c>
      <c r="E36" s="591"/>
      <c r="F36" s="592"/>
      <c r="G36" s="246"/>
      <c r="H36" s="268"/>
      <c r="I36" s="246">
        <f>I37+I38</f>
        <v>37000</v>
      </c>
      <c r="J36" s="243">
        <f>J37+J44</f>
        <v>0</v>
      </c>
    </row>
    <row r="37" spans="1:10" ht="26.25" customHeight="1">
      <c r="A37" s="204"/>
      <c r="B37" s="205"/>
      <c r="C37" s="232" t="s">
        <v>178</v>
      </c>
      <c r="D37" s="584" t="s">
        <v>252</v>
      </c>
      <c r="E37" s="585"/>
      <c r="F37" s="586"/>
      <c r="G37" s="233"/>
      <c r="H37" s="234"/>
      <c r="I37" s="233">
        <v>30000</v>
      </c>
      <c r="J37" s="235"/>
    </row>
    <row r="38" spans="1:10" ht="13.5" customHeight="1">
      <c r="A38" s="230"/>
      <c r="B38" s="231"/>
      <c r="C38" s="236" t="s">
        <v>162</v>
      </c>
      <c r="D38" s="572" t="s">
        <v>163</v>
      </c>
      <c r="E38" s="573"/>
      <c r="F38" s="574"/>
      <c r="G38" s="237"/>
      <c r="H38" s="220"/>
      <c r="I38" s="237">
        <v>7000</v>
      </c>
      <c r="J38" s="221"/>
    </row>
    <row r="39" spans="1:10" ht="27" customHeight="1">
      <c r="A39" s="275"/>
      <c r="B39" s="298">
        <v>75621</v>
      </c>
      <c r="C39" s="299"/>
      <c r="D39" s="590" t="s">
        <v>226</v>
      </c>
      <c r="E39" s="591"/>
      <c r="F39" s="592"/>
      <c r="G39" s="246"/>
      <c r="H39" s="268"/>
      <c r="I39" s="246">
        <f>I40+I41</f>
        <v>1050000</v>
      </c>
      <c r="J39" s="243">
        <f>J40+J52</f>
        <v>0</v>
      </c>
    </row>
    <row r="40" spans="1:10" ht="15" customHeight="1">
      <c r="A40" s="204"/>
      <c r="B40" s="205"/>
      <c r="C40" s="232" t="s">
        <v>227</v>
      </c>
      <c r="D40" s="584" t="s">
        <v>228</v>
      </c>
      <c r="E40" s="585"/>
      <c r="F40" s="586"/>
      <c r="G40" s="233"/>
      <c r="H40" s="234"/>
      <c r="I40" s="233">
        <v>1050000</v>
      </c>
      <c r="J40" s="235"/>
    </row>
    <row r="41" spans="1:10" ht="16.5" customHeight="1">
      <c r="A41" s="293">
        <v>758</v>
      </c>
      <c r="B41" s="273"/>
      <c r="C41" s="273"/>
      <c r="D41" s="581" t="s">
        <v>220</v>
      </c>
      <c r="E41" s="582"/>
      <c r="F41" s="583"/>
      <c r="G41" s="277"/>
      <c r="H41" s="274"/>
      <c r="I41" s="277">
        <f>I42</f>
        <v>0</v>
      </c>
      <c r="J41" s="297">
        <f>J42</f>
        <v>16100</v>
      </c>
    </row>
    <row r="42" spans="1:10" ht="15" customHeight="1">
      <c r="A42" s="275"/>
      <c r="B42" s="294">
        <v>75814</v>
      </c>
      <c r="C42" s="275"/>
      <c r="D42" s="607" t="s">
        <v>221</v>
      </c>
      <c r="E42" s="608"/>
      <c r="F42" s="609"/>
      <c r="G42" s="278"/>
      <c r="H42" s="276"/>
      <c r="I42" s="278">
        <f>I43</f>
        <v>0</v>
      </c>
      <c r="J42" s="243">
        <f>J43</f>
        <v>16100</v>
      </c>
    </row>
    <row r="43" spans="1:10" ht="33.75" customHeight="1">
      <c r="A43" s="318"/>
      <c r="B43" s="318"/>
      <c r="C43" s="318">
        <v>6680</v>
      </c>
      <c r="D43" s="610" t="s">
        <v>219</v>
      </c>
      <c r="E43" s="611"/>
      <c r="F43" s="612"/>
      <c r="G43" s="279"/>
      <c r="H43" s="27"/>
      <c r="I43" s="279"/>
      <c r="J43" s="296">
        <v>16100</v>
      </c>
    </row>
    <row r="44" spans="1:10" ht="16.5" customHeight="1">
      <c r="A44" s="223">
        <v>801</v>
      </c>
      <c r="B44" s="224"/>
      <c r="C44" s="225"/>
      <c r="D44" s="669" t="s">
        <v>126</v>
      </c>
      <c r="E44" s="670"/>
      <c r="F44" s="671"/>
      <c r="G44" s="226">
        <f>G52</f>
        <v>53000</v>
      </c>
      <c r="H44" s="227"/>
      <c r="I44" s="245">
        <f>I45+I47</f>
        <v>6595</v>
      </c>
      <c r="J44" s="242"/>
    </row>
    <row r="45" spans="1:10" ht="14.25" customHeight="1">
      <c r="A45" s="198"/>
      <c r="B45" s="199">
        <v>80101</v>
      </c>
      <c r="C45" s="200"/>
      <c r="D45" s="575" t="s">
        <v>257</v>
      </c>
      <c r="E45" s="576"/>
      <c r="F45" s="577"/>
      <c r="G45" s="201"/>
      <c r="H45" s="202"/>
      <c r="I45" s="241">
        <f>I46</f>
        <v>2595</v>
      </c>
      <c r="J45" s="203"/>
    </row>
    <row r="46" spans="1:10" ht="12" customHeight="1">
      <c r="A46" s="204"/>
      <c r="B46" s="205"/>
      <c r="C46" s="266" t="s">
        <v>150</v>
      </c>
      <c r="D46" s="587" t="s">
        <v>151</v>
      </c>
      <c r="E46" s="588"/>
      <c r="F46" s="589"/>
      <c r="G46" s="234"/>
      <c r="H46" s="234"/>
      <c r="I46" s="384">
        <v>2595</v>
      </c>
      <c r="J46" s="235"/>
    </row>
    <row r="47" spans="1:10" ht="54.75" customHeight="1">
      <c r="A47" s="198"/>
      <c r="B47" s="199">
        <v>80101</v>
      </c>
      <c r="C47" s="200"/>
      <c r="D47" s="575" t="s">
        <v>215</v>
      </c>
      <c r="E47" s="576"/>
      <c r="F47" s="577"/>
      <c r="G47" s="201"/>
      <c r="H47" s="202"/>
      <c r="I47" s="241">
        <f>I48</f>
        <v>4000</v>
      </c>
      <c r="J47" s="203"/>
    </row>
    <row r="48" spans="1:10" ht="22.5" customHeight="1">
      <c r="A48" s="230"/>
      <c r="B48" s="231"/>
      <c r="C48" s="267">
        <v>2700</v>
      </c>
      <c r="D48" s="572" t="s">
        <v>247</v>
      </c>
      <c r="E48" s="573"/>
      <c r="F48" s="574"/>
      <c r="G48" s="220"/>
      <c r="H48" s="220"/>
      <c r="I48" s="220">
        <v>4000</v>
      </c>
      <c r="J48" s="221"/>
    </row>
    <row r="49" spans="1:10" ht="6" customHeight="1">
      <c r="A49" s="387"/>
      <c r="B49" s="388"/>
      <c r="C49" s="389"/>
      <c r="D49" s="386"/>
      <c r="E49" s="386"/>
      <c r="F49" s="386"/>
      <c r="G49" s="390"/>
      <c r="H49" s="390"/>
      <c r="I49" s="390"/>
      <c r="J49" s="391"/>
    </row>
    <row r="50" spans="1:10" ht="15" customHeight="1">
      <c r="A50" s="598" t="s">
        <v>50</v>
      </c>
      <c r="B50" s="599"/>
      <c r="C50" s="600"/>
      <c r="D50" s="601" t="s">
        <v>64</v>
      </c>
      <c r="E50" s="602"/>
      <c r="F50" s="603"/>
      <c r="G50" s="597" t="s">
        <v>65</v>
      </c>
      <c r="H50" s="597"/>
      <c r="I50" s="597" t="s">
        <v>66</v>
      </c>
      <c r="J50" s="597"/>
    </row>
    <row r="51" spans="1:10" ht="15" customHeight="1">
      <c r="A51" s="381" t="s">
        <v>24</v>
      </c>
      <c r="B51" s="381" t="s">
        <v>51</v>
      </c>
      <c r="C51" s="381" t="s">
        <v>52</v>
      </c>
      <c r="D51" s="604"/>
      <c r="E51" s="605"/>
      <c r="F51" s="606"/>
      <c r="G51" s="27" t="s">
        <v>53</v>
      </c>
      <c r="H51" s="27" t="s">
        <v>54</v>
      </c>
      <c r="I51" s="27" t="s">
        <v>53</v>
      </c>
      <c r="J51" s="27" t="s">
        <v>54</v>
      </c>
    </row>
    <row r="52" spans="1:10" ht="21.75" customHeight="1">
      <c r="A52" s="198"/>
      <c r="B52" s="199">
        <v>80103</v>
      </c>
      <c r="C52" s="200"/>
      <c r="D52" s="575" t="s">
        <v>179</v>
      </c>
      <c r="E52" s="576"/>
      <c r="F52" s="577"/>
      <c r="G52" s="201">
        <f>G53</f>
        <v>53000</v>
      </c>
      <c r="H52" s="202"/>
      <c r="I52" s="241"/>
      <c r="J52" s="203"/>
    </row>
    <row r="53" spans="1:10" ht="14.25" customHeight="1">
      <c r="A53" s="259"/>
      <c r="B53" s="260"/>
      <c r="C53" s="267" t="s">
        <v>150</v>
      </c>
      <c r="D53" s="572" t="s">
        <v>151</v>
      </c>
      <c r="E53" s="573"/>
      <c r="F53" s="574"/>
      <c r="G53" s="263">
        <v>53000</v>
      </c>
      <c r="H53" s="263"/>
      <c r="I53" s="263"/>
      <c r="J53" s="264"/>
    </row>
    <row r="54" spans="1:10" ht="14.25" customHeight="1">
      <c r="A54" s="193">
        <v>852</v>
      </c>
      <c r="B54" s="193"/>
      <c r="C54" s="194"/>
      <c r="D54" s="563" t="s">
        <v>156</v>
      </c>
      <c r="E54" s="564"/>
      <c r="F54" s="565"/>
      <c r="G54" s="195">
        <f>G63</f>
        <v>30000</v>
      </c>
      <c r="H54" s="196"/>
      <c r="I54" s="195">
        <f>I61+I57+I55+I63</f>
        <v>68980</v>
      </c>
      <c r="J54" s="197"/>
    </row>
    <row r="55" spans="1:10" ht="24" customHeight="1">
      <c r="A55" s="198"/>
      <c r="B55" s="199">
        <v>85214</v>
      </c>
      <c r="C55" s="200"/>
      <c r="D55" s="575" t="s">
        <v>180</v>
      </c>
      <c r="E55" s="576"/>
      <c r="F55" s="577"/>
      <c r="G55" s="201"/>
      <c r="H55" s="202"/>
      <c r="I55" s="241">
        <f>I56</f>
        <v>2600</v>
      </c>
      <c r="J55" s="203"/>
    </row>
    <row r="56" spans="1:10" ht="14.25" customHeight="1">
      <c r="A56" s="204"/>
      <c r="B56" s="205"/>
      <c r="C56" s="267" t="s">
        <v>150</v>
      </c>
      <c r="D56" s="572" t="s">
        <v>151</v>
      </c>
      <c r="E56" s="573"/>
      <c r="F56" s="574"/>
      <c r="G56" s="234"/>
      <c r="H56" s="234"/>
      <c r="I56" s="234">
        <v>2600</v>
      </c>
      <c r="J56" s="235"/>
    </row>
    <row r="57" spans="1:10" ht="15.75" customHeight="1">
      <c r="A57" s="198"/>
      <c r="B57" s="199">
        <v>85219</v>
      </c>
      <c r="C57" s="200"/>
      <c r="D57" s="575" t="s">
        <v>168</v>
      </c>
      <c r="E57" s="576"/>
      <c r="F57" s="577"/>
      <c r="G57" s="241">
        <f>G58</f>
        <v>0</v>
      </c>
      <c r="H57" s="202"/>
      <c r="I57" s="241">
        <f>I58+I60+I59</f>
        <v>33780</v>
      </c>
      <c r="J57" s="203"/>
    </row>
    <row r="58" spans="1:10" ht="14.25" customHeight="1">
      <c r="A58" s="204"/>
      <c r="B58" s="205"/>
      <c r="C58" s="232" t="s">
        <v>181</v>
      </c>
      <c r="D58" s="584" t="s">
        <v>182</v>
      </c>
      <c r="E58" s="585"/>
      <c r="F58" s="586"/>
      <c r="G58" s="233"/>
      <c r="H58" s="234"/>
      <c r="I58" s="233">
        <v>1900</v>
      </c>
      <c r="J58" s="235"/>
    </row>
    <row r="59" spans="1:10" ht="14.25" customHeight="1">
      <c r="A59" s="252"/>
      <c r="B59" s="253"/>
      <c r="C59" s="344" t="s">
        <v>150</v>
      </c>
      <c r="D59" s="578" t="s">
        <v>151</v>
      </c>
      <c r="E59" s="579"/>
      <c r="F59" s="580"/>
      <c r="G59" s="345"/>
      <c r="H59" s="325"/>
      <c r="I59" s="345">
        <v>1800</v>
      </c>
      <c r="J59" s="326"/>
    </row>
    <row r="60" spans="1:10" ht="23.25" customHeight="1">
      <c r="A60" s="230"/>
      <c r="B60" s="231"/>
      <c r="C60" s="267" t="s">
        <v>150</v>
      </c>
      <c r="D60" s="572" t="s">
        <v>245</v>
      </c>
      <c r="E60" s="573"/>
      <c r="F60" s="574"/>
      <c r="G60" s="220"/>
      <c r="H60" s="220"/>
      <c r="I60" s="220">
        <v>30080</v>
      </c>
      <c r="J60" s="221"/>
    </row>
    <row r="61" spans="1:10" ht="22.5" customHeight="1">
      <c r="A61" s="198"/>
      <c r="B61" s="199">
        <v>85228</v>
      </c>
      <c r="C61" s="200"/>
      <c r="D61" s="575" t="s">
        <v>213</v>
      </c>
      <c r="E61" s="576"/>
      <c r="F61" s="577"/>
      <c r="G61" s="241">
        <f>G62</f>
        <v>0</v>
      </c>
      <c r="H61" s="202"/>
      <c r="I61" s="241">
        <f>I62</f>
        <v>2600</v>
      </c>
      <c r="J61" s="203"/>
    </row>
    <row r="62" spans="1:10" ht="15.75" customHeight="1">
      <c r="A62" s="204"/>
      <c r="B62" s="205"/>
      <c r="C62" s="232" t="s">
        <v>183</v>
      </c>
      <c r="D62" s="584" t="s">
        <v>229</v>
      </c>
      <c r="E62" s="585"/>
      <c r="F62" s="586"/>
      <c r="G62" s="233"/>
      <c r="H62" s="234"/>
      <c r="I62" s="233">
        <v>2600</v>
      </c>
      <c r="J62" s="235"/>
    </row>
    <row r="63" spans="1:10" ht="15.75" customHeight="1">
      <c r="A63" s="198"/>
      <c r="B63" s="199">
        <v>85295</v>
      </c>
      <c r="C63" s="200"/>
      <c r="D63" s="575" t="s">
        <v>248</v>
      </c>
      <c r="E63" s="576"/>
      <c r="F63" s="577"/>
      <c r="G63" s="241">
        <f>G64</f>
        <v>30000</v>
      </c>
      <c r="H63" s="202"/>
      <c r="I63" s="241">
        <f>I65</f>
        <v>30000</v>
      </c>
      <c r="J63" s="203"/>
    </row>
    <row r="64" spans="1:10" ht="15.75" customHeight="1">
      <c r="A64" s="204"/>
      <c r="B64" s="205"/>
      <c r="C64" s="232" t="s">
        <v>249</v>
      </c>
      <c r="D64" s="587" t="s">
        <v>250</v>
      </c>
      <c r="E64" s="588"/>
      <c r="F64" s="589"/>
      <c r="G64" s="233">
        <v>30000</v>
      </c>
      <c r="H64" s="234"/>
      <c r="I64" s="233"/>
      <c r="J64" s="235"/>
    </row>
    <row r="65" spans="1:10" ht="14.25" customHeight="1">
      <c r="A65" s="230"/>
      <c r="B65" s="231"/>
      <c r="C65" s="236" t="s">
        <v>150</v>
      </c>
      <c r="D65" s="572" t="s">
        <v>151</v>
      </c>
      <c r="E65" s="573"/>
      <c r="F65" s="574"/>
      <c r="G65" s="237"/>
      <c r="H65" s="220"/>
      <c r="I65" s="237">
        <v>30000</v>
      </c>
      <c r="J65" s="221"/>
    </row>
    <row r="66" spans="1:10" ht="25.5" customHeight="1">
      <c r="A66" s="193">
        <v>853</v>
      </c>
      <c r="B66" s="193"/>
      <c r="C66" s="194"/>
      <c r="D66" s="563" t="s">
        <v>184</v>
      </c>
      <c r="E66" s="564"/>
      <c r="F66" s="565"/>
      <c r="G66" s="195">
        <f>G67</f>
        <v>0</v>
      </c>
      <c r="H66" s="196"/>
      <c r="I66" s="195">
        <f>I67</f>
        <v>700</v>
      </c>
      <c r="J66" s="197"/>
    </row>
    <row r="67" spans="1:10" ht="15" customHeight="1">
      <c r="A67" s="198"/>
      <c r="B67" s="199">
        <v>85305</v>
      </c>
      <c r="C67" s="200"/>
      <c r="D67" s="575" t="s">
        <v>185</v>
      </c>
      <c r="E67" s="576" t="s">
        <v>154</v>
      </c>
      <c r="F67" s="577" t="s">
        <v>154</v>
      </c>
      <c r="G67" s="241">
        <f>G68</f>
        <v>0</v>
      </c>
      <c r="H67" s="202"/>
      <c r="I67" s="201">
        <f>I68</f>
        <v>700</v>
      </c>
      <c r="J67" s="203"/>
    </row>
    <row r="68" spans="1:10" ht="12.75" customHeight="1">
      <c r="A68" s="259"/>
      <c r="B68" s="260"/>
      <c r="C68" s="261" t="s">
        <v>162</v>
      </c>
      <c r="D68" s="572" t="s">
        <v>163</v>
      </c>
      <c r="E68" s="573"/>
      <c r="F68" s="574"/>
      <c r="G68" s="262"/>
      <c r="H68" s="263"/>
      <c r="I68" s="262">
        <v>700</v>
      </c>
      <c r="J68" s="264"/>
    </row>
    <row r="69" spans="1:10" ht="27.75" customHeight="1">
      <c r="A69" s="193">
        <v>900</v>
      </c>
      <c r="B69" s="193"/>
      <c r="C69" s="194"/>
      <c r="D69" s="563" t="s">
        <v>235</v>
      </c>
      <c r="E69" s="564"/>
      <c r="F69" s="565"/>
      <c r="G69" s="195">
        <f>G70</f>
        <v>0</v>
      </c>
      <c r="H69" s="196"/>
      <c r="I69" s="195">
        <f>I70</f>
        <v>35300</v>
      </c>
      <c r="J69" s="197"/>
    </row>
    <row r="70" spans="1:10" ht="23.25" customHeight="1">
      <c r="A70" s="198"/>
      <c r="B70" s="199">
        <v>90002</v>
      </c>
      <c r="C70" s="349"/>
      <c r="D70" s="566" t="s">
        <v>251</v>
      </c>
      <c r="E70" s="567"/>
      <c r="F70" s="568"/>
      <c r="G70" s="241">
        <f>G71</f>
        <v>0</v>
      </c>
      <c r="H70" s="202"/>
      <c r="I70" s="201">
        <f>I71</f>
        <v>35300</v>
      </c>
      <c r="J70" s="203"/>
    </row>
    <row r="71" spans="1:10" ht="36" customHeight="1">
      <c r="A71" s="259"/>
      <c r="B71" s="260"/>
      <c r="C71" s="350" t="s">
        <v>233</v>
      </c>
      <c r="D71" s="569" t="s">
        <v>234</v>
      </c>
      <c r="E71" s="570"/>
      <c r="F71" s="571"/>
      <c r="G71" s="262"/>
      <c r="H71" s="263"/>
      <c r="I71" s="262">
        <v>35300</v>
      </c>
      <c r="J71" s="264"/>
    </row>
    <row r="72" spans="1:10" ht="15.75" customHeight="1">
      <c r="A72" s="308">
        <v>926</v>
      </c>
      <c r="B72" s="308"/>
      <c r="C72" s="309"/>
      <c r="D72" s="655" t="s">
        <v>141</v>
      </c>
      <c r="E72" s="656"/>
      <c r="F72" s="657"/>
      <c r="G72" s="310">
        <f>G73</f>
        <v>0</v>
      </c>
      <c r="H72" s="311"/>
      <c r="I72" s="310">
        <f>I73</f>
        <v>36150</v>
      </c>
      <c r="J72" s="312"/>
    </row>
    <row r="73" spans="1:10" ht="14.25" customHeight="1">
      <c r="A73" s="198"/>
      <c r="B73" s="199">
        <v>92605</v>
      </c>
      <c r="C73" s="200"/>
      <c r="D73" s="575" t="s">
        <v>142</v>
      </c>
      <c r="E73" s="576" t="s">
        <v>154</v>
      </c>
      <c r="F73" s="577" t="s">
        <v>154</v>
      </c>
      <c r="G73" s="241">
        <f>G74</f>
        <v>0</v>
      </c>
      <c r="H73" s="202"/>
      <c r="I73" s="201">
        <f>I74+I75</f>
        <v>36150</v>
      </c>
      <c r="J73" s="203"/>
    </row>
    <row r="74" spans="1:10" ht="23.25" customHeight="1">
      <c r="A74" s="204"/>
      <c r="B74" s="205"/>
      <c r="C74" s="266" t="s">
        <v>153</v>
      </c>
      <c r="D74" s="658" t="s">
        <v>187</v>
      </c>
      <c r="E74" s="658"/>
      <c r="F74" s="658"/>
      <c r="G74" s="234"/>
      <c r="H74" s="234"/>
      <c r="I74" s="234">
        <v>30000</v>
      </c>
      <c r="J74" s="235"/>
    </row>
    <row r="75" spans="1:10" ht="12.75" customHeight="1">
      <c r="A75" s="230"/>
      <c r="B75" s="231"/>
      <c r="C75" s="267" t="s">
        <v>150</v>
      </c>
      <c r="D75" s="572" t="s">
        <v>151</v>
      </c>
      <c r="E75" s="573"/>
      <c r="F75" s="574"/>
      <c r="G75" s="300"/>
      <c r="H75" s="220"/>
      <c r="I75" s="220">
        <v>6150</v>
      </c>
      <c r="J75" s="221"/>
    </row>
    <row r="76" spans="1:10" ht="19.5" customHeight="1">
      <c r="A76" s="659" t="s">
        <v>55</v>
      </c>
      <c r="B76" s="660"/>
      <c r="C76" s="660"/>
      <c r="D76" s="660"/>
      <c r="E76" s="660"/>
      <c r="F76" s="661"/>
      <c r="G76" s="195">
        <f>G72+G66+G54+G44+G32+G20+G11+G14</f>
        <v>26593000</v>
      </c>
      <c r="H76" s="195">
        <f>H72+H66+H54+H44+H32+H20+H11+H14</f>
        <v>0</v>
      </c>
      <c r="I76" s="195">
        <f>I72+I66+I54+I44+I32+I20+I11+I14+I69</f>
        <v>5527235</v>
      </c>
      <c r="J76" s="195">
        <f>J72+J66+J54+J44+J32+J20+J11+J41+J14</f>
        <v>16216100</v>
      </c>
    </row>
    <row r="77" spans="1:10" ht="6.75" customHeight="1">
      <c r="A77" s="160"/>
      <c r="B77" s="160"/>
      <c r="C77" s="160"/>
      <c r="D77" s="160"/>
      <c r="E77" s="160"/>
      <c r="F77" s="160"/>
      <c r="G77" s="160"/>
      <c r="H77" s="160"/>
      <c r="I77" s="160"/>
      <c r="J77" s="160"/>
    </row>
    <row r="78" spans="1:10" ht="3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</row>
    <row r="79" spans="1:10" ht="13.5" customHeight="1">
      <c r="A79" s="654" t="s">
        <v>69</v>
      </c>
      <c r="B79" s="654"/>
      <c r="C79" s="654"/>
      <c r="D79" s="654"/>
      <c r="E79" s="654"/>
      <c r="F79" s="654"/>
      <c r="G79" s="654"/>
      <c r="H79" s="654"/>
      <c r="I79" s="654"/>
      <c r="J79" s="654"/>
    </row>
    <row r="80" spans="1:10" ht="6.7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2" ht="12.75">
      <c r="A81" s="431" t="s">
        <v>24</v>
      </c>
      <c r="B81" s="536" t="s">
        <v>0</v>
      </c>
      <c r="C81" s="537"/>
      <c r="D81" s="538"/>
      <c r="E81" s="518" t="s">
        <v>254</v>
      </c>
      <c r="F81" s="649" t="s">
        <v>16</v>
      </c>
      <c r="G81" s="662"/>
      <c r="H81" s="662"/>
      <c r="I81" s="650"/>
      <c r="J81" s="518" t="s">
        <v>61</v>
      </c>
      <c r="K81" s="170" t="s">
        <v>25</v>
      </c>
      <c r="L81" s="170"/>
    </row>
    <row r="82" spans="1:12" ht="11.25" customHeight="1">
      <c r="A82" s="648"/>
      <c r="B82" s="539"/>
      <c r="C82" s="540"/>
      <c r="D82" s="541"/>
      <c r="E82" s="519"/>
      <c r="F82" s="649" t="s">
        <v>70</v>
      </c>
      <c r="G82" s="650"/>
      <c r="H82" s="649" t="s">
        <v>71</v>
      </c>
      <c r="I82" s="650"/>
      <c r="J82" s="519"/>
      <c r="K82" s="646" t="s">
        <v>122</v>
      </c>
      <c r="L82" s="646" t="s">
        <v>123</v>
      </c>
    </row>
    <row r="83" spans="1:12" ht="14.25" customHeight="1">
      <c r="A83" s="432"/>
      <c r="B83" s="542"/>
      <c r="C83" s="543"/>
      <c r="D83" s="544"/>
      <c r="E83" s="517"/>
      <c r="F83" s="85" t="s">
        <v>53</v>
      </c>
      <c r="G83" s="86" t="s">
        <v>54</v>
      </c>
      <c r="H83" s="85" t="s">
        <v>53</v>
      </c>
      <c r="I83" s="86" t="s">
        <v>54</v>
      </c>
      <c r="J83" s="517"/>
      <c r="K83" s="647"/>
      <c r="L83" s="647"/>
    </row>
    <row r="84" spans="1:12" ht="15" customHeight="1">
      <c r="A84" s="29" t="s">
        <v>1</v>
      </c>
      <c r="B84" s="459" t="s">
        <v>3</v>
      </c>
      <c r="C84" s="460"/>
      <c r="D84" s="461"/>
      <c r="E84" s="77">
        <v>186843</v>
      </c>
      <c r="F84" s="78"/>
      <c r="G84" s="79"/>
      <c r="H84" s="80"/>
      <c r="I84" s="80">
        <f>J11</f>
        <v>200000</v>
      </c>
      <c r="J84" s="77">
        <f aca="true" t="shared" si="0" ref="J84:J91">E84-F84-G84+H84+I84</f>
        <v>386843</v>
      </c>
      <c r="K84" s="171">
        <f>J84-L84</f>
        <v>36843</v>
      </c>
      <c r="L84" s="171">
        <v>350000</v>
      </c>
    </row>
    <row r="85" spans="1:12" ht="15" customHeight="1">
      <c r="A85" s="29">
        <v>600</v>
      </c>
      <c r="B85" s="459" t="s">
        <v>7</v>
      </c>
      <c r="C85" s="460"/>
      <c r="D85" s="461"/>
      <c r="E85" s="77">
        <v>264507</v>
      </c>
      <c r="F85" s="78"/>
      <c r="G85" s="79"/>
      <c r="H85" s="80">
        <f>I11</f>
        <v>0</v>
      </c>
      <c r="I85" s="80"/>
      <c r="J85" s="77">
        <f>E85-F85-G85+H85+I85</f>
        <v>264507</v>
      </c>
      <c r="K85" s="171">
        <f>J85-L85</f>
        <v>264507</v>
      </c>
      <c r="L85" s="171"/>
    </row>
    <row r="86" spans="1:12" ht="15" customHeight="1">
      <c r="A86" s="42">
        <v>700</v>
      </c>
      <c r="B86" s="459" t="s">
        <v>72</v>
      </c>
      <c r="C86" s="460"/>
      <c r="D86" s="461"/>
      <c r="E86" s="77">
        <v>40411653</v>
      </c>
      <c r="F86" s="78">
        <f>G14</f>
        <v>26500000</v>
      </c>
      <c r="G86" s="78"/>
      <c r="H86" s="77">
        <f>I14</f>
        <v>322320</v>
      </c>
      <c r="I86" s="77">
        <f>J14</f>
        <v>16000000</v>
      </c>
      <c r="J86" s="77">
        <f t="shared" si="0"/>
        <v>30233973</v>
      </c>
      <c r="K86" s="171">
        <f aca="true" t="shared" si="1" ref="K86:K99">J86-L86</f>
        <v>9073973</v>
      </c>
      <c r="L86" s="171">
        <v>21160000</v>
      </c>
    </row>
    <row r="87" spans="1:12" ht="15" customHeight="1">
      <c r="A87" s="62">
        <v>710</v>
      </c>
      <c r="B87" s="459" t="s">
        <v>15</v>
      </c>
      <c r="C87" s="460"/>
      <c r="D87" s="461"/>
      <c r="E87" s="77">
        <v>147765</v>
      </c>
      <c r="F87" s="78"/>
      <c r="G87" s="78"/>
      <c r="H87" s="77"/>
      <c r="I87" s="77"/>
      <c r="J87" s="77">
        <f>E87-F87-G87+H87+I87</f>
        <v>147765</v>
      </c>
      <c r="K87" s="171">
        <f t="shared" si="1"/>
        <v>147765</v>
      </c>
      <c r="L87" s="170"/>
    </row>
    <row r="88" spans="1:12" ht="15" customHeight="1">
      <c r="A88" s="42">
        <v>720</v>
      </c>
      <c r="B88" s="459" t="s">
        <v>34</v>
      </c>
      <c r="C88" s="460"/>
      <c r="D88" s="461"/>
      <c r="E88" s="77">
        <v>830500</v>
      </c>
      <c r="F88" s="78"/>
      <c r="G88" s="78"/>
      <c r="H88" s="77"/>
      <c r="I88" s="77"/>
      <c r="J88" s="77">
        <f t="shared" si="0"/>
        <v>830500</v>
      </c>
      <c r="K88" s="171">
        <f t="shared" si="1"/>
        <v>169384</v>
      </c>
      <c r="L88" s="171">
        <v>661116</v>
      </c>
    </row>
    <row r="89" spans="1:12" ht="15" customHeight="1">
      <c r="A89" s="41">
        <v>750</v>
      </c>
      <c r="B89" s="459" t="s">
        <v>30</v>
      </c>
      <c r="C89" s="460"/>
      <c r="D89" s="461"/>
      <c r="E89" s="75">
        <v>240317</v>
      </c>
      <c r="F89" s="76">
        <f>G20</f>
        <v>10000</v>
      </c>
      <c r="G89" s="76"/>
      <c r="H89" s="75">
        <f>I20</f>
        <v>150190</v>
      </c>
      <c r="I89" s="75"/>
      <c r="J89" s="77">
        <f t="shared" si="0"/>
        <v>380507</v>
      </c>
      <c r="K89" s="171">
        <f t="shared" si="1"/>
        <v>380507</v>
      </c>
      <c r="L89" s="170"/>
    </row>
    <row r="90" spans="1:12" ht="53.25" customHeight="1">
      <c r="A90" s="41">
        <v>751</v>
      </c>
      <c r="B90" s="663" t="s">
        <v>23</v>
      </c>
      <c r="C90" s="664"/>
      <c r="D90" s="665"/>
      <c r="E90" s="81">
        <v>93051</v>
      </c>
      <c r="F90" s="82"/>
      <c r="G90" s="83"/>
      <c r="H90" s="84"/>
      <c r="I90" s="75"/>
      <c r="J90" s="77">
        <f t="shared" si="0"/>
        <v>93051</v>
      </c>
      <c r="K90" s="171">
        <f t="shared" si="1"/>
        <v>93051</v>
      </c>
      <c r="L90" s="170"/>
    </row>
    <row r="91" spans="1:12" ht="54.75" customHeight="1">
      <c r="A91" s="60">
        <v>756</v>
      </c>
      <c r="B91" s="637" t="s">
        <v>79</v>
      </c>
      <c r="C91" s="638"/>
      <c r="D91" s="639"/>
      <c r="E91" s="75">
        <v>79284823</v>
      </c>
      <c r="F91" s="76"/>
      <c r="G91" s="76"/>
      <c r="H91" s="75">
        <f>I32</f>
        <v>4907000</v>
      </c>
      <c r="I91" s="75"/>
      <c r="J91" s="75">
        <f t="shared" si="0"/>
        <v>84191823</v>
      </c>
      <c r="K91" s="171">
        <f t="shared" si="1"/>
        <v>84191823</v>
      </c>
      <c r="L91" s="170"/>
    </row>
    <row r="92" spans="1:12" ht="15.75" customHeight="1">
      <c r="A92" s="42">
        <v>758</v>
      </c>
      <c r="B92" s="637" t="s">
        <v>9</v>
      </c>
      <c r="C92" s="638"/>
      <c r="D92" s="639"/>
      <c r="E92" s="77">
        <v>32389142</v>
      </c>
      <c r="F92" s="78"/>
      <c r="G92" s="79"/>
      <c r="H92" s="77"/>
      <c r="I92" s="77">
        <f>J41</f>
        <v>16100</v>
      </c>
      <c r="J92" s="77">
        <f aca="true" t="shared" si="2" ref="J92:J98">E92-F92-G92+H92+I92</f>
        <v>32405242</v>
      </c>
      <c r="K92" s="171">
        <f t="shared" si="1"/>
        <v>32380163</v>
      </c>
      <c r="L92" s="171">
        <v>25079</v>
      </c>
    </row>
    <row r="93" spans="1:12" ht="15" customHeight="1">
      <c r="A93" s="42">
        <v>801</v>
      </c>
      <c r="B93" s="637" t="s">
        <v>10</v>
      </c>
      <c r="C93" s="638"/>
      <c r="D93" s="639"/>
      <c r="E93" s="77">
        <v>5907048</v>
      </c>
      <c r="F93" s="78">
        <f>G44</f>
        <v>53000</v>
      </c>
      <c r="G93" s="78"/>
      <c r="H93" s="77">
        <f>I44</f>
        <v>6595</v>
      </c>
      <c r="I93" s="77"/>
      <c r="J93" s="77">
        <f t="shared" si="2"/>
        <v>5860643</v>
      </c>
      <c r="K93" s="171">
        <f t="shared" si="1"/>
        <v>5860643</v>
      </c>
      <c r="L93" s="170"/>
    </row>
    <row r="94" spans="1:12" ht="15" customHeight="1">
      <c r="A94" s="42">
        <v>852</v>
      </c>
      <c r="B94" s="637" t="s">
        <v>12</v>
      </c>
      <c r="C94" s="638"/>
      <c r="D94" s="639"/>
      <c r="E94" s="77">
        <v>2808079</v>
      </c>
      <c r="F94" s="78">
        <f>G54</f>
        <v>30000</v>
      </c>
      <c r="G94" s="79"/>
      <c r="H94" s="80">
        <f>I54</f>
        <v>68980</v>
      </c>
      <c r="I94" s="80"/>
      <c r="J94" s="77">
        <f t="shared" si="2"/>
        <v>2847059</v>
      </c>
      <c r="K94" s="171">
        <f t="shared" si="1"/>
        <v>2847059</v>
      </c>
      <c r="L94" s="170"/>
    </row>
    <row r="95" spans="1:12" ht="27.75" customHeight="1">
      <c r="A95" s="62">
        <v>853</v>
      </c>
      <c r="B95" s="637" t="s">
        <v>188</v>
      </c>
      <c r="C95" s="638"/>
      <c r="D95" s="639"/>
      <c r="E95" s="77">
        <v>0</v>
      </c>
      <c r="F95" s="78">
        <f>G55</f>
        <v>0</v>
      </c>
      <c r="G95" s="79"/>
      <c r="H95" s="251">
        <f>I66</f>
        <v>700</v>
      </c>
      <c r="I95" s="251"/>
      <c r="J95" s="77">
        <f>E95-F95-G95+H95+I95</f>
        <v>700</v>
      </c>
      <c r="K95" s="171">
        <f>J95-L95</f>
        <v>700</v>
      </c>
      <c r="L95" s="292"/>
    </row>
    <row r="96" spans="1:12" ht="30.75" customHeight="1">
      <c r="A96" s="62">
        <v>854</v>
      </c>
      <c r="B96" s="637" t="s">
        <v>13</v>
      </c>
      <c r="C96" s="638"/>
      <c r="D96" s="639"/>
      <c r="E96" s="77">
        <v>43516</v>
      </c>
      <c r="F96" s="78"/>
      <c r="G96" s="79"/>
      <c r="H96" s="251"/>
      <c r="I96" s="251"/>
      <c r="J96" s="77">
        <f t="shared" si="2"/>
        <v>43516</v>
      </c>
      <c r="K96" s="171">
        <f>J96-L96</f>
        <v>43516</v>
      </c>
      <c r="L96" s="240"/>
    </row>
    <row r="97" spans="1:12" ht="25.5" customHeight="1">
      <c r="A97" s="42">
        <v>900</v>
      </c>
      <c r="B97" s="640" t="s">
        <v>14</v>
      </c>
      <c r="C97" s="641"/>
      <c r="D97" s="642"/>
      <c r="E97" s="77">
        <v>5181515</v>
      </c>
      <c r="F97" s="78">
        <f>G66</f>
        <v>0</v>
      </c>
      <c r="G97" s="78"/>
      <c r="H97" s="77">
        <f>I69</f>
        <v>35300</v>
      </c>
      <c r="I97" s="77"/>
      <c r="J97" s="77">
        <f t="shared" si="2"/>
        <v>5216815</v>
      </c>
      <c r="K97" s="171">
        <f t="shared" si="1"/>
        <v>5216815</v>
      </c>
      <c r="L97" s="170"/>
    </row>
    <row r="98" spans="1:12" ht="15" customHeight="1">
      <c r="A98" s="41">
        <v>926</v>
      </c>
      <c r="B98" s="619" t="s">
        <v>115</v>
      </c>
      <c r="C98" s="620"/>
      <c r="D98" s="621"/>
      <c r="E98" s="75">
        <v>227357</v>
      </c>
      <c r="F98" s="76"/>
      <c r="G98" s="76"/>
      <c r="H98" s="75">
        <f>I72</f>
        <v>36150</v>
      </c>
      <c r="I98" s="75"/>
      <c r="J98" s="77">
        <f t="shared" si="2"/>
        <v>263507</v>
      </c>
      <c r="K98" s="171">
        <f t="shared" si="1"/>
        <v>263507</v>
      </c>
      <c r="L98" s="170"/>
    </row>
    <row r="99" spans="1:12" ht="22.5" customHeight="1">
      <c r="A99" s="155" t="s">
        <v>4</v>
      </c>
      <c r="B99" s="651" t="s">
        <v>73</v>
      </c>
      <c r="C99" s="652"/>
      <c r="D99" s="653"/>
      <c r="E99" s="156">
        <f>SUM(E84:E91,E92:E98)</f>
        <v>168016116</v>
      </c>
      <c r="F99" s="156">
        <f>SUM(F84:F98)</f>
        <v>26593000</v>
      </c>
      <c r="G99" s="156">
        <f>SUM(G84:G91,G92:G98)</f>
        <v>0</v>
      </c>
      <c r="H99" s="156">
        <f>SUM(H84:H91,H92:H98)</f>
        <v>5527235</v>
      </c>
      <c r="I99" s="156">
        <f>SUM(I84:I91,I92:I98)</f>
        <v>16216100</v>
      </c>
      <c r="J99" s="172">
        <f>SUM(J84:J91,J92:J98)</f>
        <v>163166451</v>
      </c>
      <c r="K99" s="172">
        <f t="shared" si="1"/>
        <v>140970256</v>
      </c>
      <c r="L99" s="172">
        <f>SUM(L84:L98)</f>
        <v>22196195</v>
      </c>
    </row>
    <row r="100" spans="1:10" ht="13.5" customHeight="1">
      <c r="A100" s="30"/>
      <c r="B100" s="30"/>
      <c r="C100" s="30"/>
      <c r="D100" s="30"/>
      <c r="E100" s="31"/>
      <c r="F100" s="31">
        <f>G76-F99</f>
        <v>0</v>
      </c>
      <c r="G100" s="31"/>
      <c r="H100" s="31">
        <f>H99-I76</f>
        <v>0</v>
      </c>
      <c r="I100" s="31"/>
      <c r="J100" s="24"/>
    </row>
    <row r="101" spans="1:10" ht="46.5" customHeight="1">
      <c r="A101" s="30"/>
      <c r="B101" s="30"/>
      <c r="C101" s="30"/>
      <c r="D101" s="30"/>
      <c r="E101" s="31"/>
      <c r="F101" s="31"/>
      <c r="G101" s="31"/>
      <c r="H101" s="31"/>
      <c r="I101" s="31"/>
      <c r="J101" s="24"/>
    </row>
    <row r="102" spans="1:10" ht="13.5" customHeight="1">
      <c r="A102" s="30"/>
      <c r="B102" s="30"/>
      <c r="C102" s="30"/>
      <c r="D102" s="30"/>
      <c r="E102" s="31"/>
      <c r="F102" s="31"/>
      <c r="G102" s="31"/>
      <c r="H102" s="31"/>
      <c r="I102" s="31"/>
      <c r="J102" s="24"/>
    </row>
    <row r="103" spans="1:10" ht="7.5" customHeight="1">
      <c r="A103" s="30"/>
      <c r="B103" s="30"/>
      <c r="C103" s="30"/>
      <c r="D103" s="30"/>
      <c r="E103" s="31"/>
      <c r="F103" s="31"/>
      <c r="G103" s="31"/>
      <c r="H103" s="31"/>
      <c r="I103" s="31"/>
      <c r="J103" s="24"/>
    </row>
    <row r="104" spans="1:10" ht="15.75" customHeight="1">
      <c r="A104" s="643" t="s">
        <v>74</v>
      </c>
      <c r="B104" s="644"/>
      <c r="C104" s="644"/>
      <c r="D104" s="644"/>
      <c r="E104" s="644"/>
      <c r="F104" s="644"/>
      <c r="G104" s="644"/>
      <c r="H104" s="644"/>
      <c r="I104" s="645"/>
      <c r="J104" s="163">
        <f>SUM(J105:J109)</f>
        <v>6855324</v>
      </c>
    </row>
    <row r="105" spans="1:10" ht="16.5" customHeight="1">
      <c r="A105" s="631" t="s">
        <v>84</v>
      </c>
      <c r="B105" s="632"/>
      <c r="C105" s="632"/>
      <c r="D105" s="632"/>
      <c r="E105" s="632"/>
      <c r="F105" s="632"/>
      <c r="G105" s="632"/>
      <c r="H105" s="632"/>
      <c r="I105" s="633"/>
      <c r="J105" s="164">
        <v>2840891</v>
      </c>
    </row>
    <row r="106" spans="1:10" ht="16.5" customHeight="1">
      <c r="A106" s="628" t="s">
        <v>85</v>
      </c>
      <c r="B106" s="629"/>
      <c r="C106" s="629"/>
      <c r="D106" s="629"/>
      <c r="E106" s="629"/>
      <c r="F106" s="629"/>
      <c r="G106" s="629"/>
      <c r="H106" s="629"/>
      <c r="I106" s="630"/>
      <c r="J106" s="165">
        <v>2593040</v>
      </c>
    </row>
    <row r="107" spans="1:10" ht="16.5" customHeight="1">
      <c r="A107" s="628" t="s">
        <v>259</v>
      </c>
      <c r="B107" s="629"/>
      <c r="C107" s="629"/>
      <c r="D107" s="629"/>
      <c r="E107" s="629"/>
      <c r="F107" s="629"/>
      <c r="G107" s="629"/>
      <c r="H107" s="629"/>
      <c r="I107" s="630"/>
      <c r="J107" s="165">
        <v>13528</v>
      </c>
    </row>
    <row r="108" spans="1:10" ht="17.25" customHeight="1">
      <c r="A108" s="625" t="s">
        <v>128</v>
      </c>
      <c r="B108" s="626"/>
      <c r="C108" s="626"/>
      <c r="D108" s="626"/>
      <c r="E108" s="626"/>
      <c r="F108" s="626"/>
      <c r="G108" s="626"/>
      <c r="H108" s="626"/>
      <c r="I108" s="627"/>
      <c r="J108" s="210">
        <v>1261124</v>
      </c>
    </row>
    <row r="109" spans="1:10" ht="17.25" customHeight="1">
      <c r="A109" s="634" t="s">
        <v>108</v>
      </c>
      <c r="B109" s="635"/>
      <c r="C109" s="635"/>
      <c r="D109" s="635"/>
      <c r="E109" s="635"/>
      <c r="F109" s="635"/>
      <c r="G109" s="635"/>
      <c r="H109" s="635"/>
      <c r="I109" s="636"/>
      <c r="J109" s="166">
        <v>146741</v>
      </c>
    </row>
    <row r="110" spans="1:10" ht="23.25" customHeight="1">
      <c r="A110" s="71" t="s">
        <v>75</v>
      </c>
      <c r="B110" s="72"/>
      <c r="C110" s="72"/>
      <c r="D110" s="72"/>
      <c r="E110" s="72"/>
      <c r="F110" s="72"/>
      <c r="G110" s="72"/>
      <c r="H110" s="72"/>
      <c r="I110" s="73"/>
      <c r="J110" s="163">
        <v>410000</v>
      </c>
    </row>
    <row r="111" spans="1:10" ht="19.5" customHeight="1">
      <c r="A111" s="74">
        <v>931</v>
      </c>
      <c r="B111" s="622" t="s">
        <v>86</v>
      </c>
      <c r="C111" s="623"/>
      <c r="D111" s="623"/>
      <c r="E111" s="623"/>
      <c r="F111" s="623"/>
      <c r="G111" s="623"/>
      <c r="H111" s="623"/>
      <c r="I111" s="624"/>
      <c r="J111" s="167">
        <v>6200000</v>
      </c>
    </row>
    <row r="112" spans="1:10" ht="19.5" customHeight="1">
      <c r="A112" s="74">
        <v>952</v>
      </c>
      <c r="B112" s="622" t="s">
        <v>131</v>
      </c>
      <c r="C112" s="473"/>
      <c r="D112" s="473"/>
      <c r="E112" s="473"/>
      <c r="F112" s="473"/>
      <c r="G112" s="473"/>
      <c r="H112" s="473"/>
      <c r="I112" s="474"/>
      <c r="J112" s="167">
        <v>6900000</v>
      </c>
    </row>
    <row r="113" spans="1:10" ht="51.75" customHeight="1">
      <c r="A113" s="74">
        <v>950</v>
      </c>
      <c r="B113" s="622" t="s">
        <v>83</v>
      </c>
      <c r="C113" s="623"/>
      <c r="D113" s="623"/>
      <c r="E113" s="623"/>
      <c r="F113" s="623"/>
      <c r="G113" s="623"/>
      <c r="H113" s="623"/>
      <c r="I113" s="624"/>
      <c r="J113" s="167">
        <v>7732793</v>
      </c>
    </row>
    <row r="114" spans="1:10" ht="15" customHeight="1">
      <c r="A114" s="36" t="s">
        <v>5</v>
      </c>
      <c r="B114" s="616" t="s">
        <v>76</v>
      </c>
      <c r="C114" s="617"/>
      <c r="D114" s="617"/>
      <c r="E114" s="617"/>
      <c r="F114" s="617"/>
      <c r="G114" s="617"/>
      <c r="H114" s="617"/>
      <c r="I114" s="618"/>
      <c r="J114" s="168">
        <f>J112+J111+J113</f>
        <v>20832793</v>
      </c>
    </row>
    <row r="115" spans="1:10" ht="18" customHeight="1">
      <c r="A115" s="37" t="s">
        <v>78</v>
      </c>
      <c r="B115" s="613" t="s">
        <v>77</v>
      </c>
      <c r="C115" s="614"/>
      <c r="D115" s="614"/>
      <c r="E115" s="614"/>
      <c r="F115" s="614"/>
      <c r="G115" s="614"/>
      <c r="H115" s="614"/>
      <c r="I115" s="615"/>
      <c r="J115" s="169">
        <f>J114+J99</f>
        <v>183999244</v>
      </c>
    </row>
    <row r="116" spans="1:10" ht="12.7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</row>
    <row r="119" ht="12.75">
      <c r="J119" s="1"/>
    </row>
  </sheetData>
  <sheetProtection/>
  <mergeCells count="110">
    <mergeCell ref="A107:I107"/>
    <mergeCell ref="A50:C50"/>
    <mergeCell ref="D50:F51"/>
    <mergeCell ref="G50:H50"/>
    <mergeCell ref="I50:J50"/>
    <mergeCell ref="G28:H28"/>
    <mergeCell ref="I28:J28"/>
    <mergeCell ref="D44:F44"/>
    <mergeCell ref="D40:F40"/>
    <mergeCell ref="D42:F42"/>
    <mergeCell ref="A28:C28"/>
    <mergeCell ref="D28:F29"/>
    <mergeCell ref="D41:F41"/>
    <mergeCell ref="D35:F35"/>
    <mergeCell ref="D39:F39"/>
    <mergeCell ref="D32:F32"/>
    <mergeCell ref="D63:F63"/>
    <mergeCell ref="D64:F64"/>
    <mergeCell ref="D65:F65"/>
    <mergeCell ref="D16:F16"/>
    <mergeCell ref="D25:F25"/>
    <mergeCell ref="D24:F24"/>
    <mergeCell ref="D46:F46"/>
    <mergeCell ref="D47:F47"/>
    <mergeCell ref="D43:F43"/>
    <mergeCell ref="F82:G82"/>
    <mergeCell ref="D18:F18"/>
    <mergeCell ref="D19:F19"/>
    <mergeCell ref="D45:F45"/>
    <mergeCell ref="D21:F21"/>
    <mergeCell ref="D22:F22"/>
    <mergeCell ref="D23:F23"/>
    <mergeCell ref="D38:F38"/>
    <mergeCell ref="D20:F20"/>
    <mergeCell ref="D30:F30"/>
    <mergeCell ref="D75:F75"/>
    <mergeCell ref="B95:D95"/>
    <mergeCell ref="D61:F61"/>
    <mergeCell ref="D62:F62"/>
    <mergeCell ref="D73:F73"/>
    <mergeCell ref="D74:F74"/>
    <mergeCell ref="A76:F76"/>
    <mergeCell ref="F81:I81"/>
    <mergeCell ref="B92:D92"/>
    <mergeCell ref="B90:D90"/>
    <mergeCell ref="B87:D87"/>
    <mergeCell ref="B99:D99"/>
    <mergeCell ref="D58:F58"/>
    <mergeCell ref="D56:F56"/>
    <mergeCell ref="D54:F54"/>
    <mergeCell ref="D55:F55"/>
    <mergeCell ref="D60:F60"/>
    <mergeCell ref="A79:J79"/>
    <mergeCell ref="D72:F72"/>
    <mergeCell ref="D68:F68"/>
    <mergeCell ref="B94:D94"/>
    <mergeCell ref="L82:L83"/>
    <mergeCell ref="K82:K83"/>
    <mergeCell ref="B86:D86"/>
    <mergeCell ref="J81:J83"/>
    <mergeCell ref="A81:A83"/>
    <mergeCell ref="B93:D93"/>
    <mergeCell ref="E81:E83"/>
    <mergeCell ref="B81:D83"/>
    <mergeCell ref="H82:I82"/>
    <mergeCell ref="A105:I105"/>
    <mergeCell ref="A109:I109"/>
    <mergeCell ref="B85:D85"/>
    <mergeCell ref="B84:D84"/>
    <mergeCell ref="B96:D96"/>
    <mergeCell ref="B88:D88"/>
    <mergeCell ref="B89:D89"/>
    <mergeCell ref="B97:D97"/>
    <mergeCell ref="A104:I104"/>
    <mergeCell ref="B91:D91"/>
    <mergeCell ref="D13:F13"/>
    <mergeCell ref="B115:I115"/>
    <mergeCell ref="B114:I114"/>
    <mergeCell ref="B98:D98"/>
    <mergeCell ref="B113:I113"/>
    <mergeCell ref="A108:I108"/>
    <mergeCell ref="B112:I112"/>
    <mergeCell ref="B111:I111"/>
    <mergeCell ref="A106:I106"/>
    <mergeCell ref="A7:J7"/>
    <mergeCell ref="I9:J9"/>
    <mergeCell ref="A9:C9"/>
    <mergeCell ref="D9:F10"/>
    <mergeCell ref="G9:H9"/>
    <mergeCell ref="D12:F12"/>
    <mergeCell ref="D11:F11"/>
    <mergeCell ref="D14:F14"/>
    <mergeCell ref="D37:F37"/>
    <mergeCell ref="D31:F31"/>
    <mergeCell ref="D33:F33"/>
    <mergeCell ref="D34:F34"/>
    <mergeCell ref="D36:F36"/>
    <mergeCell ref="D15:F15"/>
    <mergeCell ref="D17:F17"/>
    <mergeCell ref="D69:F69"/>
    <mergeCell ref="D70:F70"/>
    <mergeCell ref="D71:F71"/>
    <mergeCell ref="D48:F48"/>
    <mergeCell ref="D52:F52"/>
    <mergeCell ref="D53:F53"/>
    <mergeCell ref="D67:F67"/>
    <mergeCell ref="D66:F66"/>
    <mergeCell ref="D57:F57"/>
    <mergeCell ref="D59:F5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2015-09-11T06:37:41Z</cp:lastPrinted>
  <dcterms:created xsi:type="dcterms:W3CDTF">2004-08-03T08:26:30Z</dcterms:created>
  <dcterms:modified xsi:type="dcterms:W3CDTF">2015-09-15T07:04:38Z</dcterms:modified>
  <cp:category/>
  <cp:version/>
  <cp:contentType/>
  <cp:contentStatus/>
</cp:coreProperties>
</file>