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tabRatio="599" activeTab="1"/>
  </bookViews>
  <sheets>
    <sheet name="Wydatki" sheetId="1" r:id="rId1"/>
    <sheet name="Dochody" sheetId="2" r:id="rId2"/>
  </sheets>
  <definedNames/>
  <calcPr fullCalcOnLoad="1"/>
</workbook>
</file>

<file path=xl/sharedStrings.xml><?xml version="1.0" encoding="utf-8"?>
<sst xmlns="http://schemas.openxmlformats.org/spreadsheetml/2006/main" count="531" uniqueCount="286">
  <si>
    <t>Nazwa działu</t>
  </si>
  <si>
    <t>010</t>
  </si>
  <si>
    <t>020</t>
  </si>
  <si>
    <t>Rolnictwo i łowiectwo</t>
  </si>
  <si>
    <t>I.</t>
  </si>
  <si>
    <t>II.</t>
  </si>
  <si>
    <t>Leśnictwo</t>
  </si>
  <si>
    <t>Transport i łączność</t>
  </si>
  <si>
    <t>Obsłuba długu publicznego</t>
  </si>
  <si>
    <t>Różne rozliczenia</t>
  </si>
  <si>
    <t>Oświata i wychowanie</t>
  </si>
  <si>
    <t>Ochrona zdrowia</t>
  </si>
  <si>
    <t>Pomoc społeczna</t>
  </si>
  <si>
    <t>Edukacyjna opieka wychowawcza</t>
  </si>
  <si>
    <t>Gospodarka komunalna i ochrona środowiska</t>
  </si>
  <si>
    <t>Działalność usługowa</t>
  </si>
  <si>
    <t xml:space="preserve"> Zmiany Uchwałą Rady Gminy</t>
  </si>
  <si>
    <t>I</t>
  </si>
  <si>
    <t>II</t>
  </si>
  <si>
    <t>I+II</t>
  </si>
  <si>
    <t>§ 992</t>
  </si>
  <si>
    <t>RAZEM WYDATKI</t>
  </si>
  <si>
    <t>RAZEM ROZCHODY</t>
  </si>
  <si>
    <t>Urzędy naczelnych organów władzy państwowej, kontroli i ochrony prawa oraz sądownictwo</t>
  </si>
  <si>
    <t>Dział</t>
  </si>
  <si>
    <t>w tym:</t>
  </si>
  <si>
    <t>Bezpieczeństwo publiczne i ochrona przeciwpożarowa</t>
  </si>
  <si>
    <t>Wydatki bieżące</t>
  </si>
  <si>
    <t>Dotacje</t>
  </si>
  <si>
    <t>Wydatki na obsługę długu</t>
  </si>
  <si>
    <t>Administracja publiczna</t>
  </si>
  <si>
    <t>Turystyka</t>
  </si>
  <si>
    <t>z tego:</t>
  </si>
  <si>
    <t>Świadczenia na rzecz osób fizycznych</t>
  </si>
  <si>
    <t>1)</t>
  </si>
  <si>
    <t>2)</t>
  </si>
  <si>
    <t>Dotacje ogółem</t>
  </si>
  <si>
    <t>3)</t>
  </si>
  <si>
    <t>4)</t>
  </si>
  <si>
    <t>5)</t>
  </si>
  <si>
    <t xml:space="preserve">6) </t>
  </si>
  <si>
    <t>7)</t>
  </si>
  <si>
    <t>8)</t>
  </si>
  <si>
    <t>9)</t>
  </si>
  <si>
    <t>10)</t>
  </si>
  <si>
    <t>Wydatki na zakup i objęcie akcji i wniesienie wkładów do spółek prawa handlowego</t>
  </si>
  <si>
    <t>Wydatki na realizację zadań ujętych w gminnym programie profilaktyki i rozwiązywania problemów alkoholowych oraz przeciwdziałania narkomanii</t>
  </si>
  <si>
    <t>Tabela  Nr 1</t>
  </si>
  <si>
    <t>Rady  Gminy Lesznowola</t>
  </si>
  <si>
    <t>Klasyfikacja budżetowa</t>
  </si>
  <si>
    <t>Rozdz.</t>
  </si>
  <si>
    <t>§</t>
  </si>
  <si>
    <t>bieżące</t>
  </si>
  <si>
    <t>majątkowe</t>
  </si>
  <si>
    <t>DOCHODY OGÓŁEM</t>
  </si>
  <si>
    <t>- dotacje majatkowe</t>
  </si>
  <si>
    <t>- dotacje bieżące</t>
  </si>
  <si>
    <t>- wydatki majatkowe</t>
  </si>
  <si>
    <t>- wydatki bieżące</t>
  </si>
  <si>
    <t xml:space="preserve">Plan po zmianach  </t>
  </si>
  <si>
    <t>RAZEM  WYDATKI I ROZCHODY</t>
  </si>
  <si>
    <t xml:space="preserve"> Wydatki bieżące jednostek budżetowych</t>
  </si>
  <si>
    <t>Nazwa działu, rozdziału i paragrafu</t>
  </si>
  <si>
    <t>Zmniejszenia  ( - )</t>
  </si>
  <si>
    <t>Zwiększenia  ( + )</t>
  </si>
  <si>
    <t>WYDATKI  OGÓŁEM</t>
  </si>
  <si>
    <t>PLAN DOCHODÓW PO ZMIANACH</t>
  </si>
  <si>
    <t>Zmniejszenia      (-)</t>
  </si>
  <si>
    <t>Zwiększenia   (+)</t>
  </si>
  <si>
    <t>Gospodarka mieszkaniowa</t>
  </si>
  <si>
    <t>RAZEM DOCHODY</t>
  </si>
  <si>
    <t>1) Dotacje ogółem, w tym:</t>
  </si>
  <si>
    <t>2) Dochody  z opłat z tytułu zezwoleń na sprzedaż napojów alkoholowych</t>
  </si>
  <si>
    <t xml:space="preserve">RAZEM PRZYCHODY </t>
  </si>
  <si>
    <t>I + II</t>
  </si>
  <si>
    <t xml:space="preserve">Dochody od osób prawnych,od osób fizycznych i od jednostek nie posiadających osobowości prawnej </t>
  </si>
  <si>
    <t>§ 982</t>
  </si>
  <si>
    <t>Wykup papierów wartościowych wyemitowanych przez gminę (obligacji)</t>
  </si>
  <si>
    <t>Gospodarka komunal   i ochrona środowiska</t>
  </si>
  <si>
    <t>Wolne środki jako nadwyżka środków pieniężnych na rachunku bieżącym budżetu gminy wynikających z rozliczeń wyemitowanych papierów wartościowych, kredytów i pożyczek z lat ubiegłych</t>
  </si>
  <si>
    <t>Wydatki na programy finansowane ze środków UE</t>
  </si>
  <si>
    <t>Wynagrodz enia i składki od nich naliczane</t>
  </si>
  <si>
    <t>Kultura fizyczna</t>
  </si>
  <si>
    <t>Zmniejszenia             (-)</t>
  </si>
  <si>
    <t>Zwiększenia            (+)</t>
  </si>
  <si>
    <t>a) Wynagrodzenia i składki od nich naliczane</t>
  </si>
  <si>
    <t>b) Pozostałe wydatki na realizację zadań statutowych</t>
  </si>
  <si>
    <t xml:space="preserve">Zmniejszenie                       </t>
  </si>
  <si>
    <r>
      <t xml:space="preserve">Zwiększenie                        </t>
    </r>
    <r>
      <rPr>
        <b/>
        <sz val="10"/>
        <rFont val="Cambria"/>
        <family val="1"/>
      </rPr>
      <t xml:space="preserve"> </t>
    </r>
  </si>
  <si>
    <t xml:space="preserve">Dochody po zmianach </t>
  </si>
  <si>
    <t>III.</t>
  </si>
  <si>
    <t>V.</t>
  </si>
  <si>
    <t xml:space="preserve">Zmniejszenie                        </t>
  </si>
  <si>
    <t xml:space="preserve">Zwiększenie                        </t>
  </si>
  <si>
    <t xml:space="preserve">Wydatki po zmianach </t>
  </si>
  <si>
    <t>Spłata  pożyczek</t>
  </si>
  <si>
    <t>IV.</t>
  </si>
  <si>
    <t xml:space="preserve">Spłata kredytów </t>
  </si>
  <si>
    <t>VI.</t>
  </si>
  <si>
    <t>PLAN WYDATKÓW PO ZMIANACH</t>
  </si>
  <si>
    <t>Wydatki na realizację zadań z zakresu administracji rządowej oraz innych zadań zleconych gminie  ustawami</t>
  </si>
  <si>
    <t xml:space="preserve">  </t>
  </si>
  <si>
    <t xml:space="preserve">Kultura fizyczna </t>
  </si>
  <si>
    <t>Spłata  rat pożyczek długoterminowych</t>
  </si>
  <si>
    <t>Spłata rat kredytów  długoterminowych</t>
  </si>
  <si>
    <t>Razem rozchody (III+IV+V)</t>
  </si>
  <si>
    <t>Bieżące</t>
  </si>
  <si>
    <t>Majątkowe</t>
  </si>
  <si>
    <t>Wydatki majątkowe</t>
  </si>
  <si>
    <t>Przychody z zaciągniętych pożyczek (WFOŚiGW)</t>
  </si>
  <si>
    <t>Wydatki na realizację zadań  w drodze umów lub poroz  między jst</t>
  </si>
  <si>
    <t xml:space="preserve">Wydatki na realizację zadań  w drodze umów  i porozumień  między jednostkami samorządu terytorialnego </t>
  </si>
  <si>
    <t>-Dotacje na realizację zadań bieżących na podstawie porozumień  (§ 2310)</t>
  </si>
  <si>
    <r>
      <t xml:space="preserve">-Dotacje na realizację zadań z zakresu administracji rządowej  (§ 2010, </t>
    </r>
    <r>
      <rPr>
        <sz val="11"/>
        <rFont val="Calibri"/>
        <family val="2"/>
      </rPr>
      <t>§</t>
    </r>
    <r>
      <rPr>
        <sz val="11"/>
        <rFont val="Cambria"/>
        <family val="1"/>
      </rPr>
      <t xml:space="preserve"> 2060</t>
    </r>
    <r>
      <rPr>
        <sz val="11"/>
        <rFont val="Cambria"/>
        <family val="1"/>
      </rPr>
      <t>)</t>
    </r>
  </si>
  <si>
    <t>Razem przychody (III+IV)</t>
  </si>
  <si>
    <t>Rodzina</t>
  </si>
  <si>
    <t>-Dotacje na realizację własnych zadań bieżących  (§ 2030)</t>
  </si>
  <si>
    <t>Tabela  Nr 2</t>
  </si>
  <si>
    <t xml:space="preserve"> </t>
  </si>
  <si>
    <t>RAZEM DOCHODY + PRZYCHODY</t>
  </si>
  <si>
    <t>RAZEM WYDATKI + ROZCHODY</t>
  </si>
  <si>
    <t>Przychody z emitowanych obligacji</t>
  </si>
  <si>
    <t>Przychody z emitowanych papierów wartościowych (obligacji)</t>
  </si>
  <si>
    <t>OGÓŁEM DOCHODY + PRZYCHODY</t>
  </si>
  <si>
    <r>
      <t>-Dotacje na realizację zadań finansowanych ze środków  UE (§ 2001,</t>
    </r>
    <r>
      <rPr>
        <sz val="11"/>
        <rFont val="Cambria"/>
        <family val="1"/>
      </rPr>
      <t xml:space="preserve"> </t>
    </r>
    <r>
      <rPr>
        <sz val="11"/>
        <rFont val="Cambria"/>
        <family val="1"/>
      </rPr>
      <t>§ 2007,</t>
    </r>
    <r>
      <rPr>
        <sz val="11"/>
        <rFont val="Calibri"/>
        <family val="2"/>
      </rPr>
      <t xml:space="preserve"> </t>
    </r>
    <r>
      <rPr>
        <sz val="11"/>
        <rFont val="Cambria"/>
        <family val="1"/>
      </rPr>
      <t xml:space="preserve">§ 2008, </t>
    </r>
    <r>
      <rPr>
        <sz val="11"/>
        <rFont val="Calibri"/>
        <family val="2"/>
      </rPr>
      <t>§</t>
    </r>
    <r>
      <rPr>
        <sz val="11"/>
        <rFont val="Cambria"/>
        <family val="1"/>
      </rPr>
      <t xml:space="preserve"> 2057, </t>
    </r>
    <r>
      <rPr>
        <sz val="11"/>
        <rFont val="Calibri"/>
        <family val="2"/>
      </rPr>
      <t>§ 6207</t>
    </r>
    <r>
      <rPr>
        <sz val="11"/>
        <rFont val="Cambria"/>
        <family val="1"/>
      </rPr>
      <t>)</t>
    </r>
  </si>
  <si>
    <t>TRANSPORT I ŁĄCZNOŚĆ</t>
  </si>
  <si>
    <t>Dokonuje się zmian w planie WYDATKÓW  budżetu gminy na 2018 rok</t>
  </si>
  <si>
    <t>Ogrody botaniczne i zoologiczne oraz naturalne obszary i obiekty chronione</t>
  </si>
  <si>
    <t>2. Spłata rat kredytów w wysokości  1.000.000,-zł - nastąpi z nadwyżki budżetowej</t>
  </si>
  <si>
    <t xml:space="preserve">Zakup usług pozostałych </t>
  </si>
  <si>
    <t>1. Spłata rat pożyczek w wysokości   500.528,-zł - nastąpi z wolnych środków</t>
  </si>
  <si>
    <t>3. Wykup papierów wartościowych wyemitowanych przez Gminę  w wysokości 3.000.000,-zł - nastąpi z wolnych środków</t>
  </si>
  <si>
    <t>Kultura i ochrona dziedzictwa narodowego</t>
  </si>
  <si>
    <t>-Dotacje na realizację inwestycji i zakupów inwestycyjnych  (§ 6330)</t>
  </si>
  <si>
    <t>Dokonuje się zmian w planie DOCHODÓW budżetu gminy na 2018 rok</t>
  </si>
  <si>
    <t xml:space="preserve">Wydatki inwestycyjne  jednostek budżetowych </t>
  </si>
  <si>
    <t>Drogi publiczne gminne</t>
  </si>
  <si>
    <t>-Dotacje na realizację własnych zadań bieżących   (§ 2710)</t>
  </si>
  <si>
    <t xml:space="preserve">Wynagrodzenia bezosobowe </t>
  </si>
  <si>
    <t>01010</t>
  </si>
  <si>
    <t>ROLNICTWO I ŁOWIECTWO</t>
  </si>
  <si>
    <t xml:space="preserve">Infrastruktura wodociągowa i sanitacyjna wsi </t>
  </si>
  <si>
    <t>Szkoły podstawowe</t>
  </si>
  <si>
    <t xml:space="preserve">Wydatki inwestycyjne  jednostek budżetowych (WPF) </t>
  </si>
  <si>
    <t xml:space="preserve">RODZINA </t>
  </si>
  <si>
    <t xml:space="preserve">Zakup materiałów i wyposażenia </t>
  </si>
  <si>
    <t xml:space="preserve">Przedszkola </t>
  </si>
  <si>
    <t xml:space="preserve">Składki na ubezpieczenia społeczne </t>
  </si>
  <si>
    <t xml:space="preserve">ADMINISTRACJA PUBLICZNA </t>
  </si>
  <si>
    <t>GOSPODARKA KOMUNALNA I OCHRONA ŚRODOWISKA</t>
  </si>
  <si>
    <t>POMOC SPOŁECZNA</t>
  </si>
  <si>
    <t>OŚWIATA I WYCHOWANIE</t>
  </si>
  <si>
    <t>Dotacja celowa z budżetu na finansowanie lub dofinansowanie zadań zleconych do realizacji pozostałym jednostkom niezaliczanym do sektora finansów publicznych</t>
  </si>
  <si>
    <t>-Dotacje z państwowych funduszy celowych na realizację własnych zadań bieżących   (§ 2440)</t>
  </si>
  <si>
    <t>-Dotacje z państwowych funduszy celowych na finansowanie  inwestycji i zakupów inwestycyjnych                                                             (§ 6260)</t>
  </si>
  <si>
    <t>Wypłaty z tytułu udzielania  przez Gminę poręczeń i gwarancji</t>
  </si>
  <si>
    <t>Składki na Fundusz Pracy</t>
  </si>
  <si>
    <t xml:space="preserve">Wynagrodzenia osobowe pracowników </t>
  </si>
  <si>
    <t>Wydatki na zakupy inwestycyjne  jednostek budżetowych</t>
  </si>
  <si>
    <t>OCHRONA ZDROWIA</t>
  </si>
  <si>
    <t xml:space="preserve">Pozostałe działania w zakresie polityki społecznej </t>
  </si>
  <si>
    <t>Wydatki inwestycyjne  jednostek budżetowych</t>
  </si>
  <si>
    <t>0970</t>
  </si>
  <si>
    <t xml:space="preserve">Wpływy z różnych dochodów </t>
  </si>
  <si>
    <t>Oświetlenie ulic, placów  i dróg</t>
  </si>
  <si>
    <t>Plan na dzień 25.10.2018r.</t>
  </si>
  <si>
    <t>Zakup usług remontowych</t>
  </si>
  <si>
    <t xml:space="preserve">Szkolenia pracowników niebędących członkami korpusu służby cywilnej </t>
  </si>
  <si>
    <t>Realizacja zadań wymagających stosowania specjalnej organizacji nauki i metod pracy dla dzieci i młodzieży  w szkołach podstawowych, gimnazjach, liceach ogólnokształcących, liceach profilowanych i szkołach zawodowych oraz szkołach artystycznych</t>
  </si>
  <si>
    <t>EDUKACYJNA OPIEKA WYCHOWAWCZA</t>
  </si>
  <si>
    <t>BEZPIECZEŃSTWO PUBLICZNE I OCHRONA PRZECIWPOŻAROWA</t>
  </si>
  <si>
    <t>Dowożenie uczniów do szkół</t>
  </si>
  <si>
    <t xml:space="preserve">Świetlice szkolne </t>
  </si>
  <si>
    <t>Wydatki osobowe niezaliczane do wynagrodzeń</t>
  </si>
  <si>
    <t>0490</t>
  </si>
  <si>
    <t>Gospodarka ściekowa i ochrona wód</t>
  </si>
  <si>
    <t>Różne wydatki na rzecz osób fizycznych</t>
  </si>
  <si>
    <t>Urzędy wojewódzkie</t>
  </si>
  <si>
    <t xml:space="preserve">Wynagrodzenia osobowe pracowników - zad. zlecone </t>
  </si>
  <si>
    <t xml:space="preserve">POMOC SPOŁECZNA </t>
  </si>
  <si>
    <t>Tworzenie i funkcjonowanie żłobków</t>
  </si>
  <si>
    <t>Ochotnicze straże pożarne</t>
  </si>
  <si>
    <t>Drogi publiczne wojewódzkie</t>
  </si>
  <si>
    <t>Pozostała działalność  - Program "SENIOR +"</t>
  </si>
  <si>
    <t>Wydatki  14.11.2018r.</t>
  </si>
  <si>
    <t>14.11.2018</t>
  </si>
  <si>
    <t>Wspólna obsługa jst</t>
  </si>
  <si>
    <t>Oddziały przedszkolne w szkołach podstawowych</t>
  </si>
  <si>
    <t xml:space="preserve">Odpisy na Zakładowy Fundusz  Świadczeń Socjalnych </t>
  </si>
  <si>
    <t>Pozostała działalność</t>
  </si>
  <si>
    <t>Nagrody o charakterze szczególnym niezaliczane do wynagrodzeń</t>
  </si>
  <si>
    <t>Szkoły podstawowe - projekt unijny pn. "K 2 - Nauczyciel Nowej generacji" szkoła w Mysiadle</t>
  </si>
  <si>
    <t xml:space="preserve">Przeciwdziałanie alkoholizmowi </t>
  </si>
  <si>
    <t>Dotacje celowe z budżetu jednostki samorządu terytorialnego, udzielone w trybie art. 221 ustawy, na finansowanie  lub dofinansowanie  zadań zleconych do realizacji organizacjom prowadzącym działalność pożytku publicznego</t>
  </si>
  <si>
    <t>0950</t>
  </si>
  <si>
    <t>Wspólna obsługa jednostek samorządu terytorialnego</t>
  </si>
  <si>
    <t>0920</t>
  </si>
  <si>
    <t>Wpływy z pozostałych odsetek</t>
  </si>
  <si>
    <t>Dotacje celowe otrzymane z budżetu państwa na realizację inwestycji i zakupów inwestycyjnych własnych gmin</t>
  </si>
  <si>
    <t>Zarządzanie kryzysowe</t>
  </si>
  <si>
    <t>Dotacje celowe w ramach programów finansowanych z udziałem środków europejskich oraz środków, o których mowa w art.. 5 ust. 1 pkt 3 oraz ust. 3 pkt 5 i 6 ustawy, lub płatności w ramach budżetu środków europejskich, z wyłączeniem dochodów klasyfikowanych w paragrafie 625</t>
  </si>
  <si>
    <t>Wpływy z podatku rolnego, podatku leśnego, podatku od czynności cywilno-prawnych, podatków i opłat lokalnych od osób prawnych i innych jednostek organizacyjnych</t>
  </si>
  <si>
    <t>0500</t>
  </si>
  <si>
    <t>Wpływy z podatku od czynności cywilnoprawnych</t>
  </si>
  <si>
    <t>Wpływy z podatku rolnego, podatku leśnego, podatku od spadków i darowizn, podatku od czynności cywilnoprawnych oraz podatków i opłat lokalnych od osób fizycznych</t>
  </si>
  <si>
    <t>0310</t>
  </si>
  <si>
    <t>Wpływy z podatku od nieruchomości</t>
  </si>
  <si>
    <t>0320</t>
  </si>
  <si>
    <t>Wpływy z podatku rolnego</t>
  </si>
  <si>
    <t>0340</t>
  </si>
  <si>
    <t>Wpływy z podatku od środków transportu</t>
  </si>
  <si>
    <t>0360</t>
  </si>
  <si>
    <t>Wpływy z podatku od spadków i darowizn</t>
  </si>
  <si>
    <t>0910</t>
  </si>
  <si>
    <t>Wpływy z odsetek od nieterminowych wpłat z tytułu podatków i opłat</t>
  </si>
  <si>
    <t>Wpływy z innych opłat stanowiacych dochody j.s.t. na podstawie ustaw</t>
  </si>
  <si>
    <t>0690</t>
  </si>
  <si>
    <t>Wpływy z różnych opłat</t>
  </si>
  <si>
    <t>Udziały gmin w podatkach stanowiących dochód budżetu państwa</t>
  </si>
  <si>
    <t>0010</t>
  </si>
  <si>
    <t>Wpływy z podatku dochodowego od osób fizycznych</t>
  </si>
  <si>
    <t xml:space="preserve">DOCHODY OD OSÓB PRAWNYCH, OD OSÓB FIZYCZNYCH I OD INNYCH JEDNOSTEK NIEPOSIADAJĄCYCH OSOBOWOŚCI PRAWNEJ ORAZ WYDATKI ZWIĄZANE Z ICH POBOREM </t>
  </si>
  <si>
    <t>Szkoły podstawowe - K1 - Projekt Erasmus pn.   "Nauczyciel Nowej Generacji" - SP Mysiadło</t>
  </si>
  <si>
    <t>Dotacje celowe w ramach programów finansowanych z udziałem środków europejskich oraz środków, o których mowa w art. 5 ust.1 pkt 3 oraz ust. 3 pkt 5 i 6, lub płatności w ramach budżetu środków europejskich, z wyłączeniem dochodów klasyfikowanych w paragrafie 205</t>
  </si>
  <si>
    <t>0660</t>
  </si>
  <si>
    <t>Wpływy z opłat za korzystanie z wychowania przedszkolnego</t>
  </si>
  <si>
    <t>Pozostała działalność - Program Wieloletni "SENIOR+" na lata 2015-2020</t>
  </si>
  <si>
    <t>0580</t>
  </si>
  <si>
    <t>Wpływy z tytułu grzywien i kar pieniężnych od osób prawnych i innych jednostek organizacyjnych</t>
  </si>
  <si>
    <t>Wynagrodzenia bezosobowe</t>
  </si>
  <si>
    <t>Wpływy z innych lokalnych opłat pobieranych przez j.s.t. na podstawie odrębnych ustaw</t>
  </si>
  <si>
    <t xml:space="preserve">Szkoły podstawowe - Projekt unijny pn. "Pociąg do wiedzy - zajęcia edukacyjne dla młodszych uczniów z Gminy Lesznowola" </t>
  </si>
  <si>
    <t>Lokalny transport drogowy</t>
  </si>
  <si>
    <t xml:space="preserve">Dotacje celowe przekazane gminie na zadania bieżące realizowane na podstawie porozumień  między j.s.t.                 </t>
  </si>
  <si>
    <t>Zakup energii</t>
  </si>
  <si>
    <t>Oświetlenie ulic, placów i dróg</t>
  </si>
  <si>
    <t>GOSPODARKA MIESZKANIOWA</t>
  </si>
  <si>
    <t>Gospodarka gruntami i nieruchomościami</t>
  </si>
  <si>
    <t>Kary, odszkodowania i grzywny wypłacane na rzecz osób prawnych i innych jednostek organizacyjnych</t>
  </si>
  <si>
    <t xml:space="preserve">Zakup energii </t>
  </si>
  <si>
    <t>Urzędy gmin</t>
  </si>
  <si>
    <t>Promocja jst</t>
  </si>
  <si>
    <t>Nagrody konkursowe</t>
  </si>
  <si>
    <t>0750</t>
  </si>
  <si>
    <t>Wpływy z najmu i dzierżawy składników majątkowych Skarbu Państwa, jednostek samorządu terytorialnego lub innych jednostek zaliczanych do sektora finansów publicznych oraz innych umów o podobnym charakterze</t>
  </si>
  <si>
    <t>KULTURA FIZYCZNA</t>
  </si>
  <si>
    <t>Zadania w zakresie kultury fiazycznej</t>
  </si>
  <si>
    <t>Zadania w zakresie kultury fizycznej</t>
  </si>
  <si>
    <t>Kultura i ochrona dziedzictwa narod.</t>
  </si>
  <si>
    <t>Dotacje celowe otrzymane z budżetu państwa na realizację własnych zadań bieżących gmin</t>
  </si>
  <si>
    <t xml:space="preserve">Zasiłki okresowe, celowe i pomoc w naturze oraz składki na ubezpieczenia emerytalne i rentowe </t>
  </si>
  <si>
    <t>Dodatki mieszkaniowe</t>
  </si>
  <si>
    <t>Zasiłki stałe</t>
  </si>
  <si>
    <t xml:space="preserve">Świadczenie wychowawcze </t>
  </si>
  <si>
    <t xml:space="preserve">Dotacje celowe otrzymane z budżetu państwa na zadania bieżące z zakresu administracji rządowej zlecone gminom, związane z  realizacją świadczenia wychowawczego stanowiącego pomoc w wychowywaniu dzieci </t>
  </si>
  <si>
    <t xml:space="preserve">Świadczenie rodzinne, świadczenia z funduszu alimentacyjnego oraz składki na ubezpieczenia emerytalne i rentowe z ubezpieczenia społecznego </t>
  </si>
  <si>
    <t>Karta Dużej Rodziny</t>
  </si>
  <si>
    <t>Składki na ubezpieczenie zdrowotne opłacane za osoby pobierające niektóre świadczenia z pomocy społecznej oraz za osoby uczestniczące w zajęciach w centrum integracji społecznej</t>
  </si>
  <si>
    <t>Składki na ubezpiedzenia zdrowotne - zad. zlec.</t>
  </si>
  <si>
    <t xml:space="preserve">Dotacje celowe przekazane z budżetu państwa na realizację zadan bieżących z zakresu administracji rządowej oraz innych zadań zleconych gminom </t>
  </si>
  <si>
    <t>Świadczenia społeczne</t>
  </si>
  <si>
    <t>Świadczenia społeczne - zad. zlec.</t>
  </si>
  <si>
    <t xml:space="preserve">Świadczenia społeczne </t>
  </si>
  <si>
    <t>Karta Dużej Rodziny - zad. zlec.</t>
  </si>
  <si>
    <t>RÓŻNE ROZLICZENIA</t>
  </si>
  <si>
    <t>Różne rozliczenia finansowe</t>
  </si>
  <si>
    <t>Wspieranie rodziny</t>
  </si>
  <si>
    <t xml:space="preserve">Dotacje celowe przekazane z budżetu państwa na realizację zadań bieżących z zakresu administracji rządowej oraz innych zadań zleconych gminom </t>
  </si>
  <si>
    <t>Dotacje celowe przekazane z budżetu państwa na realizację zadań bieżących z zakresu administracji rządowej oraz innych zadań zleconych gminom</t>
  </si>
  <si>
    <t>Wspieranie rodziny - zad. zlec.</t>
  </si>
  <si>
    <r>
      <t>-Dotacje na realizację zadań finansowanych ze środków  UE (§ 2009</t>
    </r>
    <r>
      <rPr>
        <sz val="11"/>
        <rFont val="Cambria"/>
        <family val="1"/>
      </rPr>
      <t xml:space="preserve">) </t>
    </r>
  </si>
  <si>
    <t xml:space="preserve">Składki na ubezpieczenia zdrowotne </t>
  </si>
  <si>
    <t>Świadczenia rodzinne, świadczenia z funduszu alimentacyjnego oraz składki na ubezpieczenia emerytalne i rentowe z ubezpieczenia społecznego - zad. zalec.</t>
  </si>
  <si>
    <t>Szkoły podstawowe - projekt unijny pn. "Szkoła bliżej nauki" szkoła w Mrokowie</t>
  </si>
  <si>
    <t>Podróże służbowe krajowe</t>
  </si>
  <si>
    <t>Dotacja podmiotowa z budżetu dla niepublicznej jednostki systemu oświaty</t>
  </si>
  <si>
    <t>Dotacja podmiotowa z budżetu dla publicznej jednostki systemu oświaty prowadzonej przez osobę prawną inną niż jednostka samorządu terytoroalnego lub przez osobę fizyczną</t>
  </si>
  <si>
    <t>Realizacja zadań wymagających stosowania specjalnej organizacji nauki i metod pracy dla dzieci i młodzieży w przedszkolach, oddziałach przedszkolnych w szkołach podstawowych i innych formach wychowania przedszkolnego</t>
  </si>
  <si>
    <t>Dochody  14.11.2018r.</t>
  </si>
  <si>
    <t>Zapewnienie uczniom prawa do bezpłatnego dostępu do podręczników, materiałów edukacyjnych lub materiałów ćwiczeniowych - zad. zlecone</t>
  </si>
  <si>
    <t xml:space="preserve">Dotacja celowa z budżetu na finansowanie lub dofinansowanie zadań zleconych do realizacji pozostałym jednostkom niezaliczanym do sektora finansów publicznych </t>
  </si>
  <si>
    <t xml:space="preserve">Zakup środków dydaktycznych i książek </t>
  </si>
  <si>
    <t>Do Uchwały Nr 12/III/2018</t>
  </si>
  <si>
    <t>z  dnia 18 grudnia 2018r.</t>
  </si>
  <si>
    <t>do Uchwały Nr 12/III/2018</t>
  </si>
  <si>
    <t>z dnia 18 grudnia 2018r.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</si>
</sst>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\ _z_ł"/>
    <numFmt numFmtId="172" formatCode="0.0"/>
    <numFmt numFmtId="173" formatCode="#,##0.000"/>
    <numFmt numFmtId="174" formatCode="#,##0.0000"/>
  </numFmts>
  <fonts count="65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Cambria"/>
      <family val="1"/>
    </font>
    <font>
      <sz val="11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8"/>
      <name val="Arial CE"/>
      <family val="0"/>
    </font>
    <font>
      <b/>
      <sz val="9"/>
      <name val="Cambria"/>
      <family val="1"/>
    </font>
    <font>
      <sz val="11"/>
      <name val="Calibri"/>
      <family val="2"/>
    </font>
    <font>
      <i/>
      <sz val="10"/>
      <name val="Arial CE"/>
      <family val="0"/>
    </font>
    <font>
      <b/>
      <sz val="10"/>
      <name val="Arial CE"/>
      <family val="0"/>
    </font>
    <font>
      <sz val="9"/>
      <name val="Arial CE"/>
      <family val="0"/>
    </font>
    <font>
      <sz val="7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9"/>
      <name val="Cambria"/>
      <family val="1"/>
    </font>
    <font>
      <b/>
      <u val="single"/>
      <sz val="10"/>
      <name val="Cambria"/>
      <family val="1"/>
    </font>
    <font>
      <b/>
      <sz val="12"/>
      <name val="Cambria"/>
      <family val="1"/>
    </font>
    <font>
      <b/>
      <sz val="11"/>
      <name val="Cambria"/>
      <family val="1"/>
    </font>
    <font>
      <b/>
      <sz val="7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i/>
      <sz val="10"/>
      <name val="Cambria"/>
      <family val="1"/>
    </font>
    <font>
      <i/>
      <sz val="8"/>
      <name val="Cambria"/>
      <family val="1"/>
    </font>
    <font>
      <b/>
      <sz val="10"/>
      <color indexed="9"/>
      <name val="Cambria"/>
      <family val="1"/>
    </font>
    <font>
      <sz val="7"/>
      <name val="Cambria"/>
      <family val="1"/>
    </font>
    <font>
      <sz val="5"/>
      <name val="Cambria"/>
      <family val="1"/>
    </font>
    <font>
      <sz val="6"/>
      <name val="Cambria"/>
      <family val="1"/>
    </font>
    <font>
      <i/>
      <sz val="10"/>
      <name val="Cambria"/>
      <family val="1"/>
    </font>
    <font>
      <b/>
      <u val="single"/>
      <sz val="12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5999900102615356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hair"/>
    </border>
    <border>
      <left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thin"/>
      <right/>
      <top style="thin"/>
      <bottom/>
    </border>
    <border>
      <left style="thin"/>
      <right style="hair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>
        <color indexed="63"/>
      </left>
      <right style="thin"/>
      <top style="hair"/>
      <bottom/>
    </border>
    <border>
      <left/>
      <right style="thin"/>
      <top style="hair"/>
      <bottom style="thin"/>
    </border>
    <border>
      <left/>
      <right/>
      <top style="hair"/>
      <bottom style="hair"/>
    </border>
    <border>
      <left>
        <color indexed="63"/>
      </left>
      <right>
        <color indexed="63"/>
      </right>
      <top style="hair"/>
      <bottom/>
    </border>
    <border>
      <left/>
      <right/>
      <top style="hair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hair"/>
      <right style="hair"/>
      <top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/>
      <top>
        <color indexed="63"/>
      </top>
      <bottom style="hair"/>
    </border>
    <border>
      <left/>
      <right style="thin"/>
      <top>
        <color indexed="63"/>
      </top>
      <bottom style="hair"/>
    </border>
    <border>
      <left/>
      <right style="thin"/>
      <top/>
      <bottom/>
    </border>
    <border>
      <left/>
      <right/>
      <top>
        <color indexed="63"/>
      </top>
      <bottom style="hair"/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hair"/>
    </border>
    <border>
      <left>
        <color indexed="63"/>
      </left>
      <right>
        <color indexed="63"/>
      </right>
      <top style="thin">
        <color indexed="8"/>
      </top>
      <bottom style="hair"/>
    </border>
    <border>
      <left>
        <color indexed="63"/>
      </left>
      <right style="thin"/>
      <top style="thin">
        <color indexed="8"/>
      </top>
      <bottom style="hair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77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1" fillId="33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4" fillId="33" borderId="10" xfId="0" applyFont="1" applyFill="1" applyBorder="1" applyAlignment="1">
      <alignment horizontal="right" vertical="top"/>
    </xf>
    <xf numFmtId="3" fontId="4" fillId="33" borderId="10" xfId="0" applyNumberFormat="1" applyFont="1" applyFill="1" applyBorder="1" applyAlignment="1">
      <alignment horizontal="right" vertical="center" wrapText="1"/>
    </xf>
    <xf numFmtId="3" fontId="4" fillId="33" borderId="0" xfId="0" applyNumberFormat="1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 wrapText="1"/>
    </xf>
    <xf numFmtId="3" fontId="4" fillId="33" borderId="0" xfId="0" applyNumberFormat="1" applyFont="1" applyFill="1" applyBorder="1" applyAlignment="1">
      <alignment horizontal="right" vertical="center"/>
    </xf>
    <xf numFmtId="3" fontId="7" fillId="34" borderId="11" xfId="0" applyNumberFormat="1" applyFont="1" applyFill="1" applyBorder="1" applyAlignment="1">
      <alignment horizontal="right" vertical="center"/>
    </xf>
    <xf numFmtId="0" fontId="2" fillId="0" borderId="0" xfId="0" applyFont="1" applyAlignment="1">
      <alignment/>
    </xf>
    <xf numFmtId="0" fontId="5" fillId="0" borderId="12" xfId="0" applyFont="1" applyBorder="1" applyAlignment="1" quotePrefix="1">
      <alignment horizontal="center" vertical="center"/>
    </xf>
    <xf numFmtId="0" fontId="4" fillId="0" borderId="13" xfId="0" applyFont="1" applyBorder="1" applyAlignment="1" quotePrefix="1">
      <alignment horizontal="center" vertical="center"/>
    </xf>
    <xf numFmtId="0" fontId="33" fillId="33" borderId="0" xfId="0" applyFont="1" applyFill="1" applyBorder="1" applyAlignment="1">
      <alignment horizontal="center"/>
    </xf>
    <xf numFmtId="3" fontId="34" fillId="33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33" fillId="35" borderId="14" xfId="0" applyFont="1" applyFill="1" applyBorder="1" applyAlignment="1">
      <alignment horizontal="center" vertical="center" wrapText="1"/>
    </xf>
    <xf numFmtId="0" fontId="33" fillId="36" borderId="14" xfId="0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" fontId="35" fillId="37" borderId="11" xfId="0" applyNumberFormat="1" applyFont="1" applyFill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4" fillId="33" borderId="0" xfId="0" applyFont="1" applyFill="1" applyBorder="1" applyAlignment="1">
      <alignment horizontal="right" vertical="top"/>
    </xf>
    <xf numFmtId="0" fontId="4" fillId="0" borderId="0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7" fillId="37" borderId="11" xfId="0" applyNumberFormat="1" applyFont="1" applyFill="1" applyBorder="1" applyAlignment="1">
      <alignment horizontal="right" vertical="center"/>
    </xf>
    <xf numFmtId="0" fontId="7" fillId="37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3" fontId="5" fillId="0" borderId="15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0" fontId="3" fillId="33" borderId="14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3" fontId="36" fillId="0" borderId="11" xfId="0" applyNumberFormat="1" applyFont="1" applyBorder="1" applyAlignment="1">
      <alignment horizontal="right" vertical="center"/>
    </xf>
    <xf numFmtId="3" fontId="36" fillId="0" borderId="13" xfId="0" applyNumberFormat="1" applyFont="1" applyBorder="1" applyAlignment="1">
      <alignment horizontal="right" vertical="center"/>
    </xf>
    <xf numFmtId="3" fontId="36" fillId="38" borderId="19" xfId="0" applyNumberFormat="1" applyFont="1" applyFill="1" applyBorder="1" applyAlignment="1">
      <alignment horizontal="right" vertical="center"/>
    </xf>
    <xf numFmtId="3" fontId="36" fillId="0" borderId="19" xfId="0" applyNumberFormat="1" applyFont="1" applyBorder="1" applyAlignment="1">
      <alignment horizontal="right" vertical="center"/>
    </xf>
    <xf numFmtId="3" fontId="36" fillId="33" borderId="19" xfId="0" applyNumberFormat="1" applyFont="1" applyFill="1" applyBorder="1" applyAlignment="1">
      <alignment horizontal="right" vertical="center" wrapText="1"/>
    </xf>
    <xf numFmtId="0" fontId="36" fillId="38" borderId="15" xfId="0" applyFont="1" applyFill="1" applyBorder="1" applyAlignment="1">
      <alignment horizontal="center" vertical="center" wrapText="1"/>
    </xf>
    <xf numFmtId="0" fontId="36" fillId="38" borderId="11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left" vertical="top"/>
    </xf>
    <xf numFmtId="0" fontId="5" fillId="38" borderId="21" xfId="0" applyFont="1" applyFill="1" applyBorder="1" applyAlignment="1">
      <alignment horizontal="left" vertical="center"/>
    </xf>
    <xf numFmtId="0" fontId="5" fillId="38" borderId="22" xfId="0" applyFont="1" applyFill="1" applyBorder="1" applyAlignment="1">
      <alignment horizontal="left" vertical="center"/>
    </xf>
    <xf numFmtId="0" fontId="5" fillId="38" borderId="23" xfId="0" applyFont="1" applyFill="1" applyBorder="1" applyAlignment="1">
      <alignment horizontal="left" vertical="center"/>
    </xf>
    <xf numFmtId="0" fontId="5" fillId="0" borderId="19" xfId="0" applyFont="1" applyBorder="1" applyAlignment="1" quotePrefix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39" borderId="25" xfId="0" applyFont="1" applyFill="1" applyBorder="1" applyAlignment="1">
      <alignment horizontal="center" vertical="top"/>
    </xf>
    <xf numFmtId="0" fontId="5" fillId="33" borderId="26" xfId="0" applyFont="1" applyFill="1" applyBorder="1" applyAlignment="1">
      <alignment horizontal="center" vertical="top"/>
    </xf>
    <xf numFmtId="0" fontId="5" fillId="39" borderId="26" xfId="0" applyFont="1" applyFill="1" applyBorder="1" applyAlignment="1">
      <alignment horizontal="center" vertical="top"/>
    </xf>
    <xf numFmtId="0" fontId="5" fillId="39" borderId="26" xfId="0" applyFont="1" applyFill="1" applyBorder="1" applyAlignment="1">
      <alignment horizontal="center" vertical="top" wrapText="1"/>
    </xf>
    <xf numFmtId="0" fontId="5" fillId="39" borderId="26" xfId="0" applyFont="1" applyFill="1" applyBorder="1" applyAlignment="1">
      <alignment horizontal="center" vertical="center" wrapText="1"/>
    </xf>
    <xf numFmtId="0" fontId="5" fillId="39" borderId="27" xfId="0" applyFont="1" applyFill="1" applyBorder="1" applyAlignment="1">
      <alignment horizontal="center" vertical="center" wrapText="1"/>
    </xf>
    <xf numFmtId="0" fontId="5" fillId="39" borderId="28" xfId="0" applyFont="1" applyFill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36" fillId="0" borderId="23" xfId="0" applyFont="1" applyBorder="1" applyAlignment="1">
      <alignment horizontal="right" vertical="center"/>
    </xf>
    <xf numFmtId="3" fontId="36" fillId="0" borderId="21" xfId="0" applyNumberFormat="1" applyFont="1" applyBorder="1" applyAlignment="1">
      <alignment horizontal="right" vertical="center"/>
    </xf>
    <xf numFmtId="0" fontId="36" fillId="0" borderId="21" xfId="0" applyFont="1" applyBorder="1" applyAlignment="1">
      <alignment horizontal="right" vertical="center"/>
    </xf>
    <xf numFmtId="3" fontId="36" fillId="0" borderId="12" xfId="0" applyNumberFormat="1" applyFont="1" applyBorder="1" applyAlignment="1">
      <alignment horizontal="right" vertical="center"/>
    </xf>
    <xf numFmtId="3" fontId="36" fillId="38" borderId="12" xfId="0" applyNumberFormat="1" applyFont="1" applyFill="1" applyBorder="1" applyAlignment="1">
      <alignment horizontal="right" vertical="center"/>
    </xf>
    <xf numFmtId="0" fontId="36" fillId="0" borderId="29" xfId="0" applyFont="1" applyBorder="1" applyAlignment="1">
      <alignment horizontal="right" vertical="center"/>
    </xf>
    <xf numFmtId="0" fontId="36" fillId="0" borderId="30" xfId="0" applyFont="1" applyBorder="1" applyAlignment="1">
      <alignment horizontal="right" vertical="center"/>
    </xf>
    <xf numFmtId="3" fontId="36" fillId="0" borderId="30" xfId="0" applyNumberFormat="1" applyFont="1" applyBorder="1" applyAlignment="1">
      <alignment horizontal="right" vertical="center"/>
    </xf>
    <xf numFmtId="3" fontId="36" fillId="0" borderId="29" xfId="0" applyNumberFormat="1" applyFont="1" applyBorder="1" applyAlignment="1">
      <alignment horizontal="right" vertical="center"/>
    </xf>
    <xf numFmtId="3" fontId="36" fillId="0" borderId="31" xfId="0" applyNumberFormat="1" applyFont="1" applyBorder="1" applyAlignment="1">
      <alignment horizontal="right" vertical="center"/>
    </xf>
    <xf numFmtId="3" fontId="36" fillId="38" borderId="12" xfId="0" applyNumberFormat="1" applyFont="1" applyFill="1" applyBorder="1" applyAlignment="1">
      <alignment horizontal="right" vertical="center" wrapText="1"/>
    </xf>
    <xf numFmtId="0" fontId="36" fillId="0" borderId="29" xfId="0" applyFont="1" applyBorder="1" applyAlignment="1">
      <alignment horizontal="left" vertical="center" wrapText="1"/>
    </xf>
    <xf numFmtId="0" fontId="36" fillId="0" borderId="30" xfId="0" applyFont="1" applyBorder="1" applyAlignment="1">
      <alignment horizontal="left" vertical="center" wrapText="1"/>
    </xf>
    <xf numFmtId="3" fontId="36" fillId="0" borderId="30" xfId="0" applyNumberFormat="1" applyFont="1" applyBorder="1" applyAlignment="1">
      <alignment horizontal="left" vertical="center" wrapText="1"/>
    </xf>
    <xf numFmtId="3" fontId="36" fillId="0" borderId="29" xfId="0" applyNumberFormat="1" applyFont="1" applyBorder="1" applyAlignment="1">
      <alignment horizontal="right" vertical="center" wrapText="1"/>
    </xf>
    <xf numFmtId="3" fontId="36" fillId="0" borderId="30" xfId="0" applyNumberFormat="1" applyFont="1" applyBorder="1" applyAlignment="1">
      <alignment horizontal="right" vertical="center" wrapText="1"/>
    </xf>
    <xf numFmtId="3" fontId="36" fillId="0" borderId="24" xfId="0" applyNumberFormat="1" applyFont="1" applyBorder="1" applyAlignment="1">
      <alignment horizontal="right" vertical="center"/>
    </xf>
    <xf numFmtId="3" fontId="36" fillId="0" borderId="32" xfId="0" applyNumberFormat="1" applyFont="1" applyBorder="1" applyAlignment="1">
      <alignment horizontal="right" vertical="center"/>
    </xf>
    <xf numFmtId="0" fontId="36" fillId="0" borderId="32" xfId="0" applyFont="1" applyBorder="1" applyAlignment="1">
      <alignment horizontal="right" vertical="center"/>
    </xf>
    <xf numFmtId="3" fontId="36" fillId="38" borderId="24" xfId="0" applyNumberFormat="1" applyFont="1" applyFill="1" applyBorder="1" applyAlignment="1">
      <alignment horizontal="right" vertical="center"/>
    </xf>
    <xf numFmtId="0" fontId="5" fillId="0" borderId="11" xfId="0" applyFont="1" applyBorder="1" applyAlignment="1">
      <alignment horizontal="center" vertical="center" wrapText="1"/>
    </xf>
    <xf numFmtId="3" fontId="36" fillId="0" borderId="12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0" fontId="4" fillId="0" borderId="33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5" fillId="40" borderId="0" xfId="0" applyFont="1" applyFill="1" applyBorder="1" applyAlignment="1">
      <alignment horizontal="left" vertical="top" wrapText="1"/>
    </xf>
    <xf numFmtId="3" fontId="2" fillId="0" borderId="11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" fontId="36" fillId="38" borderId="1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37" borderId="11" xfId="0" applyFont="1" applyFill="1" applyBorder="1" applyAlignment="1">
      <alignment horizontal="center" vertical="center"/>
    </xf>
    <xf numFmtId="3" fontId="37" fillId="37" borderId="11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3" fontId="3" fillId="33" borderId="11" xfId="0" applyNumberFormat="1" applyFont="1" applyFill="1" applyBorder="1" applyAlignment="1">
      <alignment horizontal="center" vertical="center"/>
    </xf>
    <xf numFmtId="3" fontId="3" fillId="33" borderId="19" xfId="0" applyNumberFormat="1" applyFont="1" applyFill="1" applyBorder="1" applyAlignment="1">
      <alignment horizontal="center" vertical="center"/>
    </xf>
    <xf numFmtId="3" fontId="3" fillId="33" borderId="12" xfId="0" applyNumberFormat="1" applyFont="1" applyFill="1" applyBorder="1" applyAlignment="1">
      <alignment horizontal="center" vertical="center"/>
    </xf>
    <xf numFmtId="3" fontId="3" fillId="33" borderId="24" xfId="0" applyNumberFormat="1" applyFont="1" applyFill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4" fillId="36" borderId="11" xfId="0" applyNumberFormat="1" applyFont="1" applyFill="1" applyBorder="1" applyAlignment="1">
      <alignment horizontal="center" vertical="center"/>
    </xf>
    <xf numFmtId="3" fontId="35" fillId="41" borderId="11" xfId="0" applyNumberFormat="1" applyFont="1" applyFill="1" applyBorder="1" applyAlignment="1">
      <alignment horizontal="right" vertical="center"/>
    </xf>
    <xf numFmtId="3" fontId="35" fillId="41" borderId="34" xfId="0" applyNumberFormat="1" applyFont="1" applyFill="1" applyBorder="1" applyAlignment="1">
      <alignment horizontal="right" vertical="center"/>
    </xf>
    <xf numFmtId="3" fontId="35" fillId="41" borderId="11" xfId="0" applyNumberFormat="1" applyFont="1" applyFill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3" fontId="3" fillId="33" borderId="35" xfId="0" applyNumberFormat="1" applyFont="1" applyFill="1" applyBorder="1" applyAlignment="1">
      <alignment horizontal="center" vertical="center"/>
    </xf>
    <xf numFmtId="3" fontId="36" fillId="0" borderId="19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3" fontId="5" fillId="33" borderId="12" xfId="0" applyNumberFormat="1" applyFont="1" applyFill="1" applyBorder="1" applyAlignment="1">
      <alignment horizontal="right" vertical="center" wrapText="1"/>
    </xf>
    <xf numFmtId="3" fontId="5" fillId="39" borderId="12" xfId="0" applyNumberFormat="1" applyFont="1" applyFill="1" applyBorder="1" applyAlignment="1">
      <alignment horizontal="right" vertical="center" wrapText="1"/>
    </xf>
    <xf numFmtId="3" fontId="5" fillId="39" borderId="36" xfId="0" applyNumberFormat="1" applyFont="1" applyFill="1" applyBorder="1" applyAlignment="1">
      <alignment horizontal="right" vertical="center" wrapText="1"/>
    </xf>
    <xf numFmtId="3" fontId="5" fillId="33" borderId="36" xfId="0" applyNumberFormat="1" applyFont="1" applyFill="1" applyBorder="1" applyAlignment="1">
      <alignment horizontal="right" vertical="center" wrapText="1"/>
    </xf>
    <xf numFmtId="3" fontId="5" fillId="39" borderId="24" xfId="0" applyNumberFormat="1" applyFont="1" applyFill="1" applyBorder="1" applyAlignment="1">
      <alignment horizontal="right" vertical="center" wrapText="1"/>
    </xf>
    <xf numFmtId="3" fontId="36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vertical="center"/>
    </xf>
    <xf numFmtId="0" fontId="5" fillId="0" borderId="36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36" fillId="0" borderId="11" xfId="0" applyFont="1" applyBorder="1" applyAlignment="1">
      <alignment horizontal="center" vertical="center"/>
    </xf>
    <xf numFmtId="3" fontId="36" fillId="0" borderId="11" xfId="0" applyNumberFormat="1" applyFont="1" applyBorder="1" applyAlignment="1">
      <alignment vertical="center"/>
    </xf>
    <xf numFmtId="0" fontId="36" fillId="38" borderId="25" xfId="0" applyFont="1" applyFill="1" applyBorder="1" applyAlignment="1">
      <alignment horizontal="center" vertical="center" wrapText="1"/>
    </xf>
    <xf numFmtId="0" fontId="36" fillId="38" borderId="37" xfId="0" applyFont="1" applyFill="1" applyBorder="1" applyAlignment="1">
      <alignment horizontal="center" vertical="center" wrapText="1"/>
    </xf>
    <xf numFmtId="0" fontId="36" fillId="38" borderId="38" xfId="0" applyFont="1" applyFill="1" applyBorder="1" applyAlignment="1">
      <alignment horizontal="center" vertical="center" wrapText="1"/>
    </xf>
    <xf numFmtId="0" fontId="36" fillId="38" borderId="14" xfId="0" applyFont="1" applyFill="1" applyBorder="1" applyAlignment="1">
      <alignment horizontal="center" vertical="center"/>
    </xf>
    <xf numFmtId="0" fontId="36" fillId="38" borderId="16" xfId="0" applyFont="1" applyFill="1" applyBorder="1" applyAlignment="1">
      <alignment horizontal="center" vertical="center"/>
    </xf>
    <xf numFmtId="0" fontId="36" fillId="38" borderId="17" xfId="0" applyFont="1" applyFill="1" applyBorder="1" applyAlignment="1">
      <alignment horizontal="center" vertical="center"/>
    </xf>
    <xf numFmtId="3" fontId="10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/>
    </xf>
    <xf numFmtId="3" fontId="36" fillId="40" borderId="0" xfId="0" applyNumberFormat="1" applyFont="1" applyFill="1" applyBorder="1" applyAlignment="1">
      <alignment vertical="center"/>
    </xf>
    <xf numFmtId="3" fontId="35" fillId="40" borderId="0" xfId="0" applyNumberFormat="1" applyFont="1" applyFill="1" applyBorder="1" applyAlignment="1">
      <alignment horizontal="right" vertical="center"/>
    </xf>
    <xf numFmtId="0" fontId="2" fillId="40" borderId="0" xfId="0" applyFont="1" applyFill="1" applyBorder="1" applyAlignment="1">
      <alignment/>
    </xf>
    <xf numFmtId="0" fontId="0" fillId="40" borderId="0" xfId="0" applyFill="1" applyBorder="1" applyAlignment="1">
      <alignment/>
    </xf>
    <xf numFmtId="3" fontId="36" fillId="40" borderId="0" xfId="0" applyNumberFormat="1" applyFont="1" applyFill="1" applyBorder="1" applyAlignment="1">
      <alignment/>
    </xf>
    <xf numFmtId="3" fontId="35" fillId="40" borderId="0" xfId="0" applyNumberFormat="1" applyFont="1" applyFill="1" applyBorder="1" applyAlignment="1">
      <alignment vertical="center"/>
    </xf>
    <xf numFmtId="3" fontId="36" fillId="0" borderId="39" xfId="0" applyNumberFormat="1" applyFont="1" applyBorder="1" applyAlignment="1">
      <alignment horizontal="right" vertical="center"/>
    </xf>
    <xf numFmtId="3" fontId="36" fillId="0" borderId="22" xfId="0" applyNumberFormat="1" applyFont="1" applyBorder="1" applyAlignment="1">
      <alignment horizontal="right" vertical="center"/>
    </xf>
    <xf numFmtId="0" fontId="36" fillId="0" borderId="12" xfId="0" applyFont="1" applyBorder="1" applyAlignment="1">
      <alignment horizontal="right" vertical="center"/>
    </xf>
    <xf numFmtId="3" fontId="36" fillId="0" borderId="4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3" fontId="36" fillId="40" borderId="19" xfId="0" applyNumberFormat="1" applyFont="1" applyFill="1" applyBorder="1" applyAlignment="1">
      <alignment horizontal="right" vertical="center" wrapText="1"/>
    </xf>
    <xf numFmtId="0" fontId="5" fillId="0" borderId="12" xfId="0" applyFont="1" applyBorder="1" applyAlignment="1">
      <alignment horizontal="center" vertical="center"/>
    </xf>
    <xf numFmtId="3" fontId="36" fillId="0" borderId="36" xfId="0" applyNumberFormat="1" applyFont="1" applyBorder="1" applyAlignment="1">
      <alignment horizontal="right" vertical="center"/>
    </xf>
    <xf numFmtId="3" fontId="36" fillId="38" borderId="36" xfId="0" applyNumberFormat="1" applyFont="1" applyFill="1" applyBorder="1" applyAlignment="1">
      <alignment horizontal="right" vertical="center"/>
    </xf>
    <xf numFmtId="0" fontId="36" fillId="0" borderId="41" xfId="0" applyFont="1" applyBorder="1" applyAlignment="1">
      <alignment horizontal="right" vertical="center"/>
    </xf>
    <xf numFmtId="3" fontId="36" fillId="0" borderId="42" xfId="0" applyNumberFormat="1" applyFont="1" applyBorder="1" applyAlignment="1">
      <alignment horizontal="right" vertical="center"/>
    </xf>
    <xf numFmtId="0" fontId="36" fillId="0" borderId="42" xfId="0" applyFont="1" applyBorder="1" applyAlignment="1">
      <alignment horizontal="right" vertical="center"/>
    </xf>
    <xf numFmtId="3" fontId="36" fillId="0" borderId="43" xfId="0" applyNumberFormat="1" applyFont="1" applyBorder="1" applyAlignment="1">
      <alignment horizontal="right" vertical="center"/>
    </xf>
    <xf numFmtId="3" fontId="33" fillId="35" borderId="11" xfId="0" applyNumberFormat="1" applyFont="1" applyFill="1" applyBorder="1" applyAlignment="1" quotePrefix="1">
      <alignment horizontal="center" vertical="center"/>
    </xf>
    <xf numFmtId="3" fontId="4" fillId="42" borderId="11" xfId="0" applyNumberFormat="1" applyFont="1" applyFill="1" applyBorder="1" applyAlignment="1">
      <alignment horizontal="right" vertical="center"/>
    </xf>
    <xf numFmtId="0" fontId="7" fillId="42" borderId="11" xfId="0" applyFont="1" applyFill="1" applyBorder="1" applyAlignment="1" quotePrefix="1">
      <alignment horizontal="center" vertical="center"/>
    </xf>
    <xf numFmtId="0" fontId="7" fillId="42" borderId="11" xfId="0" applyFont="1" applyFill="1" applyBorder="1" applyAlignment="1">
      <alignment horizontal="center" vertical="center"/>
    </xf>
    <xf numFmtId="3" fontId="4" fillId="43" borderId="19" xfId="0" applyNumberFormat="1" applyFont="1" applyFill="1" applyBorder="1" applyAlignment="1">
      <alignment horizontal="right" vertical="center"/>
    </xf>
    <xf numFmtId="0" fontId="7" fillId="43" borderId="19" xfId="0" applyFont="1" applyFill="1" applyBorder="1" applyAlignment="1">
      <alignment horizontal="center" vertical="center"/>
    </xf>
    <xf numFmtId="0" fontId="7" fillId="43" borderId="19" xfId="0" applyFont="1" applyFill="1" applyBorder="1" applyAlignment="1" quotePrefix="1">
      <alignment horizontal="center" vertical="center"/>
    </xf>
    <xf numFmtId="0" fontId="36" fillId="0" borderId="11" xfId="0" applyFont="1" applyBorder="1" applyAlignment="1">
      <alignment horizontal="center" vertical="center" wrapText="1"/>
    </xf>
    <xf numFmtId="0" fontId="4" fillId="16" borderId="11" xfId="0" applyFont="1" applyFill="1" applyBorder="1" applyAlignment="1" quotePrefix="1">
      <alignment horizontal="center" vertical="center"/>
    </xf>
    <xf numFmtId="0" fontId="4" fillId="16" borderId="11" xfId="0" applyFont="1" applyFill="1" applyBorder="1" applyAlignment="1">
      <alignment horizontal="center" vertical="center"/>
    </xf>
    <xf numFmtId="0" fontId="2" fillId="16" borderId="11" xfId="0" applyFont="1" applyFill="1" applyBorder="1" applyAlignment="1" quotePrefix="1">
      <alignment horizontal="center" vertical="center"/>
    </xf>
    <xf numFmtId="3" fontId="4" fillId="16" borderId="11" xfId="0" applyNumberFormat="1" applyFont="1" applyFill="1" applyBorder="1" applyAlignment="1">
      <alignment horizontal="right" vertical="center" wrapText="1"/>
    </xf>
    <xf numFmtId="0" fontId="36" fillId="44" borderId="11" xfId="0" applyFont="1" applyFill="1" applyBorder="1" applyAlignment="1">
      <alignment horizontal="center" vertical="center"/>
    </xf>
    <xf numFmtId="0" fontId="7" fillId="44" borderId="11" xfId="0" applyFont="1" applyFill="1" applyBorder="1" applyAlignment="1" quotePrefix="1">
      <alignment horizontal="center" vertical="center"/>
    </xf>
    <xf numFmtId="0" fontId="5" fillId="10" borderId="11" xfId="0" applyFont="1" applyFill="1" applyBorder="1" applyAlignment="1" quotePrefix="1">
      <alignment horizontal="center" vertical="center"/>
    </xf>
    <xf numFmtId="0" fontId="36" fillId="40" borderId="13" xfId="0" applyFont="1" applyFill="1" applyBorder="1" applyAlignment="1">
      <alignment horizontal="center" vertical="center"/>
    </xf>
    <xf numFmtId="0" fontId="7" fillId="40" borderId="13" xfId="0" applyFont="1" applyFill="1" applyBorder="1" applyAlignment="1">
      <alignment horizontal="center" vertical="center"/>
    </xf>
    <xf numFmtId="3" fontId="36" fillId="40" borderId="13" xfId="0" applyNumberFormat="1" applyFont="1" applyFill="1" applyBorder="1" applyAlignment="1">
      <alignment horizontal="right" vertical="center" wrapText="1"/>
    </xf>
    <xf numFmtId="3" fontId="2" fillId="45" borderId="12" xfId="0" applyNumberFormat="1" applyFont="1" applyFill="1" applyBorder="1" applyAlignment="1">
      <alignment horizontal="right" vertical="center" wrapText="1"/>
    </xf>
    <xf numFmtId="3" fontId="2" fillId="0" borderId="12" xfId="0" applyNumberFormat="1" applyFont="1" applyBorder="1" applyAlignment="1">
      <alignment horizontal="right" vertical="center"/>
    </xf>
    <xf numFmtId="0" fontId="0" fillId="40" borderId="0" xfId="0" applyFill="1" applyBorder="1" applyAlignment="1">
      <alignment horizontal="center" vertical="center"/>
    </xf>
    <xf numFmtId="0" fontId="0" fillId="40" borderId="0" xfId="0" applyFill="1" applyBorder="1" applyAlignment="1">
      <alignment/>
    </xf>
    <xf numFmtId="3" fontId="0" fillId="0" borderId="0" xfId="0" applyNumberFormat="1" applyBorder="1" applyAlignment="1">
      <alignment/>
    </xf>
    <xf numFmtId="0" fontId="2" fillId="40" borderId="0" xfId="0" applyFont="1" applyFill="1" applyBorder="1" applyAlignment="1">
      <alignment horizontal="center" vertical="center"/>
    </xf>
    <xf numFmtId="3" fontId="38" fillId="40" borderId="0" xfId="0" applyNumberFormat="1" applyFont="1" applyFill="1" applyBorder="1" applyAlignment="1">
      <alignment vertical="center" wrapText="1"/>
    </xf>
    <xf numFmtId="3" fontId="39" fillId="40" borderId="0" xfId="0" applyNumberFormat="1" applyFont="1" applyFill="1" applyBorder="1" applyAlignment="1" quotePrefix="1">
      <alignment horizontal="right" vertical="center" wrapText="1"/>
    </xf>
    <xf numFmtId="0" fontId="9" fillId="40" borderId="0" xfId="0" applyFont="1" applyFill="1" applyBorder="1" applyAlignment="1">
      <alignment horizontal="right"/>
    </xf>
    <xf numFmtId="0" fontId="5" fillId="0" borderId="44" xfId="0" applyFont="1" applyBorder="1" applyAlignment="1" quotePrefix="1">
      <alignment horizontal="center" vertical="center"/>
    </xf>
    <xf numFmtId="0" fontId="5" fillId="0" borderId="45" xfId="0" applyFont="1" applyBorder="1" applyAlignment="1" quotePrefix="1">
      <alignment horizontal="center" vertical="center"/>
    </xf>
    <xf numFmtId="3" fontId="36" fillId="40" borderId="13" xfId="0" applyNumberFormat="1" applyFont="1" applyFill="1" applyBorder="1" applyAlignment="1">
      <alignment horizontal="right" vertical="center"/>
    </xf>
    <xf numFmtId="3" fontId="36" fillId="40" borderId="19" xfId="0" applyNumberFormat="1" applyFont="1" applyFill="1" applyBorder="1" applyAlignment="1">
      <alignment horizontal="right" vertical="center"/>
    </xf>
    <xf numFmtId="3" fontId="36" fillId="40" borderId="11" xfId="0" applyNumberFormat="1" applyFont="1" applyFill="1" applyBorder="1" applyAlignment="1">
      <alignment horizontal="right" vertical="center"/>
    </xf>
    <xf numFmtId="0" fontId="36" fillId="40" borderId="19" xfId="0" applyFont="1" applyFill="1" applyBorder="1" applyAlignment="1">
      <alignment horizontal="right" vertical="center" wrapText="1"/>
    </xf>
    <xf numFmtId="3" fontId="4" fillId="43" borderId="19" xfId="0" applyNumberFormat="1" applyFont="1" applyFill="1" applyBorder="1" applyAlignment="1">
      <alignment horizontal="right" vertical="center"/>
    </xf>
    <xf numFmtId="0" fontId="7" fillId="43" borderId="19" xfId="0" applyFont="1" applyFill="1" applyBorder="1" applyAlignment="1">
      <alignment horizontal="center" vertical="center"/>
    </xf>
    <xf numFmtId="0" fontId="7" fillId="43" borderId="19" xfId="0" applyFont="1" applyFill="1" applyBorder="1" applyAlignment="1" quotePrefix="1">
      <alignment horizontal="center" vertical="center"/>
    </xf>
    <xf numFmtId="0" fontId="5" fillId="0" borderId="45" xfId="0" applyFont="1" applyBorder="1" applyAlignment="1" quotePrefix="1">
      <alignment horizontal="center" vertical="center"/>
    </xf>
    <xf numFmtId="0" fontId="5" fillId="0" borderId="44" xfId="0" applyFont="1" applyBorder="1" applyAlignment="1" quotePrefix="1">
      <alignment horizontal="center" vertical="center"/>
    </xf>
    <xf numFmtId="0" fontId="0" fillId="40" borderId="0" xfId="0" applyFill="1" applyBorder="1" applyAlignment="1">
      <alignment horizontal="center" vertical="center"/>
    </xf>
    <xf numFmtId="0" fontId="0" fillId="40" borderId="0" xfId="0" applyFill="1" applyBorder="1" applyAlignment="1">
      <alignment/>
    </xf>
    <xf numFmtId="3" fontId="36" fillId="33" borderId="13" xfId="0" applyNumberFormat="1" applyFont="1" applyFill="1" applyBorder="1" applyAlignment="1">
      <alignment horizontal="right" vertical="center" wrapText="1"/>
    </xf>
    <xf numFmtId="3" fontId="0" fillId="40" borderId="0" xfId="0" applyNumberFormat="1" applyFill="1" applyBorder="1" applyAlignment="1">
      <alignment horizontal="center" vertical="center"/>
    </xf>
    <xf numFmtId="3" fontId="0" fillId="40" borderId="0" xfId="0" applyNumberFormat="1" applyFill="1" applyBorder="1" applyAlignment="1">
      <alignment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6" fillId="0" borderId="11" xfId="0" applyFont="1" applyBorder="1" applyAlignment="1">
      <alignment vertical="center"/>
    </xf>
    <xf numFmtId="0" fontId="36" fillId="0" borderId="14" xfId="0" applyFont="1" applyBorder="1" applyAlignment="1">
      <alignment vertical="center"/>
    </xf>
    <xf numFmtId="0" fontId="36" fillId="0" borderId="17" xfId="0" applyFont="1" applyBorder="1" applyAlignment="1">
      <alignment vertical="center"/>
    </xf>
    <xf numFmtId="3" fontId="37" fillId="40" borderId="0" xfId="0" applyNumberFormat="1" applyFont="1" applyFill="1" applyBorder="1" applyAlignment="1">
      <alignment vertical="center"/>
    </xf>
    <xf numFmtId="0" fontId="0" fillId="40" borderId="0" xfId="0" applyFill="1" applyAlignment="1">
      <alignment/>
    </xf>
    <xf numFmtId="3" fontId="4" fillId="40" borderId="45" xfId="0" applyNumberFormat="1" applyFont="1" applyFill="1" applyBorder="1" applyAlignment="1">
      <alignment horizontal="right" vertical="center" wrapText="1"/>
    </xf>
    <xf numFmtId="3" fontId="2" fillId="40" borderId="0" xfId="0" applyNumberFormat="1" applyFont="1" applyFill="1" applyBorder="1" applyAlignment="1">
      <alignment horizontal="center" vertical="center"/>
    </xf>
    <xf numFmtId="3" fontId="2" fillId="40" borderId="0" xfId="0" applyNumberFormat="1" applyFont="1" applyFill="1" applyAlignment="1">
      <alignment horizontal="center" vertical="center"/>
    </xf>
    <xf numFmtId="0" fontId="2" fillId="40" borderId="0" xfId="0" applyFont="1" applyFill="1" applyAlignment="1">
      <alignment horizontal="center" vertical="center"/>
    </xf>
    <xf numFmtId="3" fontId="40" fillId="40" borderId="45" xfId="0" applyNumberFormat="1" applyFont="1" applyFill="1" applyBorder="1" applyAlignment="1">
      <alignment horizontal="right" vertical="center" wrapText="1"/>
    </xf>
    <xf numFmtId="3" fontId="4" fillId="40" borderId="45" xfId="0" applyNumberFormat="1" applyFont="1" applyFill="1" applyBorder="1" applyAlignment="1">
      <alignment horizontal="center" vertical="center" wrapText="1"/>
    </xf>
    <xf numFmtId="0" fontId="2" fillId="40" borderId="0" xfId="0" applyFont="1" applyFill="1" applyAlignment="1">
      <alignment/>
    </xf>
    <xf numFmtId="3" fontId="4" fillId="40" borderId="0" xfId="0" applyNumberFormat="1" applyFont="1" applyFill="1" applyBorder="1" applyAlignment="1">
      <alignment horizontal="right" vertical="center" wrapText="1"/>
    </xf>
    <xf numFmtId="0" fontId="2" fillId="40" borderId="45" xfId="0" applyFont="1" applyFill="1" applyBorder="1" applyAlignment="1">
      <alignment horizontal="right" vertical="center" wrapText="1"/>
    </xf>
    <xf numFmtId="0" fontId="31" fillId="40" borderId="45" xfId="0" applyFont="1" applyFill="1" applyBorder="1" applyAlignment="1">
      <alignment horizontal="right" vertical="center" wrapText="1"/>
    </xf>
    <xf numFmtId="0" fontId="40" fillId="40" borderId="45" xfId="0" applyFont="1" applyFill="1" applyBorder="1" applyAlignment="1">
      <alignment horizontal="right" vertical="center" wrapText="1"/>
    </xf>
    <xf numFmtId="0" fontId="31" fillId="40" borderId="0" xfId="0" applyFont="1" applyFill="1" applyBorder="1" applyAlignment="1">
      <alignment/>
    </xf>
    <xf numFmtId="3" fontId="2" fillId="40" borderId="0" xfId="0" applyNumberFormat="1" applyFont="1" applyFill="1" applyAlignment="1">
      <alignment/>
    </xf>
    <xf numFmtId="0" fontId="5" fillId="0" borderId="24" xfId="0" applyFont="1" applyBorder="1" applyAlignment="1">
      <alignment horizontal="center" vertical="center"/>
    </xf>
    <xf numFmtId="0" fontId="7" fillId="42" borderId="13" xfId="0" applyFont="1" applyFill="1" applyBorder="1" applyAlignment="1" quotePrefix="1">
      <alignment horizontal="center" vertical="center"/>
    </xf>
    <xf numFmtId="0" fontId="7" fillId="42" borderId="13" xfId="0" applyFont="1" applyFill="1" applyBorder="1" applyAlignment="1">
      <alignment horizontal="center" vertical="center"/>
    </xf>
    <xf numFmtId="3" fontId="4" fillId="42" borderId="13" xfId="0" applyNumberFormat="1" applyFont="1" applyFill="1" applyBorder="1" applyAlignment="1">
      <alignment horizontal="right" vertical="center"/>
    </xf>
    <xf numFmtId="3" fontId="2" fillId="0" borderId="0" xfId="0" applyNumberFormat="1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3" fontId="37" fillId="41" borderId="11" xfId="0" applyNumberFormat="1" applyFont="1" applyFill="1" applyBorder="1" applyAlignment="1">
      <alignment vertical="center"/>
    </xf>
    <xf numFmtId="3" fontId="4" fillId="42" borderId="11" xfId="0" applyNumberFormat="1" applyFont="1" applyFill="1" applyBorder="1" applyAlignment="1">
      <alignment horizontal="right" vertical="center"/>
    </xf>
    <xf numFmtId="3" fontId="4" fillId="43" borderId="19" xfId="0" applyNumberFormat="1" applyFont="1" applyFill="1" applyBorder="1" applyAlignment="1">
      <alignment horizontal="right" vertical="center"/>
    </xf>
    <xf numFmtId="0" fontId="7" fillId="43" borderId="19" xfId="0" applyFont="1" applyFill="1" applyBorder="1" applyAlignment="1">
      <alignment horizontal="center" vertical="center"/>
    </xf>
    <xf numFmtId="0" fontId="7" fillId="43" borderId="19" xfId="0" applyFont="1" applyFill="1" applyBorder="1" applyAlignment="1" quotePrefix="1">
      <alignment horizontal="center" vertical="center"/>
    </xf>
    <xf numFmtId="3" fontId="2" fillId="45" borderId="12" xfId="0" applyNumberFormat="1" applyFont="1" applyFill="1" applyBorder="1" applyAlignment="1">
      <alignment horizontal="right" vertical="center" wrapText="1"/>
    </xf>
    <xf numFmtId="3" fontId="2" fillId="0" borderId="12" xfId="0" applyNumberFormat="1" applyFont="1" applyBorder="1" applyAlignment="1">
      <alignment horizontal="right" vertical="center"/>
    </xf>
    <xf numFmtId="0" fontId="0" fillId="40" borderId="0" xfId="0" applyFill="1" applyBorder="1" applyAlignment="1">
      <alignment horizontal="center" vertical="center"/>
    </xf>
    <xf numFmtId="0" fontId="0" fillId="40" borderId="0" xfId="0" applyFill="1" applyBorder="1" applyAlignment="1">
      <alignment/>
    </xf>
    <xf numFmtId="0" fontId="5" fillId="0" borderId="44" xfId="0" applyFont="1" applyBorder="1" applyAlignment="1" quotePrefix="1">
      <alignment horizontal="center" vertical="center"/>
    </xf>
    <xf numFmtId="0" fontId="5" fillId="40" borderId="35" xfId="0" applyFont="1" applyFill="1" applyBorder="1" applyAlignment="1">
      <alignment horizontal="center" vertical="center"/>
    </xf>
    <xf numFmtId="0" fontId="5" fillId="0" borderId="44" xfId="0" applyFont="1" applyBorder="1" applyAlignment="1" quotePrefix="1">
      <alignment horizontal="center" vertical="center"/>
    </xf>
    <xf numFmtId="0" fontId="5" fillId="0" borderId="45" xfId="0" applyFont="1" applyBorder="1" applyAlignment="1" quotePrefix="1">
      <alignment horizontal="center" vertical="center"/>
    </xf>
    <xf numFmtId="0" fontId="7" fillId="40" borderId="36" xfId="0" applyFont="1" applyFill="1" applyBorder="1" applyAlignment="1">
      <alignment horizontal="center" vertical="center"/>
    </xf>
    <xf numFmtId="0" fontId="7" fillId="40" borderId="36" xfId="0" applyFont="1" applyFill="1" applyBorder="1" applyAlignment="1" quotePrefix="1">
      <alignment horizontal="center" vertical="center"/>
    </xf>
    <xf numFmtId="0" fontId="5" fillId="40" borderId="12" xfId="0" applyFont="1" applyFill="1" applyBorder="1" applyAlignment="1">
      <alignment horizontal="center" vertical="center"/>
    </xf>
    <xf numFmtId="3" fontId="4" fillId="40" borderId="12" xfId="0" applyNumberFormat="1" applyFont="1" applyFill="1" applyBorder="1" applyAlignment="1">
      <alignment horizontal="right" vertical="center"/>
    </xf>
    <xf numFmtId="3" fontId="2" fillId="40" borderId="12" xfId="0" applyNumberFormat="1" applyFont="1" applyFill="1" applyBorder="1" applyAlignment="1">
      <alignment horizontal="right" vertical="center"/>
    </xf>
    <xf numFmtId="0" fontId="5" fillId="0" borderId="44" xfId="0" applyFont="1" applyBorder="1" applyAlignment="1" quotePrefix="1">
      <alignment horizontal="center" vertical="center"/>
    </xf>
    <xf numFmtId="0" fontId="5" fillId="0" borderId="45" xfId="0" applyFont="1" applyBorder="1" applyAlignment="1" quotePrefix="1">
      <alignment horizontal="center" vertical="center"/>
    </xf>
    <xf numFmtId="0" fontId="5" fillId="0" borderId="44" xfId="0" applyFont="1" applyBorder="1" applyAlignment="1" quotePrefix="1">
      <alignment horizontal="center" vertical="center"/>
    </xf>
    <xf numFmtId="3" fontId="2" fillId="45" borderId="20" xfId="0" applyNumberFormat="1" applyFont="1" applyFill="1" applyBorder="1" applyAlignment="1">
      <alignment horizontal="right" vertical="center" wrapText="1"/>
    </xf>
    <xf numFmtId="0" fontId="2" fillId="40" borderId="0" xfId="0" applyFont="1" applyFill="1" applyBorder="1" applyAlignment="1">
      <alignment horizontal="center" vertical="center"/>
    </xf>
    <xf numFmtId="0" fontId="0" fillId="0" borderId="37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3" fontId="4" fillId="42" borderId="11" xfId="0" applyNumberFormat="1" applyFont="1" applyFill="1" applyBorder="1" applyAlignment="1">
      <alignment horizontal="right" vertical="center"/>
    </xf>
    <xf numFmtId="3" fontId="4" fillId="43" borderId="19" xfId="0" applyNumberFormat="1" applyFont="1" applyFill="1" applyBorder="1" applyAlignment="1">
      <alignment horizontal="right" vertical="center"/>
    </xf>
    <xf numFmtId="0" fontId="7" fillId="43" borderId="19" xfId="0" applyFont="1" applyFill="1" applyBorder="1" applyAlignment="1">
      <alignment horizontal="center" vertical="center"/>
    </xf>
    <xf numFmtId="0" fontId="7" fillId="43" borderId="19" xfId="0" applyFont="1" applyFill="1" applyBorder="1" applyAlignment="1" quotePrefix="1">
      <alignment horizontal="center" vertical="center"/>
    </xf>
    <xf numFmtId="0" fontId="5" fillId="0" borderId="44" xfId="0" applyFont="1" applyBorder="1" applyAlignment="1" quotePrefix="1">
      <alignment horizontal="center" vertical="center"/>
    </xf>
    <xf numFmtId="3" fontId="2" fillId="45" borderId="36" xfId="0" applyNumberFormat="1" applyFont="1" applyFill="1" applyBorder="1" applyAlignment="1">
      <alignment horizontal="right" vertical="center" wrapText="1"/>
    </xf>
    <xf numFmtId="3" fontId="2" fillId="0" borderId="36" xfId="0" applyNumberFormat="1" applyFont="1" applyBorder="1" applyAlignment="1">
      <alignment horizontal="right" vertical="center"/>
    </xf>
    <xf numFmtId="3" fontId="2" fillId="45" borderId="12" xfId="0" applyNumberFormat="1" applyFont="1" applyFill="1" applyBorder="1" applyAlignment="1">
      <alignment horizontal="right" vertical="center" wrapText="1"/>
    </xf>
    <xf numFmtId="3" fontId="2" fillId="0" borderId="12" xfId="0" applyNumberFormat="1" applyFont="1" applyBorder="1" applyAlignment="1">
      <alignment horizontal="right" vertical="center"/>
    </xf>
    <xf numFmtId="3" fontId="2" fillId="45" borderId="24" xfId="0" applyNumberFormat="1" applyFont="1" applyFill="1" applyBorder="1" applyAlignment="1">
      <alignment horizontal="right" vertical="center" wrapText="1"/>
    </xf>
    <xf numFmtId="0" fontId="7" fillId="40" borderId="44" xfId="0" applyFont="1" applyFill="1" applyBorder="1" applyAlignment="1" quotePrefix="1">
      <alignment horizontal="center" vertical="center"/>
    </xf>
    <xf numFmtId="0" fontId="7" fillId="40" borderId="44" xfId="0" applyFont="1" applyFill="1" applyBorder="1" applyAlignment="1">
      <alignment horizontal="center" vertical="center"/>
    </xf>
    <xf numFmtId="3" fontId="2" fillId="45" borderId="35" xfId="0" applyNumberFormat="1" applyFont="1" applyFill="1" applyBorder="1" applyAlignment="1">
      <alignment horizontal="right" vertical="center" wrapText="1"/>
    </xf>
    <xf numFmtId="0" fontId="2" fillId="40" borderId="0" xfId="0" applyFont="1" applyFill="1" applyBorder="1" applyAlignment="1">
      <alignment horizontal="center" vertical="center"/>
    </xf>
    <xf numFmtId="0" fontId="5" fillId="0" borderId="36" xfId="0" applyFont="1" applyBorder="1" applyAlignment="1" quotePrefix="1">
      <alignment horizontal="center" vertical="center"/>
    </xf>
    <xf numFmtId="0" fontId="5" fillId="0" borderId="46" xfId="0" applyFont="1" applyBorder="1" applyAlignment="1" quotePrefix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0" fillId="0" borderId="46" xfId="0" applyBorder="1" applyAlignment="1">
      <alignment vertical="center" wrapText="1"/>
    </xf>
    <xf numFmtId="3" fontId="2" fillId="45" borderId="46" xfId="0" applyNumberFormat="1" applyFont="1" applyFill="1" applyBorder="1" applyAlignment="1">
      <alignment horizontal="right" vertical="center" wrapText="1"/>
    </xf>
    <xf numFmtId="0" fontId="36" fillId="40" borderId="19" xfId="0" applyFont="1" applyFill="1" applyBorder="1" applyAlignment="1" quotePrefix="1">
      <alignment horizontal="center" vertical="center" wrapText="1"/>
    </xf>
    <xf numFmtId="0" fontId="5" fillId="0" borderId="44" xfId="0" applyFont="1" applyBorder="1" applyAlignment="1" quotePrefix="1">
      <alignment horizontal="center" vertical="center"/>
    </xf>
    <xf numFmtId="0" fontId="2" fillId="40" borderId="0" xfId="0" applyFont="1" applyFill="1" applyBorder="1" applyAlignment="1">
      <alignment horizontal="center" vertical="center"/>
    </xf>
    <xf numFmtId="0" fontId="2" fillId="40" borderId="0" xfId="0" applyFont="1" applyFill="1" applyBorder="1" applyAlignment="1">
      <alignment horizontal="center" vertical="center"/>
    </xf>
    <xf numFmtId="0" fontId="5" fillId="0" borderId="46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5" fillId="0" borderId="0" xfId="0" applyFont="1" applyBorder="1" applyAlignment="1" quotePrefix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3" fontId="2" fillId="45" borderId="0" xfId="0" applyNumberFormat="1" applyFont="1" applyFill="1" applyBorder="1" applyAlignment="1">
      <alignment horizontal="right" vertical="center" wrapText="1"/>
    </xf>
    <xf numFmtId="0" fontId="4" fillId="16" borderId="11" xfId="0" applyFont="1" applyFill="1" applyBorder="1" applyAlignment="1" quotePrefix="1">
      <alignment horizontal="center" vertical="center"/>
    </xf>
    <xf numFmtId="0" fontId="4" fillId="16" borderId="11" xfId="0" applyFont="1" applyFill="1" applyBorder="1" applyAlignment="1">
      <alignment horizontal="center" vertical="center"/>
    </xf>
    <xf numFmtId="0" fontId="2" fillId="16" borderId="11" xfId="0" applyFont="1" applyFill="1" applyBorder="1" applyAlignment="1" quotePrefix="1">
      <alignment horizontal="center" vertical="center"/>
    </xf>
    <xf numFmtId="3" fontId="4" fillId="16" borderId="11" xfId="0" applyNumberFormat="1" applyFont="1" applyFill="1" applyBorder="1" applyAlignment="1">
      <alignment horizontal="right" vertical="center" wrapText="1"/>
    </xf>
    <xf numFmtId="0" fontId="36" fillId="44" borderId="11" xfId="0" applyFont="1" applyFill="1" applyBorder="1" applyAlignment="1">
      <alignment horizontal="center" vertical="center"/>
    </xf>
    <xf numFmtId="0" fontId="7" fillId="44" borderId="11" xfId="0" applyFont="1" applyFill="1" applyBorder="1" applyAlignment="1" quotePrefix="1">
      <alignment horizontal="center" vertical="center"/>
    </xf>
    <xf numFmtId="0" fontId="5" fillId="10" borderId="11" xfId="0" applyFont="1" applyFill="1" applyBorder="1" applyAlignment="1" quotePrefix="1">
      <alignment horizontal="center" vertical="center"/>
    </xf>
    <xf numFmtId="0" fontId="2" fillId="40" borderId="0" xfId="0" applyFont="1" applyFill="1" applyBorder="1" applyAlignment="1">
      <alignment horizontal="center" vertical="center"/>
    </xf>
    <xf numFmtId="0" fontId="36" fillId="40" borderId="13" xfId="0" applyFont="1" applyFill="1" applyBorder="1" applyAlignment="1">
      <alignment horizontal="center" vertical="center"/>
    </xf>
    <xf numFmtId="0" fontId="7" fillId="40" borderId="13" xfId="0" applyFont="1" applyFill="1" applyBorder="1" applyAlignment="1">
      <alignment horizontal="center" vertical="center"/>
    </xf>
    <xf numFmtId="3" fontId="36" fillId="40" borderId="13" xfId="0" applyNumberFormat="1" applyFont="1" applyFill="1" applyBorder="1" applyAlignment="1">
      <alignment horizontal="right" vertical="center" wrapText="1"/>
    </xf>
    <xf numFmtId="0" fontId="36" fillId="40" borderId="13" xfId="0" applyFont="1" applyFill="1" applyBorder="1" applyAlignment="1" quotePrefix="1">
      <alignment horizontal="center" vertical="center" wrapText="1"/>
    </xf>
    <xf numFmtId="0" fontId="4" fillId="16" borderId="11" xfId="0" applyFont="1" applyFill="1" applyBorder="1" applyAlignment="1" quotePrefix="1">
      <alignment horizontal="center" vertical="center"/>
    </xf>
    <xf numFmtId="0" fontId="4" fillId="16" borderId="11" xfId="0" applyFont="1" applyFill="1" applyBorder="1" applyAlignment="1">
      <alignment horizontal="center" vertical="center"/>
    </xf>
    <xf numFmtId="0" fontId="2" fillId="16" borderId="11" xfId="0" applyFont="1" applyFill="1" applyBorder="1" applyAlignment="1" quotePrefix="1">
      <alignment horizontal="center" vertical="center"/>
    </xf>
    <xf numFmtId="3" fontId="4" fillId="16" borderId="11" xfId="0" applyNumberFormat="1" applyFont="1" applyFill="1" applyBorder="1" applyAlignment="1">
      <alignment horizontal="right" vertical="center" wrapText="1"/>
    </xf>
    <xf numFmtId="0" fontId="36" fillId="44" borderId="11" xfId="0" applyFont="1" applyFill="1" applyBorder="1" applyAlignment="1">
      <alignment horizontal="center" vertical="center"/>
    </xf>
    <xf numFmtId="0" fontId="7" fillId="44" borderId="11" xfId="0" applyFont="1" applyFill="1" applyBorder="1" applyAlignment="1" quotePrefix="1">
      <alignment horizontal="center" vertical="center"/>
    </xf>
    <xf numFmtId="0" fontId="5" fillId="10" borderId="11" xfId="0" applyFont="1" applyFill="1" applyBorder="1" applyAlignment="1" quotePrefix="1">
      <alignment horizontal="center" vertical="center"/>
    </xf>
    <xf numFmtId="0" fontId="36" fillId="40" borderId="13" xfId="0" applyFont="1" applyFill="1" applyBorder="1" applyAlignment="1">
      <alignment horizontal="center" vertical="center"/>
    </xf>
    <xf numFmtId="0" fontId="7" fillId="40" borderId="13" xfId="0" applyFont="1" applyFill="1" applyBorder="1" applyAlignment="1">
      <alignment horizontal="center" vertical="center"/>
    </xf>
    <xf numFmtId="3" fontId="36" fillId="40" borderId="13" xfId="0" applyNumberFormat="1" applyFont="1" applyFill="1" applyBorder="1" applyAlignment="1">
      <alignment horizontal="right" vertical="center" wrapText="1"/>
    </xf>
    <xf numFmtId="0" fontId="36" fillId="40" borderId="13" xfId="0" applyFont="1" applyFill="1" applyBorder="1" applyAlignment="1" quotePrefix="1">
      <alignment horizontal="center" vertical="center" wrapText="1"/>
    </xf>
    <xf numFmtId="0" fontId="4" fillId="16" borderId="11" xfId="0" applyFont="1" applyFill="1" applyBorder="1" applyAlignment="1" quotePrefix="1">
      <alignment horizontal="center" vertical="center"/>
    </xf>
    <xf numFmtId="0" fontId="4" fillId="16" borderId="11" xfId="0" applyFont="1" applyFill="1" applyBorder="1" applyAlignment="1">
      <alignment horizontal="center" vertical="center"/>
    </xf>
    <xf numFmtId="0" fontId="2" fillId="16" borderId="11" xfId="0" applyFont="1" applyFill="1" applyBorder="1" applyAlignment="1" quotePrefix="1">
      <alignment horizontal="center" vertical="center"/>
    </xf>
    <xf numFmtId="3" fontId="4" fillId="16" borderId="11" xfId="0" applyNumberFormat="1" applyFont="1" applyFill="1" applyBorder="1" applyAlignment="1">
      <alignment horizontal="right" vertical="center" wrapText="1"/>
    </xf>
    <xf numFmtId="0" fontId="36" fillId="44" borderId="11" xfId="0" applyFont="1" applyFill="1" applyBorder="1" applyAlignment="1">
      <alignment horizontal="center" vertical="center"/>
    </xf>
    <xf numFmtId="0" fontId="7" fillId="44" borderId="11" xfId="0" applyFont="1" applyFill="1" applyBorder="1" applyAlignment="1" quotePrefix="1">
      <alignment horizontal="center" vertical="center"/>
    </xf>
    <xf numFmtId="0" fontId="5" fillId="10" borderId="11" xfId="0" applyFont="1" applyFill="1" applyBorder="1" applyAlignment="1" quotePrefix="1">
      <alignment horizontal="center" vertical="center"/>
    </xf>
    <xf numFmtId="0" fontId="2" fillId="40" borderId="0" xfId="0" applyFont="1" applyFill="1" applyBorder="1" applyAlignment="1">
      <alignment horizontal="center" vertical="center"/>
    </xf>
    <xf numFmtId="0" fontId="7" fillId="40" borderId="44" xfId="0" applyFont="1" applyFill="1" applyBorder="1" applyAlignment="1">
      <alignment horizontal="center" vertical="center"/>
    </xf>
    <xf numFmtId="3" fontId="36" fillId="40" borderId="19" xfId="0" applyNumberFormat="1" applyFont="1" applyFill="1" applyBorder="1" applyAlignment="1">
      <alignment horizontal="right" vertical="center" wrapText="1"/>
    </xf>
    <xf numFmtId="0" fontId="36" fillId="40" borderId="13" xfId="0" applyFont="1" applyFill="1" applyBorder="1" applyAlignment="1">
      <alignment horizontal="center" vertical="center"/>
    </xf>
    <xf numFmtId="0" fontId="7" fillId="40" borderId="13" xfId="0" applyFont="1" applyFill="1" applyBorder="1" applyAlignment="1">
      <alignment horizontal="center" vertical="center"/>
    </xf>
    <xf numFmtId="3" fontId="36" fillId="40" borderId="13" xfId="0" applyNumberFormat="1" applyFont="1" applyFill="1" applyBorder="1" applyAlignment="1">
      <alignment horizontal="right" vertical="center" wrapText="1"/>
    </xf>
    <xf numFmtId="0" fontId="36" fillId="40" borderId="13" xfId="0" applyFont="1" applyFill="1" applyBorder="1" applyAlignment="1" quotePrefix="1">
      <alignment horizontal="center" vertical="center" wrapText="1"/>
    </xf>
    <xf numFmtId="0" fontId="36" fillId="40" borderId="19" xfId="0" applyFont="1" applyFill="1" applyBorder="1" applyAlignment="1" quotePrefix="1">
      <alignment horizontal="center" vertical="center" wrapText="1"/>
    </xf>
    <xf numFmtId="0" fontId="7" fillId="40" borderId="15" xfId="0" applyFont="1" applyFill="1" applyBorder="1" applyAlignment="1">
      <alignment horizontal="center" vertical="center"/>
    </xf>
    <xf numFmtId="0" fontId="36" fillId="40" borderId="44" xfId="0" applyFont="1" applyFill="1" applyBorder="1" applyAlignment="1">
      <alignment horizontal="center" vertical="center"/>
    </xf>
    <xf numFmtId="0" fontId="36" fillId="40" borderId="15" xfId="0" applyFont="1" applyFill="1" applyBorder="1" applyAlignment="1">
      <alignment horizontal="center" vertical="center"/>
    </xf>
    <xf numFmtId="0" fontId="36" fillId="40" borderId="15" xfId="0" applyFont="1" applyFill="1" applyBorder="1" applyAlignment="1" quotePrefix="1">
      <alignment horizontal="center" vertical="center" wrapText="1"/>
    </xf>
    <xf numFmtId="3" fontId="36" fillId="40" borderId="15" xfId="0" applyNumberFormat="1" applyFont="1" applyFill="1" applyBorder="1" applyAlignment="1">
      <alignment horizontal="right" vertical="center" wrapText="1"/>
    </xf>
    <xf numFmtId="0" fontId="36" fillId="40" borderId="12" xfId="0" applyFont="1" applyFill="1" applyBorder="1" applyAlignment="1" quotePrefix="1">
      <alignment horizontal="center" vertical="center" wrapText="1"/>
    </xf>
    <xf numFmtId="3" fontId="36" fillId="40" borderId="12" xfId="0" applyNumberFormat="1" applyFont="1" applyFill="1" applyBorder="1" applyAlignment="1">
      <alignment horizontal="right" vertical="center" wrapText="1"/>
    </xf>
    <xf numFmtId="0" fontId="36" fillId="40" borderId="0" xfId="0" applyFont="1" applyFill="1" applyBorder="1" applyAlignment="1">
      <alignment horizontal="center" vertical="center"/>
    </xf>
    <xf numFmtId="0" fontId="36" fillId="40" borderId="0" xfId="0" applyFont="1" applyFill="1" applyBorder="1" applyAlignment="1" quotePrefix="1">
      <alignment horizontal="center" vertical="center" wrapText="1"/>
    </xf>
    <xf numFmtId="3" fontId="36" fillId="40" borderId="0" xfId="0" applyNumberFormat="1" applyFont="1" applyFill="1" applyBorder="1" applyAlignment="1">
      <alignment horizontal="right" vertical="center" wrapText="1"/>
    </xf>
    <xf numFmtId="0" fontId="4" fillId="16" borderId="11" xfId="0" applyFont="1" applyFill="1" applyBorder="1" applyAlignment="1" quotePrefix="1">
      <alignment horizontal="center" vertical="center"/>
    </xf>
    <xf numFmtId="0" fontId="4" fillId="16" borderId="11" xfId="0" applyFont="1" applyFill="1" applyBorder="1" applyAlignment="1">
      <alignment horizontal="center" vertical="center"/>
    </xf>
    <xf numFmtId="0" fontId="2" fillId="16" borderId="11" xfId="0" applyFont="1" applyFill="1" applyBorder="1" applyAlignment="1" quotePrefix="1">
      <alignment horizontal="center" vertical="center"/>
    </xf>
    <xf numFmtId="3" fontId="4" fillId="16" borderId="11" xfId="0" applyNumberFormat="1" applyFont="1" applyFill="1" applyBorder="1" applyAlignment="1">
      <alignment horizontal="right" vertical="center" wrapText="1"/>
    </xf>
    <xf numFmtId="0" fontId="7" fillId="40" borderId="13" xfId="0" applyFont="1" applyFill="1" applyBorder="1" applyAlignment="1">
      <alignment horizontal="center" vertical="center"/>
    </xf>
    <xf numFmtId="3" fontId="36" fillId="40" borderId="13" xfId="0" applyNumberFormat="1" applyFont="1" applyFill="1" applyBorder="1" applyAlignment="1">
      <alignment horizontal="right" vertical="center" wrapText="1"/>
    </xf>
    <xf numFmtId="0" fontId="36" fillId="40" borderId="13" xfId="0" applyFont="1" applyFill="1" applyBorder="1" applyAlignment="1" quotePrefix="1">
      <alignment horizontal="center" vertical="center" wrapText="1"/>
    </xf>
    <xf numFmtId="0" fontId="4" fillId="10" borderId="11" xfId="0" applyFont="1" applyFill="1" applyBorder="1" applyAlignment="1" quotePrefix="1">
      <alignment horizontal="center" vertical="center"/>
    </xf>
    <xf numFmtId="0" fontId="4" fillId="10" borderId="11" xfId="0" applyFont="1" applyFill="1" applyBorder="1" applyAlignment="1">
      <alignment horizontal="center" vertical="center"/>
    </xf>
    <xf numFmtId="0" fontId="2" fillId="10" borderId="11" xfId="0" applyFont="1" applyFill="1" applyBorder="1" applyAlignment="1" quotePrefix="1">
      <alignment horizontal="center" vertical="center"/>
    </xf>
    <xf numFmtId="0" fontId="36" fillId="40" borderId="33" xfId="0" applyFont="1" applyFill="1" applyBorder="1" applyAlignment="1">
      <alignment horizontal="center" vertical="center"/>
    </xf>
    <xf numFmtId="0" fontId="36" fillId="44" borderId="11" xfId="0" applyFont="1" applyFill="1" applyBorder="1" applyAlignment="1">
      <alignment horizontal="center" vertical="center"/>
    </xf>
    <xf numFmtId="0" fontId="7" fillId="44" borderId="11" xfId="0" applyFont="1" applyFill="1" applyBorder="1" applyAlignment="1" quotePrefix="1">
      <alignment horizontal="center" vertical="center"/>
    </xf>
    <xf numFmtId="0" fontId="5" fillId="10" borderId="11" xfId="0" applyFont="1" applyFill="1" applyBorder="1" applyAlignment="1" quotePrefix="1">
      <alignment horizontal="center" vertical="center"/>
    </xf>
    <xf numFmtId="0" fontId="7" fillId="40" borderId="15" xfId="0" applyFont="1" applyFill="1" applyBorder="1" applyAlignment="1">
      <alignment horizontal="center" vertical="center"/>
    </xf>
    <xf numFmtId="0" fontId="4" fillId="10" borderId="11" xfId="0" applyFont="1" applyFill="1" applyBorder="1" applyAlignment="1" quotePrefix="1">
      <alignment horizontal="center" vertical="center"/>
    </xf>
    <xf numFmtId="0" fontId="4" fillId="10" borderId="11" xfId="0" applyFont="1" applyFill="1" applyBorder="1" applyAlignment="1">
      <alignment horizontal="center" vertical="center"/>
    </xf>
    <xf numFmtId="0" fontId="2" fillId="10" borderId="11" xfId="0" applyFont="1" applyFill="1" applyBorder="1" applyAlignment="1" quotePrefix="1">
      <alignment horizontal="center" vertical="center"/>
    </xf>
    <xf numFmtId="0" fontId="36" fillId="40" borderId="44" xfId="0" applyFont="1" applyFill="1" applyBorder="1" applyAlignment="1" quotePrefix="1">
      <alignment horizontal="center" vertical="center" wrapText="1"/>
    </xf>
    <xf numFmtId="3" fontId="36" fillId="40" borderId="44" xfId="0" applyNumberFormat="1" applyFont="1" applyFill="1" applyBorder="1" applyAlignment="1">
      <alignment horizontal="right" vertical="center" wrapText="1"/>
    </xf>
    <xf numFmtId="0" fontId="36" fillId="40" borderId="18" xfId="0" applyFont="1" applyFill="1" applyBorder="1" applyAlignment="1">
      <alignment horizontal="center" vertical="center"/>
    </xf>
    <xf numFmtId="0" fontId="7" fillId="40" borderId="11" xfId="0" applyFont="1" applyFill="1" applyBorder="1" applyAlignment="1">
      <alignment horizontal="center" vertical="center"/>
    </xf>
    <xf numFmtId="0" fontId="36" fillId="40" borderId="11" xfId="0" applyFont="1" applyFill="1" applyBorder="1" applyAlignment="1" quotePrefix="1">
      <alignment horizontal="center" vertical="center" wrapText="1"/>
    </xf>
    <xf numFmtId="3" fontId="36" fillId="40" borderId="11" xfId="0" applyNumberFormat="1" applyFont="1" applyFill="1" applyBorder="1" applyAlignment="1">
      <alignment horizontal="right" vertical="center" wrapText="1"/>
    </xf>
    <xf numFmtId="0" fontId="36" fillId="40" borderId="11" xfId="0" applyFont="1" applyFill="1" applyBorder="1" applyAlignment="1">
      <alignment horizontal="center" vertical="center"/>
    </xf>
    <xf numFmtId="0" fontId="2" fillId="40" borderId="0" xfId="0" applyFont="1" applyFill="1" applyBorder="1" applyAlignment="1">
      <alignment horizontal="center" vertical="center"/>
    </xf>
    <xf numFmtId="3" fontId="4" fillId="46" borderId="11" xfId="0" applyNumberFormat="1" applyFont="1" applyFill="1" applyBorder="1" applyAlignment="1">
      <alignment vertical="center" wrapText="1"/>
    </xf>
    <xf numFmtId="0" fontId="4" fillId="16" borderId="11" xfId="0" applyFont="1" applyFill="1" applyBorder="1" applyAlignment="1" quotePrefix="1">
      <alignment horizontal="center" vertical="center"/>
    </xf>
    <xf numFmtId="0" fontId="4" fillId="16" borderId="11" xfId="0" applyFont="1" applyFill="1" applyBorder="1" applyAlignment="1">
      <alignment horizontal="center" vertical="center"/>
    </xf>
    <xf numFmtId="0" fontId="2" fillId="16" borderId="11" xfId="0" applyFont="1" applyFill="1" applyBorder="1" applyAlignment="1" quotePrefix="1">
      <alignment horizontal="center" vertical="center"/>
    </xf>
    <xf numFmtId="3" fontId="4" fillId="16" borderId="11" xfId="0" applyNumberFormat="1" applyFont="1" applyFill="1" applyBorder="1" applyAlignment="1">
      <alignment horizontal="right" vertical="center" wrapText="1"/>
    </xf>
    <xf numFmtId="0" fontId="36" fillId="44" borderId="11" xfId="0" applyFont="1" applyFill="1" applyBorder="1" applyAlignment="1">
      <alignment horizontal="center" vertical="center"/>
    </xf>
    <xf numFmtId="0" fontId="7" fillId="44" borderId="11" xfId="0" applyFont="1" applyFill="1" applyBorder="1" applyAlignment="1" quotePrefix="1">
      <alignment horizontal="center" vertical="center"/>
    </xf>
    <xf numFmtId="0" fontId="5" fillId="10" borderId="11" xfId="0" applyFont="1" applyFill="1" applyBorder="1" applyAlignment="1" quotePrefix="1">
      <alignment horizontal="center" vertical="center"/>
    </xf>
    <xf numFmtId="0" fontId="36" fillId="40" borderId="13" xfId="0" applyFont="1" applyFill="1" applyBorder="1" applyAlignment="1">
      <alignment horizontal="center" vertical="center"/>
    </xf>
    <xf numFmtId="0" fontId="7" fillId="40" borderId="13" xfId="0" applyFont="1" applyFill="1" applyBorder="1" applyAlignment="1" quotePrefix="1">
      <alignment horizontal="center" vertical="center"/>
    </xf>
    <xf numFmtId="3" fontId="37" fillId="40" borderId="13" xfId="0" applyNumberFormat="1" applyFont="1" applyFill="1" applyBorder="1" applyAlignment="1">
      <alignment vertical="center" wrapText="1"/>
    </xf>
    <xf numFmtId="0" fontId="36" fillId="40" borderId="13" xfId="0" applyFont="1" applyFill="1" applyBorder="1" applyAlignment="1" quotePrefix="1">
      <alignment horizontal="center" vertical="center"/>
    </xf>
    <xf numFmtId="3" fontId="36" fillId="40" borderId="13" xfId="0" applyNumberFormat="1" applyFont="1" applyFill="1" applyBorder="1" applyAlignment="1">
      <alignment vertical="center" wrapText="1"/>
    </xf>
    <xf numFmtId="3" fontId="4" fillId="46" borderId="11" xfId="0" applyNumberFormat="1" applyFont="1" applyFill="1" applyBorder="1" applyAlignment="1">
      <alignment vertical="center" wrapText="1"/>
    </xf>
    <xf numFmtId="0" fontId="36" fillId="0" borderId="11" xfId="0" applyFont="1" applyBorder="1" applyAlignment="1">
      <alignment horizontal="center" vertical="center" wrapText="1"/>
    </xf>
    <xf numFmtId="0" fontId="2" fillId="40" borderId="0" xfId="0" applyFont="1" applyFill="1" applyBorder="1" applyAlignment="1">
      <alignment horizontal="center" vertical="center"/>
    </xf>
    <xf numFmtId="3" fontId="36" fillId="40" borderId="13" xfId="0" applyNumberFormat="1" applyFont="1" applyFill="1" applyBorder="1" applyAlignment="1">
      <alignment horizontal="right" vertical="center" wrapText="1"/>
    </xf>
    <xf numFmtId="0" fontId="36" fillId="40" borderId="13" xfId="0" applyFont="1" applyFill="1" applyBorder="1" applyAlignment="1" quotePrefix="1">
      <alignment horizontal="center" vertical="center" wrapText="1"/>
    </xf>
    <xf numFmtId="0" fontId="7" fillId="40" borderId="46" xfId="0" applyFont="1" applyFill="1" applyBorder="1" applyAlignment="1">
      <alignment horizontal="center" vertical="center"/>
    </xf>
    <xf numFmtId="0" fontId="7" fillId="40" borderId="0" xfId="0" applyFont="1" applyFill="1" applyBorder="1" applyAlignment="1">
      <alignment horizontal="center" vertical="center"/>
    </xf>
    <xf numFmtId="0" fontId="36" fillId="40" borderId="46" xfId="0" applyFont="1" applyFill="1" applyBorder="1" applyAlignment="1">
      <alignment horizontal="center" vertical="center"/>
    </xf>
    <xf numFmtId="0" fontId="36" fillId="40" borderId="46" xfId="0" applyFont="1" applyFill="1" applyBorder="1" applyAlignment="1" quotePrefix="1">
      <alignment horizontal="center" vertical="center" wrapText="1"/>
    </xf>
    <xf numFmtId="0" fontId="36" fillId="0" borderId="46" xfId="0" applyFont="1" applyBorder="1" applyAlignment="1">
      <alignment vertical="center" wrapText="1"/>
    </xf>
    <xf numFmtId="3" fontId="36" fillId="40" borderId="46" xfId="0" applyNumberFormat="1" applyFont="1" applyFill="1" applyBorder="1" applyAlignment="1">
      <alignment horizontal="right" vertical="center" wrapText="1"/>
    </xf>
    <xf numFmtId="0" fontId="2" fillId="40" borderId="0" xfId="0" applyFont="1" applyFill="1" applyBorder="1" applyAlignment="1">
      <alignment horizontal="center" vertical="center"/>
    </xf>
    <xf numFmtId="3" fontId="2" fillId="0" borderId="26" xfId="0" applyNumberFormat="1" applyFont="1" applyBorder="1" applyAlignment="1">
      <alignment horizontal="right" vertical="center"/>
    </xf>
    <xf numFmtId="0" fontId="2" fillId="40" borderId="0" xfId="0" applyFont="1" applyFill="1" applyBorder="1" applyAlignment="1">
      <alignment horizontal="center" vertical="center"/>
    </xf>
    <xf numFmtId="0" fontId="4" fillId="40" borderId="33" xfId="0" applyFont="1" applyFill="1" applyBorder="1" applyAlignment="1" quotePrefix="1">
      <alignment horizontal="center" vertical="center"/>
    </xf>
    <xf numFmtId="0" fontId="4" fillId="40" borderId="13" xfId="0" applyFont="1" applyFill="1" applyBorder="1" applyAlignment="1">
      <alignment horizontal="center" vertical="center"/>
    </xf>
    <xf numFmtId="0" fontId="36" fillId="40" borderId="35" xfId="0" applyFont="1" applyFill="1" applyBorder="1" applyAlignment="1" quotePrefix="1">
      <alignment horizontal="center" vertical="center"/>
    </xf>
    <xf numFmtId="3" fontId="36" fillId="40" borderId="35" xfId="0" applyNumberFormat="1" applyFont="1" applyFill="1" applyBorder="1" applyAlignment="1">
      <alignment horizontal="right"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" fontId="2" fillId="45" borderId="15" xfId="0" applyNumberFormat="1" applyFont="1" applyFill="1" applyBorder="1" applyAlignment="1">
      <alignment horizontal="right" vertical="center" wrapText="1"/>
    </xf>
    <xf numFmtId="3" fontId="2" fillId="0" borderId="46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5" fillId="0" borderId="15" xfId="0" applyFont="1" applyBorder="1" applyAlignment="1" quotePrefix="1">
      <alignment horizontal="center" vertical="center"/>
    </xf>
    <xf numFmtId="0" fontId="7" fillId="40" borderId="24" xfId="0" applyFont="1" applyFill="1" applyBorder="1" applyAlignment="1">
      <alignment horizontal="center" vertical="center"/>
    </xf>
    <xf numFmtId="0" fontId="7" fillId="40" borderId="24" xfId="0" applyFont="1" applyFill="1" applyBorder="1" applyAlignment="1" quotePrefix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46" xfId="0" applyFont="1" applyBorder="1" applyAlignment="1">
      <alignment horizontal="left" vertical="center" wrapText="1"/>
    </xf>
    <xf numFmtId="0" fontId="2" fillId="40" borderId="0" xfId="0" applyFont="1" applyFill="1" applyBorder="1" applyAlignment="1">
      <alignment horizontal="center" vertical="center"/>
    </xf>
    <xf numFmtId="3" fontId="2" fillId="0" borderId="35" xfId="0" applyNumberFormat="1" applyFont="1" applyBorder="1" applyAlignment="1">
      <alignment horizontal="right" vertical="center"/>
    </xf>
    <xf numFmtId="0" fontId="7" fillId="40" borderId="15" xfId="0" applyFont="1" applyFill="1" applyBorder="1" applyAlignment="1" quotePrefix="1">
      <alignment horizontal="center" vertical="center"/>
    </xf>
    <xf numFmtId="3" fontId="37" fillId="40" borderId="44" xfId="0" applyNumberFormat="1" applyFont="1" applyFill="1" applyBorder="1" applyAlignment="1">
      <alignment vertical="center" wrapText="1"/>
    </xf>
    <xf numFmtId="3" fontId="36" fillId="40" borderId="44" xfId="0" applyNumberFormat="1" applyFont="1" applyFill="1" applyBorder="1" applyAlignment="1">
      <alignment vertical="center" wrapText="1"/>
    </xf>
    <xf numFmtId="0" fontId="36" fillId="40" borderId="19" xfId="0" applyFont="1" applyFill="1" applyBorder="1" applyAlignment="1" quotePrefix="1">
      <alignment horizontal="center" vertical="center"/>
    </xf>
    <xf numFmtId="3" fontId="37" fillId="40" borderId="19" xfId="0" applyNumberFormat="1" applyFont="1" applyFill="1" applyBorder="1" applyAlignment="1">
      <alignment vertical="center" wrapText="1"/>
    </xf>
    <xf numFmtId="3" fontId="36" fillId="40" borderId="19" xfId="0" applyNumberFormat="1" applyFont="1" applyFill="1" applyBorder="1" applyAlignment="1">
      <alignment vertical="center" wrapText="1"/>
    </xf>
    <xf numFmtId="0" fontId="2" fillId="40" borderId="0" xfId="0" applyFont="1" applyFill="1" applyBorder="1" applyAlignment="1">
      <alignment horizontal="center" vertical="center"/>
    </xf>
    <xf numFmtId="3" fontId="36" fillId="39" borderId="19" xfId="0" applyNumberFormat="1" applyFont="1" applyFill="1" applyBorder="1" applyAlignment="1">
      <alignment horizontal="right" vertical="center" wrapText="1"/>
    </xf>
    <xf numFmtId="0" fontId="2" fillId="40" borderId="0" xfId="0" applyFont="1" applyFill="1" applyBorder="1" applyAlignment="1">
      <alignment horizontal="center" vertical="center"/>
    </xf>
    <xf numFmtId="0" fontId="7" fillId="10" borderId="11" xfId="0" applyFont="1" applyFill="1" applyBorder="1" applyAlignment="1">
      <alignment horizontal="center" vertical="center"/>
    </xf>
    <xf numFmtId="3" fontId="2" fillId="0" borderId="27" xfId="0" applyNumberFormat="1" applyFont="1" applyBorder="1" applyAlignment="1">
      <alignment horizontal="right" vertical="center"/>
    </xf>
    <xf numFmtId="3" fontId="2" fillId="45" borderId="47" xfId="0" applyNumberFormat="1" applyFont="1" applyFill="1" applyBorder="1" applyAlignment="1">
      <alignment horizontal="right" vertical="center" wrapText="1"/>
    </xf>
    <xf numFmtId="0" fontId="5" fillId="40" borderId="44" xfId="0" applyFont="1" applyFill="1" applyBorder="1" applyAlignment="1">
      <alignment horizontal="center" vertical="center"/>
    </xf>
    <xf numFmtId="3" fontId="2" fillId="40" borderId="44" xfId="0" applyNumberFormat="1" applyFont="1" applyFill="1" applyBorder="1" applyAlignment="1">
      <alignment horizontal="right" vertical="center"/>
    </xf>
    <xf numFmtId="0" fontId="7" fillId="42" borderId="15" xfId="0" applyFont="1" applyFill="1" applyBorder="1" applyAlignment="1" quotePrefix="1">
      <alignment horizontal="center" vertical="center"/>
    </xf>
    <xf numFmtId="0" fontId="7" fillId="42" borderId="15" xfId="0" applyFont="1" applyFill="1" applyBorder="1" applyAlignment="1">
      <alignment horizontal="center" vertical="center"/>
    </xf>
    <xf numFmtId="3" fontId="4" fillId="42" borderId="15" xfId="0" applyNumberFormat="1" applyFont="1" applyFill="1" applyBorder="1" applyAlignment="1">
      <alignment horizontal="right" vertical="center"/>
    </xf>
    <xf numFmtId="3" fontId="2" fillId="40" borderId="36" xfId="0" applyNumberFormat="1" applyFont="1" applyFill="1" applyBorder="1" applyAlignment="1">
      <alignment horizontal="right" vertical="center"/>
    </xf>
    <xf numFmtId="0" fontId="2" fillId="40" borderId="0" xfId="0" applyFont="1" applyFill="1" applyBorder="1" applyAlignment="1">
      <alignment horizontal="center" vertical="center"/>
    </xf>
    <xf numFmtId="3" fontId="7" fillId="10" borderId="11" xfId="0" applyNumberFormat="1" applyFont="1" applyFill="1" applyBorder="1" applyAlignment="1">
      <alignment horizontal="right" vertical="center" wrapText="1"/>
    </xf>
    <xf numFmtId="3" fontId="7" fillId="10" borderId="11" xfId="0" applyNumberFormat="1" applyFont="1" applyFill="1" applyBorder="1" applyAlignment="1">
      <alignment vertical="center" wrapText="1"/>
    </xf>
    <xf numFmtId="0" fontId="2" fillId="40" borderId="0" xfId="0" applyFont="1" applyFill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4" fillId="47" borderId="11" xfId="0" applyFont="1" applyFill="1" applyBorder="1" applyAlignment="1" quotePrefix="1">
      <alignment horizontal="center" vertical="center"/>
    </xf>
    <xf numFmtId="0" fontId="7" fillId="47" borderId="11" xfId="0" applyFont="1" applyFill="1" applyBorder="1" applyAlignment="1">
      <alignment horizontal="center" vertical="center"/>
    </xf>
    <xf numFmtId="0" fontId="2" fillId="47" borderId="11" xfId="0" applyFont="1" applyFill="1" applyBorder="1" applyAlignment="1" quotePrefix="1">
      <alignment horizontal="center" vertical="center"/>
    </xf>
    <xf numFmtId="3" fontId="7" fillId="47" borderId="11" xfId="0" applyNumberFormat="1" applyFont="1" applyFill="1" applyBorder="1" applyAlignment="1">
      <alignment horizontal="right" vertical="center" wrapText="1"/>
    </xf>
    <xf numFmtId="0" fontId="36" fillId="44" borderId="15" xfId="0" applyFont="1" applyFill="1" applyBorder="1" applyAlignment="1">
      <alignment horizontal="center" vertical="center"/>
    </xf>
    <xf numFmtId="0" fontId="7" fillId="44" borderId="15" xfId="0" applyFont="1" applyFill="1" applyBorder="1" applyAlignment="1" quotePrefix="1">
      <alignment horizontal="center" vertical="center"/>
    </xf>
    <xf numFmtId="0" fontId="5" fillId="10" borderId="15" xfId="0" applyFont="1" applyFill="1" applyBorder="1" applyAlignment="1" quotePrefix="1">
      <alignment horizontal="center" vertical="center"/>
    </xf>
    <xf numFmtId="3" fontId="7" fillId="10" borderId="15" xfId="0" applyNumberFormat="1" applyFont="1" applyFill="1" applyBorder="1" applyAlignment="1">
      <alignment vertical="center" wrapText="1"/>
    </xf>
    <xf numFmtId="2" fontId="0" fillId="0" borderId="0" xfId="0" applyNumberFormat="1" applyBorder="1" applyAlignment="1">
      <alignment vertical="center" wrapText="1"/>
    </xf>
    <xf numFmtId="2" fontId="36" fillId="0" borderId="0" xfId="0" applyNumberFormat="1" applyFont="1" applyBorder="1" applyAlignment="1">
      <alignment vertical="center" wrapText="1"/>
    </xf>
    <xf numFmtId="0" fontId="36" fillId="40" borderId="45" xfId="0" applyFont="1" applyFill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 wrapText="1"/>
    </xf>
    <xf numFmtId="0" fontId="4" fillId="40" borderId="45" xfId="0" applyFont="1" applyFill="1" applyBorder="1" applyAlignment="1" quotePrefix="1">
      <alignment horizontal="center" vertical="center"/>
    </xf>
    <xf numFmtId="3" fontId="2" fillId="40" borderId="13" xfId="0" applyNumberFormat="1" applyFont="1" applyFill="1" applyBorder="1" applyAlignment="1">
      <alignment horizontal="right" vertical="center"/>
    </xf>
    <xf numFmtId="3" fontId="2" fillId="40" borderId="44" xfId="0" applyNumberFormat="1" applyFont="1" applyFill="1" applyBorder="1" applyAlignment="1">
      <alignment horizontal="right" vertical="center" wrapText="1"/>
    </xf>
    <xf numFmtId="3" fontId="2" fillId="40" borderId="12" xfId="0" applyNumberFormat="1" applyFont="1" applyFill="1" applyBorder="1" applyAlignment="1">
      <alignment horizontal="right" vertical="center" wrapText="1"/>
    </xf>
    <xf numFmtId="3" fontId="2" fillId="40" borderId="35" xfId="0" applyNumberFormat="1" applyFont="1" applyFill="1" applyBorder="1" applyAlignment="1">
      <alignment horizontal="right" vertical="center" wrapText="1"/>
    </xf>
    <xf numFmtId="3" fontId="2" fillId="40" borderId="35" xfId="0" applyNumberFormat="1" applyFont="1" applyFill="1" applyBorder="1" applyAlignment="1">
      <alignment horizontal="right" vertical="center"/>
    </xf>
    <xf numFmtId="0" fontId="7" fillId="40" borderId="46" xfId="0" applyFont="1" applyFill="1" applyBorder="1" applyAlignment="1" quotePrefix="1">
      <alignment horizontal="center" vertical="center"/>
    </xf>
    <xf numFmtId="3" fontId="2" fillId="40" borderId="46" xfId="0" applyNumberFormat="1" applyFont="1" applyFill="1" applyBorder="1" applyAlignment="1">
      <alignment horizontal="right" vertical="center"/>
    </xf>
    <xf numFmtId="0" fontId="7" fillId="40" borderId="0" xfId="0" applyFont="1" applyFill="1" applyBorder="1" applyAlignment="1" quotePrefix="1">
      <alignment horizontal="center" vertical="center"/>
    </xf>
    <xf numFmtId="3" fontId="2" fillId="40" borderId="0" xfId="0" applyNumberFormat="1" applyFont="1" applyFill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24" xfId="0" applyFont="1" applyBorder="1" applyAlignment="1">
      <alignment horizontal="center" vertical="center" wrapText="1"/>
    </xf>
    <xf numFmtId="3" fontId="2" fillId="45" borderId="12" xfId="0" applyNumberFormat="1" applyFont="1" applyFill="1" applyBorder="1" applyAlignment="1">
      <alignment wrapText="1"/>
    </xf>
    <xf numFmtId="0" fontId="5" fillId="0" borderId="24" xfId="0" applyFont="1" applyBorder="1" applyAlignment="1">
      <alignment wrapText="1"/>
    </xf>
    <xf numFmtId="0" fontId="5" fillId="0" borderId="10" xfId="0" applyFont="1" applyBorder="1" applyAlignment="1" quotePrefix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3" fontId="2" fillId="45" borderId="10" xfId="0" applyNumberFormat="1" applyFont="1" applyFill="1" applyBorder="1" applyAlignment="1">
      <alignment horizontal="right" vertical="center" wrapText="1"/>
    </xf>
    <xf numFmtId="3" fontId="2" fillId="0" borderId="44" xfId="0" applyNumberFormat="1" applyFont="1" applyBorder="1" applyAlignment="1">
      <alignment horizontal="right" vertical="center"/>
    </xf>
    <xf numFmtId="3" fontId="2" fillId="0" borderId="28" xfId="0" applyNumberFormat="1" applyFont="1" applyBorder="1" applyAlignment="1">
      <alignment horizontal="right" vertical="center"/>
    </xf>
    <xf numFmtId="3" fontId="2" fillId="0" borderId="24" xfId="0" applyNumberFormat="1" applyFont="1" applyBorder="1" applyAlignment="1">
      <alignment horizontal="right" vertical="center"/>
    </xf>
    <xf numFmtId="3" fontId="2" fillId="45" borderId="48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 quotePrefix="1">
      <alignment horizontal="center" vertic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5" fillId="0" borderId="26" xfId="0" applyFont="1" applyBorder="1" applyAlignment="1">
      <alignment horizontal="left" vertical="center" wrapText="1"/>
    </xf>
    <xf numFmtId="0" fontId="5" fillId="0" borderId="4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7" xfId="0" applyFont="1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8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left" vertical="center" wrapText="1"/>
    </xf>
    <xf numFmtId="0" fontId="5" fillId="0" borderId="48" xfId="0" applyFont="1" applyBorder="1" applyAlignment="1">
      <alignment horizontal="left" vertical="center" wrapText="1"/>
    </xf>
    <xf numFmtId="0" fontId="7" fillId="48" borderId="25" xfId="0" applyFont="1" applyFill="1" applyBorder="1" applyAlignment="1">
      <alignment horizontal="left" vertical="center" wrapText="1"/>
    </xf>
    <xf numFmtId="0" fontId="7" fillId="48" borderId="37" xfId="0" applyFont="1" applyFill="1" applyBorder="1" applyAlignment="1">
      <alignment horizontal="left" vertical="center" wrapText="1"/>
    </xf>
    <xf numFmtId="0" fontId="7" fillId="48" borderId="38" xfId="0" applyFont="1" applyFill="1" applyBorder="1" applyAlignment="1">
      <alignment horizontal="left" vertical="center" wrapText="1"/>
    </xf>
    <xf numFmtId="0" fontId="7" fillId="49" borderId="14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5" fillId="0" borderId="28" xfId="0" applyFont="1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5" fillId="50" borderId="26" xfId="0" applyFont="1" applyFill="1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5" fillId="50" borderId="28" xfId="0" applyFont="1" applyFill="1" applyBorder="1" applyAlignment="1">
      <alignment horizontal="left" vertical="center" wrapText="1"/>
    </xf>
    <xf numFmtId="0" fontId="0" fillId="0" borderId="51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5" fillId="0" borderId="26" xfId="0" applyFont="1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5" fillId="0" borderId="46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51" borderId="28" xfId="0" applyFont="1" applyFill="1" applyBorder="1" applyAlignment="1">
      <alignment horizontal="left" vertical="center" wrapText="1"/>
    </xf>
    <xf numFmtId="0" fontId="7" fillId="49" borderId="33" xfId="0" applyFont="1" applyFill="1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0" fillId="0" borderId="52" xfId="0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50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left" vertical="center" wrapText="1"/>
    </xf>
    <xf numFmtId="0" fontId="7" fillId="42" borderId="14" xfId="0" applyFont="1" applyFill="1" applyBorder="1" applyAlignment="1">
      <alignment horizontal="left" vertical="center"/>
    </xf>
    <xf numFmtId="0" fontId="7" fillId="42" borderId="16" xfId="0" applyFont="1" applyFill="1" applyBorder="1" applyAlignment="1">
      <alignment horizontal="left" vertical="center"/>
    </xf>
    <xf numFmtId="0" fontId="7" fillId="42" borderId="17" xfId="0" applyFont="1" applyFill="1" applyBorder="1" applyAlignment="1">
      <alignment horizontal="left" vertical="center"/>
    </xf>
    <xf numFmtId="0" fontId="7" fillId="49" borderId="18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53" xfId="0" applyFont="1" applyBorder="1" applyAlignment="1">
      <alignment horizontal="left" vertical="center" wrapText="1"/>
    </xf>
    <xf numFmtId="0" fontId="5" fillId="0" borderId="27" xfId="0" applyFont="1" applyBorder="1" applyAlignment="1">
      <alignment vertical="center" wrapText="1"/>
    </xf>
    <xf numFmtId="0" fontId="11" fillId="0" borderId="50" xfId="0" applyFont="1" applyBorder="1" applyAlignment="1">
      <alignment vertical="center" wrapText="1"/>
    </xf>
    <xf numFmtId="0" fontId="11" fillId="0" borderId="47" xfId="0" applyFont="1" applyBorder="1" applyAlignment="1">
      <alignment vertical="center" wrapText="1"/>
    </xf>
    <xf numFmtId="0" fontId="43" fillId="38" borderId="42" xfId="0" applyFont="1" applyFill="1" applyBorder="1" applyAlignment="1">
      <alignment horizontal="center" vertical="center" wrapText="1"/>
    </xf>
    <xf numFmtId="0" fontId="43" fillId="38" borderId="54" xfId="0" applyFont="1" applyFill="1" applyBorder="1" applyAlignment="1">
      <alignment horizontal="center" vertical="center" wrapText="1"/>
    </xf>
    <xf numFmtId="0" fontId="43" fillId="38" borderId="43" xfId="0" applyFont="1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36" fillId="38" borderId="13" xfId="0" applyFont="1" applyFill="1" applyBorder="1" applyAlignment="1">
      <alignment horizontal="center" vertical="center" wrapText="1"/>
    </xf>
    <xf numFmtId="0" fontId="36" fillId="38" borderId="44" xfId="0" applyFont="1" applyFill="1" applyBorder="1" applyAlignment="1">
      <alignment horizontal="center" vertical="center" wrapText="1"/>
    </xf>
    <xf numFmtId="0" fontId="36" fillId="38" borderId="15" xfId="0" applyFont="1" applyFill="1" applyBorder="1" applyAlignment="1">
      <alignment horizontal="center" vertical="center" wrapText="1"/>
    </xf>
    <xf numFmtId="0" fontId="43" fillId="38" borderId="56" xfId="0" applyFont="1" applyFill="1" applyBorder="1" applyAlignment="1">
      <alignment horizontal="center" vertical="center" wrapText="1"/>
    </xf>
    <xf numFmtId="0" fontId="43" fillId="38" borderId="57" xfId="0" applyFont="1" applyFill="1" applyBorder="1" applyAlignment="1">
      <alignment horizontal="center" vertical="center" wrapText="1"/>
    </xf>
    <xf numFmtId="0" fontId="36" fillId="38" borderId="11" xfId="0" applyFont="1" applyFill="1" applyBorder="1" applyAlignment="1">
      <alignment horizontal="center" vertical="center"/>
    </xf>
    <xf numFmtId="0" fontId="36" fillId="38" borderId="13" xfId="0" applyFont="1" applyFill="1" applyBorder="1" applyAlignment="1">
      <alignment horizontal="center" vertical="center"/>
    </xf>
    <xf numFmtId="0" fontId="36" fillId="38" borderId="15" xfId="0" applyFont="1" applyFill="1" applyBorder="1" applyAlignment="1">
      <alignment horizontal="center" vertical="center"/>
    </xf>
    <xf numFmtId="0" fontId="36" fillId="39" borderId="33" xfId="0" applyFont="1" applyFill="1" applyBorder="1" applyAlignment="1">
      <alignment horizontal="center" vertical="center" wrapText="1"/>
    </xf>
    <xf numFmtId="0" fontId="36" fillId="39" borderId="52" xfId="0" applyFont="1" applyFill="1" applyBorder="1" applyAlignment="1">
      <alignment horizontal="center" vertical="center" wrapText="1"/>
    </xf>
    <xf numFmtId="0" fontId="36" fillId="39" borderId="58" xfId="0" applyFont="1" applyFill="1" applyBorder="1" applyAlignment="1">
      <alignment horizontal="center" vertical="center" wrapText="1"/>
    </xf>
    <xf numFmtId="0" fontId="36" fillId="39" borderId="59" xfId="0" applyFont="1" applyFill="1" applyBorder="1" applyAlignment="1">
      <alignment horizontal="center" vertical="center" wrapText="1"/>
    </xf>
    <xf numFmtId="0" fontId="36" fillId="38" borderId="36" xfId="0" applyFont="1" applyFill="1" applyBorder="1" applyAlignment="1">
      <alignment horizontal="center" vertical="center" wrapText="1"/>
    </xf>
    <xf numFmtId="3" fontId="2" fillId="40" borderId="0" xfId="0" applyNumberFormat="1" applyFont="1" applyFill="1" applyBorder="1" applyAlignment="1">
      <alignment horizontal="center" vertical="center"/>
    </xf>
    <xf numFmtId="0" fontId="2" fillId="40" borderId="0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left" vertical="top" indent="1"/>
    </xf>
    <xf numFmtId="0" fontId="5" fillId="33" borderId="20" xfId="0" applyFont="1" applyFill="1" applyBorder="1" applyAlignment="1">
      <alignment horizontal="left" vertical="top" indent="1"/>
    </xf>
    <xf numFmtId="0" fontId="5" fillId="39" borderId="37" xfId="0" applyFont="1" applyFill="1" applyBorder="1" applyAlignment="1">
      <alignment horizontal="left" vertical="top"/>
    </xf>
    <xf numFmtId="0" fontId="5" fillId="39" borderId="38" xfId="0" applyFont="1" applyFill="1" applyBorder="1" applyAlignment="1">
      <alignment horizontal="left" vertical="top"/>
    </xf>
    <xf numFmtId="3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37" borderId="14" xfId="0" applyFont="1" applyFill="1" applyBorder="1" applyAlignment="1">
      <alignment horizontal="left" vertical="center"/>
    </xf>
    <xf numFmtId="0" fontId="7" fillId="37" borderId="16" xfId="0" applyFont="1" applyFill="1" applyBorder="1" applyAlignment="1">
      <alignment horizontal="left" vertical="center"/>
    </xf>
    <xf numFmtId="0" fontId="7" fillId="37" borderId="17" xfId="0" applyFont="1" applyFill="1" applyBorder="1" applyAlignment="1">
      <alignment horizontal="left" vertical="center"/>
    </xf>
    <xf numFmtId="0" fontId="5" fillId="38" borderId="28" xfId="0" applyFont="1" applyFill="1" applyBorder="1" applyAlignment="1">
      <alignment horizontal="left" vertical="center" wrapText="1"/>
    </xf>
    <xf numFmtId="0" fontId="5" fillId="38" borderId="51" xfId="0" applyFont="1" applyFill="1" applyBorder="1" applyAlignment="1">
      <alignment horizontal="left" vertical="center" wrapText="1"/>
    </xf>
    <xf numFmtId="0" fontId="5" fillId="38" borderId="48" xfId="0" applyFont="1" applyFill="1" applyBorder="1" applyAlignment="1">
      <alignment horizontal="left" vertical="center" wrapText="1"/>
    </xf>
    <xf numFmtId="0" fontId="5" fillId="33" borderId="49" xfId="0" applyFont="1" applyFill="1" applyBorder="1" applyAlignment="1" quotePrefix="1">
      <alignment horizontal="left" vertical="top" indent="1"/>
    </xf>
    <xf numFmtId="0" fontId="5" fillId="38" borderId="26" xfId="0" applyFont="1" applyFill="1" applyBorder="1" applyAlignment="1">
      <alignment horizontal="left" vertical="center" wrapText="1"/>
    </xf>
    <xf numFmtId="0" fontId="11" fillId="0" borderId="4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36" fillId="38" borderId="26" xfId="0" applyFont="1" applyFill="1" applyBorder="1" applyAlignment="1">
      <alignment horizontal="left" vertical="center" wrapText="1"/>
    </xf>
    <xf numFmtId="0" fontId="36" fillId="38" borderId="49" xfId="0" applyFont="1" applyFill="1" applyBorder="1" applyAlignment="1">
      <alignment horizontal="left" vertical="center" wrapText="1"/>
    </xf>
    <xf numFmtId="0" fontId="36" fillId="38" borderId="20" xfId="0" applyFont="1" applyFill="1" applyBorder="1" applyAlignment="1">
      <alignment horizontal="left" vertical="center" wrapText="1"/>
    </xf>
    <xf numFmtId="0" fontId="5" fillId="38" borderId="49" xfId="0" applyFont="1" applyFill="1" applyBorder="1" applyAlignment="1">
      <alignment horizontal="left" vertical="center" wrapText="1"/>
    </xf>
    <xf numFmtId="0" fontId="5" fillId="38" borderId="20" xfId="0" applyFont="1" applyFill="1" applyBorder="1" applyAlignment="1">
      <alignment horizontal="left" vertical="center" wrapText="1"/>
    </xf>
    <xf numFmtId="0" fontId="5" fillId="39" borderId="49" xfId="0" applyFont="1" applyFill="1" applyBorder="1" applyAlignment="1">
      <alignment horizontal="left" vertical="top"/>
    </xf>
    <xf numFmtId="0" fontId="5" fillId="39" borderId="20" xfId="0" applyFont="1" applyFill="1" applyBorder="1" applyAlignment="1">
      <alignment horizontal="left" vertical="top"/>
    </xf>
    <xf numFmtId="0" fontId="5" fillId="39" borderId="49" xfId="0" applyFont="1" applyFill="1" applyBorder="1" applyAlignment="1">
      <alignment horizontal="left" vertical="top" wrapText="1"/>
    </xf>
    <xf numFmtId="0" fontId="5" fillId="39" borderId="20" xfId="0" applyFont="1" applyFill="1" applyBorder="1" applyAlignment="1">
      <alignment horizontal="left" vertical="top" wrapText="1"/>
    </xf>
    <xf numFmtId="0" fontId="5" fillId="0" borderId="14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7" fillId="34" borderId="14" xfId="0" applyFont="1" applyFill="1" applyBorder="1" applyAlignment="1">
      <alignment horizontal="left" vertical="center" wrapText="1"/>
    </xf>
    <xf numFmtId="0" fontId="7" fillId="34" borderId="16" xfId="0" applyFont="1" applyFill="1" applyBorder="1" applyAlignment="1">
      <alignment horizontal="left" vertical="center" wrapText="1"/>
    </xf>
    <xf numFmtId="0" fontId="7" fillId="34" borderId="17" xfId="0" applyFont="1" applyFill="1" applyBorder="1" applyAlignment="1">
      <alignment horizontal="left" vertical="center" wrapText="1"/>
    </xf>
    <xf numFmtId="0" fontId="5" fillId="39" borderId="51" xfId="0" applyFont="1" applyFill="1" applyBorder="1" applyAlignment="1">
      <alignment horizontal="left" vertical="top" wrapText="1"/>
    </xf>
    <xf numFmtId="0" fontId="5" fillId="39" borderId="48" xfId="0" applyFont="1" applyFill="1" applyBorder="1" applyAlignment="1">
      <alignment horizontal="left" vertical="top" wrapText="1"/>
    </xf>
    <xf numFmtId="3" fontId="4" fillId="0" borderId="14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44" fillId="0" borderId="14" xfId="0" applyFont="1" applyBorder="1" applyAlignment="1">
      <alignment vertical="center"/>
    </xf>
    <xf numFmtId="0" fontId="44" fillId="0" borderId="16" xfId="0" applyFont="1" applyBorder="1" applyAlignment="1">
      <alignment vertical="center"/>
    </xf>
    <xf numFmtId="0" fontId="44" fillId="0" borderId="17" xfId="0" applyFont="1" applyBorder="1" applyAlignment="1">
      <alignment vertical="center"/>
    </xf>
    <xf numFmtId="0" fontId="4" fillId="0" borderId="0" xfId="0" applyFont="1" applyAlignment="1">
      <alignment/>
    </xf>
    <xf numFmtId="3" fontId="44" fillId="0" borderId="14" xfId="0" applyNumberFormat="1" applyFont="1" applyBorder="1" applyAlignment="1">
      <alignment vertical="center"/>
    </xf>
    <xf numFmtId="3" fontId="44" fillId="0" borderId="17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0" fontId="2" fillId="0" borderId="14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5" fillId="38" borderId="26" xfId="0" applyFont="1" applyFill="1" applyBorder="1" applyAlignment="1">
      <alignment horizontal="left" vertical="center"/>
    </xf>
    <xf numFmtId="0" fontId="5" fillId="38" borderId="49" xfId="0" applyFont="1" applyFill="1" applyBorder="1" applyAlignment="1">
      <alignment horizontal="left" vertical="center"/>
    </xf>
    <xf numFmtId="0" fontId="5" fillId="38" borderId="20" xfId="0" applyFont="1" applyFill="1" applyBorder="1" applyAlignment="1">
      <alignment horizontal="left" vertical="center"/>
    </xf>
    <xf numFmtId="0" fontId="5" fillId="38" borderId="26" xfId="0" applyFont="1" applyFill="1" applyBorder="1" applyAlignment="1">
      <alignment vertical="center" wrapText="1"/>
    </xf>
    <xf numFmtId="0" fontId="11" fillId="38" borderId="49" xfId="0" applyFont="1" applyFill="1" applyBorder="1" applyAlignment="1">
      <alignment vertical="center" wrapText="1"/>
    </xf>
    <xf numFmtId="0" fontId="11" fillId="38" borderId="20" xfId="0" applyFont="1" applyFill="1" applyBorder="1" applyAlignment="1">
      <alignment vertical="center" wrapText="1"/>
    </xf>
    <xf numFmtId="0" fontId="36" fillId="38" borderId="33" xfId="0" applyFont="1" applyFill="1" applyBorder="1" applyAlignment="1">
      <alignment horizontal="center" vertical="center"/>
    </xf>
    <xf numFmtId="0" fontId="36" fillId="38" borderId="46" xfId="0" applyFont="1" applyFill="1" applyBorder="1" applyAlignment="1">
      <alignment horizontal="center" vertical="center"/>
    </xf>
    <xf numFmtId="0" fontId="36" fillId="38" borderId="52" xfId="0" applyFont="1" applyFill="1" applyBorder="1" applyAlignment="1">
      <alignment horizontal="center" vertical="center"/>
    </xf>
    <xf numFmtId="0" fontId="36" fillId="38" borderId="45" xfId="0" applyFont="1" applyFill="1" applyBorder="1" applyAlignment="1">
      <alignment horizontal="center" vertical="center"/>
    </xf>
    <xf numFmtId="0" fontId="36" fillId="38" borderId="0" xfId="0" applyFont="1" applyFill="1" applyBorder="1" applyAlignment="1">
      <alignment horizontal="center" vertical="center"/>
    </xf>
    <xf numFmtId="0" fontId="36" fillId="38" borderId="60" xfId="0" applyFont="1" applyFill="1" applyBorder="1" applyAlignment="1">
      <alignment horizontal="center" vertical="center"/>
    </xf>
    <xf numFmtId="0" fontId="36" fillId="38" borderId="18" xfId="0" applyFont="1" applyFill="1" applyBorder="1" applyAlignment="1">
      <alignment horizontal="center" vertical="center"/>
    </xf>
    <xf numFmtId="0" fontId="36" fillId="38" borderId="10" xfId="0" applyFont="1" applyFill="1" applyBorder="1" applyAlignment="1">
      <alignment horizontal="center" vertical="center"/>
    </xf>
    <xf numFmtId="0" fontId="36" fillId="38" borderId="5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1" fillId="0" borderId="13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42" fillId="38" borderId="42" xfId="0" applyFont="1" applyFill="1" applyBorder="1" applyAlignment="1">
      <alignment horizontal="center" vertical="top" wrapText="1"/>
    </xf>
    <xf numFmtId="0" fontId="42" fillId="38" borderId="54" xfId="0" applyFont="1" applyFill="1" applyBorder="1" applyAlignment="1">
      <alignment horizontal="center" vertical="top" wrapText="1"/>
    </xf>
    <xf numFmtId="0" fontId="11" fillId="0" borderId="16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7" fillId="49" borderId="16" xfId="0" applyFont="1" applyFill="1" applyBorder="1" applyAlignment="1">
      <alignment horizontal="left" vertical="center" wrapText="1"/>
    </xf>
    <xf numFmtId="0" fontId="7" fillId="49" borderId="17" xfId="0" applyFont="1" applyFill="1" applyBorder="1" applyAlignment="1">
      <alignment horizontal="left" vertical="center" wrapText="1"/>
    </xf>
    <xf numFmtId="0" fontId="7" fillId="52" borderId="14" xfId="0" applyFont="1" applyFill="1" applyBorder="1" applyAlignment="1">
      <alignment horizontal="left" vertical="center" wrapText="1"/>
    </xf>
    <xf numFmtId="0" fontId="0" fillId="47" borderId="16" xfId="0" applyFill="1" applyBorder="1" applyAlignment="1">
      <alignment horizontal="left"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5" fillId="0" borderId="58" xfId="0" applyFont="1" applyBorder="1" applyAlignment="1">
      <alignment horizontal="left" vertical="center" wrapText="1"/>
    </xf>
    <xf numFmtId="0" fontId="5" fillId="0" borderId="61" xfId="0" applyFont="1" applyBorder="1" applyAlignment="1">
      <alignment horizontal="left" vertical="center" wrapText="1"/>
    </xf>
    <xf numFmtId="0" fontId="5" fillId="0" borderId="59" xfId="0" applyFont="1" applyBorder="1" applyAlignment="1">
      <alignment horizontal="left" vertical="center" wrapText="1"/>
    </xf>
    <xf numFmtId="0" fontId="7" fillId="53" borderId="62" xfId="0" applyFont="1" applyFill="1" applyBorder="1" applyAlignment="1">
      <alignment horizontal="left" vertical="center" wrapText="1"/>
    </xf>
    <xf numFmtId="0" fontId="0" fillId="0" borderId="63" xfId="0" applyBorder="1" applyAlignment="1">
      <alignment horizontal="left" vertical="center" wrapText="1"/>
    </xf>
    <xf numFmtId="0" fontId="0" fillId="0" borderId="64" xfId="0" applyBorder="1" applyAlignment="1">
      <alignment horizontal="left" vertical="center" wrapText="1"/>
    </xf>
    <xf numFmtId="0" fontId="36" fillId="0" borderId="18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7" fillId="54" borderId="62" xfId="0" applyFont="1" applyFill="1" applyBorder="1" applyAlignment="1">
      <alignment horizontal="left" vertical="center" wrapText="1"/>
    </xf>
    <xf numFmtId="0" fontId="7" fillId="54" borderId="63" xfId="0" applyFont="1" applyFill="1" applyBorder="1" applyAlignment="1">
      <alignment horizontal="left" vertical="center" wrapText="1"/>
    </xf>
    <xf numFmtId="0" fontId="7" fillId="54" borderId="64" xfId="0" applyFont="1" applyFill="1" applyBorder="1" applyAlignment="1">
      <alignment horizontal="left" vertical="center" wrapText="1"/>
    </xf>
    <xf numFmtId="0" fontId="0" fillId="16" borderId="63" xfId="0" applyFill="1" applyBorder="1" applyAlignment="1">
      <alignment horizontal="left" vertical="center" wrapText="1"/>
    </xf>
    <xf numFmtId="0" fontId="0" fillId="16" borderId="64" xfId="0" applyFill="1" applyBorder="1" applyAlignment="1">
      <alignment horizontal="left" vertical="center" wrapText="1"/>
    </xf>
    <xf numFmtId="0" fontId="7" fillId="55" borderId="65" xfId="0" applyFont="1" applyFill="1" applyBorder="1" applyAlignment="1">
      <alignment horizontal="left" vertical="center" wrapText="1"/>
    </xf>
    <xf numFmtId="0" fontId="0" fillId="10" borderId="66" xfId="0" applyFill="1" applyBorder="1" applyAlignment="1">
      <alignment horizontal="left" vertical="center" wrapText="1"/>
    </xf>
    <xf numFmtId="0" fontId="0" fillId="10" borderId="67" xfId="0" applyFill="1" applyBorder="1" applyAlignment="1">
      <alignment horizontal="left" vertical="center" wrapText="1"/>
    </xf>
    <xf numFmtId="0" fontId="36" fillId="0" borderId="68" xfId="0" applyFont="1" applyBorder="1" applyAlignment="1">
      <alignment vertical="center" wrapText="1"/>
    </xf>
    <xf numFmtId="0" fontId="0" fillId="0" borderId="69" xfId="0" applyBorder="1" applyAlignment="1">
      <alignment vertical="center" wrapText="1"/>
    </xf>
    <xf numFmtId="0" fontId="0" fillId="0" borderId="70" xfId="0" applyBorder="1" applyAlignment="1">
      <alignment vertical="center" wrapText="1"/>
    </xf>
    <xf numFmtId="0" fontId="7" fillId="53" borderId="63" xfId="0" applyFont="1" applyFill="1" applyBorder="1" applyAlignment="1">
      <alignment horizontal="left" vertical="center" wrapText="1"/>
    </xf>
    <xf numFmtId="0" fontId="7" fillId="53" borderId="64" xfId="0" applyFont="1" applyFill="1" applyBorder="1" applyAlignment="1">
      <alignment horizontal="left" vertical="center" wrapText="1"/>
    </xf>
    <xf numFmtId="0" fontId="36" fillId="0" borderId="71" xfId="0" applyFont="1" applyBorder="1" applyAlignment="1">
      <alignment vertical="center" wrapText="1"/>
    </xf>
    <xf numFmtId="0" fontId="36" fillId="0" borderId="72" xfId="0" applyFont="1" applyBorder="1" applyAlignment="1">
      <alignment vertical="center" wrapText="1"/>
    </xf>
    <xf numFmtId="0" fontId="36" fillId="0" borderId="73" xfId="0" applyFont="1" applyBorder="1" applyAlignment="1">
      <alignment vertical="center" wrapText="1"/>
    </xf>
    <xf numFmtId="0" fontId="36" fillId="0" borderId="13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36" fillId="38" borderId="14" xfId="0" applyFont="1" applyFill="1" applyBorder="1" applyAlignment="1">
      <alignment horizontal="center" vertical="center" wrapText="1"/>
    </xf>
    <xf numFmtId="0" fontId="36" fillId="38" borderId="16" xfId="0" applyFont="1" applyFill="1" applyBorder="1" applyAlignment="1">
      <alignment horizontal="center" vertical="center" wrapText="1"/>
    </xf>
    <xf numFmtId="0" fontId="36" fillId="38" borderId="17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36" fillId="0" borderId="45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60" xfId="0" applyBorder="1" applyAlignment="1">
      <alignment vertical="center" wrapText="1"/>
    </xf>
    <xf numFmtId="0" fontId="7" fillId="54" borderId="68" xfId="0" applyFont="1" applyFill="1" applyBorder="1" applyAlignment="1">
      <alignment horizontal="left" vertical="center" wrapText="1"/>
    </xf>
    <xf numFmtId="0" fontId="0" fillId="16" borderId="69" xfId="0" applyFill="1" applyBorder="1" applyAlignment="1">
      <alignment horizontal="left" vertical="center" wrapText="1"/>
    </xf>
    <xf numFmtId="0" fontId="0" fillId="16" borderId="70" xfId="0" applyFill="1" applyBorder="1" applyAlignment="1">
      <alignment horizontal="left" vertical="center" wrapText="1"/>
    </xf>
    <xf numFmtId="0" fontId="0" fillId="0" borderId="66" xfId="0" applyBorder="1" applyAlignment="1">
      <alignment horizontal="left" vertical="center" wrapText="1"/>
    </xf>
    <xf numFmtId="0" fontId="0" fillId="0" borderId="67" xfId="0" applyBorder="1" applyAlignment="1">
      <alignment horizontal="left" vertical="center" wrapText="1"/>
    </xf>
    <xf numFmtId="0" fontId="36" fillId="40" borderId="25" xfId="0" applyFont="1" applyFill="1" applyBorder="1" applyAlignment="1">
      <alignment horizontal="left" vertical="center" wrapText="1"/>
    </xf>
    <xf numFmtId="0" fontId="36" fillId="0" borderId="37" xfId="0" applyFont="1" applyBorder="1" applyAlignment="1">
      <alignment horizontal="left" vertical="center" wrapText="1"/>
    </xf>
    <xf numFmtId="0" fontId="36" fillId="0" borderId="38" xfId="0" applyFont="1" applyBorder="1" applyAlignment="1">
      <alignment horizontal="left" vertical="center" wrapText="1"/>
    </xf>
    <xf numFmtId="0" fontId="36" fillId="0" borderId="0" xfId="0" applyFont="1" applyBorder="1" applyAlignment="1">
      <alignment vertical="center" wrapText="1"/>
    </xf>
    <xf numFmtId="0" fontId="36" fillId="0" borderId="60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36" fillId="40" borderId="14" xfId="0" applyFont="1" applyFill="1" applyBorder="1" applyAlignment="1">
      <alignment horizontal="left" vertical="center" wrapText="1"/>
    </xf>
    <xf numFmtId="0" fontId="36" fillId="0" borderId="16" xfId="0" applyFont="1" applyBorder="1" applyAlignment="1">
      <alignment horizontal="left" vertical="center" wrapText="1"/>
    </xf>
    <xf numFmtId="0" fontId="36" fillId="0" borderId="17" xfId="0" applyFont="1" applyBorder="1" applyAlignment="1">
      <alignment horizontal="left" vertical="center" wrapText="1"/>
    </xf>
    <xf numFmtId="0" fontId="36" fillId="0" borderId="33" xfId="0" applyFont="1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46" borderId="14" xfId="0" applyFont="1" applyFill="1" applyBorder="1" applyAlignment="1">
      <alignment horizontal="left" vertical="center"/>
    </xf>
    <xf numFmtId="0" fontId="4" fillId="46" borderId="16" xfId="0" applyFont="1" applyFill="1" applyBorder="1" applyAlignment="1">
      <alignment horizontal="left" vertical="center"/>
    </xf>
    <xf numFmtId="0" fontId="4" fillId="46" borderId="17" xfId="0" applyFont="1" applyFill="1" applyBorder="1" applyAlignment="1">
      <alignment horizontal="left" vertical="center"/>
    </xf>
    <xf numFmtId="0" fontId="36" fillId="38" borderId="4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6" fillId="0" borderId="14" xfId="0" applyFont="1" applyBorder="1" applyAlignment="1">
      <alignment vertical="center" wrapText="1"/>
    </xf>
    <xf numFmtId="0" fontId="45" fillId="0" borderId="0" xfId="0" applyFont="1" applyBorder="1" applyAlignment="1">
      <alignment horizontal="left" vertical="center" wrapText="1"/>
    </xf>
    <xf numFmtId="0" fontId="36" fillId="0" borderId="14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36" fillId="0" borderId="33" xfId="0" applyFont="1" applyBorder="1" applyAlignment="1">
      <alignment horizontal="center" vertical="center"/>
    </xf>
    <xf numFmtId="0" fontId="36" fillId="0" borderId="46" xfId="0" applyFont="1" applyBorder="1" applyAlignment="1">
      <alignment horizontal="center" vertical="center"/>
    </xf>
    <xf numFmtId="0" fontId="36" fillId="0" borderId="52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53" xfId="0" applyFont="1" applyBorder="1" applyAlignment="1">
      <alignment horizontal="center" vertical="center"/>
    </xf>
    <xf numFmtId="0" fontId="36" fillId="0" borderId="25" xfId="0" applyFont="1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7" fillId="50" borderId="62" xfId="0" applyFont="1" applyFill="1" applyBorder="1" applyAlignment="1">
      <alignment horizontal="left" vertical="center" wrapText="1"/>
    </xf>
    <xf numFmtId="0" fontId="0" fillId="40" borderId="63" xfId="0" applyFill="1" applyBorder="1" applyAlignment="1">
      <alignment horizontal="left" vertical="center" wrapText="1"/>
    </xf>
    <xf numFmtId="0" fontId="0" fillId="40" borderId="64" xfId="0" applyFill="1" applyBorder="1" applyAlignment="1">
      <alignment horizontal="left" vertical="center" wrapText="1"/>
    </xf>
    <xf numFmtId="0" fontId="7" fillId="55" borderId="18" xfId="0" applyFont="1" applyFill="1" applyBorder="1" applyAlignment="1">
      <alignment horizontal="left" vertical="center" wrapText="1"/>
    </xf>
    <xf numFmtId="0" fontId="0" fillId="10" borderId="10" xfId="0" applyFill="1" applyBorder="1" applyAlignment="1">
      <alignment horizontal="left" vertical="center" wrapText="1"/>
    </xf>
    <xf numFmtId="0" fontId="0" fillId="10" borderId="53" xfId="0" applyFill="1" applyBorder="1" applyAlignment="1">
      <alignment horizontal="left" vertical="center" wrapText="1"/>
    </xf>
    <xf numFmtId="0" fontId="36" fillId="0" borderId="27" xfId="0" applyFont="1" applyBorder="1" applyAlignment="1">
      <alignment vertical="center" wrapText="1"/>
    </xf>
    <xf numFmtId="0" fontId="36" fillId="0" borderId="50" xfId="0" applyFont="1" applyBorder="1" applyAlignment="1">
      <alignment vertical="center" wrapText="1"/>
    </xf>
    <xf numFmtId="0" fontId="36" fillId="0" borderId="47" xfId="0" applyFont="1" applyBorder="1" applyAlignment="1">
      <alignment vertical="center" wrapText="1"/>
    </xf>
    <xf numFmtId="0" fontId="36" fillId="0" borderId="74" xfId="0" applyFont="1" applyBorder="1" applyAlignment="1">
      <alignment vertical="center" wrapText="1"/>
    </xf>
    <xf numFmtId="0" fontId="0" fillId="0" borderId="75" xfId="0" applyBorder="1" applyAlignment="1">
      <alignment vertical="center" wrapText="1"/>
    </xf>
    <xf numFmtId="0" fontId="0" fillId="0" borderId="76" xfId="0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0" fontId="4" fillId="33" borderId="16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 vertical="center" wrapText="1"/>
    </xf>
    <xf numFmtId="0" fontId="3" fillId="33" borderId="26" xfId="0" applyFont="1" applyFill="1" applyBorder="1" applyAlignment="1" quotePrefix="1">
      <alignment horizontal="left" vertical="center" wrapText="1" indent="1"/>
    </xf>
    <xf numFmtId="0" fontId="3" fillId="33" borderId="49" xfId="0" applyFont="1" applyFill="1" applyBorder="1" applyAlignment="1" quotePrefix="1">
      <alignment horizontal="left" vertical="center" wrapText="1" indent="1"/>
    </xf>
    <xf numFmtId="0" fontId="3" fillId="33" borderId="20" xfId="0" applyFont="1" applyFill="1" applyBorder="1" applyAlignment="1" quotePrefix="1">
      <alignment horizontal="left" vertical="center" wrapText="1" indent="1"/>
    </xf>
    <xf numFmtId="0" fontId="36" fillId="0" borderId="77" xfId="0" applyFont="1" applyBorder="1" applyAlignment="1">
      <alignment vertical="center" wrapText="1"/>
    </xf>
    <xf numFmtId="0" fontId="0" fillId="0" borderId="78" xfId="0" applyBorder="1" applyAlignment="1">
      <alignment vertical="center" wrapText="1"/>
    </xf>
    <xf numFmtId="0" fontId="0" fillId="0" borderId="79" xfId="0" applyBorder="1" applyAlignment="1">
      <alignment vertical="center" wrapText="1"/>
    </xf>
    <xf numFmtId="0" fontId="3" fillId="33" borderId="28" xfId="0" applyFont="1" applyFill="1" applyBorder="1" applyAlignment="1" quotePrefix="1">
      <alignment horizontal="left" vertical="center" wrapText="1" indent="1"/>
    </xf>
    <xf numFmtId="0" fontId="3" fillId="33" borderId="51" xfId="0" applyFont="1" applyFill="1" applyBorder="1" applyAlignment="1" quotePrefix="1">
      <alignment horizontal="left" vertical="center" wrapText="1" indent="1"/>
    </xf>
    <xf numFmtId="0" fontId="3" fillId="33" borderId="48" xfId="0" applyFont="1" applyFill="1" applyBorder="1" applyAlignment="1" quotePrefix="1">
      <alignment horizontal="left" vertical="center" wrapText="1" indent="1"/>
    </xf>
    <xf numFmtId="0" fontId="4" fillId="37" borderId="14" xfId="0" applyFont="1" applyFill="1" applyBorder="1" applyAlignment="1">
      <alignment horizontal="center" vertical="center"/>
    </xf>
    <xf numFmtId="0" fontId="4" fillId="37" borderId="16" xfId="0" applyFont="1" applyFill="1" applyBorder="1" applyAlignment="1">
      <alignment horizontal="center" vertical="center"/>
    </xf>
    <xf numFmtId="0" fontId="4" fillId="37" borderId="17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33" fillId="36" borderId="14" xfId="0" applyFont="1" applyFill="1" applyBorder="1" applyAlignment="1">
      <alignment horizontal="left" vertical="center" wrapText="1"/>
    </xf>
    <xf numFmtId="0" fontId="33" fillId="36" borderId="16" xfId="0" applyFont="1" applyFill="1" applyBorder="1" applyAlignment="1">
      <alignment horizontal="left" vertical="center" wrapText="1"/>
    </xf>
    <xf numFmtId="0" fontId="33" fillId="36" borderId="17" xfId="0" applyFont="1" applyFill="1" applyBorder="1" applyAlignment="1">
      <alignment horizontal="left" vertical="center" wrapText="1"/>
    </xf>
    <xf numFmtId="0" fontId="33" fillId="35" borderId="14" xfId="0" applyFont="1" applyFill="1" applyBorder="1" applyAlignment="1">
      <alignment horizontal="left" vertical="center" wrapText="1"/>
    </xf>
    <xf numFmtId="0" fontId="33" fillId="35" borderId="16" xfId="0" applyFont="1" applyFill="1" applyBorder="1" applyAlignment="1">
      <alignment horizontal="left" vertical="center" wrapText="1"/>
    </xf>
    <xf numFmtId="0" fontId="33" fillId="35" borderId="17" xfId="0" applyFont="1" applyFill="1" applyBorder="1" applyAlignment="1">
      <alignment horizontal="left" vertical="center" wrapText="1"/>
    </xf>
    <xf numFmtId="0" fontId="3" fillId="33" borderId="25" xfId="0" applyFont="1" applyFill="1" applyBorder="1" applyAlignment="1" quotePrefix="1">
      <alignment horizontal="left" vertical="center" wrapText="1" indent="1"/>
    </xf>
    <xf numFmtId="0" fontId="3" fillId="33" borderId="37" xfId="0" applyFont="1" applyFill="1" applyBorder="1" applyAlignment="1" quotePrefix="1">
      <alignment horizontal="left" vertical="center" wrapText="1" indent="1"/>
    </xf>
    <xf numFmtId="0" fontId="3" fillId="33" borderId="38" xfId="0" applyFont="1" applyFill="1" applyBorder="1" applyAlignment="1" quotePrefix="1">
      <alignment horizontal="left" vertical="center" wrapText="1" indent="1"/>
    </xf>
    <xf numFmtId="0" fontId="3" fillId="0" borderId="14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6" fillId="0" borderId="16" xfId="0" applyFont="1" applyBorder="1" applyAlignment="1">
      <alignment vertical="center" wrapText="1"/>
    </xf>
    <xf numFmtId="0" fontId="36" fillId="0" borderId="17" xfId="0" applyFont="1" applyBorder="1" applyAlignment="1">
      <alignment vertical="center" wrapText="1"/>
    </xf>
    <xf numFmtId="0" fontId="36" fillId="0" borderId="69" xfId="0" applyFont="1" applyBorder="1" applyAlignment="1">
      <alignment vertical="center" wrapText="1"/>
    </xf>
    <xf numFmtId="0" fontId="36" fillId="0" borderId="70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49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6" fillId="0" borderId="37" xfId="0" applyFont="1" applyBorder="1" applyAlignment="1">
      <alignment vertical="center" wrapText="1"/>
    </xf>
    <xf numFmtId="0" fontId="36" fillId="0" borderId="38" xfId="0" applyFont="1" applyBorder="1" applyAlignment="1">
      <alignment vertical="center" wrapText="1"/>
    </xf>
    <xf numFmtId="0" fontId="7" fillId="55" borderId="66" xfId="0" applyFont="1" applyFill="1" applyBorder="1" applyAlignment="1">
      <alignment horizontal="left" vertical="center" wrapText="1"/>
    </xf>
    <xf numFmtId="0" fontId="7" fillId="55" borderId="67" xfId="0" applyFont="1" applyFill="1" applyBorder="1" applyAlignment="1">
      <alignment horizontal="left" vertical="center" wrapText="1"/>
    </xf>
    <xf numFmtId="2" fontId="36" fillId="0" borderId="18" xfId="0" applyNumberFormat="1" applyFont="1" applyBorder="1" applyAlignment="1">
      <alignment vertical="center" wrapText="1"/>
    </xf>
    <xf numFmtId="2" fontId="0" fillId="0" borderId="10" xfId="0" applyNumberFormat="1" applyBorder="1" applyAlignment="1">
      <alignment vertical="center" wrapText="1"/>
    </xf>
    <xf numFmtId="2" fontId="0" fillId="0" borderId="53" xfId="0" applyNumberFormat="1" applyBorder="1" applyAlignment="1">
      <alignment vertical="center" wrapText="1"/>
    </xf>
    <xf numFmtId="0" fontId="36" fillId="0" borderId="10" xfId="0" applyFont="1" applyBorder="1" applyAlignment="1">
      <alignment vertical="center" wrapText="1"/>
    </xf>
    <xf numFmtId="0" fontId="36" fillId="0" borderId="53" xfId="0" applyFont="1" applyBorder="1" applyAlignment="1">
      <alignment vertical="center" wrapText="1"/>
    </xf>
    <xf numFmtId="0" fontId="36" fillId="0" borderId="45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60" xfId="0" applyFont="1" applyBorder="1" applyAlignment="1">
      <alignment horizontal="center" vertical="center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2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0"/>
  <sheetViews>
    <sheetView showZeros="0" zoomScale="96" zoomScaleNormal="96" zoomScalePageLayoutView="0" workbookViewId="0" topLeftCell="A242">
      <selection activeCell="Q210" sqref="Q210:V211"/>
    </sheetView>
  </sheetViews>
  <sheetFormatPr defaultColWidth="9.00390625" defaultRowHeight="12.75"/>
  <cols>
    <col min="1" max="1" width="6.00390625" style="0" customWidth="1"/>
    <col min="2" max="2" width="6.375" style="0" customWidth="1"/>
    <col min="3" max="3" width="8.125" style="0" customWidth="1"/>
    <col min="4" max="4" width="5.125" style="0" customWidth="1"/>
    <col min="5" max="5" width="10.00390625" style="0" customWidth="1"/>
    <col min="6" max="6" width="10.625" style="0" customWidth="1"/>
    <col min="7" max="7" width="11.00390625" style="0" customWidth="1"/>
    <col min="8" max="8" width="11.375" style="0" customWidth="1"/>
    <col min="9" max="9" width="10.75390625" style="0" customWidth="1"/>
    <col min="10" max="10" width="10.625" style="0" customWidth="1"/>
    <col min="11" max="11" width="11.75390625" style="0" customWidth="1"/>
    <col min="12" max="12" width="10.375" style="0" customWidth="1"/>
    <col min="13" max="13" width="7.625" style="0" customWidth="1"/>
    <col min="14" max="14" width="8.75390625" style="0" customWidth="1"/>
    <col min="15" max="15" width="7.875" style="0" customWidth="1"/>
    <col min="16" max="16" width="9.875" style="0" customWidth="1"/>
  </cols>
  <sheetData>
    <row r="1" spans="1:15" s="2" customFormat="1" ht="12.75" customHeight="1">
      <c r="A1" s="24"/>
      <c r="B1" s="24"/>
      <c r="C1" s="24"/>
      <c r="D1" s="24"/>
      <c r="E1" s="24"/>
      <c r="F1" s="24"/>
      <c r="G1" s="24"/>
      <c r="H1" s="24"/>
      <c r="I1" s="24"/>
      <c r="J1" s="10" t="s">
        <v>117</v>
      </c>
      <c r="K1" s="11"/>
      <c r="L1" s="11"/>
      <c r="M1" s="3"/>
      <c r="N1" s="3"/>
      <c r="O1" s="3"/>
    </row>
    <row r="2" spans="1:15" s="2" customFormat="1" ht="14.25" customHeight="1">
      <c r="A2" s="24"/>
      <c r="B2" s="24"/>
      <c r="C2" s="24"/>
      <c r="D2" s="24"/>
      <c r="E2" s="24"/>
      <c r="F2" s="24"/>
      <c r="G2" s="24"/>
      <c r="H2" s="24"/>
      <c r="I2" s="24"/>
      <c r="J2" s="606" t="s">
        <v>284</v>
      </c>
      <c r="K2" s="607"/>
      <c r="L2" s="607"/>
      <c r="M2" s="3"/>
      <c r="N2" s="3"/>
      <c r="O2" s="3"/>
    </row>
    <row r="3" spans="1:15" s="2" customFormat="1" ht="13.5" customHeight="1">
      <c r="A3" s="24"/>
      <c r="B3" s="24"/>
      <c r="C3" s="24"/>
      <c r="D3" s="24"/>
      <c r="E3" s="24"/>
      <c r="F3" s="24"/>
      <c r="G3" s="24"/>
      <c r="H3" s="24"/>
      <c r="I3" s="24"/>
      <c r="J3" s="4" t="s">
        <v>48</v>
      </c>
      <c r="K3" s="4"/>
      <c r="L3" s="4"/>
      <c r="M3" s="3"/>
      <c r="N3" s="3"/>
      <c r="O3" s="3"/>
    </row>
    <row r="4" spans="1:15" s="2" customFormat="1" ht="14.25" customHeight="1">
      <c r="A4" s="24"/>
      <c r="B4" s="24"/>
      <c r="C4" s="24"/>
      <c r="D4" s="24"/>
      <c r="E4" s="24"/>
      <c r="F4" s="24"/>
      <c r="G4" s="24"/>
      <c r="H4" s="24"/>
      <c r="I4" s="24"/>
      <c r="J4" s="4" t="s">
        <v>285</v>
      </c>
      <c r="K4" s="4"/>
      <c r="L4" s="4"/>
      <c r="M4" s="3"/>
      <c r="N4" s="3"/>
      <c r="O4" s="3"/>
    </row>
    <row r="5" spans="1:15" s="2" customFormat="1" ht="6" customHeight="1">
      <c r="A5" s="216"/>
      <c r="B5" s="216"/>
      <c r="C5" s="216"/>
      <c r="D5" s="216"/>
      <c r="E5" s="216"/>
      <c r="F5" s="216"/>
      <c r="G5" s="216"/>
      <c r="H5" s="216"/>
      <c r="I5" s="216"/>
      <c r="J5" s="215"/>
      <c r="K5" s="215"/>
      <c r="L5" s="215"/>
      <c r="M5" s="216"/>
      <c r="N5" s="216"/>
      <c r="O5" s="216"/>
    </row>
    <row r="6" spans="1:15" s="2" customFormat="1" ht="14.25" customHeight="1" hidden="1">
      <c r="A6" s="216"/>
      <c r="B6" s="216"/>
      <c r="C6" s="216"/>
      <c r="D6" s="216"/>
      <c r="E6" s="216"/>
      <c r="F6" s="216"/>
      <c r="G6" s="216"/>
      <c r="H6" s="216"/>
      <c r="I6" s="216"/>
      <c r="J6" s="215"/>
      <c r="K6" s="215"/>
      <c r="L6" s="215"/>
      <c r="M6" s="216"/>
      <c r="N6" s="216"/>
      <c r="O6" s="216"/>
    </row>
    <row r="7" spans="1:15" s="2" customFormat="1" ht="15" customHeight="1">
      <c r="A7" s="608" t="s">
        <v>126</v>
      </c>
      <c r="B7" s="608"/>
      <c r="C7" s="608"/>
      <c r="D7" s="608"/>
      <c r="E7" s="608"/>
      <c r="F7" s="608"/>
      <c r="G7" s="608"/>
      <c r="H7" s="608"/>
      <c r="I7" s="608"/>
      <c r="J7" s="608"/>
      <c r="K7" s="608"/>
      <c r="L7" s="608"/>
      <c r="M7" s="3"/>
      <c r="N7" s="3"/>
      <c r="O7" s="3"/>
    </row>
    <row r="8" spans="1:15" ht="2.25" customHeight="1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</row>
    <row r="9" spans="1:16" ht="12.75">
      <c r="A9" s="483" t="s">
        <v>49</v>
      </c>
      <c r="B9" s="484"/>
      <c r="C9" s="485"/>
      <c r="D9" s="510" t="s">
        <v>62</v>
      </c>
      <c r="E9" s="510"/>
      <c r="F9" s="510"/>
      <c r="G9" s="510"/>
      <c r="H9" s="511"/>
      <c r="I9" s="486" t="s">
        <v>63</v>
      </c>
      <c r="J9" s="486"/>
      <c r="K9" s="486" t="s">
        <v>64</v>
      </c>
      <c r="L9" s="486"/>
      <c r="M9" s="195"/>
      <c r="N9" s="192"/>
      <c r="O9" s="193"/>
      <c r="P9" s="129"/>
    </row>
    <row r="10" spans="1:16" ht="12.75">
      <c r="A10" s="49" t="s">
        <v>24</v>
      </c>
      <c r="B10" s="49" t="s">
        <v>50</v>
      </c>
      <c r="C10" s="49" t="s">
        <v>51</v>
      </c>
      <c r="D10" s="512"/>
      <c r="E10" s="512"/>
      <c r="F10" s="512"/>
      <c r="G10" s="512"/>
      <c r="H10" s="513"/>
      <c r="I10" s="99" t="s">
        <v>52</v>
      </c>
      <c r="J10" s="99" t="s">
        <v>53</v>
      </c>
      <c r="K10" s="99" t="s">
        <v>52</v>
      </c>
      <c r="L10" s="137" t="s">
        <v>53</v>
      </c>
      <c r="M10" s="192"/>
      <c r="N10" s="192"/>
      <c r="O10" s="193"/>
      <c r="P10" s="129"/>
    </row>
    <row r="11" spans="1:16" ht="15" customHeight="1">
      <c r="A11" s="174" t="s">
        <v>1</v>
      </c>
      <c r="B11" s="175"/>
      <c r="C11" s="175"/>
      <c r="D11" s="493" t="s">
        <v>140</v>
      </c>
      <c r="E11" s="494"/>
      <c r="F11" s="494"/>
      <c r="G11" s="494"/>
      <c r="H11" s="495"/>
      <c r="I11" s="173">
        <f aca="true" t="shared" si="0" ref="I11:L12">I12</f>
        <v>0</v>
      </c>
      <c r="J11" s="266">
        <f t="shared" si="0"/>
        <v>71094</v>
      </c>
      <c r="K11" s="266">
        <f t="shared" si="0"/>
        <v>0</v>
      </c>
      <c r="L11" s="266">
        <f t="shared" si="0"/>
        <v>0</v>
      </c>
      <c r="M11" s="192"/>
      <c r="N11" s="213"/>
      <c r="O11" s="193"/>
      <c r="P11" s="129"/>
    </row>
    <row r="12" spans="1:16" ht="15" customHeight="1">
      <c r="A12" s="177"/>
      <c r="B12" s="178" t="s">
        <v>139</v>
      </c>
      <c r="C12" s="177"/>
      <c r="D12" s="490" t="s">
        <v>141</v>
      </c>
      <c r="E12" s="496"/>
      <c r="F12" s="496"/>
      <c r="G12" s="496"/>
      <c r="H12" s="497"/>
      <c r="I12" s="176">
        <f t="shared" si="0"/>
        <v>0</v>
      </c>
      <c r="J12" s="267">
        <f t="shared" si="0"/>
        <v>71094</v>
      </c>
      <c r="K12" s="267">
        <f t="shared" si="0"/>
        <v>0</v>
      </c>
      <c r="L12" s="267">
        <f t="shared" si="0"/>
        <v>0</v>
      </c>
      <c r="M12" s="192"/>
      <c r="N12" s="192"/>
      <c r="O12" s="193"/>
      <c r="P12" s="129"/>
    </row>
    <row r="13" spans="1:16" ht="12.75" customHeight="1">
      <c r="A13" s="200"/>
      <c r="B13" s="199"/>
      <c r="C13" s="165">
        <v>6050</v>
      </c>
      <c r="D13" s="507" t="s">
        <v>135</v>
      </c>
      <c r="E13" s="508"/>
      <c r="F13" s="508"/>
      <c r="G13" s="508"/>
      <c r="H13" s="509"/>
      <c r="I13" s="190"/>
      <c r="J13" s="191">
        <v>71094</v>
      </c>
      <c r="K13" s="191"/>
      <c r="L13" s="191"/>
      <c r="M13" s="192"/>
      <c r="N13" s="192"/>
      <c r="O13" s="193"/>
      <c r="P13" s="129"/>
    </row>
    <row r="14" spans="1:16" ht="15" customHeight="1">
      <c r="A14" s="174">
        <v>600</v>
      </c>
      <c r="B14" s="175"/>
      <c r="C14" s="175"/>
      <c r="D14" s="493" t="s">
        <v>125</v>
      </c>
      <c r="E14" s="494"/>
      <c r="F14" s="494"/>
      <c r="G14" s="494"/>
      <c r="H14" s="495"/>
      <c r="I14" s="173">
        <f>I15+I17+I19</f>
        <v>50000</v>
      </c>
      <c r="J14" s="266">
        <f>J15+J17+J19</f>
        <v>887346</v>
      </c>
      <c r="K14" s="266">
        <f>K15+K17+K19</f>
        <v>0</v>
      </c>
      <c r="L14" s="266">
        <f>L15+L17+L19</f>
        <v>12300</v>
      </c>
      <c r="M14" s="192"/>
      <c r="N14" s="213"/>
      <c r="O14" s="193"/>
      <c r="P14" s="194"/>
    </row>
    <row r="15" spans="1:16" ht="15" customHeight="1">
      <c r="A15" s="268"/>
      <c r="B15" s="269">
        <v>60004</v>
      </c>
      <c r="C15" s="268"/>
      <c r="D15" s="490" t="s">
        <v>232</v>
      </c>
      <c r="E15" s="496"/>
      <c r="F15" s="496"/>
      <c r="G15" s="496"/>
      <c r="H15" s="497"/>
      <c r="I15" s="267">
        <f>I16</f>
        <v>50000</v>
      </c>
      <c r="J15" s="267">
        <f>J16</f>
        <v>0</v>
      </c>
      <c r="K15" s="267">
        <f>K16</f>
        <v>0</v>
      </c>
      <c r="L15" s="267">
        <f>L16</f>
        <v>0</v>
      </c>
      <c r="M15" s="248"/>
      <c r="N15" s="213"/>
      <c r="O15" s="249"/>
      <c r="P15" s="194"/>
    </row>
    <row r="16" spans="1:16" ht="21" customHeight="1">
      <c r="A16" s="260"/>
      <c r="B16" s="286"/>
      <c r="C16" s="165">
        <v>2310</v>
      </c>
      <c r="D16" s="507" t="s">
        <v>233</v>
      </c>
      <c r="E16" s="508"/>
      <c r="F16" s="508"/>
      <c r="G16" s="508"/>
      <c r="H16" s="509"/>
      <c r="I16" s="273">
        <v>50000</v>
      </c>
      <c r="J16" s="274"/>
      <c r="K16" s="274"/>
      <c r="L16" s="274"/>
      <c r="M16" s="248"/>
      <c r="N16" s="213"/>
      <c r="O16" s="249"/>
      <c r="P16" s="194"/>
    </row>
    <row r="17" spans="1:16" ht="15" customHeight="1">
      <c r="A17" s="268"/>
      <c r="B17" s="269">
        <v>60013</v>
      </c>
      <c r="C17" s="268"/>
      <c r="D17" s="490" t="s">
        <v>182</v>
      </c>
      <c r="E17" s="496"/>
      <c r="F17" s="496"/>
      <c r="G17" s="496"/>
      <c r="H17" s="497"/>
      <c r="I17" s="267">
        <f>I18</f>
        <v>0</v>
      </c>
      <c r="J17" s="267">
        <f>J18</f>
        <v>228000</v>
      </c>
      <c r="K17" s="267">
        <f>K18</f>
        <v>0</v>
      </c>
      <c r="L17" s="267"/>
      <c r="M17" s="248"/>
      <c r="N17" s="213"/>
      <c r="O17" s="249"/>
      <c r="P17" s="194"/>
    </row>
    <row r="18" spans="1:16" ht="14.25" customHeight="1">
      <c r="A18" s="260"/>
      <c r="B18" s="270"/>
      <c r="C18" s="165">
        <v>6050</v>
      </c>
      <c r="D18" s="507" t="s">
        <v>161</v>
      </c>
      <c r="E18" s="508"/>
      <c r="F18" s="508"/>
      <c r="G18" s="508"/>
      <c r="H18" s="509"/>
      <c r="I18" s="273"/>
      <c r="J18" s="274">
        <v>228000</v>
      </c>
      <c r="K18" s="274"/>
      <c r="L18" s="274"/>
      <c r="M18" s="248"/>
      <c r="N18" s="213"/>
      <c r="O18" s="249"/>
      <c r="P18" s="194"/>
    </row>
    <row r="19" spans="1:16" ht="15" customHeight="1">
      <c r="A19" s="177"/>
      <c r="B19" s="178">
        <v>60016</v>
      </c>
      <c r="C19" s="177"/>
      <c r="D19" s="490" t="s">
        <v>136</v>
      </c>
      <c r="E19" s="496"/>
      <c r="F19" s="496"/>
      <c r="G19" s="496"/>
      <c r="H19" s="497"/>
      <c r="I19" s="176"/>
      <c r="J19" s="205">
        <f>SUM(J20:J22)</f>
        <v>659346</v>
      </c>
      <c r="K19" s="205"/>
      <c r="L19" s="205">
        <f>L21</f>
        <v>12300</v>
      </c>
      <c r="M19" s="192"/>
      <c r="N19" s="213"/>
      <c r="O19" s="193"/>
      <c r="P19" s="129"/>
    </row>
    <row r="20" spans="1:16" ht="12.75" customHeight="1">
      <c r="A20" s="260"/>
      <c r="B20" s="261"/>
      <c r="C20" s="165">
        <v>6050</v>
      </c>
      <c r="D20" s="507" t="s">
        <v>161</v>
      </c>
      <c r="E20" s="508"/>
      <c r="F20" s="508"/>
      <c r="G20" s="508"/>
      <c r="H20" s="509"/>
      <c r="I20" s="246"/>
      <c r="J20" s="247">
        <v>164091</v>
      </c>
      <c r="K20" s="247"/>
      <c r="L20" s="247"/>
      <c r="M20" s="248"/>
      <c r="N20" s="248"/>
      <c r="O20" s="249"/>
      <c r="P20" s="129"/>
    </row>
    <row r="21" spans="1:16" ht="12.75" customHeight="1">
      <c r="A21" s="208"/>
      <c r="B21" s="209"/>
      <c r="C21" s="165">
        <v>6050</v>
      </c>
      <c r="D21" s="507" t="s">
        <v>143</v>
      </c>
      <c r="E21" s="508"/>
      <c r="F21" s="508"/>
      <c r="G21" s="508"/>
      <c r="H21" s="509"/>
      <c r="I21" s="273"/>
      <c r="J21" s="274">
        <v>24255</v>
      </c>
      <c r="K21" s="274"/>
      <c r="L21" s="274">
        <v>12300</v>
      </c>
      <c r="M21" s="210"/>
      <c r="N21" s="210"/>
      <c r="O21" s="211"/>
      <c r="P21" s="129"/>
    </row>
    <row r="22" spans="1:16" ht="12.75" customHeight="1">
      <c r="A22" s="260"/>
      <c r="B22" s="286"/>
      <c r="C22" s="165">
        <v>6060</v>
      </c>
      <c r="D22" s="507" t="s">
        <v>158</v>
      </c>
      <c r="E22" s="508"/>
      <c r="F22" s="508"/>
      <c r="G22" s="508"/>
      <c r="H22" s="509"/>
      <c r="I22" s="273"/>
      <c r="J22" s="274">
        <v>471000</v>
      </c>
      <c r="K22" s="274"/>
      <c r="L22" s="274"/>
      <c r="M22" s="248"/>
      <c r="N22" s="248"/>
      <c r="O22" s="249"/>
      <c r="P22" s="129"/>
    </row>
    <row r="23" spans="1:16" ht="14.25" customHeight="1">
      <c r="A23" s="174">
        <v>700</v>
      </c>
      <c r="B23" s="175"/>
      <c r="C23" s="175"/>
      <c r="D23" s="493" t="s">
        <v>236</v>
      </c>
      <c r="E23" s="494"/>
      <c r="F23" s="494"/>
      <c r="G23" s="494"/>
      <c r="H23" s="495"/>
      <c r="I23" s="266">
        <f aca="true" t="shared" si="1" ref="I23:L24">I24</f>
        <v>0</v>
      </c>
      <c r="J23" s="266">
        <f t="shared" si="1"/>
        <v>0</v>
      </c>
      <c r="K23" s="266">
        <f t="shared" si="1"/>
        <v>349000</v>
      </c>
      <c r="L23" s="266">
        <f t="shared" si="1"/>
        <v>0</v>
      </c>
      <c r="M23" s="248"/>
      <c r="N23" s="248"/>
      <c r="O23" s="249"/>
      <c r="P23" s="129"/>
    </row>
    <row r="24" spans="1:16" ht="16.5" customHeight="1">
      <c r="A24" s="268"/>
      <c r="B24" s="269">
        <v>70005</v>
      </c>
      <c r="C24" s="268"/>
      <c r="D24" s="490" t="s">
        <v>237</v>
      </c>
      <c r="E24" s="496"/>
      <c r="F24" s="496"/>
      <c r="G24" s="496"/>
      <c r="H24" s="497"/>
      <c r="I24" s="267">
        <f t="shared" si="1"/>
        <v>0</v>
      </c>
      <c r="J24" s="267">
        <f t="shared" si="1"/>
        <v>0</v>
      </c>
      <c r="K24" s="267">
        <f t="shared" si="1"/>
        <v>349000</v>
      </c>
      <c r="L24" s="267">
        <f t="shared" si="1"/>
        <v>0</v>
      </c>
      <c r="M24" s="248"/>
      <c r="N24" s="248"/>
      <c r="O24" s="249"/>
      <c r="P24" s="129"/>
    </row>
    <row r="25" spans="1:16" ht="27.75" customHeight="1">
      <c r="A25" s="260"/>
      <c r="B25" s="286"/>
      <c r="C25" s="165">
        <v>4600</v>
      </c>
      <c r="D25" s="477" t="s">
        <v>238</v>
      </c>
      <c r="E25" s="478"/>
      <c r="F25" s="478"/>
      <c r="G25" s="478"/>
      <c r="H25" s="479"/>
      <c r="I25" s="273"/>
      <c r="J25" s="274"/>
      <c r="K25" s="274">
        <v>349000</v>
      </c>
      <c r="L25" s="274"/>
      <c r="M25" s="248"/>
      <c r="N25" s="248"/>
      <c r="O25" s="249"/>
      <c r="P25" s="129"/>
    </row>
    <row r="26" spans="1:16" ht="15" customHeight="1">
      <c r="A26" s="174">
        <v>750</v>
      </c>
      <c r="B26" s="175"/>
      <c r="C26" s="175"/>
      <c r="D26" s="493" t="s">
        <v>148</v>
      </c>
      <c r="E26" s="494"/>
      <c r="F26" s="494"/>
      <c r="G26" s="494"/>
      <c r="H26" s="495"/>
      <c r="I26" s="242">
        <f>I35+I27+I29</f>
        <v>663</v>
      </c>
      <c r="J26" s="266">
        <f>J32</f>
        <v>67650</v>
      </c>
      <c r="K26" s="266">
        <f>K35+K27+K29+K32</f>
        <v>93900</v>
      </c>
      <c r="L26" s="266">
        <f>L35+L27+L29</f>
        <v>0</v>
      </c>
      <c r="M26" s="210"/>
      <c r="N26" s="210"/>
      <c r="O26" s="211"/>
      <c r="P26" s="129"/>
    </row>
    <row r="27" spans="1:16" ht="15" customHeight="1">
      <c r="A27" s="268"/>
      <c r="B27" s="269">
        <v>75011</v>
      </c>
      <c r="C27" s="268"/>
      <c r="D27" s="490" t="s">
        <v>177</v>
      </c>
      <c r="E27" s="496"/>
      <c r="F27" s="496"/>
      <c r="G27" s="496"/>
      <c r="H27" s="497"/>
      <c r="I27" s="267">
        <f>I28</f>
        <v>663</v>
      </c>
      <c r="J27" s="267"/>
      <c r="K27" s="267"/>
      <c r="L27" s="267">
        <f>SUM(L28:L28)</f>
        <v>0</v>
      </c>
      <c r="M27" s="248"/>
      <c r="N27" s="248"/>
      <c r="O27" s="249"/>
      <c r="P27" s="129"/>
    </row>
    <row r="28" spans="1:16" ht="15" customHeight="1">
      <c r="A28" s="260"/>
      <c r="B28" s="286"/>
      <c r="C28" s="165">
        <v>4010</v>
      </c>
      <c r="D28" s="477" t="s">
        <v>178</v>
      </c>
      <c r="E28" s="478"/>
      <c r="F28" s="478"/>
      <c r="G28" s="478"/>
      <c r="H28" s="479"/>
      <c r="I28" s="273">
        <v>663</v>
      </c>
      <c r="J28" s="274"/>
      <c r="K28" s="274"/>
      <c r="L28" s="274"/>
      <c r="M28" s="248"/>
      <c r="N28" s="248"/>
      <c r="O28" s="249"/>
      <c r="P28" s="129"/>
    </row>
    <row r="29" spans="1:16" ht="15" customHeight="1">
      <c r="A29" s="268"/>
      <c r="B29" s="269">
        <v>75023</v>
      </c>
      <c r="C29" s="268"/>
      <c r="D29" s="490" t="s">
        <v>240</v>
      </c>
      <c r="E29" s="496"/>
      <c r="F29" s="496"/>
      <c r="G29" s="496"/>
      <c r="H29" s="497"/>
      <c r="I29" s="267"/>
      <c r="J29" s="267"/>
      <c r="K29" s="267">
        <f>K30+K31</f>
        <v>40000</v>
      </c>
      <c r="L29" s="267">
        <f>SUM(L30:L30)</f>
        <v>0</v>
      </c>
      <c r="M29" s="248"/>
      <c r="N29" s="248"/>
      <c r="O29" s="249"/>
      <c r="P29" s="129"/>
    </row>
    <row r="30" spans="1:16" ht="15" customHeight="1">
      <c r="A30" s="260"/>
      <c r="B30" s="286"/>
      <c r="C30" s="165">
        <v>4170</v>
      </c>
      <c r="D30" s="507" t="s">
        <v>229</v>
      </c>
      <c r="E30" s="508"/>
      <c r="F30" s="508"/>
      <c r="G30" s="508"/>
      <c r="H30" s="509"/>
      <c r="I30" s="273"/>
      <c r="J30" s="274"/>
      <c r="K30" s="274">
        <v>10000</v>
      </c>
      <c r="L30" s="274"/>
      <c r="M30" s="248"/>
      <c r="N30" s="248"/>
      <c r="O30" s="249"/>
      <c r="P30" s="129"/>
    </row>
    <row r="31" spans="1:16" ht="15" customHeight="1">
      <c r="A31" s="260"/>
      <c r="B31" s="286"/>
      <c r="C31" s="165">
        <v>4260</v>
      </c>
      <c r="D31" s="477" t="s">
        <v>234</v>
      </c>
      <c r="E31" s="478"/>
      <c r="F31" s="478"/>
      <c r="G31" s="478"/>
      <c r="H31" s="479"/>
      <c r="I31" s="273"/>
      <c r="J31" s="274"/>
      <c r="K31" s="274">
        <v>30000</v>
      </c>
      <c r="L31" s="413"/>
      <c r="M31" s="248"/>
      <c r="N31" s="248"/>
      <c r="O31" s="249"/>
      <c r="P31" s="129"/>
    </row>
    <row r="32" spans="1:16" ht="15" customHeight="1">
      <c r="A32" s="268"/>
      <c r="B32" s="269">
        <v>75075</v>
      </c>
      <c r="C32" s="268"/>
      <c r="D32" s="490" t="s">
        <v>241</v>
      </c>
      <c r="E32" s="496"/>
      <c r="F32" s="496"/>
      <c r="G32" s="496"/>
      <c r="H32" s="497"/>
      <c r="I32" s="267"/>
      <c r="J32" s="267">
        <f>J34</f>
        <v>67650</v>
      </c>
      <c r="K32" s="267">
        <f>K33</f>
        <v>7800</v>
      </c>
      <c r="L32" s="267">
        <f>SUM(L33:L33)</f>
        <v>0</v>
      </c>
      <c r="M32" s="248"/>
      <c r="N32" s="248"/>
      <c r="O32" s="249"/>
      <c r="P32" s="129"/>
    </row>
    <row r="33" spans="1:16" ht="15" customHeight="1">
      <c r="A33" s="260"/>
      <c r="B33" s="286"/>
      <c r="C33" s="165">
        <v>4170</v>
      </c>
      <c r="D33" s="507" t="s">
        <v>229</v>
      </c>
      <c r="E33" s="508"/>
      <c r="F33" s="508"/>
      <c r="G33" s="508"/>
      <c r="H33" s="509"/>
      <c r="I33" s="273"/>
      <c r="J33" s="274"/>
      <c r="K33" s="274">
        <v>7800</v>
      </c>
      <c r="L33" s="274"/>
      <c r="M33" s="248"/>
      <c r="N33" s="248"/>
      <c r="O33" s="249"/>
      <c r="P33" s="129"/>
    </row>
    <row r="34" spans="1:16" ht="15" customHeight="1">
      <c r="A34" s="260"/>
      <c r="B34" s="286"/>
      <c r="C34" s="165">
        <v>6050</v>
      </c>
      <c r="D34" s="507" t="s">
        <v>143</v>
      </c>
      <c r="E34" s="508"/>
      <c r="F34" s="508"/>
      <c r="G34" s="508"/>
      <c r="H34" s="509"/>
      <c r="I34" s="278"/>
      <c r="J34" s="413">
        <v>67650</v>
      </c>
      <c r="K34" s="413"/>
      <c r="L34" s="413"/>
      <c r="M34" s="248"/>
      <c r="N34" s="248"/>
      <c r="O34" s="249"/>
      <c r="P34" s="129"/>
    </row>
    <row r="35" spans="1:16" ht="15" customHeight="1">
      <c r="A35" s="268"/>
      <c r="B35" s="269">
        <v>75085</v>
      </c>
      <c r="C35" s="268"/>
      <c r="D35" s="490" t="s">
        <v>186</v>
      </c>
      <c r="E35" s="496"/>
      <c r="F35" s="496"/>
      <c r="G35" s="496"/>
      <c r="H35" s="497"/>
      <c r="I35" s="267">
        <f>SUM(I36:I37)</f>
        <v>0</v>
      </c>
      <c r="J35" s="267"/>
      <c r="K35" s="267">
        <f>K36+K37</f>
        <v>46100</v>
      </c>
      <c r="L35" s="267">
        <f>SUM(L36:L44)</f>
        <v>0</v>
      </c>
      <c r="M35" s="248"/>
      <c r="N35" s="248"/>
      <c r="O35" s="249"/>
      <c r="P35" s="129"/>
    </row>
    <row r="36" spans="1:16" ht="12.75" customHeight="1">
      <c r="A36" s="260"/>
      <c r="B36" s="286"/>
      <c r="C36" s="165">
        <v>4170</v>
      </c>
      <c r="D36" s="507" t="s">
        <v>229</v>
      </c>
      <c r="E36" s="508"/>
      <c r="F36" s="508"/>
      <c r="G36" s="508"/>
      <c r="H36" s="509"/>
      <c r="I36" s="273"/>
      <c r="J36" s="274"/>
      <c r="K36" s="274">
        <v>39500</v>
      </c>
      <c r="L36" s="274"/>
      <c r="M36" s="248"/>
      <c r="N36" s="248"/>
      <c r="O36" s="249"/>
      <c r="P36" s="129"/>
    </row>
    <row r="37" spans="1:16" ht="12.75" customHeight="1">
      <c r="A37" s="260"/>
      <c r="B37" s="286"/>
      <c r="C37" s="240">
        <v>4210</v>
      </c>
      <c r="D37" s="480" t="s">
        <v>145</v>
      </c>
      <c r="E37" s="481"/>
      <c r="F37" s="481"/>
      <c r="G37" s="481"/>
      <c r="H37" s="482"/>
      <c r="I37" s="271"/>
      <c r="J37" s="272"/>
      <c r="K37" s="272">
        <v>6600</v>
      </c>
      <c r="L37" s="272"/>
      <c r="M37" s="248"/>
      <c r="N37" s="248"/>
      <c r="O37" s="249"/>
      <c r="P37" s="129"/>
    </row>
    <row r="38" spans="1:16" ht="35.25" customHeight="1">
      <c r="A38" s="281"/>
      <c r="B38" s="281"/>
      <c r="C38" s="282"/>
      <c r="D38" s="289"/>
      <c r="E38" s="283"/>
      <c r="F38" s="283"/>
      <c r="G38" s="283"/>
      <c r="H38" s="283"/>
      <c r="I38" s="284"/>
      <c r="J38" s="404"/>
      <c r="K38" s="404"/>
      <c r="L38" s="404"/>
      <c r="M38" s="248"/>
      <c r="N38" s="248"/>
      <c r="O38" s="249"/>
      <c r="P38" s="129"/>
    </row>
    <row r="39" spans="1:16" ht="12.75" customHeight="1">
      <c r="A39" s="291"/>
      <c r="B39" s="291"/>
      <c r="C39" s="292"/>
      <c r="D39" s="293"/>
      <c r="E39" s="290"/>
      <c r="F39" s="290"/>
      <c r="G39" s="290"/>
      <c r="H39" s="290"/>
      <c r="I39" s="294"/>
      <c r="J39" s="405"/>
      <c r="K39" s="405"/>
      <c r="L39" s="405"/>
      <c r="M39" s="248"/>
      <c r="N39" s="248"/>
      <c r="O39" s="249"/>
      <c r="P39" s="129"/>
    </row>
    <row r="40" spans="1:16" ht="12.75" customHeight="1">
      <c r="A40" s="291"/>
      <c r="B40" s="291"/>
      <c r="C40" s="292"/>
      <c r="D40" s="293"/>
      <c r="E40" s="290"/>
      <c r="F40" s="290"/>
      <c r="G40" s="290"/>
      <c r="H40" s="290"/>
      <c r="I40" s="294"/>
      <c r="J40" s="405"/>
      <c r="K40" s="405"/>
      <c r="L40" s="405"/>
      <c r="M40" s="248"/>
      <c r="N40" s="248"/>
      <c r="O40" s="249"/>
      <c r="P40" s="129"/>
    </row>
    <row r="41" spans="1:16" ht="12.75" customHeight="1">
      <c r="A41" s="291"/>
      <c r="B41" s="291"/>
      <c r="C41" s="292"/>
      <c r="D41" s="293"/>
      <c r="E41" s="290"/>
      <c r="F41" s="290"/>
      <c r="G41" s="290"/>
      <c r="H41" s="290"/>
      <c r="I41" s="294"/>
      <c r="J41" s="405"/>
      <c r="K41" s="405"/>
      <c r="L41" s="405"/>
      <c r="M41" s="248"/>
      <c r="N41" s="248"/>
      <c r="O41" s="249"/>
      <c r="P41" s="129"/>
    </row>
    <row r="42" spans="1:16" ht="12.75" customHeight="1">
      <c r="A42" s="483" t="s">
        <v>49</v>
      </c>
      <c r="B42" s="484"/>
      <c r="C42" s="485"/>
      <c r="D42" s="510" t="s">
        <v>62</v>
      </c>
      <c r="E42" s="510"/>
      <c r="F42" s="510"/>
      <c r="G42" s="510"/>
      <c r="H42" s="511"/>
      <c r="I42" s="486" t="s">
        <v>63</v>
      </c>
      <c r="J42" s="486"/>
      <c r="K42" s="486" t="s">
        <v>64</v>
      </c>
      <c r="L42" s="486"/>
      <c r="M42" s="248"/>
      <c r="N42" s="248"/>
      <c r="O42" s="249"/>
      <c r="P42" s="129"/>
    </row>
    <row r="43" spans="1:16" ht="12.75" customHeight="1">
      <c r="A43" s="401" t="s">
        <v>24</v>
      </c>
      <c r="B43" s="401" t="s">
        <v>50</v>
      </c>
      <c r="C43" s="401" t="s">
        <v>51</v>
      </c>
      <c r="D43" s="512"/>
      <c r="E43" s="512"/>
      <c r="F43" s="512"/>
      <c r="G43" s="512"/>
      <c r="H43" s="513"/>
      <c r="I43" s="99" t="s">
        <v>52</v>
      </c>
      <c r="J43" s="99" t="s">
        <v>53</v>
      </c>
      <c r="K43" s="99" t="s">
        <v>52</v>
      </c>
      <c r="L43" s="99" t="s">
        <v>53</v>
      </c>
      <c r="M43" s="248"/>
      <c r="N43" s="248"/>
      <c r="O43" s="249"/>
      <c r="P43" s="129"/>
    </row>
    <row r="44" spans="1:16" ht="26.25" customHeight="1">
      <c r="A44" s="174">
        <v>754</v>
      </c>
      <c r="B44" s="175"/>
      <c r="C44" s="175"/>
      <c r="D44" s="493" t="s">
        <v>170</v>
      </c>
      <c r="E44" s="633"/>
      <c r="F44" s="633"/>
      <c r="G44" s="633"/>
      <c r="H44" s="634"/>
      <c r="I44" s="266">
        <f>I45</f>
        <v>0</v>
      </c>
      <c r="J44" s="266">
        <f>J45</f>
        <v>46840</v>
      </c>
      <c r="K44" s="266">
        <f>K45</f>
        <v>91000</v>
      </c>
      <c r="L44" s="266">
        <f>L45</f>
        <v>0</v>
      </c>
      <c r="M44" s="248"/>
      <c r="N44" s="248"/>
      <c r="O44" s="249"/>
      <c r="P44" s="129"/>
    </row>
    <row r="45" spans="1:16" ht="15.75" customHeight="1">
      <c r="A45" s="244"/>
      <c r="B45" s="245">
        <v>75412</v>
      </c>
      <c r="C45" s="244"/>
      <c r="D45" s="490" t="s">
        <v>181</v>
      </c>
      <c r="E45" s="496"/>
      <c r="F45" s="496"/>
      <c r="G45" s="496"/>
      <c r="H45" s="497"/>
      <c r="I45" s="243">
        <f>SUM(I46:I52)</f>
        <v>0</v>
      </c>
      <c r="J45" s="267">
        <f>SUM(J46:J52)</f>
        <v>46840</v>
      </c>
      <c r="K45" s="267">
        <f>SUM(K46:K52)</f>
        <v>91000</v>
      </c>
      <c r="L45" s="267">
        <f>SUM(L46:L52)</f>
        <v>0</v>
      </c>
      <c r="M45" s="248"/>
      <c r="N45" s="248"/>
      <c r="O45" s="249"/>
      <c r="P45" s="129"/>
    </row>
    <row r="46" spans="1:16" ht="14.25" customHeight="1">
      <c r="A46" s="253"/>
      <c r="B46" s="252"/>
      <c r="C46" s="165">
        <v>3020</v>
      </c>
      <c r="D46" s="477" t="s">
        <v>173</v>
      </c>
      <c r="E46" s="478"/>
      <c r="F46" s="478"/>
      <c r="G46" s="478"/>
      <c r="H46" s="479"/>
      <c r="I46" s="273"/>
      <c r="J46" s="274"/>
      <c r="K46" s="274">
        <v>6000</v>
      </c>
      <c r="L46" s="274"/>
      <c r="M46" s="248"/>
      <c r="N46" s="248"/>
      <c r="O46" s="249"/>
      <c r="P46" s="129"/>
    </row>
    <row r="47" spans="1:16" ht="14.25" customHeight="1">
      <c r="A47" s="260"/>
      <c r="B47" s="286"/>
      <c r="C47" s="165">
        <v>3030</v>
      </c>
      <c r="D47" s="477" t="s">
        <v>176</v>
      </c>
      <c r="E47" s="478"/>
      <c r="F47" s="478"/>
      <c r="G47" s="478"/>
      <c r="H47" s="479"/>
      <c r="I47" s="273"/>
      <c r="J47" s="274"/>
      <c r="K47" s="274">
        <v>40000</v>
      </c>
      <c r="L47" s="274"/>
      <c r="M47" s="248"/>
      <c r="N47" s="248"/>
      <c r="O47" s="249"/>
      <c r="P47" s="129"/>
    </row>
    <row r="48" spans="1:16" ht="14.25" customHeight="1">
      <c r="A48" s="260"/>
      <c r="B48" s="286"/>
      <c r="C48" s="165">
        <v>4210</v>
      </c>
      <c r="D48" s="507" t="s">
        <v>145</v>
      </c>
      <c r="E48" s="508"/>
      <c r="F48" s="508"/>
      <c r="G48" s="508"/>
      <c r="H48" s="509"/>
      <c r="I48" s="273"/>
      <c r="J48" s="274"/>
      <c r="K48" s="274">
        <v>15000</v>
      </c>
      <c r="L48" s="274"/>
      <c r="M48" s="248"/>
      <c r="N48" s="248"/>
      <c r="O48" s="249"/>
      <c r="P48" s="129"/>
    </row>
    <row r="49" spans="1:16" ht="14.25" customHeight="1">
      <c r="A49" s="260"/>
      <c r="B49" s="286"/>
      <c r="C49" s="165">
        <v>4270</v>
      </c>
      <c r="D49" s="507" t="s">
        <v>166</v>
      </c>
      <c r="E49" s="508"/>
      <c r="F49" s="508"/>
      <c r="G49" s="508"/>
      <c r="H49" s="509"/>
      <c r="I49" s="273"/>
      <c r="J49" s="274"/>
      <c r="K49" s="274">
        <v>20000</v>
      </c>
      <c r="L49" s="274"/>
      <c r="M49" s="248"/>
      <c r="N49" s="248"/>
      <c r="O49" s="249"/>
      <c r="P49" s="129"/>
    </row>
    <row r="50" spans="1:16" ht="14.25" customHeight="1">
      <c r="A50" s="260"/>
      <c r="B50" s="286"/>
      <c r="C50" s="165">
        <v>4300</v>
      </c>
      <c r="D50" s="507" t="s">
        <v>129</v>
      </c>
      <c r="E50" s="508"/>
      <c r="F50" s="508"/>
      <c r="G50" s="508"/>
      <c r="H50" s="509"/>
      <c r="I50" s="273"/>
      <c r="J50" s="274"/>
      <c r="K50" s="274">
        <v>10000</v>
      </c>
      <c r="L50" s="274"/>
      <c r="M50" s="248"/>
      <c r="N50" s="248"/>
      <c r="O50" s="249"/>
      <c r="P50" s="129"/>
    </row>
    <row r="51" spans="1:16" ht="14.25" customHeight="1">
      <c r="A51" s="260"/>
      <c r="B51" s="286"/>
      <c r="C51" s="165">
        <v>6050</v>
      </c>
      <c r="D51" s="507" t="s">
        <v>135</v>
      </c>
      <c r="E51" s="508"/>
      <c r="F51" s="508"/>
      <c r="G51" s="508"/>
      <c r="H51" s="509"/>
      <c r="I51" s="273"/>
      <c r="J51" s="274">
        <v>3240</v>
      </c>
      <c r="K51" s="274"/>
      <c r="L51" s="274"/>
      <c r="M51" s="248"/>
      <c r="N51" s="248"/>
      <c r="O51" s="249"/>
      <c r="P51" s="129"/>
    </row>
    <row r="52" spans="1:16" ht="14.25" customHeight="1">
      <c r="A52" s="260"/>
      <c r="B52" s="286"/>
      <c r="C52" s="240">
        <v>6060</v>
      </c>
      <c r="D52" s="480" t="s">
        <v>158</v>
      </c>
      <c r="E52" s="481"/>
      <c r="F52" s="481"/>
      <c r="G52" s="481"/>
      <c r="H52" s="482"/>
      <c r="I52" s="271"/>
      <c r="J52" s="272">
        <v>43600</v>
      </c>
      <c r="K52" s="272"/>
      <c r="L52" s="272"/>
      <c r="M52" s="248"/>
      <c r="N52" s="248"/>
      <c r="O52" s="249"/>
      <c r="P52" s="129"/>
    </row>
    <row r="53" spans="1:16" ht="18" customHeight="1">
      <c r="A53" s="174">
        <v>801</v>
      </c>
      <c r="B53" s="175"/>
      <c r="C53" s="175"/>
      <c r="D53" s="493" t="s">
        <v>151</v>
      </c>
      <c r="E53" s="494"/>
      <c r="F53" s="494"/>
      <c r="G53" s="494"/>
      <c r="H53" s="495"/>
      <c r="I53" s="173">
        <f>I54+I58+I77+I80+I86+I97+I101+I107+I63+I71+I90</f>
        <v>1391559</v>
      </c>
      <c r="J53" s="266">
        <f>J54+J58+J77+J80+J86+J97+J101+J107+J63+J71+J90</f>
        <v>0</v>
      </c>
      <c r="K53" s="266">
        <f>K54+K58+K77+K80+K86+K97+K101+K107+K63+K71+K90</f>
        <v>1588077</v>
      </c>
      <c r="L53" s="266">
        <f>L54+L58+L77+L80+L86+L97+L101+L107+L63</f>
        <v>0</v>
      </c>
      <c r="M53" s="211"/>
      <c r="N53" s="211"/>
      <c r="O53" s="211"/>
      <c r="P53" s="129"/>
    </row>
    <row r="54" spans="1:16" ht="16.5" customHeight="1">
      <c r="A54" s="206"/>
      <c r="B54" s="207">
        <v>80101</v>
      </c>
      <c r="C54" s="206"/>
      <c r="D54" s="490" t="s">
        <v>142</v>
      </c>
      <c r="E54" s="496"/>
      <c r="F54" s="496"/>
      <c r="G54" s="496"/>
      <c r="H54" s="497"/>
      <c r="I54" s="205">
        <f>I55</f>
        <v>0</v>
      </c>
      <c r="J54" s="267">
        <f>J55</f>
        <v>0</v>
      </c>
      <c r="K54" s="267">
        <f>SUM(K55:K57)</f>
        <v>980000</v>
      </c>
      <c r="L54" s="267">
        <f>L55</f>
        <v>0</v>
      </c>
      <c r="M54" s="211"/>
      <c r="N54" s="211"/>
      <c r="O54" s="211"/>
      <c r="P54" s="129"/>
    </row>
    <row r="55" spans="1:16" ht="27" customHeight="1">
      <c r="A55" s="270"/>
      <c r="B55" s="270"/>
      <c r="C55" s="165">
        <v>2540</v>
      </c>
      <c r="D55" s="477" t="s">
        <v>275</v>
      </c>
      <c r="E55" s="478"/>
      <c r="F55" s="478"/>
      <c r="G55" s="478"/>
      <c r="H55" s="479"/>
      <c r="I55" s="274"/>
      <c r="J55" s="274"/>
      <c r="K55" s="274">
        <v>265000</v>
      </c>
      <c r="L55" s="274"/>
      <c r="M55" s="249"/>
      <c r="N55" s="249"/>
      <c r="O55" s="249"/>
      <c r="P55" s="129"/>
    </row>
    <row r="56" spans="1:16" ht="36.75" customHeight="1">
      <c r="A56" s="286"/>
      <c r="B56" s="286"/>
      <c r="C56" s="165">
        <v>2590</v>
      </c>
      <c r="D56" s="477" t="s">
        <v>276</v>
      </c>
      <c r="E56" s="478"/>
      <c r="F56" s="478"/>
      <c r="G56" s="478"/>
      <c r="H56" s="479"/>
      <c r="I56" s="413"/>
      <c r="J56" s="413"/>
      <c r="K56" s="413">
        <v>45000</v>
      </c>
      <c r="L56" s="413"/>
      <c r="M56" s="249"/>
      <c r="N56" s="249"/>
      <c r="O56" s="249"/>
      <c r="P56" s="129"/>
    </row>
    <row r="57" spans="1:16" ht="13.5" customHeight="1">
      <c r="A57" s="286"/>
      <c r="B57" s="286"/>
      <c r="C57" s="165">
        <v>4010</v>
      </c>
      <c r="D57" s="477" t="s">
        <v>157</v>
      </c>
      <c r="E57" s="478"/>
      <c r="F57" s="478"/>
      <c r="G57" s="478"/>
      <c r="H57" s="479"/>
      <c r="I57" s="413"/>
      <c r="J57" s="413"/>
      <c r="K57" s="413">
        <v>670000</v>
      </c>
      <c r="L57" s="413"/>
      <c r="M57" s="249"/>
      <c r="N57" s="249"/>
      <c r="O57" s="249"/>
      <c r="P57" s="129"/>
    </row>
    <row r="58" spans="1:16" ht="30.75" customHeight="1">
      <c r="A58" s="244"/>
      <c r="B58" s="245">
        <v>80101</v>
      </c>
      <c r="C58" s="244"/>
      <c r="D58" s="490" t="s">
        <v>191</v>
      </c>
      <c r="E58" s="496"/>
      <c r="F58" s="496"/>
      <c r="G58" s="496"/>
      <c r="H58" s="497"/>
      <c r="I58" s="243">
        <f>SUM(I59:I62)</f>
        <v>0</v>
      </c>
      <c r="J58" s="267">
        <f>SUM(J59:J62)</f>
        <v>0</v>
      </c>
      <c r="K58" s="267">
        <f>SUM(K59:K62)</f>
        <v>9500</v>
      </c>
      <c r="L58" s="267">
        <f>SUM(L59:L62)</f>
        <v>0</v>
      </c>
      <c r="M58" s="249"/>
      <c r="N58" s="249"/>
      <c r="O58" s="249"/>
      <c r="P58" s="129"/>
    </row>
    <row r="59" spans="1:16" ht="15" customHeight="1">
      <c r="A59" s="259"/>
      <c r="B59" s="259"/>
      <c r="C59" s="165">
        <v>4111</v>
      </c>
      <c r="D59" s="477" t="s">
        <v>147</v>
      </c>
      <c r="E59" s="478"/>
      <c r="F59" s="478"/>
      <c r="G59" s="478"/>
      <c r="H59" s="479"/>
      <c r="I59" s="246"/>
      <c r="J59" s="246"/>
      <c r="K59" s="246">
        <v>78</v>
      </c>
      <c r="L59" s="246"/>
      <c r="M59" s="214"/>
      <c r="N59" s="249"/>
      <c r="O59" s="249"/>
      <c r="P59" s="129"/>
    </row>
    <row r="60" spans="1:16" ht="12" customHeight="1">
      <c r="A60" s="259"/>
      <c r="B60" s="259"/>
      <c r="C60" s="165">
        <v>4121</v>
      </c>
      <c r="D60" s="507" t="s">
        <v>156</v>
      </c>
      <c r="E60" s="508"/>
      <c r="F60" s="508"/>
      <c r="G60" s="508"/>
      <c r="H60" s="509"/>
      <c r="I60" s="246"/>
      <c r="J60" s="246"/>
      <c r="K60" s="246">
        <v>10</v>
      </c>
      <c r="L60" s="246"/>
      <c r="M60" s="214"/>
      <c r="N60" s="249"/>
      <c r="O60" s="249"/>
      <c r="P60" s="129"/>
    </row>
    <row r="61" spans="1:16" ht="12.75" customHeight="1">
      <c r="A61" s="259"/>
      <c r="B61" s="259"/>
      <c r="C61" s="165">
        <v>4171</v>
      </c>
      <c r="D61" s="477" t="s">
        <v>138</v>
      </c>
      <c r="E61" s="478"/>
      <c r="F61" s="478"/>
      <c r="G61" s="478"/>
      <c r="H61" s="479"/>
      <c r="I61" s="246"/>
      <c r="J61" s="246"/>
      <c r="K61" s="246">
        <v>412</v>
      </c>
      <c r="L61" s="246"/>
      <c r="M61" s="214"/>
      <c r="N61" s="249"/>
      <c r="O61" s="249"/>
      <c r="P61" s="129"/>
    </row>
    <row r="62" spans="1:16" ht="23.25" customHeight="1">
      <c r="A62" s="259"/>
      <c r="B62" s="259"/>
      <c r="C62" s="165">
        <v>4701</v>
      </c>
      <c r="D62" s="477" t="s">
        <v>167</v>
      </c>
      <c r="E62" s="478"/>
      <c r="F62" s="478"/>
      <c r="G62" s="478"/>
      <c r="H62" s="479"/>
      <c r="I62" s="246"/>
      <c r="J62" s="246"/>
      <c r="K62" s="246">
        <v>9000</v>
      </c>
      <c r="L62" s="246"/>
      <c r="M62" s="214"/>
      <c r="N62" s="249"/>
      <c r="O62" s="249"/>
      <c r="P62" s="129"/>
    </row>
    <row r="63" spans="1:16" ht="41.25" customHeight="1">
      <c r="A63" s="268"/>
      <c r="B63" s="269">
        <v>80101</v>
      </c>
      <c r="C63" s="268"/>
      <c r="D63" s="490" t="s">
        <v>231</v>
      </c>
      <c r="E63" s="496"/>
      <c r="F63" s="496"/>
      <c r="G63" s="496"/>
      <c r="H63" s="497"/>
      <c r="I63" s="267">
        <f>SUM(I64:I67)</f>
        <v>618789</v>
      </c>
      <c r="J63" s="267">
        <f>SUM(J64:J67)</f>
        <v>0</v>
      </c>
      <c r="K63" s="267">
        <f>SUM(K64:K67)</f>
        <v>0</v>
      </c>
      <c r="L63" s="267">
        <f>SUM(L64:L67)</f>
        <v>0</v>
      </c>
      <c r="M63" s="214"/>
      <c r="N63" s="249"/>
      <c r="O63" s="249"/>
      <c r="P63" s="129"/>
    </row>
    <row r="64" spans="1:16" ht="66.75" customHeight="1">
      <c r="A64" s="280"/>
      <c r="B64" s="280"/>
      <c r="C64" s="165">
        <v>2007</v>
      </c>
      <c r="D64" s="527" t="s">
        <v>223</v>
      </c>
      <c r="E64" s="528"/>
      <c r="F64" s="528"/>
      <c r="G64" s="528"/>
      <c r="H64" s="529"/>
      <c r="I64" s="273">
        <v>456327</v>
      </c>
      <c r="J64" s="273"/>
      <c r="K64" s="273"/>
      <c r="L64" s="273"/>
      <c r="M64" s="214"/>
      <c r="N64" s="249"/>
      <c r="O64" s="249"/>
      <c r="P64" s="129"/>
    </row>
    <row r="65" spans="1:16" ht="68.25" customHeight="1">
      <c r="A65" s="286"/>
      <c r="B65" s="286"/>
      <c r="C65" s="400">
        <v>2009</v>
      </c>
      <c r="D65" s="527" t="s">
        <v>223</v>
      </c>
      <c r="E65" s="528"/>
      <c r="F65" s="528"/>
      <c r="G65" s="528"/>
      <c r="H65" s="529"/>
      <c r="I65" s="278">
        <v>82494</v>
      </c>
      <c r="J65" s="278"/>
      <c r="K65" s="278"/>
      <c r="L65" s="278"/>
      <c r="M65" s="214"/>
      <c r="N65" s="249"/>
      <c r="O65" s="249"/>
      <c r="P65" s="129"/>
    </row>
    <row r="66" spans="1:16" ht="15" customHeight="1">
      <c r="A66" s="286"/>
      <c r="B66" s="286"/>
      <c r="C66" s="400">
        <v>4017</v>
      </c>
      <c r="D66" s="477" t="s">
        <v>138</v>
      </c>
      <c r="E66" s="478"/>
      <c r="F66" s="478"/>
      <c r="G66" s="478"/>
      <c r="H66" s="479"/>
      <c r="I66" s="278">
        <v>67725</v>
      </c>
      <c r="J66" s="278"/>
      <c r="K66" s="278"/>
      <c r="L66" s="278"/>
      <c r="M66" s="214"/>
      <c r="N66" s="249"/>
      <c r="O66" s="249"/>
      <c r="P66" s="129"/>
    </row>
    <row r="67" spans="1:16" ht="17.25" customHeight="1">
      <c r="A67" s="406"/>
      <c r="B67" s="406"/>
      <c r="C67" s="402">
        <v>4019</v>
      </c>
      <c r="D67" s="487" t="s">
        <v>157</v>
      </c>
      <c r="E67" s="488"/>
      <c r="F67" s="488"/>
      <c r="G67" s="488"/>
      <c r="H67" s="489"/>
      <c r="I67" s="403">
        <v>12243</v>
      </c>
      <c r="J67" s="403"/>
      <c r="K67" s="403"/>
      <c r="L67" s="403"/>
      <c r="M67" s="214"/>
      <c r="N67" s="249"/>
      <c r="O67" s="249"/>
      <c r="P67" s="129"/>
    </row>
    <row r="68" spans="1:16" ht="10.5" customHeight="1">
      <c r="A68" s="466"/>
      <c r="B68" s="466"/>
      <c r="C68" s="467"/>
      <c r="D68" s="468"/>
      <c r="E68" s="468"/>
      <c r="F68" s="468"/>
      <c r="G68" s="468"/>
      <c r="H68" s="468"/>
      <c r="I68" s="469"/>
      <c r="J68" s="469"/>
      <c r="K68" s="469"/>
      <c r="L68" s="469"/>
      <c r="M68" s="214"/>
      <c r="N68" s="249"/>
      <c r="O68" s="249"/>
      <c r="P68" s="129"/>
    </row>
    <row r="69" spans="1:16" ht="15" customHeight="1">
      <c r="A69" s="483" t="s">
        <v>49</v>
      </c>
      <c r="B69" s="484"/>
      <c r="C69" s="485"/>
      <c r="D69" s="510" t="s">
        <v>62</v>
      </c>
      <c r="E69" s="510"/>
      <c r="F69" s="510"/>
      <c r="G69" s="510"/>
      <c r="H69" s="511"/>
      <c r="I69" s="486" t="s">
        <v>63</v>
      </c>
      <c r="J69" s="486"/>
      <c r="K69" s="486" t="s">
        <v>64</v>
      </c>
      <c r="L69" s="486"/>
      <c r="M69" s="214"/>
      <c r="N69" s="249"/>
      <c r="O69" s="249"/>
      <c r="P69" s="129"/>
    </row>
    <row r="70" spans="1:16" ht="15.75" customHeight="1">
      <c r="A70" s="409" t="s">
        <v>24</v>
      </c>
      <c r="B70" s="409" t="s">
        <v>50</v>
      </c>
      <c r="C70" s="409" t="s">
        <v>51</v>
      </c>
      <c r="D70" s="512"/>
      <c r="E70" s="512"/>
      <c r="F70" s="512"/>
      <c r="G70" s="512"/>
      <c r="H70" s="513"/>
      <c r="I70" s="99" t="s">
        <v>52</v>
      </c>
      <c r="J70" s="99" t="s">
        <v>53</v>
      </c>
      <c r="K70" s="99" t="s">
        <v>52</v>
      </c>
      <c r="L70" s="99" t="s">
        <v>53</v>
      </c>
      <c r="M70" s="214"/>
      <c r="N70" s="249"/>
      <c r="O70" s="249"/>
      <c r="P70" s="129"/>
    </row>
    <row r="71" spans="1:16" ht="34.5" customHeight="1">
      <c r="A71" s="268"/>
      <c r="B71" s="269">
        <v>80101</v>
      </c>
      <c r="C71" s="268"/>
      <c r="D71" s="490" t="s">
        <v>273</v>
      </c>
      <c r="E71" s="496"/>
      <c r="F71" s="496"/>
      <c r="G71" s="496"/>
      <c r="H71" s="497"/>
      <c r="I71" s="267">
        <f>SUM(I72:I76)</f>
        <v>2000</v>
      </c>
      <c r="J71" s="267">
        <f>SUM(J72:J75)</f>
        <v>0</v>
      </c>
      <c r="K71" s="267">
        <f>SUM(K72:K75)</f>
        <v>2000</v>
      </c>
      <c r="L71" s="267">
        <f>SUM(L72:L75)</f>
        <v>0</v>
      </c>
      <c r="M71" s="214"/>
      <c r="N71" s="249"/>
      <c r="O71" s="249"/>
      <c r="P71" s="129"/>
    </row>
    <row r="72" spans="1:16" ht="15.75" customHeight="1">
      <c r="A72" s="280"/>
      <c r="B72" s="280"/>
      <c r="C72" s="165">
        <v>4217</v>
      </c>
      <c r="D72" s="507" t="s">
        <v>145</v>
      </c>
      <c r="E72" s="508"/>
      <c r="F72" s="508"/>
      <c r="G72" s="508"/>
      <c r="H72" s="509"/>
      <c r="I72" s="464"/>
      <c r="J72" s="273"/>
      <c r="K72" s="273">
        <v>812</v>
      </c>
      <c r="L72" s="273"/>
      <c r="M72" s="214"/>
      <c r="N72" s="249"/>
      <c r="O72" s="249"/>
      <c r="P72" s="129"/>
    </row>
    <row r="73" spans="1:16" ht="15.75" customHeight="1">
      <c r="A73" s="286"/>
      <c r="B73" s="286"/>
      <c r="C73" s="165">
        <v>4219</v>
      </c>
      <c r="D73" s="507" t="s">
        <v>145</v>
      </c>
      <c r="E73" s="508"/>
      <c r="F73" s="508"/>
      <c r="G73" s="508"/>
      <c r="H73" s="509"/>
      <c r="I73" s="464"/>
      <c r="J73" s="273"/>
      <c r="K73" s="273">
        <v>1188</v>
      </c>
      <c r="L73" s="273"/>
      <c r="M73" s="214"/>
      <c r="N73" s="249"/>
      <c r="O73" s="249"/>
      <c r="P73" s="129"/>
    </row>
    <row r="74" spans="1:16" ht="15.75" customHeight="1">
      <c r="A74" s="286"/>
      <c r="B74" s="286"/>
      <c r="C74" s="165">
        <v>4307</v>
      </c>
      <c r="D74" s="507" t="s">
        <v>129</v>
      </c>
      <c r="E74" s="508"/>
      <c r="F74" s="508"/>
      <c r="G74" s="508"/>
      <c r="H74" s="509"/>
      <c r="I74" s="464">
        <v>612</v>
      </c>
      <c r="J74" s="273"/>
      <c r="K74" s="273"/>
      <c r="L74" s="273"/>
      <c r="M74" s="214"/>
      <c r="N74" s="249"/>
      <c r="O74" s="249"/>
      <c r="P74" s="129"/>
    </row>
    <row r="75" spans="1:16" ht="15.75" customHeight="1">
      <c r="A75" s="286"/>
      <c r="B75" s="286"/>
      <c r="C75" s="165">
        <v>4309</v>
      </c>
      <c r="D75" s="507" t="s">
        <v>129</v>
      </c>
      <c r="E75" s="508"/>
      <c r="F75" s="508"/>
      <c r="G75" s="508"/>
      <c r="H75" s="509"/>
      <c r="I75" s="464">
        <v>1188</v>
      </c>
      <c r="J75" s="273"/>
      <c r="K75" s="273"/>
      <c r="L75" s="273"/>
      <c r="M75" s="214"/>
      <c r="N75" s="249"/>
      <c r="O75" s="249"/>
      <c r="P75" s="129"/>
    </row>
    <row r="76" spans="1:16" ht="15.75" customHeight="1">
      <c r="A76" s="45"/>
      <c r="B76" s="45"/>
      <c r="C76" s="70">
        <v>4417</v>
      </c>
      <c r="D76" s="487" t="s">
        <v>274</v>
      </c>
      <c r="E76" s="488"/>
      <c r="F76" s="488"/>
      <c r="G76" s="488"/>
      <c r="H76" s="489"/>
      <c r="I76" s="465">
        <v>200</v>
      </c>
      <c r="J76" s="463"/>
      <c r="K76" s="463"/>
      <c r="L76" s="463"/>
      <c r="M76" s="214"/>
      <c r="N76" s="249"/>
      <c r="O76" s="249"/>
      <c r="P76" s="129"/>
    </row>
    <row r="77" spans="1:16" ht="12.75" customHeight="1">
      <c r="A77" s="268"/>
      <c r="B77" s="269">
        <v>80103</v>
      </c>
      <c r="C77" s="268"/>
      <c r="D77" s="490" t="s">
        <v>187</v>
      </c>
      <c r="E77" s="496"/>
      <c r="F77" s="496"/>
      <c r="G77" s="496"/>
      <c r="H77" s="497"/>
      <c r="I77" s="267"/>
      <c r="J77" s="267">
        <f>SUM(J78:J84)</f>
        <v>0</v>
      </c>
      <c r="K77" s="267">
        <f>K78+K79</f>
        <v>96000</v>
      </c>
      <c r="L77" s="267">
        <f>SUM(L78:L84)</f>
        <v>0</v>
      </c>
      <c r="M77" s="214"/>
      <c r="N77" s="249"/>
      <c r="O77" s="249"/>
      <c r="P77" s="129"/>
    </row>
    <row r="78" spans="1:16" ht="27" customHeight="1">
      <c r="A78" s="280"/>
      <c r="B78" s="280"/>
      <c r="C78" s="165">
        <v>2540</v>
      </c>
      <c r="D78" s="477" t="s">
        <v>275</v>
      </c>
      <c r="E78" s="478"/>
      <c r="F78" s="478"/>
      <c r="G78" s="478"/>
      <c r="H78" s="479"/>
      <c r="I78" s="273"/>
      <c r="J78" s="273"/>
      <c r="K78" s="273">
        <v>80000</v>
      </c>
      <c r="L78" s="273"/>
      <c r="M78" s="214"/>
      <c r="N78" s="249"/>
      <c r="O78" s="249"/>
      <c r="P78" s="129"/>
    </row>
    <row r="79" spans="1:16" ht="12.75" customHeight="1">
      <c r="A79" s="286"/>
      <c r="B79" s="286"/>
      <c r="C79" s="235">
        <v>4010</v>
      </c>
      <c r="D79" s="487" t="s">
        <v>157</v>
      </c>
      <c r="E79" s="488"/>
      <c r="F79" s="488"/>
      <c r="G79" s="488"/>
      <c r="H79" s="489"/>
      <c r="I79" s="275"/>
      <c r="J79" s="275"/>
      <c r="K79" s="275">
        <v>16000</v>
      </c>
      <c r="L79" s="275"/>
      <c r="M79" s="214"/>
      <c r="N79" s="249"/>
      <c r="O79" s="249"/>
      <c r="P79" s="129"/>
    </row>
    <row r="80" spans="1:16" ht="13.5" customHeight="1">
      <c r="A80" s="244"/>
      <c r="B80" s="245">
        <v>80104</v>
      </c>
      <c r="C80" s="244"/>
      <c r="D80" s="490" t="s">
        <v>146</v>
      </c>
      <c r="E80" s="496"/>
      <c r="F80" s="496"/>
      <c r="G80" s="496"/>
      <c r="H80" s="497"/>
      <c r="I80" s="243">
        <f>SUM(I81:I85)</f>
        <v>589500</v>
      </c>
      <c r="J80" s="243">
        <f>SUM(J81:J85)</f>
        <v>0</v>
      </c>
      <c r="K80" s="243">
        <f>SUM(K81:K85)</f>
        <v>103486</v>
      </c>
      <c r="L80" s="243">
        <f>SUM(L81:L85)</f>
        <v>0</v>
      </c>
      <c r="M80" s="214"/>
      <c r="N80" s="211"/>
      <c r="O80" s="211"/>
      <c r="P80" s="129"/>
    </row>
    <row r="81" spans="1:16" ht="24.75" customHeight="1">
      <c r="A81" s="250"/>
      <c r="B81" s="250"/>
      <c r="C81" s="165">
        <v>2540</v>
      </c>
      <c r="D81" s="477" t="s">
        <v>275</v>
      </c>
      <c r="E81" s="478"/>
      <c r="F81" s="478"/>
      <c r="G81" s="478"/>
      <c r="H81" s="479"/>
      <c r="I81" s="246">
        <v>589500</v>
      </c>
      <c r="J81" s="246"/>
      <c r="K81" s="246"/>
      <c r="L81" s="246"/>
      <c r="M81" s="211"/>
      <c r="N81" s="211"/>
      <c r="O81" s="211"/>
      <c r="P81" s="129"/>
    </row>
    <row r="82" spans="1:16" ht="39" customHeight="1">
      <c r="A82" s="286"/>
      <c r="B82" s="286"/>
      <c r="C82" s="165">
        <v>2590</v>
      </c>
      <c r="D82" s="477" t="s">
        <v>276</v>
      </c>
      <c r="E82" s="478"/>
      <c r="F82" s="478"/>
      <c r="G82" s="478"/>
      <c r="H82" s="479"/>
      <c r="I82" s="273"/>
      <c r="J82" s="273"/>
      <c r="K82" s="273">
        <v>55000</v>
      </c>
      <c r="L82" s="273"/>
      <c r="M82" s="249"/>
      <c r="N82" s="249"/>
      <c r="O82" s="249"/>
      <c r="P82" s="129"/>
    </row>
    <row r="83" spans="1:16" ht="14.25" customHeight="1">
      <c r="A83" s="286"/>
      <c r="B83" s="286"/>
      <c r="C83" s="165">
        <v>4010</v>
      </c>
      <c r="D83" s="477" t="s">
        <v>157</v>
      </c>
      <c r="E83" s="478"/>
      <c r="F83" s="478"/>
      <c r="G83" s="478"/>
      <c r="H83" s="479"/>
      <c r="I83" s="273"/>
      <c r="J83" s="273"/>
      <c r="K83" s="273">
        <v>15000</v>
      </c>
      <c r="L83" s="273"/>
      <c r="M83" s="249"/>
      <c r="N83" s="249"/>
      <c r="O83" s="249"/>
      <c r="P83" s="129"/>
    </row>
    <row r="84" spans="1:16" ht="14.25" customHeight="1">
      <c r="A84" s="270"/>
      <c r="B84" s="270"/>
      <c r="C84" s="165">
        <v>4170</v>
      </c>
      <c r="D84" s="477" t="s">
        <v>138</v>
      </c>
      <c r="E84" s="478"/>
      <c r="F84" s="478"/>
      <c r="G84" s="478"/>
      <c r="H84" s="479"/>
      <c r="I84" s="273"/>
      <c r="J84" s="273"/>
      <c r="K84" s="273">
        <v>800</v>
      </c>
      <c r="L84" s="273"/>
      <c r="M84" s="249"/>
      <c r="N84" s="249"/>
      <c r="O84" s="249"/>
      <c r="P84" s="129"/>
    </row>
    <row r="85" spans="1:16" ht="13.5" customHeight="1">
      <c r="A85" s="252"/>
      <c r="B85" s="252"/>
      <c r="C85" s="235">
        <v>4440</v>
      </c>
      <c r="D85" s="514" t="s">
        <v>188</v>
      </c>
      <c r="E85" s="499"/>
      <c r="F85" s="499"/>
      <c r="G85" s="499"/>
      <c r="H85" s="500"/>
      <c r="I85" s="246"/>
      <c r="J85" s="246"/>
      <c r="K85" s="246">
        <v>32686</v>
      </c>
      <c r="L85" s="246"/>
      <c r="M85" s="249"/>
      <c r="N85" s="249"/>
      <c r="O85" s="249"/>
      <c r="P85" s="129"/>
    </row>
    <row r="86" spans="1:16" ht="15" customHeight="1">
      <c r="A86" s="268"/>
      <c r="B86" s="269">
        <v>80113</v>
      </c>
      <c r="C86" s="268"/>
      <c r="D86" s="490" t="s">
        <v>171</v>
      </c>
      <c r="E86" s="496"/>
      <c r="F86" s="496"/>
      <c r="G86" s="496"/>
      <c r="H86" s="497"/>
      <c r="I86" s="267">
        <f>I88</f>
        <v>50000</v>
      </c>
      <c r="J86" s="267">
        <f>SUM(J87:J97)</f>
        <v>0</v>
      </c>
      <c r="K86" s="267">
        <f>K87+K89</f>
        <v>20300</v>
      </c>
      <c r="L86" s="267">
        <f>SUM(L87:L97)</f>
        <v>0</v>
      </c>
      <c r="M86" s="249"/>
      <c r="N86" s="249"/>
      <c r="O86" s="249"/>
      <c r="P86" s="129"/>
    </row>
    <row r="87" spans="1:16" ht="12" customHeight="1">
      <c r="A87" s="270"/>
      <c r="B87" s="270"/>
      <c r="C87" s="165">
        <v>4010</v>
      </c>
      <c r="D87" s="477" t="s">
        <v>157</v>
      </c>
      <c r="E87" s="478"/>
      <c r="F87" s="478"/>
      <c r="G87" s="478"/>
      <c r="H87" s="479"/>
      <c r="I87" s="273"/>
      <c r="J87" s="273"/>
      <c r="K87" s="273">
        <v>15000</v>
      </c>
      <c r="L87" s="273"/>
      <c r="M87" s="249"/>
      <c r="N87" s="249"/>
      <c r="O87" s="249"/>
      <c r="P87" s="129"/>
    </row>
    <row r="88" spans="1:16" ht="12" customHeight="1">
      <c r="A88" s="286"/>
      <c r="B88" s="286"/>
      <c r="C88" s="165">
        <v>4170</v>
      </c>
      <c r="D88" s="477" t="s">
        <v>138</v>
      </c>
      <c r="E88" s="478"/>
      <c r="F88" s="478"/>
      <c r="G88" s="478"/>
      <c r="H88" s="479"/>
      <c r="I88" s="273">
        <v>50000</v>
      </c>
      <c r="J88" s="273"/>
      <c r="K88" s="273"/>
      <c r="L88" s="273"/>
      <c r="M88" s="249"/>
      <c r="N88" s="249"/>
      <c r="O88" s="249"/>
      <c r="P88" s="129"/>
    </row>
    <row r="89" spans="1:16" ht="12" customHeight="1">
      <c r="A89" s="286"/>
      <c r="B89" s="286"/>
      <c r="C89" s="235">
        <v>4440</v>
      </c>
      <c r="D89" s="514" t="s">
        <v>188</v>
      </c>
      <c r="E89" s="499"/>
      <c r="F89" s="499"/>
      <c r="G89" s="499"/>
      <c r="H89" s="500"/>
      <c r="I89" s="275"/>
      <c r="J89" s="275"/>
      <c r="K89" s="275">
        <v>5300</v>
      </c>
      <c r="L89" s="275"/>
      <c r="M89" s="249"/>
      <c r="N89" s="249"/>
      <c r="O89" s="249"/>
      <c r="P89" s="129"/>
    </row>
    <row r="90" spans="1:16" ht="64.5" customHeight="1">
      <c r="A90" s="268"/>
      <c r="B90" s="269">
        <v>80149</v>
      </c>
      <c r="C90" s="268"/>
      <c r="D90" s="490" t="s">
        <v>277</v>
      </c>
      <c r="E90" s="496"/>
      <c r="F90" s="496"/>
      <c r="G90" s="496"/>
      <c r="H90" s="497"/>
      <c r="I90" s="267">
        <f>I91</f>
        <v>120000</v>
      </c>
      <c r="J90" s="267">
        <f>J91</f>
        <v>0</v>
      </c>
      <c r="K90" s="267">
        <f>K92</f>
        <v>40000</v>
      </c>
      <c r="L90" s="267">
        <f>L91</f>
        <v>0</v>
      </c>
      <c r="M90" s="249"/>
      <c r="N90" s="249"/>
      <c r="O90" s="249"/>
      <c r="P90" s="129"/>
    </row>
    <row r="91" spans="1:16" ht="25.5" customHeight="1">
      <c r="A91" s="286"/>
      <c r="B91" s="286"/>
      <c r="C91" s="165">
        <v>2540</v>
      </c>
      <c r="D91" s="477" t="s">
        <v>275</v>
      </c>
      <c r="E91" s="478"/>
      <c r="F91" s="478"/>
      <c r="G91" s="478"/>
      <c r="H91" s="479"/>
      <c r="I91" s="274">
        <v>120000</v>
      </c>
      <c r="J91" s="274"/>
      <c r="K91" s="274"/>
      <c r="L91" s="274"/>
      <c r="M91" s="249"/>
      <c r="N91" s="249"/>
      <c r="O91" s="249"/>
      <c r="P91" s="129"/>
    </row>
    <row r="92" spans="1:16" ht="39.75" customHeight="1">
      <c r="A92" s="286"/>
      <c r="B92" s="286"/>
      <c r="C92" s="240">
        <v>2590</v>
      </c>
      <c r="D92" s="518" t="s">
        <v>276</v>
      </c>
      <c r="E92" s="519"/>
      <c r="F92" s="519"/>
      <c r="G92" s="519"/>
      <c r="H92" s="520"/>
      <c r="I92" s="470"/>
      <c r="J92" s="470"/>
      <c r="K92" s="470">
        <v>40000</v>
      </c>
      <c r="L92" s="470"/>
      <c r="M92" s="249"/>
      <c r="N92" s="249"/>
      <c r="O92" s="249"/>
      <c r="P92" s="129"/>
    </row>
    <row r="93" spans="1:16" ht="57" customHeight="1">
      <c r="A93" s="281"/>
      <c r="B93" s="281"/>
      <c r="C93" s="282"/>
      <c r="D93" s="411"/>
      <c r="E93" s="411"/>
      <c r="F93" s="411"/>
      <c r="G93" s="411"/>
      <c r="H93" s="411"/>
      <c r="I93" s="404"/>
      <c r="J93" s="404"/>
      <c r="K93" s="404"/>
      <c r="L93" s="404"/>
      <c r="M93" s="249"/>
      <c r="N93" s="249"/>
      <c r="O93" s="249"/>
      <c r="P93" s="129"/>
    </row>
    <row r="94" spans="1:16" ht="16.5" customHeight="1">
      <c r="A94" s="291"/>
      <c r="B94" s="291"/>
      <c r="C94" s="292"/>
      <c r="D94" s="410"/>
      <c r="E94" s="410"/>
      <c r="F94" s="410"/>
      <c r="G94" s="410"/>
      <c r="H94" s="410"/>
      <c r="I94" s="405"/>
      <c r="J94" s="405"/>
      <c r="K94" s="405"/>
      <c r="L94" s="405"/>
      <c r="M94" s="249"/>
      <c r="N94" s="249"/>
      <c r="O94" s="249"/>
      <c r="P94" s="129"/>
    </row>
    <row r="95" spans="1:16" ht="16.5" customHeight="1">
      <c r="A95" s="483" t="s">
        <v>49</v>
      </c>
      <c r="B95" s="484"/>
      <c r="C95" s="485"/>
      <c r="D95" s="510" t="s">
        <v>62</v>
      </c>
      <c r="E95" s="510"/>
      <c r="F95" s="510"/>
      <c r="G95" s="510"/>
      <c r="H95" s="511"/>
      <c r="I95" s="486" t="s">
        <v>63</v>
      </c>
      <c r="J95" s="486"/>
      <c r="K95" s="486" t="s">
        <v>64</v>
      </c>
      <c r="L95" s="486"/>
      <c r="M95" s="249"/>
      <c r="N95" s="249"/>
      <c r="O95" s="249"/>
      <c r="P95" s="129"/>
    </row>
    <row r="96" spans="1:16" ht="16.5" customHeight="1">
      <c r="A96" s="460" t="s">
        <v>24</v>
      </c>
      <c r="B96" s="460" t="s">
        <v>50</v>
      </c>
      <c r="C96" s="460" t="s">
        <v>51</v>
      </c>
      <c r="D96" s="512"/>
      <c r="E96" s="512"/>
      <c r="F96" s="512"/>
      <c r="G96" s="512"/>
      <c r="H96" s="513"/>
      <c r="I96" s="99" t="s">
        <v>52</v>
      </c>
      <c r="J96" s="99" t="s">
        <v>53</v>
      </c>
      <c r="K96" s="99" t="s">
        <v>52</v>
      </c>
      <c r="L96" s="99" t="s">
        <v>53</v>
      </c>
      <c r="M96" s="249"/>
      <c r="N96" s="249"/>
      <c r="O96" s="249"/>
      <c r="P96" s="129"/>
    </row>
    <row r="97" spans="1:16" ht="69" customHeight="1">
      <c r="A97" s="268"/>
      <c r="B97" s="269">
        <v>80150</v>
      </c>
      <c r="C97" s="268"/>
      <c r="D97" s="490" t="s">
        <v>168</v>
      </c>
      <c r="E97" s="496"/>
      <c r="F97" s="496"/>
      <c r="G97" s="496"/>
      <c r="H97" s="497"/>
      <c r="I97" s="267"/>
      <c r="J97" s="267">
        <f>SUM(J98:J100)</f>
        <v>0</v>
      </c>
      <c r="K97" s="267">
        <f>SUM(K98:K100)</f>
        <v>308937</v>
      </c>
      <c r="L97" s="267">
        <f>SUM(L98:L100)</f>
        <v>0</v>
      </c>
      <c r="M97" s="249"/>
      <c r="N97" s="249"/>
      <c r="O97" s="249"/>
      <c r="P97" s="129"/>
    </row>
    <row r="98" spans="1:16" ht="26.25" customHeight="1">
      <c r="A98" s="270"/>
      <c r="B98" s="270"/>
      <c r="C98" s="165">
        <v>2540</v>
      </c>
      <c r="D98" s="477" t="s">
        <v>275</v>
      </c>
      <c r="E98" s="478"/>
      <c r="F98" s="478"/>
      <c r="G98" s="478"/>
      <c r="H98" s="479"/>
      <c r="I98" s="273"/>
      <c r="J98" s="273"/>
      <c r="K98" s="273">
        <v>222500</v>
      </c>
      <c r="L98" s="273"/>
      <c r="M98" s="249"/>
      <c r="N98" s="249"/>
      <c r="O98" s="249"/>
      <c r="P98" s="129"/>
    </row>
    <row r="99" spans="1:16" ht="14.25" customHeight="1">
      <c r="A99" s="286"/>
      <c r="B99" s="286"/>
      <c r="C99" s="165">
        <v>4010</v>
      </c>
      <c r="D99" s="477" t="s">
        <v>157</v>
      </c>
      <c r="E99" s="478"/>
      <c r="F99" s="478"/>
      <c r="G99" s="478"/>
      <c r="H99" s="479"/>
      <c r="I99" s="273"/>
      <c r="J99" s="273"/>
      <c r="K99" s="273">
        <v>67000</v>
      </c>
      <c r="L99" s="271"/>
      <c r="M99" s="249"/>
      <c r="N99" s="249"/>
      <c r="O99" s="249"/>
      <c r="P99" s="129"/>
    </row>
    <row r="100" spans="1:16" ht="14.25" customHeight="1">
      <c r="A100" s="286"/>
      <c r="B100" s="286"/>
      <c r="C100" s="235">
        <v>4440</v>
      </c>
      <c r="D100" s="514" t="s">
        <v>188</v>
      </c>
      <c r="E100" s="499"/>
      <c r="F100" s="499"/>
      <c r="G100" s="499"/>
      <c r="H100" s="500"/>
      <c r="I100" s="275"/>
      <c r="J100" s="275"/>
      <c r="K100" s="275">
        <v>19437</v>
      </c>
      <c r="L100" s="275"/>
      <c r="M100" s="249"/>
      <c r="N100" s="249"/>
      <c r="O100" s="249"/>
      <c r="P100" s="129"/>
    </row>
    <row r="101" spans="1:16" ht="37.5" customHeight="1">
      <c r="A101" s="268"/>
      <c r="B101" s="269">
        <v>80153</v>
      </c>
      <c r="C101" s="268"/>
      <c r="D101" s="490" t="s">
        <v>279</v>
      </c>
      <c r="E101" s="496"/>
      <c r="F101" s="496"/>
      <c r="G101" s="496"/>
      <c r="H101" s="497"/>
      <c r="I101" s="267">
        <f>I102</f>
        <v>11270</v>
      </c>
      <c r="J101" s="267">
        <f>SUM(J102:J112)</f>
        <v>0</v>
      </c>
      <c r="K101" s="267">
        <f>SUM(K102:K106)</f>
        <v>11270</v>
      </c>
      <c r="L101" s="267">
        <f>SUM(L102:L112)</f>
        <v>0</v>
      </c>
      <c r="M101" s="249"/>
      <c r="N101" s="249"/>
      <c r="O101" s="249"/>
      <c r="P101" s="129"/>
    </row>
    <row r="102" spans="1:16" ht="38.25" customHeight="1">
      <c r="A102" s="286"/>
      <c r="B102" s="286"/>
      <c r="C102" s="165">
        <v>2830</v>
      </c>
      <c r="D102" s="507" t="s">
        <v>280</v>
      </c>
      <c r="E102" s="508"/>
      <c r="F102" s="508"/>
      <c r="G102" s="508"/>
      <c r="H102" s="509"/>
      <c r="I102" s="273">
        <v>11270</v>
      </c>
      <c r="J102" s="273"/>
      <c r="K102" s="273"/>
      <c r="L102" s="273"/>
      <c r="M102" s="249"/>
      <c r="N102" s="249"/>
      <c r="O102" s="249"/>
      <c r="P102" s="129"/>
    </row>
    <row r="103" spans="1:16" ht="15" customHeight="1">
      <c r="A103" s="286"/>
      <c r="B103" s="286"/>
      <c r="C103" s="165">
        <v>4110</v>
      </c>
      <c r="D103" s="477" t="s">
        <v>147</v>
      </c>
      <c r="E103" s="478"/>
      <c r="F103" s="478"/>
      <c r="G103" s="478"/>
      <c r="H103" s="479"/>
      <c r="I103" s="271"/>
      <c r="J103" s="271"/>
      <c r="K103" s="271">
        <v>667</v>
      </c>
      <c r="L103" s="271"/>
      <c r="M103" s="249"/>
      <c r="N103" s="249"/>
      <c r="O103" s="249"/>
      <c r="P103" s="129"/>
    </row>
    <row r="104" spans="1:16" ht="15" customHeight="1">
      <c r="A104" s="286"/>
      <c r="B104" s="286"/>
      <c r="C104" s="240">
        <v>4120</v>
      </c>
      <c r="D104" s="480" t="s">
        <v>156</v>
      </c>
      <c r="E104" s="481"/>
      <c r="F104" s="481"/>
      <c r="G104" s="481"/>
      <c r="H104" s="482"/>
      <c r="I104" s="271"/>
      <c r="J104" s="271"/>
      <c r="K104" s="271">
        <v>101</v>
      </c>
      <c r="L104" s="271"/>
      <c r="M104" s="249"/>
      <c r="N104" s="249"/>
      <c r="O104" s="249"/>
      <c r="P104" s="129"/>
    </row>
    <row r="105" spans="1:16" ht="15" customHeight="1">
      <c r="A105" s="286"/>
      <c r="B105" s="286"/>
      <c r="C105" s="165">
        <v>4170</v>
      </c>
      <c r="D105" s="477" t="s">
        <v>138</v>
      </c>
      <c r="E105" s="478"/>
      <c r="F105" s="478"/>
      <c r="G105" s="478"/>
      <c r="H105" s="479"/>
      <c r="I105" s="271"/>
      <c r="J105" s="271"/>
      <c r="K105" s="271">
        <v>4100</v>
      </c>
      <c r="L105" s="271"/>
      <c r="M105" s="249"/>
      <c r="N105" s="249"/>
      <c r="O105" s="249"/>
      <c r="P105" s="129"/>
    </row>
    <row r="106" spans="1:16" ht="16.5" customHeight="1">
      <c r="A106" s="286"/>
      <c r="B106" s="286"/>
      <c r="C106" s="235">
        <v>4240</v>
      </c>
      <c r="D106" s="487" t="s">
        <v>281</v>
      </c>
      <c r="E106" s="488"/>
      <c r="F106" s="488"/>
      <c r="G106" s="488"/>
      <c r="H106" s="489"/>
      <c r="I106" s="275"/>
      <c r="J106" s="275"/>
      <c r="K106" s="275">
        <v>6402</v>
      </c>
      <c r="L106" s="275"/>
      <c r="M106" s="249"/>
      <c r="N106" s="249"/>
      <c r="O106" s="249"/>
      <c r="P106" s="129"/>
    </row>
    <row r="107" spans="1:16" ht="16.5" customHeight="1">
      <c r="A107" s="268"/>
      <c r="B107" s="269">
        <v>80195</v>
      </c>
      <c r="C107" s="268"/>
      <c r="D107" s="490" t="s">
        <v>189</v>
      </c>
      <c r="E107" s="496"/>
      <c r="F107" s="496"/>
      <c r="G107" s="496"/>
      <c r="H107" s="497"/>
      <c r="I107" s="267">
        <f>SUM(I108:I110)</f>
        <v>0</v>
      </c>
      <c r="J107" s="267">
        <f>SUM(J108:J110)</f>
        <v>0</v>
      </c>
      <c r="K107" s="267">
        <f>SUM(K108:K110)</f>
        <v>16584</v>
      </c>
      <c r="L107" s="267">
        <f>SUM(L108:L110)</f>
        <v>0</v>
      </c>
      <c r="M107" s="249"/>
      <c r="N107" s="249"/>
      <c r="O107" s="249"/>
      <c r="P107" s="129"/>
    </row>
    <row r="108" spans="1:16" ht="25.5" customHeight="1">
      <c r="A108" s="286"/>
      <c r="B108" s="286"/>
      <c r="C108" s="165">
        <v>3040</v>
      </c>
      <c r="D108" s="477" t="s">
        <v>190</v>
      </c>
      <c r="E108" s="478"/>
      <c r="F108" s="478"/>
      <c r="G108" s="478"/>
      <c r="H108" s="479"/>
      <c r="I108" s="273"/>
      <c r="J108" s="273"/>
      <c r="K108" s="273">
        <v>14300</v>
      </c>
      <c r="L108" s="273"/>
      <c r="M108" s="249"/>
      <c r="N108" s="249"/>
      <c r="O108" s="249"/>
      <c r="P108" s="129"/>
    </row>
    <row r="109" spans="1:16" ht="14.25" customHeight="1">
      <c r="A109" s="286"/>
      <c r="B109" s="286"/>
      <c r="C109" s="165">
        <v>4110</v>
      </c>
      <c r="D109" s="477" t="s">
        <v>147</v>
      </c>
      <c r="E109" s="478"/>
      <c r="F109" s="478"/>
      <c r="G109" s="478"/>
      <c r="H109" s="479"/>
      <c r="I109" s="273"/>
      <c r="J109" s="273"/>
      <c r="K109" s="273">
        <v>2100</v>
      </c>
      <c r="L109" s="273"/>
      <c r="M109" s="249"/>
      <c r="N109" s="249"/>
      <c r="O109" s="249"/>
      <c r="P109" s="129"/>
    </row>
    <row r="110" spans="1:16" ht="12.75" customHeight="1">
      <c r="A110" s="286"/>
      <c r="B110" s="286"/>
      <c r="C110" s="240">
        <v>4120</v>
      </c>
      <c r="D110" s="480" t="s">
        <v>156</v>
      </c>
      <c r="E110" s="481"/>
      <c r="F110" s="481"/>
      <c r="G110" s="481"/>
      <c r="H110" s="482"/>
      <c r="I110" s="271"/>
      <c r="J110" s="271"/>
      <c r="K110" s="271">
        <v>184</v>
      </c>
      <c r="L110" s="271"/>
      <c r="M110" s="249"/>
      <c r="N110" s="249"/>
      <c r="O110" s="249"/>
      <c r="P110" s="129"/>
    </row>
    <row r="111" spans="1:16" ht="15" customHeight="1">
      <c r="A111" s="236">
        <v>851</v>
      </c>
      <c r="B111" s="237"/>
      <c r="C111" s="237"/>
      <c r="D111" s="515" t="s">
        <v>159</v>
      </c>
      <c r="E111" s="516"/>
      <c r="F111" s="516"/>
      <c r="G111" s="516"/>
      <c r="H111" s="517"/>
      <c r="I111" s="238">
        <f>I112</f>
        <v>18000</v>
      </c>
      <c r="J111" s="238">
        <f>J112</f>
        <v>0</v>
      </c>
      <c r="K111" s="238">
        <f>K112</f>
        <v>18000</v>
      </c>
      <c r="L111" s="238">
        <f>L112</f>
        <v>0</v>
      </c>
      <c r="M111" s="249"/>
      <c r="N111" s="249"/>
      <c r="O111" s="249"/>
      <c r="P111" s="129"/>
    </row>
    <row r="112" spans="1:18" ht="13.5" customHeight="1">
      <c r="A112" s="244"/>
      <c r="B112" s="245">
        <v>85154</v>
      </c>
      <c r="C112" s="244"/>
      <c r="D112" s="490" t="s">
        <v>192</v>
      </c>
      <c r="E112" s="491"/>
      <c r="F112" s="491"/>
      <c r="G112" s="491"/>
      <c r="H112" s="492"/>
      <c r="I112" s="267">
        <f>I113+I116+I115+I114</f>
        <v>18000</v>
      </c>
      <c r="J112" s="267">
        <f>J113+J116+J115+J114</f>
        <v>0</v>
      </c>
      <c r="K112" s="267">
        <f>K113+K116+K115+K114</f>
        <v>18000</v>
      </c>
      <c r="L112" s="267">
        <f>L113+L116+L115+L114</f>
        <v>0</v>
      </c>
      <c r="M112" s="249"/>
      <c r="N112" s="249"/>
      <c r="O112" s="249"/>
      <c r="P112" s="129"/>
      <c r="Q112" s="264"/>
      <c r="R112" s="265"/>
    </row>
    <row r="113" spans="1:16" ht="55.5" customHeight="1">
      <c r="A113" s="261"/>
      <c r="B113" s="261"/>
      <c r="C113" s="165">
        <v>2360</v>
      </c>
      <c r="D113" s="507" t="s">
        <v>193</v>
      </c>
      <c r="E113" s="508"/>
      <c r="F113" s="508"/>
      <c r="G113" s="508"/>
      <c r="H113" s="509"/>
      <c r="I113" s="394">
        <v>4000</v>
      </c>
      <c r="J113" s="274"/>
      <c r="K113" s="262"/>
      <c r="L113" s="274"/>
      <c r="M113" s="249"/>
      <c r="N113" s="249"/>
      <c r="O113" s="249"/>
      <c r="P113" s="129"/>
    </row>
    <row r="114" spans="1:16" ht="13.5" customHeight="1">
      <c r="A114" s="286"/>
      <c r="B114" s="286"/>
      <c r="C114" s="165">
        <v>4170</v>
      </c>
      <c r="D114" s="477" t="s">
        <v>138</v>
      </c>
      <c r="E114" s="478"/>
      <c r="F114" s="478"/>
      <c r="G114" s="478"/>
      <c r="H114" s="479"/>
      <c r="I114" s="394"/>
      <c r="J114" s="274"/>
      <c r="K114" s="262">
        <v>14000</v>
      </c>
      <c r="L114" s="274"/>
      <c r="M114" s="249"/>
      <c r="N114" s="249"/>
      <c r="O114" s="249"/>
      <c r="P114" s="129"/>
    </row>
    <row r="115" spans="1:16" ht="12.75" customHeight="1">
      <c r="A115" s="286"/>
      <c r="B115" s="286"/>
      <c r="C115" s="165">
        <v>4210</v>
      </c>
      <c r="D115" s="507" t="s">
        <v>145</v>
      </c>
      <c r="E115" s="508"/>
      <c r="F115" s="508"/>
      <c r="G115" s="508"/>
      <c r="H115" s="509"/>
      <c r="I115" s="394">
        <v>14000</v>
      </c>
      <c r="J115" s="274"/>
      <c r="K115" s="262"/>
      <c r="L115" s="274"/>
      <c r="M115" s="249"/>
      <c r="N115" s="249"/>
      <c r="O115" s="249"/>
      <c r="P115" s="129"/>
    </row>
    <row r="116" spans="1:16" ht="13.5" customHeight="1">
      <c r="A116" s="261"/>
      <c r="B116" s="261"/>
      <c r="C116" s="240">
        <v>4300</v>
      </c>
      <c r="D116" s="480" t="s">
        <v>129</v>
      </c>
      <c r="E116" s="481"/>
      <c r="F116" s="481"/>
      <c r="G116" s="481"/>
      <c r="H116" s="482"/>
      <c r="I116" s="271"/>
      <c r="J116" s="271"/>
      <c r="K116" s="271">
        <v>4000</v>
      </c>
      <c r="L116" s="271"/>
      <c r="M116" s="249"/>
      <c r="N116" s="249"/>
      <c r="O116" s="249"/>
      <c r="P116" s="129"/>
    </row>
    <row r="117" spans="1:16" ht="13.5" customHeight="1">
      <c r="A117" s="281"/>
      <c r="B117" s="281"/>
      <c r="C117" s="282"/>
      <c r="D117" s="289"/>
      <c r="E117" s="283"/>
      <c r="F117" s="283"/>
      <c r="G117" s="283"/>
      <c r="H117" s="283"/>
      <c r="I117" s="284"/>
      <c r="J117" s="284"/>
      <c r="K117" s="284"/>
      <c r="L117" s="284"/>
      <c r="M117" s="249"/>
      <c r="N117" s="249"/>
      <c r="O117" s="249"/>
      <c r="P117" s="129"/>
    </row>
    <row r="118" spans="1:16" ht="36" customHeight="1">
      <c r="A118" s="291"/>
      <c r="B118" s="291"/>
      <c r="C118" s="292"/>
      <c r="D118" s="293"/>
      <c r="E118" s="290"/>
      <c r="F118" s="290"/>
      <c r="G118" s="290"/>
      <c r="H118" s="290"/>
      <c r="I118" s="294"/>
      <c r="J118" s="294"/>
      <c r="K118" s="294"/>
      <c r="L118" s="294"/>
      <c r="M118" s="249"/>
      <c r="N118" s="249"/>
      <c r="O118" s="249"/>
      <c r="P118" s="129"/>
    </row>
    <row r="119" spans="1:16" ht="13.5" customHeight="1">
      <c r="A119" s="291"/>
      <c r="B119" s="291"/>
      <c r="C119" s="292"/>
      <c r="D119" s="293"/>
      <c r="E119" s="290"/>
      <c r="F119" s="290"/>
      <c r="G119" s="290"/>
      <c r="H119" s="290"/>
      <c r="I119" s="294"/>
      <c r="J119" s="294"/>
      <c r="K119" s="294"/>
      <c r="L119" s="294"/>
      <c r="M119" s="249"/>
      <c r="N119" s="249"/>
      <c r="O119" s="249"/>
      <c r="P119" s="129"/>
    </row>
    <row r="120" spans="1:16" ht="15" customHeight="1">
      <c r="A120" s="291"/>
      <c r="B120" s="291"/>
      <c r="C120" s="292"/>
      <c r="D120" s="293"/>
      <c r="E120" s="290"/>
      <c r="F120" s="290"/>
      <c r="G120" s="290"/>
      <c r="H120" s="290"/>
      <c r="I120" s="294"/>
      <c r="J120" s="294"/>
      <c r="K120" s="294"/>
      <c r="L120" s="294"/>
      <c r="M120" s="249"/>
      <c r="N120" s="249"/>
      <c r="O120" s="249"/>
      <c r="P120" s="129"/>
    </row>
    <row r="121" spans="1:16" ht="15" customHeight="1">
      <c r="A121" s="291"/>
      <c r="B121" s="291"/>
      <c r="C121" s="292"/>
      <c r="D121" s="293"/>
      <c r="E121" s="290"/>
      <c r="F121" s="290"/>
      <c r="G121" s="290"/>
      <c r="H121" s="290"/>
      <c r="I121" s="294"/>
      <c r="J121" s="294"/>
      <c r="K121" s="294"/>
      <c r="L121" s="294"/>
      <c r="M121" s="249"/>
      <c r="N121" s="249"/>
      <c r="O121" s="249"/>
      <c r="P121" s="129"/>
    </row>
    <row r="122" spans="1:16" ht="15" customHeight="1">
      <c r="A122" s="483" t="s">
        <v>49</v>
      </c>
      <c r="B122" s="484"/>
      <c r="C122" s="485"/>
      <c r="D122" s="484" t="s">
        <v>62</v>
      </c>
      <c r="E122" s="484"/>
      <c r="F122" s="484"/>
      <c r="G122" s="484"/>
      <c r="H122" s="485"/>
      <c r="I122" s="486" t="s">
        <v>63</v>
      </c>
      <c r="J122" s="486"/>
      <c r="K122" s="486" t="s">
        <v>64</v>
      </c>
      <c r="L122" s="486"/>
      <c r="M122" s="249"/>
      <c r="N122" s="249"/>
      <c r="O122" s="249"/>
      <c r="P122" s="129"/>
    </row>
    <row r="123" spans="1:16" ht="15" customHeight="1">
      <c r="A123" s="460" t="s">
        <v>24</v>
      </c>
      <c r="B123" s="460" t="s">
        <v>50</v>
      </c>
      <c r="C123" s="460" t="s">
        <v>51</v>
      </c>
      <c r="D123" s="484"/>
      <c r="E123" s="484"/>
      <c r="F123" s="484"/>
      <c r="G123" s="484"/>
      <c r="H123" s="485"/>
      <c r="I123" s="99" t="s">
        <v>52</v>
      </c>
      <c r="J123" s="99" t="s">
        <v>53</v>
      </c>
      <c r="K123" s="99" t="s">
        <v>52</v>
      </c>
      <c r="L123" s="99" t="s">
        <v>53</v>
      </c>
      <c r="M123" s="249"/>
      <c r="N123" s="249"/>
      <c r="O123" s="249"/>
      <c r="P123" s="129"/>
    </row>
    <row r="124" spans="1:16" ht="17.25" customHeight="1">
      <c r="A124" s="174">
        <v>852</v>
      </c>
      <c r="B124" s="175"/>
      <c r="C124" s="175"/>
      <c r="D124" s="493" t="s">
        <v>150</v>
      </c>
      <c r="E124" s="494"/>
      <c r="F124" s="494"/>
      <c r="G124" s="494"/>
      <c r="H124" s="495"/>
      <c r="I124" s="266">
        <f>I125+I128+I130+I132+I134</f>
        <v>55</v>
      </c>
      <c r="J124" s="266">
        <f>J125+J128+J130+J132+J134</f>
        <v>105261</v>
      </c>
      <c r="K124" s="266">
        <f>K125+K128+K130+K132+K134</f>
        <v>22073</v>
      </c>
      <c r="L124" s="266">
        <f>L125+L128+L130+L132+L134</f>
        <v>0</v>
      </c>
      <c r="M124" s="211"/>
      <c r="N124" s="211"/>
      <c r="O124" s="211"/>
      <c r="P124" s="129"/>
    </row>
    <row r="125" spans="1:16" ht="52.5" customHeight="1">
      <c r="A125" s="268"/>
      <c r="B125" s="269">
        <v>85213</v>
      </c>
      <c r="C125" s="268"/>
      <c r="D125" s="490" t="str">
        <f>Dochody!D67</f>
        <v>Składki na ubezpieczenie zdrowotne opłacane za osoby pobierające niektóre świadczenia z pomocy społecznej oraz za osoby uczestniczące w zajęciach w centrum integracji społecznej</v>
      </c>
      <c r="E125" s="491"/>
      <c r="F125" s="491"/>
      <c r="G125" s="491"/>
      <c r="H125" s="492"/>
      <c r="I125" s="267">
        <f>I126+I127</f>
        <v>0</v>
      </c>
      <c r="J125" s="267">
        <f>J126+J127</f>
        <v>0</v>
      </c>
      <c r="K125" s="267">
        <f>K126+K127</f>
        <v>2035</v>
      </c>
      <c r="L125" s="267">
        <f>L126+L127</f>
        <v>0</v>
      </c>
      <c r="M125" s="249"/>
      <c r="N125" s="249"/>
      <c r="O125" s="249"/>
      <c r="P125" s="129"/>
    </row>
    <row r="126" spans="1:16" ht="15" customHeight="1">
      <c r="A126" s="286"/>
      <c r="B126" s="286"/>
      <c r="C126" s="165">
        <v>4130</v>
      </c>
      <c r="D126" s="507" t="s">
        <v>258</v>
      </c>
      <c r="E126" s="508"/>
      <c r="F126" s="508"/>
      <c r="G126" s="508"/>
      <c r="H126" s="509"/>
      <c r="I126" s="394"/>
      <c r="J126" s="274"/>
      <c r="K126" s="262">
        <v>931</v>
      </c>
      <c r="L126" s="274"/>
      <c r="M126" s="249"/>
      <c r="N126" s="249"/>
      <c r="O126" s="249"/>
      <c r="P126" s="129"/>
    </row>
    <row r="127" spans="1:16" ht="13.5" customHeight="1">
      <c r="A127" s="286"/>
      <c r="B127" s="286"/>
      <c r="C127" s="165">
        <v>4130</v>
      </c>
      <c r="D127" s="507" t="s">
        <v>271</v>
      </c>
      <c r="E127" s="508"/>
      <c r="F127" s="508"/>
      <c r="G127" s="508"/>
      <c r="H127" s="509"/>
      <c r="I127" s="394"/>
      <c r="J127" s="274"/>
      <c r="K127" s="262">
        <v>1104</v>
      </c>
      <c r="L127" s="274"/>
      <c r="M127" s="249"/>
      <c r="N127" s="249"/>
      <c r="O127" s="249"/>
      <c r="P127" s="129"/>
    </row>
    <row r="128" spans="1:16" ht="29.25" customHeight="1">
      <c r="A128" s="268"/>
      <c r="B128" s="269">
        <v>85214</v>
      </c>
      <c r="C128" s="268"/>
      <c r="D128" s="490" t="str">
        <f>Dochody!D70</f>
        <v>Zasiłki okresowe, celowe i pomoc w naturze oraz składki na ubezpieczenia emerytalne i rentowe </v>
      </c>
      <c r="E128" s="491"/>
      <c r="F128" s="491"/>
      <c r="G128" s="491"/>
      <c r="H128" s="492"/>
      <c r="I128" s="267">
        <f>I129</f>
        <v>0</v>
      </c>
      <c r="J128" s="267">
        <f>J129</f>
        <v>0</v>
      </c>
      <c r="K128" s="267">
        <f>K129</f>
        <v>6235</v>
      </c>
      <c r="L128" s="267">
        <f>L129</f>
        <v>0</v>
      </c>
      <c r="M128" s="249"/>
      <c r="N128" s="249"/>
      <c r="O128" s="249"/>
      <c r="P128" s="129"/>
    </row>
    <row r="129" spans="1:16" ht="13.5" customHeight="1">
      <c r="A129" s="474"/>
      <c r="B129" s="474"/>
      <c r="C129" s="235">
        <v>3110</v>
      </c>
      <c r="D129" s="498" t="s">
        <v>260</v>
      </c>
      <c r="E129" s="499"/>
      <c r="F129" s="499"/>
      <c r="G129" s="499"/>
      <c r="H129" s="500"/>
      <c r="I129" s="471"/>
      <c r="J129" s="472"/>
      <c r="K129" s="473">
        <v>6235</v>
      </c>
      <c r="L129" s="472"/>
      <c r="M129" s="249"/>
      <c r="N129" s="249"/>
      <c r="O129" s="249"/>
      <c r="P129" s="129"/>
    </row>
    <row r="130" spans="1:16" ht="17.25" customHeight="1">
      <c r="A130" s="268"/>
      <c r="B130" s="269">
        <v>85215</v>
      </c>
      <c r="C130" s="268"/>
      <c r="D130" s="490" t="str">
        <f>Dochody!D72</f>
        <v>Dodatki mieszkaniowe</v>
      </c>
      <c r="E130" s="491"/>
      <c r="F130" s="491"/>
      <c r="G130" s="491"/>
      <c r="H130" s="492"/>
      <c r="I130" s="267">
        <f>I131</f>
        <v>55</v>
      </c>
      <c r="J130" s="267">
        <f>J131</f>
        <v>0</v>
      </c>
      <c r="K130" s="267">
        <f>K131</f>
        <v>0</v>
      </c>
      <c r="L130" s="267">
        <f>L131</f>
        <v>0</v>
      </c>
      <c r="M130" s="249"/>
      <c r="N130" s="249"/>
      <c r="O130" s="249"/>
      <c r="P130" s="129"/>
    </row>
    <row r="131" spans="1:16" ht="13.5" customHeight="1">
      <c r="A131" s="286"/>
      <c r="B131" s="286"/>
      <c r="C131" s="165">
        <v>3110</v>
      </c>
      <c r="D131" s="507" t="s">
        <v>261</v>
      </c>
      <c r="E131" s="508"/>
      <c r="F131" s="508"/>
      <c r="G131" s="508"/>
      <c r="H131" s="509"/>
      <c r="I131" s="394">
        <v>55</v>
      </c>
      <c r="J131" s="274"/>
      <c r="K131" s="262"/>
      <c r="L131" s="274"/>
      <c r="M131" s="249"/>
      <c r="N131" s="249"/>
      <c r="O131" s="249"/>
      <c r="P131" s="129"/>
    </row>
    <row r="132" spans="1:16" ht="13.5" customHeight="1">
      <c r="A132" s="268"/>
      <c r="B132" s="269">
        <v>85216</v>
      </c>
      <c r="C132" s="268"/>
      <c r="D132" s="490" t="str">
        <f>Dochody!D74</f>
        <v>Zasiłki stałe</v>
      </c>
      <c r="E132" s="491"/>
      <c r="F132" s="491"/>
      <c r="G132" s="491"/>
      <c r="H132" s="492"/>
      <c r="I132" s="267">
        <f>I133</f>
        <v>0</v>
      </c>
      <c r="J132" s="267">
        <f>J133</f>
        <v>0</v>
      </c>
      <c r="K132" s="267">
        <f>K133</f>
        <v>13803</v>
      </c>
      <c r="L132" s="267">
        <f>L133</f>
        <v>0</v>
      </c>
      <c r="M132" s="249"/>
      <c r="N132" s="249"/>
      <c r="O132" s="249"/>
      <c r="P132" s="129"/>
    </row>
    <row r="133" spans="1:16" ht="13.5" customHeight="1">
      <c r="A133" s="286"/>
      <c r="B133" s="286"/>
      <c r="C133" s="165">
        <v>3110</v>
      </c>
      <c r="D133" s="507" t="s">
        <v>261</v>
      </c>
      <c r="E133" s="508"/>
      <c r="F133" s="508"/>
      <c r="G133" s="508"/>
      <c r="H133" s="509"/>
      <c r="I133" s="394"/>
      <c r="J133" s="274"/>
      <c r="K133" s="262">
        <v>13803</v>
      </c>
      <c r="L133" s="274"/>
      <c r="M133" s="249"/>
      <c r="N133" s="249"/>
      <c r="O133" s="249"/>
      <c r="P133" s="129"/>
    </row>
    <row r="134" spans="1:16" ht="16.5" customHeight="1">
      <c r="A134" s="268"/>
      <c r="B134" s="269">
        <v>85295</v>
      </c>
      <c r="C134" s="268"/>
      <c r="D134" s="490" t="s">
        <v>183</v>
      </c>
      <c r="E134" s="491"/>
      <c r="F134" s="491"/>
      <c r="G134" s="491"/>
      <c r="H134" s="492"/>
      <c r="I134" s="267">
        <f>I135</f>
        <v>0</v>
      </c>
      <c r="J134" s="267">
        <f>J135</f>
        <v>105261</v>
      </c>
      <c r="K134" s="267">
        <f>K135</f>
        <v>0</v>
      </c>
      <c r="L134" s="267">
        <f>L135</f>
        <v>0</v>
      </c>
      <c r="M134" s="249"/>
      <c r="N134" s="249"/>
      <c r="O134" s="249"/>
      <c r="P134" s="129"/>
    </row>
    <row r="135" spans="1:16" ht="12" customHeight="1">
      <c r="A135" s="407"/>
      <c r="B135" s="408"/>
      <c r="C135" s="235">
        <v>6050</v>
      </c>
      <c r="D135" s="498" t="s">
        <v>135</v>
      </c>
      <c r="E135" s="499"/>
      <c r="F135" s="499"/>
      <c r="G135" s="499"/>
      <c r="H135" s="500"/>
      <c r="I135" s="275"/>
      <c r="J135" s="275">
        <v>105261</v>
      </c>
      <c r="K135" s="275"/>
      <c r="L135" s="275"/>
      <c r="M135" s="249"/>
      <c r="N135" s="249"/>
      <c r="O135" s="249"/>
      <c r="P135" s="129"/>
    </row>
    <row r="136" spans="1:16" ht="13.5" customHeight="1">
      <c r="A136" s="174">
        <v>854</v>
      </c>
      <c r="B136" s="175"/>
      <c r="C136" s="175"/>
      <c r="D136" s="493" t="s">
        <v>169</v>
      </c>
      <c r="E136" s="494"/>
      <c r="F136" s="494"/>
      <c r="G136" s="494"/>
      <c r="H136" s="495"/>
      <c r="I136" s="242">
        <f>I137</f>
        <v>58921</v>
      </c>
      <c r="J136" s="242"/>
      <c r="K136" s="242">
        <f>K137</f>
        <v>130000</v>
      </c>
      <c r="L136" s="242"/>
      <c r="M136" s="249"/>
      <c r="N136" s="249"/>
      <c r="O136" s="249"/>
      <c r="P136" s="129"/>
    </row>
    <row r="137" spans="1:16" ht="13.5" customHeight="1">
      <c r="A137" s="268"/>
      <c r="B137" s="269">
        <v>85401</v>
      </c>
      <c r="C137" s="268"/>
      <c r="D137" s="490" t="s">
        <v>172</v>
      </c>
      <c r="E137" s="496"/>
      <c r="F137" s="496"/>
      <c r="G137" s="496"/>
      <c r="H137" s="497"/>
      <c r="I137" s="267">
        <f>I138+I140+I139</f>
        <v>58921</v>
      </c>
      <c r="J137" s="267">
        <f>J138+J140+J139</f>
        <v>0</v>
      </c>
      <c r="K137" s="267">
        <f>K138+K140+K139</f>
        <v>130000</v>
      </c>
      <c r="L137" s="267">
        <f>L138+L140+L139</f>
        <v>0</v>
      </c>
      <c r="M137" s="249"/>
      <c r="N137" s="249"/>
      <c r="O137" s="249"/>
      <c r="P137" s="129"/>
    </row>
    <row r="138" spans="1:16" ht="13.5" customHeight="1">
      <c r="A138" s="277"/>
      <c r="B138" s="276"/>
      <c r="C138" s="256">
        <v>3020</v>
      </c>
      <c r="D138" s="477" t="s">
        <v>173</v>
      </c>
      <c r="E138" s="478"/>
      <c r="F138" s="478"/>
      <c r="G138" s="478"/>
      <c r="H138" s="479"/>
      <c r="I138" s="273">
        <v>35000</v>
      </c>
      <c r="J138" s="273"/>
      <c r="K138" s="273"/>
      <c r="L138" s="273"/>
      <c r="M138" s="249"/>
      <c r="N138" s="249"/>
      <c r="O138" s="249"/>
      <c r="P138" s="129"/>
    </row>
    <row r="139" spans="1:16" ht="13.5" customHeight="1">
      <c r="A139" s="277"/>
      <c r="B139" s="276"/>
      <c r="C139" s="256">
        <v>4010</v>
      </c>
      <c r="D139" s="477" t="s">
        <v>157</v>
      </c>
      <c r="E139" s="478"/>
      <c r="F139" s="478"/>
      <c r="G139" s="478"/>
      <c r="H139" s="479"/>
      <c r="I139" s="273"/>
      <c r="J139" s="273"/>
      <c r="K139" s="273">
        <v>130000</v>
      </c>
      <c r="L139" s="273"/>
      <c r="M139" s="249"/>
      <c r="N139" s="249"/>
      <c r="O139" s="249"/>
      <c r="P139" s="129"/>
    </row>
    <row r="140" spans="1:16" ht="13.5" customHeight="1">
      <c r="A140" s="277"/>
      <c r="B140" s="276"/>
      <c r="C140" s="251">
        <v>4440</v>
      </c>
      <c r="D140" s="514" t="s">
        <v>188</v>
      </c>
      <c r="E140" s="499"/>
      <c r="F140" s="499"/>
      <c r="G140" s="499"/>
      <c r="H140" s="500"/>
      <c r="I140" s="278">
        <v>23921</v>
      </c>
      <c r="J140" s="278"/>
      <c r="K140" s="278"/>
      <c r="L140" s="278"/>
      <c r="M140" s="249"/>
      <c r="N140" s="249"/>
      <c r="O140" s="249"/>
      <c r="P140" s="129"/>
    </row>
    <row r="141" spans="1:16" ht="15.75" customHeight="1">
      <c r="A141" s="174">
        <v>855</v>
      </c>
      <c r="B141" s="175"/>
      <c r="C141" s="175"/>
      <c r="D141" s="493" t="s">
        <v>144</v>
      </c>
      <c r="E141" s="494"/>
      <c r="F141" s="494"/>
      <c r="G141" s="494"/>
      <c r="H141" s="495"/>
      <c r="I141" s="242">
        <f>I142+I144+I149+I166+I157</f>
        <v>370243</v>
      </c>
      <c r="J141" s="266">
        <f>J142+J144+J149+J166+J157</f>
        <v>0</v>
      </c>
      <c r="K141" s="266">
        <f>K142+K144+K149+K166+K157</f>
        <v>194769</v>
      </c>
      <c r="L141" s="266">
        <f>L142+L144+L149+L166+L157</f>
        <v>0</v>
      </c>
      <c r="M141" s="211"/>
      <c r="N141" s="211"/>
      <c r="O141" s="211"/>
      <c r="P141" s="129"/>
    </row>
    <row r="142" spans="1:16" ht="15.75" customHeight="1">
      <c r="A142" s="268"/>
      <c r="B142" s="269">
        <v>85501</v>
      </c>
      <c r="C142" s="268"/>
      <c r="D142" s="490" t="str">
        <f>Dochody!D82</f>
        <v>Świadczenie wychowawcze </v>
      </c>
      <c r="E142" s="491"/>
      <c r="F142" s="491"/>
      <c r="G142" s="491"/>
      <c r="H142" s="492"/>
      <c r="I142" s="267">
        <f>I143</f>
        <v>0</v>
      </c>
      <c r="J142" s="267">
        <f>J143</f>
        <v>0</v>
      </c>
      <c r="K142" s="267">
        <f>K143</f>
        <v>192769</v>
      </c>
      <c r="L142" s="267">
        <f>L143</f>
        <v>0</v>
      </c>
      <c r="M142" s="249"/>
      <c r="N142" s="249"/>
      <c r="O142" s="249"/>
      <c r="P142" s="129"/>
    </row>
    <row r="143" spans="1:16" ht="15.75" customHeight="1">
      <c r="A143" s="286"/>
      <c r="B143" s="286"/>
      <c r="C143" s="165">
        <v>3110</v>
      </c>
      <c r="D143" s="507" t="s">
        <v>261</v>
      </c>
      <c r="E143" s="508"/>
      <c r="F143" s="508"/>
      <c r="G143" s="508"/>
      <c r="H143" s="509"/>
      <c r="I143" s="394"/>
      <c r="J143" s="274"/>
      <c r="K143" s="262">
        <v>192769</v>
      </c>
      <c r="L143" s="274"/>
      <c r="M143" s="249"/>
      <c r="N143" s="249"/>
      <c r="O143" s="249"/>
      <c r="P143" s="129"/>
    </row>
    <row r="144" spans="1:16" ht="53.25" customHeight="1">
      <c r="A144" s="268"/>
      <c r="B144" s="269">
        <v>85502</v>
      </c>
      <c r="C144" s="268"/>
      <c r="D144" s="490" t="s">
        <v>272</v>
      </c>
      <c r="E144" s="491"/>
      <c r="F144" s="491"/>
      <c r="G144" s="491"/>
      <c r="H144" s="492"/>
      <c r="I144" s="267">
        <f>SUM(I145:I148)</f>
        <v>237000</v>
      </c>
      <c r="J144" s="267">
        <f>SUM(J145:J148)</f>
        <v>0</v>
      </c>
      <c r="K144" s="267">
        <f>SUM(K145:K148)</f>
        <v>0</v>
      </c>
      <c r="L144" s="267">
        <f>SUM(L145:L148)</f>
        <v>0</v>
      </c>
      <c r="M144" s="249"/>
      <c r="N144" s="249"/>
      <c r="O144" s="249"/>
      <c r="P144" s="129"/>
    </row>
    <row r="145" spans="1:16" ht="15.75" customHeight="1">
      <c r="A145" s="286"/>
      <c r="B145" s="286"/>
      <c r="C145" s="240">
        <v>3110</v>
      </c>
      <c r="D145" s="480" t="s">
        <v>262</v>
      </c>
      <c r="E145" s="481"/>
      <c r="F145" s="481"/>
      <c r="G145" s="481"/>
      <c r="H145" s="482"/>
      <c r="I145" s="424">
        <v>230100</v>
      </c>
      <c r="J145" s="272"/>
      <c r="K145" s="425"/>
      <c r="L145" s="272"/>
      <c r="M145" s="249"/>
      <c r="N145" s="249"/>
      <c r="O145" s="249"/>
      <c r="P145" s="129"/>
    </row>
    <row r="146" spans="1:16" ht="15.75" customHeight="1">
      <c r="A146" s="276"/>
      <c r="B146" s="326"/>
      <c r="C146" s="256">
        <v>4010</v>
      </c>
      <c r="D146" s="477" t="s">
        <v>157</v>
      </c>
      <c r="E146" s="478"/>
      <c r="F146" s="478"/>
      <c r="G146" s="478"/>
      <c r="H146" s="479"/>
      <c r="I146" s="258">
        <v>5400</v>
      </c>
      <c r="J146" s="258"/>
      <c r="K146" s="258"/>
      <c r="L146" s="258"/>
      <c r="M146" s="249"/>
      <c r="N146" s="249"/>
      <c r="O146" s="249"/>
      <c r="P146" s="129"/>
    </row>
    <row r="147" spans="1:16" ht="15.75" customHeight="1">
      <c r="A147" s="276"/>
      <c r="B147" s="326"/>
      <c r="C147" s="256">
        <v>4260</v>
      </c>
      <c r="D147" s="501" t="s">
        <v>234</v>
      </c>
      <c r="E147" s="502"/>
      <c r="F147" s="502"/>
      <c r="G147" s="502"/>
      <c r="H147" s="503"/>
      <c r="I147" s="258">
        <v>1000</v>
      </c>
      <c r="J147" s="258"/>
      <c r="K147" s="258"/>
      <c r="L147" s="258"/>
      <c r="M147" s="249"/>
      <c r="N147" s="249"/>
      <c r="O147" s="249"/>
      <c r="P147" s="129"/>
    </row>
    <row r="148" spans="1:16" ht="15.75" customHeight="1">
      <c r="A148" s="276"/>
      <c r="B148" s="326"/>
      <c r="C148" s="426">
        <v>4270</v>
      </c>
      <c r="D148" s="504" t="s">
        <v>166</v>
      </c>
      <c r="E148" s="505"/>
      <c r="F148" s="505"/>
      <c r="G148" s="505"/>
      <c r="H148" s="506"/>
      <c r="I148" s="427">
        <v>500</v>
      </c>
      <c r="J148" s="427"/>
      <c r="K148" s="427"/>
      <c r="L148" s="427"/>
      <c r="M148" s="249"/>
      <c r="N148" s="249"/>
      <c r="O148" s="249"/>
      <c r="P148" s="129"/>
    </row>
    <row r="149" spans="1:16" ht="23.25" customHeight="1">
      <c r="A149" s="268"/>
      <c r="B149" s="269">
        <v>85503</v>
      </c>
      <c r="C149" s="268"/>
      <c r="D149" s="490" t="s">
        <v>263</v>
      </c>
      <c r="E149" s="491"/>
      <c r="F149" s="491"/>
      <c r="G149" s="491"/>
      <c r="H149" s="492"/>
      <c r="I149" s="267">
        <f>I150+I151</f>
        <v>253</v>
      </c>
      <c r="J149" s="267">
        <f>J150+J151</f>
        <v>0</v>
      </c>
      <c r="K149" s="267">
        <f>K150+K151</f>
        <v>0</v>
      </c>
      <c r="L149" s="267">
        <f>L150+L151</f>
        <v>0</v>
      </c>
      <c r="M149" s="249"/>
      <c r="N149" s="249"/>
      <c r="O149" s="249"/>
      <c r="P149" s="129"/>
    </row>
    <row r="150" spans="1:16" ht="15.75" customHeight="1">
      <c r="A150" s="286"/>
      <c r="B150" s="286"/>
      <c r="C150" s="165">
        <v>4110</v>
      </c>
      <c r="D150" s="477" t="s">
        <v>147</v>
      </c>
      <c r="E150" s="478"/>
      <c r="F150" s="478"/>
      <c r="G150" s="478"/>
      <c r="H150" s="479"/>
      <c r="I150" s="424">
        <v>69</v>
      </c>
      <c r="J150" s="272"/>
      <c r="K150" s="425"/>
      <c r="L150" s="272"/>
      <c r="M150" s="249"/>
      <c r="N150" s="249"/>
      <c r="O150" s="249"/>
      <c r="P150" s="129"/>
    </row>
    <row r="151" spans="1:16" ht="15.75" customHeight="1">
      <c r="A151" s="276"/>
      <c r="B151" s="326"/>
      <c r="C151" s="240">
        <v>4210</v>
      </c>
      <c r="D151" s="480" t="s">
        <v>145</v>
      </c>
      <c r="E151" s="481"/>
      <c r="F151" s="481"/>
      <c r="G151" s="481"/>
      <c r="H151" s="482"/>
      <c r="I151" s="431">
        <v>184</v>
      </c>
      <c r="J151" s="431"/>
      <c r="K151" s="431"/>
      <c r="L151" s="431"/>
      <c r="M151" s="249"/>
      <c r="N151" s="249"/>
      <c r="O151" s="249"/>
      <c r="P151" s="129"/>
    </row>
    <row r="152" spans="1:16" ht="15.75" customHeight="1">
      <c r="A152" s="456"/>
      <c r="B152" s="387"/>
      <c r="C152" s="282"/>
      <c r="D152" s="289"/>
      <c r="E152" s="283"/>
      <c r="F152" s="283"/>
      <c r="G152" s="283"/>
      <c r="H152" s="283"/>
      <c r="I152" s="457"/>
      <c r="J152" s="457"/>
      <c r="K152" s="457"/>
      <c r="L152" s="457"/>
      <c r="M152" s="249"/>
      <c r="N152" s="249"/>
      <c r="O152" s="249"/>
      <c r="P152" s="129"/>
    </row>
    <row r="153" spans="1:16" ht="15.75" customHeight="1">
      <c r="A153" s="458"/>
      <c r="B153" s="388"/>
      <c r="C153" s="292"/>
      <c r="D153" s="293"/>
      <c r="E153" s="290"/>
      <c r="F153" s="290"/>
      <c r="G153" s="290"/>
      <c r="H153" s="290"/>
      <c r="I153" s="459"/>
      <c r="J153" s="459"/>
      <c r="K153" s="459"/>
      <c r="L153" s="459"/>
      <c r="M153" s="249"/>
      <c r="N153" s="249"/>
      <c r="O153" s="249"/>
      <c r="P153" s="129"/>
    </row>
    <row r="154" spans="1:16" ht="10.5" customHeight="1">
      <c r="A154" s="458"/>
      <c r="B154" s="388"/>
      <c r="C154" s="292"/>
      <c r="D154" s="293"/>
      <c r="E154" s="290"/>
      <c r="F154" s="290"/>
      <c r="G154" s="290"/>
      <c r="H154" s="290"/>
      <c r="I154" s="459"/>
      <c r="J154" s="459"/>
      <c r="K154" s="459"/>
      <c r="L154" s="459"/>
      <c r="M154" s="249"/>
      <c r="N154" s="249"/>
      <c r="O154" s="249"/>
      <c r="P154" s="129"/>
    </row>
    <row r="155" spans="1:16" ht="15" customHeight="1">
      <c r="A155" s="483" t="s">
        <v>49</v>
      </c>
      <c r="B155" s="484"/>
      <c r="C155" s="485"/>
      <c r="D155" s="484" t="s">
        <v>62</v>
      </c>
      <c r="E155" s="484"/>
      <c r="F155" s="484"/>
      <c r="G155" s="484"/>
      <c r="H155" s="485"/>
      <c r="I155" s="486" t="s">
        <v>63</v>
      </c>
      <c r="J155" s="486"/>
      <c r="K155" s="486" t="s">
        <v>64</v>
      </c>
      <c r="L155" s="486"/>
      <c r="M155" s="249"/>
      <c r="N155" s="249"/>
      <c r="O155" s="249"/>
      <c r="P155" s="129"/>
    </row>
    <row r="156" spans="1:16" ht="12.75" customHeight="1">
      <c r="A156" s="460" t="s">
        <v>24</v>
      </c>
      <c r="B156" s="460" t="s">
        <v>50</v>
      </c>
      <c r="C156" s="460" t="s">
        <v>51</v>
      </c>
      <c r="D156" s="484"/>
      <c r="E156" s="484"/>
      <c r="F156" s="484"/>
      <c r="G156" s="484"/>
      <c r="H156" s="485"/>
      <c r="I156" s="99" t="s">
        <v>52</v>
      </c>
      <c r="J156" s="99" t="s">
        <v>53</v>
      </c>
      <c r="K156" s="99" t="s">
        <v>52</v>
      </c>
      <c r="L156" s="99" t="s">
        <v>53</v>
      </c>
      <c r="M156" s="249"/>
      <c r="N156" s="249"/>
      <c r="O156" s="249"/>
      <c r="P156" s="129"/>
    </row>
    <row r="157" spans="1:16" ht="19.5" customHeight="1">
      <c r="A157" s="437"/>
      <c r="B157" s="438">
        <v>85504</v>
      </c>
      <c r="C157" s="439"/>
      <c r="D157" s="635" t="s">
        <v>269</v>
      </c>
      <c r="E157" s="636"/>
      <c r="F157" s="636"/>
      <c r="G157" s="637"/>
      <c r="H157" s="638"/>
      <c r="I157" s="440">
        <f>SUM(I158:I165)</f>
        <v>132990</v>
      </c>
      <c r="J157" s="440"/>
      <c r="K157" s="440"/>
      <c r="L157" s="440"/>
      <c r="M157" s="249"/>
      <c r="N157" s="249"/>
      <c r="O157" s="249"/>
      <c r="P157" s="129"/>
    </row>
    <row r="158" spans="1:16" ht="12.75">
      <c r="A158" s="396"/>
      <c r="B158" s="347"/>
      <c r="C158" s="240">
        <v>3110</v>
      </c>
      <c r="D158" s="480" t="s">
        <v>262</v>
      </c>
      <c r="E158" s="481"/>
      <c r="F158" s="481"/>
      <c r="G158" s="481"/>
      <c r="H158" s="482"/>
      <c r="I158" s="452">
        <v>83454</v>
      </c>
      <c r="J158" s="452"/>
      <c r="K158" s="451"/>
      <c r="L158" s="451"/>
      <c r="M158" s="249"/>
      <c r="N158" s="249"/>
      <c r="O158" s="249"/>
      <c r="P158" s="129"/>
    </row>
    <row r="159" spans="1:16" ht="12.75">
      <c r="A159" s="450"/>
      <c r="B159" s="326"/>
      <c r="C159" s="256">
        <v>4010</v>
      </c>
      <c r="D159" s="477" t="s">
        <v>157</v>
      </c>
      <c r="E159" s="478"/>
      <c r="F159" s="478"/>
      <c r="G159" s="478"/>
      <c r="H159" s="479"/>
      <c r="I159" s="453">
        <v>13031</v>
      </c>
      <c r="J159" s="453"/>
      <c r="K159" s="258"/>
      <c r="L159" s="258"/>
      <c r="M159" s="249"/>
      <c r="N159" s="249"/>
      <c r="O159" s="249"/>
      <c r="P159" s="129"/>
    </row>
    <row r="160" spans="1:16" ht="12.75">
      <c r="A160" s="450"/>
      <c r="B160" s="326"/>
      <c r="C160" s="400">
        <v>4110</v>
      </c>
      <c r="D160" s="639" t="s">
        <v>147</v>
      </c>
      <c r="E160" s="640"/>
      <c r="F160" s="640"/>
      <c r="G160" s="640"/>
      <c r="H160" s="641"/>
      <c r="I160" s="454">
        <v>1867</v>
      </c>
      <c r="J160" s="454"/>
      <c r="K160" s="455"/>
      <c r="L160" s="455"/>
      <c r="M160" s="249"/>
      <c r="N160" s="249"/>
      <c r="O160" s="249"/>
      <c r="P160" s="129"/>
    </row>
    <row r="161" spans="1:16" ht="12.75">
      <c r="A161" s="450"/>
      <c r="B161" s="326"/>
      <c r="C161" s="165">
        <v>4120</v>
      </c>
      <c r="D161" s="507" t="s">
        <v>156</v>
      </c>
      <c r="E161" s="508"/>
      <c r="F161" s="508"/>
      <c r="G161" s="508"/>
      <c r="H161" s="509"/>
      <c r="I161" s="453">
        <v>1521</v>
      </c>
      <c r="J161" s="453"/>
      <c r="K161" s="258"/>
      <c r="L161" s="258"/>
      <c r="M161" s="249"/>
      <c r="N161" s="249"/>
      <c r="O161" s="249"/>
      <c r="P161" s="129"/>
    </row>
    <row r="162" spans="1:16" ht="12.75">
      <c r="A162" s="450"/>
      <c r="B162" s="326"/>
      <c r="C162" s="165">
        <v>4170</v>
      </c>
      <c r="D162" s="477" t="s">
        <v>138</v>
      </c>
      <c r="E162" s="478"/>
      <c r="F162" s="478"/>
      <c r="G162" s="478"/>
      <c r="H162" s="479"/>
      <c r="I162" s="453">
        <v>10269</v>
      </c>
      <c r="J162" s="453"/>
      <c r="K162" s="258"/>
      <c r="L162" s="258"/>
      <c r="M162" s="249"/>
      <c r="N162" s="249"/>
      <c r="O162" s="249"/>
      <c r="P162" s="129"/>
    </row>
    <row r="163" spans="1:16" ht="12.75">
      <c r="A163" s="450"/>
      <c r="B163" s="326"/>
      <c r="C163" s="165">
        <v>4210</v>
      </c>
      <c r="D163" s="507" t="s">
        <v>145</v>
      </c>
      <c r="E163" s="508"/>
      <c r="F163" s="508"/>
      <c r="G163" s="508"/>
      <c r="H163" s="509"/>
      <c r="I163" s="453">
        <v>16753</v>
      </c>
      <c r="J163" s="453"/>
      <c r="K163" s="258"/>
      <c r="L163" s="258"/>
      <c r="M163" s="249"/>
      <c r="N163" s="249"/>
      <c r="O163" s="249"/>
      <c r="P163" s="129"/>
    </row>
    <row r="164" spans="1:16" ht="12.75">
      <c r="A164" s="450"/>
      <c r="B164" s="326"/>
      <c r="C164" s="240">
        <v>4300</v>
      </c>
      <c r="D164" s="480" t="s">
        <v>129</v>
      </c>
      <c r="E164" s="481"/>
      <c r="F164" s="481"/>
      <c r="G164" s="481"/>
      <c r="H164" s="482"/>
      <c r="I164" s="453">
        <v>5374</v>
      </c>
      <c r="J164" s="453"/>
      <c r="K164" s="258"/>
      <c r="L164" s="258"/>
      <c r="M164" s="249"/>
      <c r="N164" s="249"/>
      <c r="O164" s="249"/>
      <c r="P164" s="129"/>
    </row>
    <row r="165" spans="1:16" ht="25.5" customHeight="1">
      <c r="A165" s="450"/>
      <c r="B165" s="357"/>
      <c r="C165" s="165">
        <v>4700</v>
      </c>
      <c r="D165" s="477" t="s">
        <v>167</v>
      </c>
      <c r="E165" s="478"/>
      <c r="F165" s="478"/>
      <c r="G165" s="478"/>
      <c r="H165" s="479"/>
      <c r="I165" s="453">
        <v>721</v>
      </c>
      <c r="J165" s="453"/>
      <c r="K165" s="258"/>
      <c r="L165" s="258"/>
      <c r="M165" s="249"/>
      <c r="N165" s="249"/>
      <c r="O165" s="249"/>
      <c r="P165" s="129"/>
    </row>
    <row r="166" spans="1:16" ht="15.75" customHeight="1">
      <c r="A166" s="268"/>
      <c r="B166" s="269">
        <v>85505</v>
      </c>
      <c r="C166" s="268"/>
      <c r="D166" s="490" t="s">
        <v>180</v>
      </c>
      <c r="E166" s="496"/>
      <c r="F166" s="496"/>
      <c r="G166" s="496"/>
      <c r="H166" s="497"/>
      <c r="I166" s="267"/>
      <c r="J166" s="267"/>
      <c r="K166" s="267">
        <f>K167</f>
        <v>2000</v>
      </c>
      <c r="L166" s="267">
        <f>SUM(L167:L167)</f>
        <v>0</v>
      </c>
      <c r="M166" s="249"/>
      <c r="N166" s="249"/>
      <c r="O166" s="249"/>
      <c r="P166" s="129"/>
    </row>
    <row r="167" spans="1:16" ht="39.75" customHeight="1">
      <c r="A167" s="357"/>
      <c r="B167" s="414"/>
      <c r="C167" s="235">
        <v>2830</v>
      </c>
      <c r="D167" s="498" t="s">
        <v>152</v>
      </c>
      <c r="E167" s="499"/>
      <c r="F167" s="499"/>
      <c r="G167" s="499"/>
      <c r="H167" s="500"/>
      <c r="I167" s="275"/>
      <c r="J167" s="275"/>
      <c r="K167" s="275">
        <v>2000</v>
      </c>
      <c r="L167" s="275"/>
      <c r="M167" s="249"/>
      <c r="N167" s="249"/>
      <c r="O167" s="249"/>
      <c r="P167" s="129"/>
    </row>
    <row r="168" spans="1:16" ht="14.25" customHeight="1">
      <c r="A168" s="428">
        <v>900</v>
      </c>
      <c r="B168" s="429"/>
      <c r="C168" s="429"/>
      <c r="D168" s="524" t="s">
        <v>149</v>
      </c>
      <c r="E168" s="525"/>
      <c r="F168" s="525"/>
      <c r="G168" s="525"/>
      <c r="H168" s="526"/>
      <c r="I168" s="430">
        <f>I169+I171</f>
        <v>0</v>
      </c>
      <c r="J168" s="430">
        <f>J169+J171</f>
        <v>255104</v>
      </c>
      <c r="K168" s="430">
        <f>K169+K171</f>
        <v>70946</v>
      </c>
      <c r="L168" s="430">
        <f>L169+L171</f>
        <v>0</v>
      </c>
      <c r="M168" s="211"/>
      <c r="N168" s="214"/>
      <c r="O168" s="211"/>
      <c r="P168" s="129"/>
    </row>
    <row r="169" spans="1:16" ht="14.25" customHeight="1">
      <c r="A169" s="268"/>
      <c r="B169" s="269">
        <v>90001</v>
      </c>
      <c r="C169" s="268"/>
      <c r="D169" s="490" t="s">
        <v>175</v>
      </c>
      <c r="E169" s="496"/>
      <c r="F169" s="496"/>
      <c r="G169" s="496"/>
      <c r="H169" s="497"/>
      <c r="I169" s="267"/>
      <c r="J169" s="267">
        <f>J170</f>
        <v>0</v>
      </c>
      <c r="K169" s="267">
        <f>K170</f>
        <v>9980</v>
      </c>
      <c r="L169" s="267">
        <f>L170</f>
        <v>0</v>
      </c>
      <c r="M169" s="249"/>
      <c r="N169" s="214"/>
      <c r="O169" s="249"/>
      <c r="P169" s="129"/>
    </row>
    <row r="170" spans="1:16" ht="14.25" customHeight="1">
      <c r="A170" s="254"/>
      <c r="B170" s="255"/>
      <c r="C170" s="165">
        <v>4170</v>
      </c>
      <c r="D170" s="477" t="s">
        <v>138</v>
      </c>
      <c r="E170" s="478"/>
      <c r="F170" s="478"/>
      <c r="G170" s="478"/>
      <c r="H170" s="479"/>
      <c r="I170" s="257"/>
      <c r="J170" s="257"/>
      <c r="K170" s="258">
        <v>9980</v>
      </c>
      <c r="L170" s="257"/>
      <c r="M170" s="249"/>
      <c r="N170" s="214"/>
      <c r="O170" s="249"/>
      <c r="P170" s="129"/>
    </row>
    <row r="171" spans="1:16" ht="14.25" customHeight="1">
      <c r="A171" s="268"/>
      <c r="B171" s="269">
        <v>90015</v>
      </c>
      <c r="C171" s="268"/>
      <c r="D171" s="490" t="s">
        <v>235</v>
      </c>
      <c r="E171" s="496"/>
      <c r="F171" s="496"/>
      <c r="G171" s="496"/>
      <c r="H171" s="497"/>
      <c r="I171" s="267">
        <f>I172+I173</f>
        <v>0</v>
      </c>
      <c r="J171" s="267">
        <f>J172+J173</f>
        <v>255104</v>
      </c>
      <c r="K171" s="267">
        <f>K172+K173</f>
        <v>60966</v>
      </c>
      <c r="L171" s="267"/>
      <c r="M171" s="249"/>
      <c r="N171" s="214"/>
      <c r="O171" s="249"/>
      <c r="P171" s="129"/>
    </row>
    <row r="172" spans="1:16" ht="14.25" customHeight="1">
      <c r="A172" s="260"/>
      <c r="B172" s="286"/>
      <c r="C172" s="165">
        <v>4260</v>
      </c>
      <c r="D172" s="477" t="s">
        <v>239</v>
      </c>
      <c r="E172" s="478"/>
      <c r="F172" s="478"/>
      <c r="G172" s="478"/>
      <c r="H172" s="479"/>
      <c r="I172" s="273"/>
      <c r="J172" s="274"/>
      <c r="K172" s="274">
        <v>60966</v>
      </c>
      <c r="L172" s="274"/>
      <c r="M172" s="249"/>
      <c r="N172" s="214"/>
      <c r="O172" s="249"/>
      <c r="P172" s="129"/>
    </row>
    <row r="173" spans="1:16" ht="14.25" customHeight="1">
      <c r="A173" s="260"/>
      <c r="B173" s="286"/>
      <c r="C173" s="165">
        <v>6050</v>
      </c>
      <c r="D173" s="507" t="s">
        <v>135</v>
      </c>
      <c r="E173" s="508"/>
      <c r="F173" s="508"/>
      <c r="G173" s="508"/>
      <c r="H173" s="509"/>
      <c r="I173" s="273"/>
      <c r="J173" s="274">
        <v>255104</v>
      </c>
      <c r="K173" s="274"/>
      <c r="L173" s="274"/>
      <c r="M173" s="249"/>
      <c r="N173" s="214"/>
      <c r="O173" s="249"/>
      <c r="P173" s="129"/>
    </row>
    <row r="174" spans="1:16" ht="14.25" customHeight="1">
      <c r="A174" s="174">
        <v>926</v>
      </c>
      <c r="B174" s="175"/>
      <c r="C174" s="175"/>
      <c r="D174" s="493" t="s">
        <v>245</v>
      </c>
      <c r="E174" s="631"/>
      <c r="F174" s="631"/>
      <c r="G174" s="631"/>
      <c r="H174" s="632"/>
      <c r="I174" s="266">
        <f>I175+I177</f>
        <v>0</v>
      </c>
      <c r="J174" s="266">
        <f>J175+J177</f>
        <v>0</v>
      </c>
      <c r="K174" s="266">
        <f>K175</f>
        <v>36000</v>
      </c>
      <c r="L174" s="266">
        <f>L175+L177</f>
        <v>0</v>
      </c>
      <c r="M174" s="249"/>
      <c r="N174" s="214"/>
      <c r="O174" s="249"/>
      <c r="P174" s="129"/>
    </row>
    <row r="175" spans="1:16" ht="14.25" customHeight="1">
      <c r="A175" s="268"/>
      <c r="B175" s="269">
        <v>92605</v>
      </c>
      <c r="C175" s="268"/>
      <c r="D175" s="490" t="s">
        <v>246</v>
      </c>
      <c r="E175" s="496"/>
      <c r="F175" s="496"/>
      <c r="G175" s="496"/>
      <c r="H175" s="497"/>
      <c r="I175" s="267"/>
      <c r="J175" s="267">
        <f>J176</f>
        <v>0</v>
      </c>
      <c r="K175" s="267">
        <f>SUM(K176:K177)</f>
        <v>36000</v>
      </c>
      <c r="L175" s="267">
        <f>L176</f>
        <v>0</v>
      </c>
      <c r="M175" s="249"/>
      <c r="N175" s="214"/>
      <c r="O175" s="249"/>
      <c r="P175" s="129"/>
    </row>
    <row r="176" spans="1:16" ht="14.25" customHeight="1">
      <c r="A176" s="254"/>
      <c r="B176" s="255"/>
      <c r="C176" s="165">
        <v>4170</v>
      </c>
      <c r="D176" s="478" t="s">
        <v>138</v>
      </c>
      <c r="E176" s="478"/>
      <c r="F176" s="478"/>
      <c r="G176" s="478"/>
      <c r="H176" s="479"/>
      <c r="I176" s="257"/>
      <c r="J176" s="257"/>
      <c r="K176" s="258">
        <v>6000</v>
      </c>
      <c r="L176" s="257"/>
      <c r="M176" s="249"/>
      <c r="N176" s="214"/>
      <c r="O176" s="249"/>
      <c r="P176" s="129"/>
    </row>
    <row r="177" spans="1:16" ht="14.25" customHeight="1">
      <c r="A177" s="406"/>
      <c r="B177" s="406"/>
      <c r="C177" s="165">
        <v>4190</v>
      </c>
      <c r="D177" s="478" t="s">
        <v>242</v>
      </c>
      <c r="E177" s="478"/>
      <c r="F177" s="478"/>
      <c r="G177" s="478"/>
      <c r="H177" s="479"/>
      <c r="I177" s="257"/>
      <c r="J177" s="257"/>
      <c r="K177" s="258">
        <v>30000</v>
      </c>
      <c r="L177" s="257"/>
      <c r="M177" s="249"/>
      <c r="N177" s="214"/>
      <c r="O177" s="249"/>
      <c r="P177" s="129"/>
    </row>
    <row r="178" spans="1:16" ht="17.25" customHeight="1">
      <c r="A178" s="521" t="s">
        <v>65</v>
      </c>
      <c r="B178" s="522"/>
      <c r="C178" s="522"/>
      <c r="D178" s="522"/>
      <c r="E178" s="522"/>
      <c r="F178" s="522"/>
      <c r="G178" s="522"/>
      <c r="H178" s="523"/>
      <c r="I178" s="173">
        <f>I168+I141+I136+I124+I111+I53+I44+I26+I14+I23+I11+I174</f>
        <v>1889441</v>
      </c>
      <c r="J178" s="266">
        <f>J168+J141+J136+J124+J111+J53+J44+J26+J14+J23+J11+J174</f>
        <v>1433295</v>
      </c>
      <c r="K178" s="266">
        <f>K168+K141+K136+K124+K111+K53+K44+K26+K14+K23+K11+K174</f>
        <v>2593765</v>
      </c>
      <c r="L178" s="266">
        <f>L168+L141+L136+L124+L111+L53+L44+L26+L14+L23+L11+L174</f>
        <v>12300</v>
      </c>
      <c r="M178" s="193"/>
      <c r="N178" s="193"/>
      <c r="O178" s="193"/>
      <c r="P178" s="194"/>
    </row>
    <row r="179" spans="12:16" ht="12.75" customHeight="1">
      <c r="L179" s="129"/>
      <c r="M179" s="193"/>
      <c r="N179" s="193"/>
      <c r="O179" s="193"/>
      <c r="P179" s="194"/>
    </row>
    <row r="180" spans="12:16" ht="12.75" customHeight="1">
      <c r="L180" s="129"/>
      <c r="M180" s="249"/>
      <c r="N180" s="249"/>
      <c r="O180" s="249"/>
      <c r="P180" s="194"/>
    </row>
    <row r="181" spans="12:16" ht="18" customHeight="1">
      <c r="L181" s="129"/>
      <c r="M181" s="249"/>
      <c r="N181" s="249"/>
      <c r="O181" s="249"/>
      <c r="P181" s="194"/>
    </row>
    <row r="182" spans="12:16" ht="11.25" customHeight="1">
      <c r="L182" s="129"/>
      <c r="M182" s="249"/>
      <c r="N182" s="249"/>
      <c r="O182" s="249"/>
      <c r="P182" s="194"/>
    </row>
    <row r="183" spans="12:16" ht="12.75" customHeight="1">
      <c r="L183" s="129"/>
      <c r="M183" s="249"/>
      <c r="N183" s="249"/>
      <c r="O183" s="249"/>
      <c r="P183" s="194"/>
    </row>
    <row r="184" spans="12:16" ht="45" customHeight="1">
      <c r="L184" s="129"/>
      <c r="M184" s="249"/>
      <c r="N184" s="249"/>
      <c r="O184" s="249"/>
      <c r="P184" s="194"/>
    </row>
    <row r="185" spans="12:16" ht="81.75" customHeight="1">
      <c r="L185" s="129"/>
      <c r="M185" s="249"/>
      <c r="N185" s="249"/>
      <c r="O185" s="249"/>
      <c r="P185" s="194"/>
    </row>
    <row r="186" spans="12:16" ht="14.25" customHeight="1">
      <c r="L186" s="129"/>
      <c r="M186" s="249"/>
      <c r="N186" s="249"/>
      <c r="O186" s="249"/>
      <c r="P186" s="194"/>
    </row>
    <row r="187" spans="1:16" ht="17.25" customHeight="1">
      <c r="A187" s="624" t="s">
        <v>99</v>
      </c>
      <c r="B187" s="625"/>
      <c r="C187" s="625"/>
      <c r="D187" s="625"/>
      <c r="E187" s="625"/>
      <c r="F187" s="625"/>
      <c r="G187" s="625"/>
      <c r="H187" s="625"/>
      <c r="I187" s="625"/>
      <c r="J187" s="625"/>
      <c r="K187" s="625"/>
      <c r="L187" s="625"/>
      <c r="M187" s="625"/>
      <c r="N187" s="625"/>
      <c r="O187" s="625"/>
      <c r="P187" s="625"/>
    </row>
    <row r="188" spans="1:16" ht="9" customHeight="1">
      <c r="A188" s="461"/>
      <c r="B188" s="462"/>
      <c r="C188" s="462"/>
      <c r="D188" s="462"/>
      <c r="E188" s="462"/>
      <c r="F188" s="462"/>
      <c r="G188" s="462"/>
      <c r="H188" s="462"/>
      <c r="I188" s="462"/>
      <c r="J188" s="462"/>
      <c r="K188" s="462"/>
      <c r="L188" s="462"/>
      <c r="M188" s="462"/>
      <c r="N188" s="462"/>
      <c r="O188" s="462"/>
      <c r="P188" s="462"/>
    </row>
    <row r="189" spans="1:16" ht="14.25" customHeight="1">
      <c r="A189" s="539" t="s">
        <v>24</v>
      </c>
      <c r="B189" s="615" t="s">
        <v>0</v>
      </c>
      <c r="C189" s="616"/>
      <c r="D189" s="617"/>
      <c r="E189" s="534" t="s">
        <v>165</v>
      </c>
      <c r="F189" s="542" t="s">
        <v>16</v>
      </c>
      <c r="G189" s="543"/>
      <c r="H189" s="534" t="s">
        <v>59</v>
      </c>
      <c r="I189" s="147" t="s">
        <v>25</v>
      </c>
      <c r="J189" s="148"/>
      <c r="K189" s="148"/>
      <c r="L189" s="148"/>
      <c r="M189" s="148"/>
      <c r="N189" s="148"/>
      <c r="O189" s="148"/>
      <c r="P189" s="149"/>
    </row>
    <row r="190" spans="1:16" ht="14.25" customHeight="1">
      <c r="A190" s="539"/>
      <c r="B190" s="618"/>
      <c r="C190" s="619"/>
      <c r="D190" s="620"/>
      <c r="E190" s="535"/>
      <c r="F190" s="544"/>
      <c r="G190" s="545"/>
      <c r="H190" s="535"/>
      <c r="I190" s="534" t="s">
        <v>27</v>
      </c>
      <c r="J190" s="144" t="s">
        <v>32</v>
      </c>
      <c r="K190" s="145"/>
      <c r="L190" s="145"/>
      <c r="M190" s="145"/>
      <c r="N190" s="145"/>
      <c r="O190" s="146"/>
      <c r="P190" s="626" t="s">
        <v>108</v>
      </c>
    </row>
    <row r="191" spans="1:16" ht="14.25" customHeight="1">
      <c r="A191" s="540"/>
      <c r="B191" s="618"/>
      <c r="C191" s="619"/>
      <c r="D191" s="620"/>
      <c r="E191" s="535"/>
      <c r="F191" s="546" t="s">
        <v>83</v>
      </c>
      <c r="G191" s="546" t="s">
        <v>84</v>
      </c>
      <c r="H191" s="535"/>
      <c r="I191" s="535"/>
      <c r="J191" s="537" t="s">
        <v>81</v>
      </c>
      <c r="K191" s="530" t="s">
        <v>28</v>
      </c>
      <c r="L191" s="530" t="s">
        <v>33</v>
      </c>
      <c r="M191" s="530" t="s">
        <v>29</v>
      </c>
      <c r="N191" s="629" t="s">
        <v>100</v>
      </c>
      <c r="O191" s="532" t="s">
        <v>110</v>
      </c>
      <c r="P191" s="627"/>
    </row>
    <row r="192" spans="1:16" ht="22.5" customHeight="1">
      <c r="A192" s="541"/>
      <c r="B192" s="621"/>
      <c r="C192" s="622"/>
      <c r="D192" s="623"/>
      <c r="E192" s="536"/>
      <c r="F192" s="536"/>
      <c r="G192" s="536"/>
      <c r="H192" s="536"/>
      <c r="I192" s="536"/>
      <c r="J192" s="538"/>
      <c r="K192" s="531"/>
      <c r="L192" s="531"/>
      <c r="M192" s="531"/>
      <c r="N192" s="630"/>
      <c r="O192" s="533"/>
      <c r="P192" s="628"/>
    </row>
    <row r="193" spans="1:16" ht="15.75" customHeight="1">
      <c r="A193" s="68" t="s">
        <v>1</v>
      </c>
      <c r="B193" s="67" t="s">
        <v>3</v>
      </c>
      <c r="C193" s="65"/>
      <c r="D193" s="66"/>
      <c r="E193" s="60">
        <v>4487365</v>
      </c>
      <c r="F193" s="59">
        <f>J11+I11</f>
        <v>71094</v>
      </c>
      <c r="G193" s="59">
        <f>K11</f>
        <v>0</v>
      </c>
      <c r="H193" s="127">
        <f>E193-F193+G193</f>
        <v>4416271</v>
      </c>
      <c r="I193" s="59">
        <f>H193-P193</f>
        <v>617216</v>
      </c>
      <c r="J193" s="79"/>
      <c r="K193" s="80">
        <v>400000</v>
      </c>
      <c r="L193" s="80"/>
      <c r="M193" s="81"/>
      <c r="N193" s="80">
        <v>59216</v>
      </c>
      <c r="O193" s="159"/>
      <c r="P193" s="127">
        <v>3799055</v>
      </c>
    </row>
    <row r="194" spans="1:16" ht="15" customHeight="1">
      <c r="A194" s="20" t="s">
        <v>2</v>
      </c>
      <c r="B194" s="609" t="s">
        <v>6</v>
      </c>
      <c r="C194" s="610"/>
      <c r="D194" s="611"/>
      <c r="E194" s="82">
        <v>9318</v>
      </c>
      <c r="F194" s="83"/>
      <c r="G194" s="83"/>
      <c r="H194" s="82">
        <f aca="true" t="shared" si="2" ref="H194:H213">E194-F194+G194</f>
        <v>9318</v>
      </c>
      <c r="I194" s="83">
        <f aca="true" t="shared" si="3" ref="I194:I213">H194-P194</f>
        <v>9318</v>
      </c>
      <c r="J194" s="84"/>
      <c r="K194" s="85"/>
      <c r="L194" s="85"/>
      <c r="M194" s="85"/>
      <c r="N194" s="85"/>
      <c r="O194" s="88"/>
      <c r="P194" s="160"/>
    </row>
    <row r="195" spans="1:16" ht="14.25" customHeight="1">
      <c r="A195" s="69">
        <v>600</v>
      </c>
      <c r="B195" s="609" t="s">
        <v>7</v>
      </c>
      <c r="C195" s="610"/>
      <c r="D195" s="611"/>
      <c r="E195" s="82">
        <v>19830858</v>
      </c>
      <c r="F195" s="83">
        <f>J14+I14</f>
        <v>937346</v>
      </c>
      <c r="G195" s="83">
        <f>L14+K14</f>
        <v>12300</v>
      </c>
      <c r="H195" s="82">
        <f t="shared" si="2"/>
        <v>18905812</v>
      </c>
      <c r="I195" s="83">
        <f>H195-P195</f>
        <v>9840375</v>
      </c>
      <c r="J195" s="87"/>
      <c r="K195" s="86">
        <v>2519040</v>
      </c>
      <c r="L195" s="86"/>
      <c r="M195" s="85"/>
      <c r="N195" s="85"/>
      <c r="O195" s="88">
        <f>K195</f>
        <v>2519040</v>
      </c>
      <c r="P195" s="82">
        <v>9065437</v>
      </c>
    </row>
    <row r="196" spans="1:16" ht="15" customHeight="1">
      <c r="A196" s="69">
        <v>630</v>
      </c>
      <c r="B196" s="609" t="s">
        <v>31</v>
      </c>
      <c r="C196" s="610"/>
      <c r="D196" s="611"/>
      <c r="E196" s="82">
        <v>42500</v>
      </c>
      <c r="F196" s="83"/>
      <c r="G196" s="83"/>
      <c r="H196" s="82">
        <f t="shared" si="2"/>
        <v>42500</v>
      </c>
      <c r="I196" s="83">
        <f t="shared" si="3"/>
        <v>40000</v>
      </c>
      <c r="J196" s="87"/>
      <c r="K196" s="86">
        <v>40000</v>
      </c>
      <c r="L196" s="86"/>
      <c r="M196" s="85"/>
      <c r="N196" s="85"/>
      <c r="O196" s="88"/>
      <c r="P196" s="82">
        <v>2500</v>
      </c>
    </row>
    <row r="197" spans="1:16" ht="24" customHeight="1">
      <c r="A197" s="69">
        <v>700</v>
      </c>
      <c r="B197" s="562" t="s">
        <v>69</v>
      </c>
      <c r="C197" s="568"/>
      <c r="D197" s="569"/>
      <c r="E197" s="82">
        <v>8459380</v>
      </c>
      <c r="F197" s="83"/>
      <c r="G197" s="83">
        <f>K25</f>
        <v>349000</v>
      </c>
      <c r="H197" s="82">
        <f>E197-F197+G197</f>
        <v>8808380</v>
      </c>
      <c r="I197" s="83">
        <f t="shared" si="3"/>
        <v>5458556</v>
      </c>
      <c r="J197" s="87">
        <v>429500</v>
      </c>
      <c r="K197" s="86"/>
      <c r="L197" s="85"/>
      <c r="M197" s="85"/>
      <c r="N197" s="85"/>
      <c r="O197" s="88"/>
      <c r="P197" s="82">
        <v>3349824</v>
      </c>
    </row>
    <row r="198" spans="1:16" ht="15" customHeight="1">
      <c r="A198" s="69">
        <v>710</v>
      </c>
      <c r="B198" s="609" t="s">
        <v>15</v>
      </c>
      <c r="C198" s="610"/>
      <c r="D198" s="611"/>
      <c r="E198" s="82">
        <v>288132</v>
      </c>
      <c r="F198" s="83"/>
      <c r="G198" s="83"/>
      <c r="H198" s="82">
        <f t="shared" si="2"/>
        <v>288132</v>
      </c>
      <c r="I198" s="83">
        <f t="shared" si="3"/>
        <v>264000</v>
      </c>
      <c r="J198" s="87">
        <v>18000</v>
      </c>
      <c r="K198" s="86"/>
      <c r="L198" s="86"/>
      <c r="M198" s="85"/>
      <c r="N198" s="85"/>
      <c r="O198" s="88"/>
      <c r="P198" s="82">
        <v>24132</v>
      </c>
    </row>
    <row r="199" spans="1:16" ht="15.75" customHeight="1">
      <c r="A199" s="69">
        <v>750</v>
      </c>
      <c r="B199" s="609" t="s">
        <v>30</v>
      </c>
      <c r="C199" s="610"/>
      <c r="D199" s="611"/>
      <c r="E199" s="82">
        <v>21040576</v>
      </c>
      <c r="F199" s="83">
        <f>I26+J26</f>
        <v>68313</v>
      </c>
      <c r="G199" s="83">
        <f>K26</f>
        <v>93900</v>
      </c>
      <c r="H199" s="82">
        <f t="shared" si="2"/>
        <v>21066163</v>
      </c>
      <c r="I199" s="83">
        <f t="shared" si="3"/>
        <v>20835935</v>
      </c>
      <c r="J199" s="87">
        <v>14763895</v>
      </c>
      <c r="K199" s="86"/>
      <c r="L199" s="86">
        <v>564600</v>
      </c>
      <c r="M199" s="85"/>
      <c r="N199" s="86">
        <v>205012</v>
      </c>
      <c r="O199" s="88"/>
      <c r="P199" s="82">
        <v>230228</v>
      </c>
    </row>
    <row r="200" spans="1:16" ht="42.75" customHeight="1">
      <c r="A200" s="69">
        <v>751</v>
      </c>
      <c r="B200" s="565" t="s">
        <v>23</v>
      </c>
      <c r="C200" s="566"/>
      <c r="D200" s="567"/>
      <c r="E200" s="82">
        <v>212305</v>
      </c>
      <c r="F200" s="83"/>
      <c r="G200" s="83"/>
      <c r="H200" s="82">
        <f t="shared" si="2"/>
        <v>212305</v>
      </c>
      <c r="I200" s="83">
        <f t="shared" si="3"/>
        <v>212305</v>
      </c>
      <c r="J200" s="87">
        <v>100670</v>
      </c>
      <c r="K200" s="86"/>
      <c r="L200" s="86">
        <v>55060</v>
      </c>
      <c r="M200" s="85"/>
      <c r="N200" s="86">
        <v>119512</v>
      </c>
      <c r="O200" s="88"/>
      <c r="P200" s="82"/>
    </row>
    <row r="201" spans="1:16" ht="35.25" customHeight="1">
      <c r="A201" s="69">
        <v>754</v>
      </c>
      <c r="B201" s="562" t="s">
        <v>26</v>
      </c>
      <c r="C201" s="568"/>
      <c r="D201" s="569"/>
      <c r="E201" s="82">
        <v>1132900</v>
      </c>
      <c r="F201" s="83">
        <f>J44</f>
        <v>46840</v>
      </c>
      <c r="G201" s="83">
        <f>K44</f>
        <v>91000</v>
      </c>
      <c r="H201" s="82">
        <f t="shared" si="2"/>
        <v>1177060</v>
      </c>
      <c r="I201" s="83">
        <f>H201-P201</f>
        <v>1026000</v>
      </c>
      <c r="J201" s="87">
        <v>0</v>
      </c>
      <c r="K201" s="86">
        <v>90000</v>
      </c>
      <c r="L201" s="86">
        <v>190455</v>
      </c>
      <c r="M201" s="85"/>
      <c r="N201" s="85"/>
      <c r="O201" s="88"/>
      <c r="P201" s="82">
        <v>151060</v>
      </c>
    </row>
    <row r="202" spans="1:16" ht="24.75" customHeight="1">
      <c r="A202" s="69">
        <v>757</v>
      </c>
      <c r="B202" s="562" t="s">
        <v>8</v>
      </c>
      <c r="C202" s="568"/>
      <c r="D202" s="569"/>
      <c r="E202" s="82">
        <v>2220000</v>
      </c>
      <c r="F202" s="83"/>
      <c r="G202" s="83"/>
      <c r="H202" s="82">
        <f t="shared" si="2"/>
        <v>2220000</v>
      </c>
      <c r="I202" s="83">
        <f t="shared" si="3"/>
        <v>2220000</v>
      </c>
      <c r="J202" s="84"/>
      <c r="K202" s="85"/>
      <c r="L202" s="85"/>
      <c r="M202" s="86">
        <v>2220000</v>
      </c>
      <c r="N202" s="86"/>
      <c r="O202" s="88"/>
      <c r="P202" s="82"/>
    </row>
    <row r="203" spans="1:16" ht="15" customHeight="1">
      <c r="A203" s="69">
        <v>758</v>
      </c>
      <c r="B203" s="562" t="s">
        <v>9</v>
      </c>
      <c r="C203" s="568"/>
      <c r="D203" s="569"/>
      <c r="E203" s="100">
        <v>9684588</v>
      </c>
      <c r="F203" s="110"/>
      <c r="G203" s="89"/>
      <c r="H203" s="82">
        <f t="shared" si="2"/>
        <v>9684588</v>
      </c>
      <c r="I203" s="83">
        <f t="shared" si="3"/>
        <v>9684588</v>
      </c>
      <c r="J203" s="90"/>
      <c r="K203" s="91"/>
      <c r="L203" s="91"/>
      <c r="M203" s="92"/>
      <c r="N203" s="92"/>
      <c r="O203" s="88"/>
      <c r="P203" s="160"/>
    </row>
    <row r="204" spans="1:16" ht="14.25" customHeight="1">
      <c r="A204" s="69">
        <v>801</v>
      </c>
      <c r="B204" s="562" t="s">
        <v>10</v>
      </c>
      <c r="C204" s="568"/>
      <c r="D204" s="569"/>
      <c r="E204" s="100">
        <v>91990350</v>
      </c>
      <c r="F204" s="89">
        <f>I53+J53</f>
        <v>1391559</v>
      </c>
      <c r="G204" s="89">
        <f>K53+L53</f>
        <v>1588077</v>
      </c>
      <c r="H204" s="82">
        <f>E204-F204+G204</f>
        <v>92186868</v>
      </c>
      <c r="I204" s="83">
        <f>H204-P204</f>
        <v>87866064</v>
      </c>
      <c r="J204" s="93">
        <v>49111915</v>
      </c>
      <c r="K204" s="94">
        <v>22715066</v>
      </c>
      <c r="L204" s="94">
        <v>1924932</v>
      </c>
      <c r="M204" s="91"/>
      <c r="N204" s="94">
        <v>494626</v>
      </c>
      <c r="O204" s="88"/>
      <c r="P204" s="82">
        <v>4320804</v>
      </c>
    </row>
    <row r="205" spans="1:16" ht="16.5" customHeight="1">
      <c r="A205" s="69">
        <v>851</v>
      </c>
      <c r="B205" s="562" t="s">
        <v>11</v>
      </c>
      <c r="C205" s="568"/>
      <c r="D205" s="569"/>
      <c r="E205" s="82">
        <v>729857</v>
      </c>
      <c r="F205" s="83">
        <f>I111</f>
        <v>18000</v>
      </c>
      <c r="G205" s="83">
        <f>K111</f>
        <v>18000</v>
      </c>
      <c r="H205" s="82">
        <f t="shared" si="2"/>
        <v>729857</v>
      </c>
      <c r="I205" s="83">
        <f>H205-P205</f>
        <v>729857</v>
      </c>
      <c r="J205" s="87">
        <v>297100</v>
      </c>
      <c r="K205" s="86">
        <v>36000</v>
      </c>
      <c r="L205" s="86"/>
      <c r="M205" s="85"/>
      <c r="N205" s="85"/>
      <c r="O205" s="88"/>
      <c r="P205" s="160"/>
    </row>
    <row r="206" spans="1:16" ht="15" customHeight="1">
      <c r="A206" s="69">
        <v>852</v>
      </c>
      <c r="B206" s="562" t="s">
        <v>12</v>
      </c>
      <c r="C206" s="568"/>
      <c r="D206" s="569"/>
      <c r="E206" s="82">
        <v>3523780</v>
      </c>
      <c r="F206" s="83">
        <f>J124+I124</f>
        <v>105316</v>
      </c>
      <c r="G206" s="83">
        <f>L124+K124</f>
        <v>22073</v>
      </c>
      <c r="H206" s="82">
        <f t="shared" si="2"/>
        <v>3440537</v>
      </c>
      <c r="I206" s="83">
        <f t="shared" si="3"/>
        <v>3322958</v>
      </c>
      <c r="J206" s="87">
        <v>1627690</v>
      </c>
      <c r="K206" s="86"/>
      <c r="L206" s="86">
        <v>931660</v>
      </c>
      <c r="M206" s="85"/>
      <c r="N206" s="86">
        <v>35796</v>
      </c>
      <c r="O206" s="88"/>
      <c r="P206" s="82">
        <v>117579</v>
      </c>
    </row>
    <row r="207" spans="1:16" ht="32.25" customHeight="1">
      <c r="A207" s="69">
        <v>853</v>
      </c>
      <c r="B207" s="612" t="s">
        <v>160</v>
      </c>
      <c r="C207" s="613"/>
      <c r="D207" s="614"/>
      <c r="E207" s="82">
        <v>44800</v>
      </c>
      <c r="F207" s="83"/>
      <c r="G207" s="83"/>
      <c r="H207" s="82">
        <f t="shared" si="2"/>
        <v>44800</v>
      </c>
      <c r="I207" s="83">
        <f t="shared" si="3"/>
        <v>44800</v>
      </c>
      <c r="J207" s="87">
        <v>6840</v>
      </c>
      <c r="K207" s="86"/>
      <c r="L207" s="86"/>
      <c r="M207" s="85"/>
      <c r="N207" s="86"/>
      <c r="O207" s="88"/>
      <c r="P207" s="82"/>
    </row>
    <row r="208" spans="1:16" ht="25.5" customHeight="1">
      <c r="A208" s="69">
        <v>854</v>
      </c>
      <c r="B208" s="562" t="s">
        <v>13</v>
      </c>
      <c r="C208" s="568"/>
      <c r="D208" s="569"/>
      <c r="E208" s="82">
        <v>4917310</v>
      </c>
      <c r="F208" s="83">
        <f>I136+J136</f>
        <v>58921</v>
      </c>
      <c r="G208" s="83">
        <f>K136+L136</f>
        <v>130000</v>
      </c>
      <c r="H208" s="82">
        <f t="shared" si="2"/>
        <v>4988389</v>
      </c>
      <c r="I208" s="83">
        <f t="shared" si="3"/>
        <v>4988389</v>
      </c>
      <c r="J208" s="87">
        <v>3874775</v>
      </c>
      <c r="K208" s="86">
        <v>168000</v>
      </c>
      <c r="L208" s="86">
        <v>476585</v>
      </c>
      <c r="M208" s="85"/>
      <c r="N208" s="86"/>
      <c r="O208" s="88"/>
      <c r="P208" s="160"/>
    </row>
    <row r="209" spans="1:16" ht="15.75" customHeight="1">
      <c r="A209" s="69">
        <v>855</v>
      </c>
      <c r="B209" s="562" t="s">
        <v>115</v>
      </c>
      <c r="C209" s="568"/>
      <c r="D209" s="569"/>
      <c r="E209" s="82">
        <v>26540355</v>
      </c>
      <c r="F209" s="83">
        <f>I141</f>
        <v>370243</v>
      </c>
      <c r="G209" s="83">
        <f>K141</f>
        <v>194769</v>
      </c>
      <c r="H209" s="82">
        <f t="shared" si="2"/>
        <v>26364881</v>
      </c>
      <c r="I209" s="83">
        <f t="shared" si="3"/>
        <v>26364881</v>
      </c>
      <c r="J209" s="87">
        <v>880669</v>
      </c>
      <c r="K209" s="86">
        <v>237000</v>
      </c>
      <c r="L209" s="86">
        <v>25001558</v>
      </c>
      <c r="M209" s="85"/>
      <c r="N209" s="86">
        <v>25745802</v>
      </c>
      <c r="O209" s="88"/>
      <c r="P209" s="160"/>
    </row>
    <row r="210" spans="1:16" ht="26.25" customHeight="1">
      <c r="A210" s="69">
        <v>900</v>
      </c>
      <c r="B210" s="562" t="s">
        <v>78</v>
      </c>
      <c r="C210" s="568"/>
      <c r="D210" s="569"/>
      <c r="E210" s="82">
        <v>12079655</v>
      </c>
      <c r="F210" s="83">
        <f>I168+J168</f>
        <v>255104</v>
      </c>
      <c r="G210" s="83">
        <f>L168+K168</f>
        <v>70946</v>
      </c>
      <c r="H210" s="82">
        <f t="shared" si="2"/>
        <v>11895497</v>
      </c>
      <c r="I210" s="83">
        <f t="shared" si="3"/>
        <v>11588206</v>
      </c>
      <c r="J210" s="87">
        <v>1043687</v>
      </c>
      <c r="K210" s="85"/>
      <c r="L210" s="86">
        <v>2000</v>
      </c>
      <c r="M210" s="85"/>
      <c r="N210" s="85"/>
      <c r="O210" s="88"/>
      <c r="P210" s="82">
        <v>307291</v>
      </c>
    </row>
    <row r="211" spans="1:16" ht="24.75" customHeight="1">
      <c r="A211" s="69">
        <v>921</v>
      </c>
      <c r="B211" s="562" t="s">
        <v>248</v>
      </c>
      <c r="C211" s="568"/>
      <c r="D211" s="569"/>
      <c r="E211" s="82">
        <v>4900000</v>
      </c>
      <c r="F211" s="83"/>
      <c r="G211" s="83"/>
      <c r="H211" s="82">
        <f t="shared" si="2"/>
        <v>4900000</v>
      </c>
      <c r="I211" s="83">
        <f t="shared" si="3"/>
        <v>4850000</v>
      </c>
      <c r="J211" s="84"/>
      <c r="K211" s="86">
        <v>4842000</v>
      </c>
      <c r="L211" s="86"/>
      <c r="M211" s="85"/>
      <c r="N211" s="85"/>
      <c r="O211" s="88"/>
      <c r="P211" s="82">
        <v>50000</v>
      </c>
    </row>
    <row r="212" spans="1:16" ht="48" customHeight="1">
      <c r="A212" s="139">
        <v>925</v>
      </c>
      <c r="B212" s="562" t="s">
        <v>127</v>
      </c>
      <c r="C212" s="563"/>
      <c r="D212" s="564"/>
      <c r="E212" s="166">
        <v>10000</v>
      </c>
      <c r="F212" s="167"/>
      <c r="G212" s="167"/>
      <c r="H212" s="82">
        <f t="shared" si="2"/>
        <v>10000</v>
      </c>
      <c r="I212" s="167">
        <f>H212-P212</f>
        <v>10000</v>
      </c>
      <c r="J212" s="168"/>
      <c r="K212" s="169"/>
      <c r="L212" s="169"/>
      <c r="M212" s="170"/>
      <c r="N212" s="170"/>
      <c r="O212" s="171"/>
      <c r="P212" s="166"/>
    </row>
    <row r="213" spans="1:16" ht="20.25" customHeight="1">
      <c r="A213" s="70">
        <v>926</v>
      </c>
      <c r="B213" s="558" t="s">
        <v>82</v>
      </c>
      <c r="C213" s="559"/>
      <c r="D213" s="560"/>
      <c r="E213" s="95">
        <v>7144908</v>
      </c>
      <c r="F213" s="98"/>
      <c r="G213" s="98">
        <f>K174</f>
        <v>36000</v>
      </c>
      <c r="H213" s="95">
        <f t="shared" si="2"/>
        <v>7180908</v>
      </c>
      <c r="I213" s="98">
        <f t="shared" si="3"/>
        <v>6587008</v>
      </c>
      <c r="J213" s="161">
        <v>2036000</v>
      </c>
      <c r="K213" s="96">
        <v>402765</v>
      </c>
      <c r="L213" s="96">
        <v>35100</v>
      </c>
      <c r="M213" s="97"/>
      <c r="N213" s="97"/>
      <c r="O213" s="158"/>
      <c r="P213" s="95">
        <v>593900</v>
      </c>
    </row>
    <row r="214" spans="1:16" ht="15.75" customHeight="1">
      <c r="A214" s="48" t="s">
        <v>17</v>
      </c>
      <c r="B214" s="555" t="s">
        <v>21</v>
      </c>
      <c r="C214" s="556"/>
      <c r="D214" s="557"/>
      <c r="E214" s="29">
        <f>SUM(E193:E199,E200:E213)</f>
        <v>219288937</v>
      </c>
      <c r="F214" s="29">
        <f>SUM(F193:F213)</f>
        <v>3322736</v>
      </c>
      <c r="G214" s="122">
        <f>SUM(G193:G213)</f>
        <v>2606065</v>
      </c>
      <c r="H214" s="122">
        <f>SUM(H193:H199,H200:H213)</f>
        <v>218572266</v>
      </c>
      <c r="I214" s="122">
        <f>H214-P214</f>
        <v>196560456</v>
      </c>
      <c r="J214" s="123">
        <f aca="true" t="shared" si="4" ref="J214:O214">SUM(J193:J213)</f>
        <v>74190741</v>
      </c>
      <c r="K214" s="123">
        <f t="shared" si="4"/>
        <v>31449871</v>
      </c>
      <c r="L214" s="123">
        <f t="shared" si="4"/>
        <v>29181950</v>
      </c>
      <c r="M214" s="123">
        <f t="shared" si="4"/>
        <v>2220000</v>
      </c>
      <c r="N214" s="123">
        <f t="shared" si="4"/>
        <v>26659964</v>
      </c>
      <c r="O214" s="123">
        <f t="shared" si="4"/>
        <v>2519040</v>
      </c>
      <c r="P214" s="124">
        <f>SUM(P193:P213)</f>
        <v>22011810</v>
      </c>
    </row>
    <row r="215" spans="1:16" ht="15" customHeight="1">
      <c r="A215" s="28"/>
      <c r="B215" s="28"/>
      <c r="C215" s="28"/>
      <c r="D215" s="28"/>
      <c r="E215" s="553">
        <f>I178+J178-F214</f>
        <v>0</v>
      </c>
      <c r="F215" s="554"/>
      <c r="G215" s="27">
        <f>K178+L178-G214</f>
        <v>0</v>
      </c>
      <c r="H215" s="28"/>
      <c r="I215" s="6"/>
      <c r="J215" s="6"/>
      <c r="K215" s="162"/>
      <c r="L215" s="162"/>
      <c r="M215" s="162"/>
      <c r="N215" s="162"/>
      <c r="O215" s="152"/>
      <c r="P215" s="156"/>
    </row>
    <row r="216" spans="1:16" ht="18.75" customHeight="1">
      <c r="A216" s="42"/>
      <c r="B216" s="42"/>
      <c r="C216" s="42"/>
      <c r="D216" s="42"/>
      <c r="E216" s="41"/>
      <c r="F216" s="43"/>
      <c r="G216" s="41"/>
      <c r="H216" s="42"/>
      <c r="I216" s="239">
        <f>I214-K260</f>
        <v>0</v>
      </c>
      <c r="J216" s="42"/>
      <c r="K216" s="5"/>
      <c r="L216" s="5"/>
      <c r="M216" s="5"/>
      <c r="N216" s="151"/>
      <c r="O216" s="153"/>
      <c r="P216" s="157"/>
    </row>
    <row r="217" spans="1:16" ht="14.25" customHeight="1">
      <c r="A217" s="35"/>
      <c r="B217" s="35"/>
      <c r="C217" s="35"/>
      <c r="D217" s="35"/>
      <c r="E217" s="34"/>
      <c r="F217" s="36"/>
      <c r="G217" s="34"/>
      <c r="H217" s="35"/>
      <c r="I217" s="35"/>
      <c r="J217" s="35"/>
      <c r="K217" s="5"/>
      <c r="L217" s="5"/>
      <c r="M217" s="5"/>
      <c r="N217" s="151"/>
      <c r="O217" s="154"/>
      <c r="P217" s="155"/>
    </row>
    <row r="218" spans="1:16" ht="14.25" customHeight="1">
      <c r="A218" s="71" t="s">
        <v>34</v>
      </c>
      <c r="B218" s="551" t="s">
        <v>61</v>
      </c>
      <c r="C218" s="551"/>
      <c r="D218" s="551"/>
      <c r="E218" s="551"/>
      <c r="F218" s="551"/>
      <c r="G218" s="552"/>
      <c r="H218" s="421">
        <f>H220+H219</f>
        <v>132157787</v>
      </c>
      <c r="I218" s="222"/>
      <c r="J218" s="223"/>
      <c r="K218" s="224"/>
      <c r="L218" s="225"/>
      <c r="M218" s="5"/>
      <c r="N218" s="151"/>
      <c r="O218" s="154"/>
      <c r="P218" s="155"/>
    </row>
    <row r="219" spans="1:15" ht="13.5" customHeight="1">
      <c r="A219" s="72"/>
      <c r="B219" s="549" t="s">
        <v>85</v>
      </c>
      <c r="C219" s="549"/>
      <c r="D219" s="549"/>
      <c r="E219" s="549"/>
      <c r="F219" s="549"/>
      <c r="G219" s="550"/>
      <c r="H219" s="130">
        <f>J214</f>
        <v>74190741</v>
      </c>
      <c r="I219" s="222"/>
      <c r="J219" s="547"/>
      <c r="K219" s="547"/>
      <c r="L219" s="225"/>
      <c r="M219" s="5"/>
      <c r="N219" s="5"/>
      <c r="O219" s="33"/>
    </row>
    <row r="220" spans="1:15" ht="14.25" customHeight="1">
      <c r="A220" s="72"/>
      <c r="B220" s="549" t="s">
        <v>86</v>
      </c>
      <c r="C220" s="549"/>
      <c r="D220" s="549"/>
      <c r="E220" s="549"/>
      <c r="F220" s="549"/>
      <c r="G220" s="550"/>
      <c r="H220" s="130">
        <f>I214-J214-K214-L214-M214-H227</f>
        <v>57967046</v>
      </c>
      <c r="I220" s="226"/>
      <c r="J220" s="547"/>
      <c r="K220" s="548"/>
      <c r="L220" s="225"/>
      <c r="M220" s="5"/>
      <c r="N220" s="5"/>
      <c r="O220" s="3"/>
    </row>
    <row r="221" spans="1:15" ht="15.75" customHeight="1">
      <c r="A221" s="73" t="s">
        <v>35</v>
      </c>
      <c r="B221" s="570" t="s">
        <v>36</v>
      </c>
      <c r="C221" s="570"/>
      <c r="D221" s="570"/>
      <c r="E221" s="570"/>
      <c r="F221" s="570"/>
      <c r="G221" s="571"/>
      <c r="H221" s="131">
        <f>H222+H223</f>
        <v>31686503</v>
      </c>
      <c r="I221" s="222"/>
      <c r="J221" s="195"/>
      <c r="K221" s="225"/>
      <c r="L221" s="225"/>
      <c r="M221" s="5"/>
      <c r="N221" s="5"/>
      <c r="O221" s="3"/>
    </row>
    <row r="222" spans="1:15" ht="15" customHeight="1">
      <c r="A222" s="72"/>
      <c r="B222" s="561" t="s">
        <v>55</v>
      </c>
      <c r="C222" s="561"/>
      <c r="D222" s="561"/>
      <c r="E222" s="561"/>
      <c r="F222" s="561"/>
      <c r="G222" s="64"/>
      <c r="H222" s="130">
        <v>236632</v>
      </c>
      <c r="I222" s="227"/>
      <c r="J222" s="195"/>
      <c r="K222" s="225"/>
      <c r="L222" s="225"/>
      <c r="M222" s="5"/>
      <c r="N222" s="5"/>
      <c r="O222" s="3"/>
    </row>
    <row r="223" spans="1:15" ht="15.75" customHeight="1">
      <c r="A223" s="72"/>
      <c r="B223" s="561" t="s">
        <v>56</v>
      </c>
      <c r="C223" s="561"/>
      <c r="D223" s="561"/>
      <c r="E223" s="561"/>
      <c r="F223" s="561"/>
      <c r="G223" s="64"/>
      <c r="H223" s="130">
        <f>K214</f>
        <v>31449871</v>
      </c>
      <c r="I223" s="222"/>
      <c r="J223" s="195"/>
      <c r="K223" s="224"/>
      <c r="L223" s="225"/>
      <c r="M223" s="5"/>
      <c r="N223" s="5"/>
      <c r="O223" s="3"/>
    </row>
    <row r="224" spans="1:15" ht="15" customHeight="1">
      <c r="A224" s="73" t="s">
        <v>37</v>
      </c>
      <c r="B224" s="570" t="s">
        <v>33</v>
      </c>
      <c r="C224" s="570"/>
      <c r="D224" s="570"/>
      <c r="E224" s="570"/>
      <c r="F224" s="570"/>
      <c r="G224" s="571"/>
      <c r="H224" s="131">
        <f>L214</f>
        <v>29181950</v>
      </c>
      <c r="I224" s="222"/>
      <c r="J224" s="195"/>
      <c r="K224" s="225"/>
      <c r="L224" s="225"/>
      <c r="M224" s="5"/>
      <c r="N224" s="5"/>
      <c r="O224" s="3"/>
    </row>
    <row r="225" spans="1:15" ht="15" customHeight="1">
      <c r="A225" s="74" t="s">
        <v>38</v>
      </c>
      <c r="B225" s="572" t="s">
        <v>80</v>
      </c>
      <c r="C225" s="572"/>
      <c r="D225" s="572"/>
      <c r="E225" s="572"/>
      <c r="F225" s="572"/>
      <c r="G225" s="573"/>
      <c r="H225" s="132">
        <f>H227+H226</f>
        <v>1552848</v>
      </c>
      <c r="I225" s="222"/>
      <c r="J225" s="195"/>
      <c r="K225" s="225"/>
      <c r="L225" s="225"/>
      <c r="M225" s="5"/>
      <c r="N225" s="5"/>
      <c r="O225" s="3"/>
    </row>
    <row r="226" spans="1:15" ht="15" customHeight="1">
      <c r="A226" s="72"/>
      <c r="B226" s="561" t="s">
        <v>57</v>
      </c>
      <c r="C226" s="561"/>
      <c r="D226" s="561"/>
      <c r="E226" s="561"/>
      <c r="F226" s="561"/>
      <c r="G226" s="64"/>
      <c r="H226" s="133">
        <v>2000</v>
      </c>
      <c r="I226" s="222"/>
      <c r="J226" s="195"/>
      <c r="K226" s="225"/>
      <c r="L226" s="225"/>
      <c r="M226" s="5"/>
      <c r="N226" s="5"/>
      <c r="O226" s="3"/>
    </row>
    <row r="227" spans="1:15" ht="15" customHeight="1">
      <c r="A227" s="72"/>
      <c r="B227" s="561" t="s">
        <v>58</v>
      </c>
      <c r="C227" s="561"/>
      <c r="D227" s="561"/>
      <c r="E227" s="561"/>
      <c r="F227" s="561"/>
      <c r="G227" s="64"/>
      <c r="H227" s="133">
        <v>1550848</v>
      </c>
      <c r="I227" s="222"/>
      <c r="J227" s="195"/>
      <c r="K227" s="225"/>
      <c r="L227" s="225"/>
      <c r="M227" s="5"/>
      <c r="N227" s="5"/>
      <c r="O227" s="3"/>
    </row>
    <row r="228" spans="1:15" ht="15" customHeight="1">
      <c r="A228" s="75" t="s">
        <v>39</v>
      </c>
      <c r="B228" s="572" t="s">
        <v>29</v>
      </c>
      <c r="C228" s="572"/>
      <c r="D228" s="572"/>
      <c r="E228" s="572"/>
      <c r="F228" s="572"/>
      <c r="G228" s="573"/>
      <c r="H228" s="132">
        <f>M214</f>
        <v>2220000</v>
      </c>
      <c r="I228" s="222"/>
      <c r="J228" s="154"/>
      <c r="K228" s="228"/>
      <c r="L228" s="228"/>
      <c r="M228" s="3"/>
      <c r="N228" s="3"/>
      <c r="O228" s="3"/>
    </row>
    <row r="229" spans="1:15" ht="15" customHeight="1">
      <c r="A229" s="75" t="s">
        <v>40</v>
      </c>
      <c r="B229" s="572" t="s">
        <v>155</v>
      </c>
      <c r="C229" s="572"/>
      <c r="D229" s="572"/>
      <c r="E229" s="572"/>
      <c r="F229" s="572"/>
      <c r="G229" s="573"/>
      <c r="H229" s="132"/>
      <c r="I229" s="222"/>
      <c r="J229" s="154"/>
      <c r="K229" s="228"/>
      <c r="L229" s="228"/>
      <c r="M229" s="3"/>
      <c r="N229" s="3"/>
      <c r="O229" s="3"/>
    </row>
    <row r="230" spans="1:15" ht="27" customHeight="1">
      <c r="A230" s="76" t="s">
        <v>41</v>
      </c>
      <c r="B230" s="572" t="s">
        <v>100</v>
      </c>
      <c r="C230" s="572"/>
      <c r="D230" s="572"/>
      <c r="E230" s="572"/>
      <c r="F230" s="572"/>
      <c r="G230" s="573"/>
      <c r="H230" s="132">
        <f>N214</f>
        <v>26659964</v>
      </c>
      <c r="I230" s="222"/>
      <c r="J230" s="154"/>
      <c r="K230" s="228"/>
      <c r="L230" s="106"/>
      <c r="M230" s="106"/>
      <c r="N230" s="106"/>
      <c r="O230" s="3"/>
    </row>
    <row r="231" spans="1:15" ht="24" customHeight="1">
      <c r="A231" s="74" t="s">
        <v>42</v>
      </c>
      <c r="B231" s="572" t="s">
        <v>111</v>
      </c>
      <c r="C231" s="572"/>
      <c r="D231" s="572"/>
      <c r="E231" s="572"/>
      <c r="F231" s="572"/>
      <c r="G231" s="573"/>
      <c r="H231" s="131">
        <f>O214</f>
        <v>2519040</v>
      </c>
      <c r="I231" s="222"/>
      <c r="J231" s="154"/>
      <c r="K231" s="228"/>
      <c r="L231" s="228"/>
      <c r="M231" s="3"/>
      <c r="N231" s="3"/>
      <c r="O231" s="3"/>
    </row>
    <row r="232" spans="1:15" ht="24" customHeight="1">
      <c r="A232" s="73" t="s">
        <v>43</v>
      </c>
      <c r="B232" s="572" t="s">
        <v>45</v>
      </c>
      <c r="C232" s="572"/>
      <c r="D232" s="572"/>
      <c r="E232" s="572"/>
      <c r="F232" s="572"/>
      <c r="G232" s="573"/>
      <c r="H232" s="131">
        <v>0</v>
      </c>
      <c r="I232" s="222"/>
      <c r="J232" s="154"/>
      <c r="K232" s="228"/>
      <c r="L232" s="228"/>
      <c r="M232" s="3"/>
      <c r="N232" s="3"/>
      <c r="O232" s="106"/>
    </row>
    <row r="233" spans="1:15" ht="35.25" customHeight="1">
      <c r="A233" s="77" t="s">
        <v>44</v>
      </c>
      <c r="B233" s="583" t="s">
        <v>46</v>
      </c>
      <c r="C233" s="583"/>
      <c r="D233" s="583"/>
      <c r="E233" s="583"/>
      <c r="F233" s="583"/>
      <c r="G233" s="584"/>
      <c r="H233" s="134">
        <v>627879</v>
      </c>
      <c r="I233" s="222"/>
      <c r="J233" s="154"/>
      <c r="K233" s="228"/>
      <c r="L233" s="228"/>
      <c r="M233" s="3"/>
      <c r="N233" s="3"/>
      <c r="O233" s="3"/>
    </row>
    <row r="234" spans="1:15" ht="20.25" customHeight="1">
      <c r="A234" s="39"/>
      <c r="B234" s="40"/>
      <c r="C234" s="40"/>
      <c r="D234" s="40"/>
      <c r="E234" s="40"/>
      <c r="F234" s="40"/>
      <c r="G234" s="40"/>
      <c r="H234" s="14"/>
      <c r="I234" s="229"/>
      <c r="J234" s="154"/>
      <c r="K234" s="228"/>
      <c r="L234" s="228"/>
      <c r="M234" s="32"/>
      <c r="N234" s="32"/>
      <c r="O234" s="3"/>
    </row>
    <row r="235" spans="1:15" ht="17.25" customHeight="1">
      <c r="A235" s="12"/>
      <c r="B235" s="37"/>
      <c r="C235" s="37"/>
      <c r="D235" s="37"/>
      <c r="E235" s="37"/>
      <c r="F235" s="37"/>
      <c r="G235" s="37"/>
      <c r="H235" s="13"/>
      <c r="I235" s="229"/>
      <c r="J235" s="154"/>
      <c r="K235" s="228"/>
      <c r="L235" s="228"/>
      <c r="M235" s="38"/>
      <c r="N235" s="38"/>
      <c r="O235" s="3"/>
    </row>
    <row r="236" spans="1:15" ht="15.75" customHeight="1">
      <c r="A236" s="45" t="s">
        <v>20</v>
      </c>
      <c r="B236" s="574" t="s">
        <v>103</v>
      </c>
      <c r="C236" s="575"/>
      <c r="D236" s="575"/>
      <c r="E236" s="575"/>
      <c r="F236" s="575"/>
      <c r="G236" s="576"/>
      <c r="H236" s="51">
        <v>500528</v>
      </c>
      <c r="I236" s="230"/>
      <c r="J236" s="154"/>
      <c r="K236" s="228"/>
      <c r="L236" s="228"/>
      <c r="M236" s="3"/>
      <c r="N236" s="3"/>
      <c r="O236" s="32"/>
    </row>
    <row r="237" spans="1:15" ht="15.75" customHeight="1">
      <c r="A237" s="49" t="s">
        <v>20</v>
      </c>
      <c r="B237" s="574" t="s">
        <v>104</v>
      </c>
      <c r="C237" s="575"/>
      <c r="D237" s="575"/>
      <c r="E237" s="575"/>
      <c r="F237" s="575"/>
      <c r="G237" s="576"/>
      <c r="H237" s="52">
        <v>1000000</v>
      </c>
      <c r="I237" s="231"/>
      <c r="J237" s="154"/>
      <c r="K237" s="228"/>
      <c r="L237" s="228"/>
      <c r="M237" s="3"/>
      <c r="N237" s="3"/>
      <c r="O237" s="38"/>
    </row>
    <row r="238" spans="1:15" ht="27" customHeight="1">
      <c r="A238" s="49" t="s">
        <v>76</v>
      </c>
      <c r="B238" s="574" t="s">
        <v>77</v>
      </c>
      <c r="C238" s="575"/>
      <c r="D238" s="575"/>
      <c r="E238" s="575"/>
      <c r="F238" s="575"/>
      <c r="G238" s="576"/>
      <c r="H238" s="52">
        <v>3000000</v>
      </c>
      <c r="I238" s="231"/>
      <c r="J238" s="154"/>
      <c r="K238" s="228"/>
      <c r="L238" s="228"/>
      <c r="M238" s="3"/>
      <c r="N238" s="3"/>
      <c r="O238" s="3"/>
    </row>
    <row r="239" spans="1:15" ht="18" customHeight="1">
      <c r="A239" s="48" t="s">
        <v>18</v>
      </c>
      <c r="B239" s="555" t="s">
        <v>22</v>
      </c>
      <c r="C239" s="556"/>
      <c r="D239" s="556"/>
      <c r="E239" s="556"/>
      <c r="F239" s="556"/>
      <c r="G239" s="557"/>
      <c r="H239" s="47">
        <f>H236+H237+H238</f>
        <v>4500528</v>
      </c>
      <c r="I239" s="232"/>
      <c r="J239" s="154"/>
      <c r="K239" s="228"/>
      <c r="L239" s="228"/>
      <c r="M239" s="3"/>
      <c r="N239" s="3"/>
      <c r="O239" s="3"/>
    </row>
    <row r="240" spans="1:15" ht="18" customHeight="1">
      <c r="A240" s="50" t="s">
        <v>19</v>
      </c>
      <c r="B240" s="580" t="s">
        <v>60</v>
      </c>
      <c r="C240" s="581"/>
      <c r="D240" s="581"/>
      <c r="E240" s="581"/>
      <c r="F240" s="581"/>
      <c r="G240" s="582"/>
      <c r="H240" s="18">
        <f>H239+H214</f>
        <v>223072794</v>
      </c>
      <c r="I240" s="233"/>
      <c r="J240" s="154"/>
      <c r="K240" s="234"/>
      <c r="L240" s="228"/>
      <c r="M240" s="3"/>
      <c r="N240" s="3"/>
      <c r="O240" s="3"/>
    </row>
    <row r="241" spans="1:15" ht="24.75" customHeight="1">
      <c r="A241" s="15"/>
      <c r="B241" s="16"/>
      <c r="C241" s="16"/>
      <c r="D241" s="16"/>
      <c r="E241" s="16"/>
      <c r="F241" s="16"/>
      <c r="G241" s="16"/>
      <c r="H241" s="17"/>
      <c r="I241" s="8"/>
      <c r="J241" s="7"/>
      <c r="K241" s="3"/>
      <c r="L241" s="3"/>
      <c r="M241" s="3"/>
      <c r="N241" s="3"/>
      <c r="O241" s="3"/>
    </row>
    <row r="242" ht="20.25" customHeight="1">
      <c r="O242" s="3"/>
    </row>
    <row r="243" ht="18" customHeight="1">
      <c r="O243" s="3"/>
    </row>
    <row r="244" ht="18" customHeight="1"/>
    <row r="245" ht="35.25" customHeight="1"/>
    <row r="246" ht="33" customHeight="1"/>
    <row r="247" spans="11:12" ht="18" customHeight="1">
      <c r="K247" s="105" t="s">
        <v>52</v>
      </c>
      <c r="L247" s="105" t="s">
        <v>53</v>
      </c>
    </row>
    <row r="248" spans="1:16" ht="18" customHeight="1">
      <c r="A248" s="101" t="s">
        <v>4</v>
      </c>
      <c r="B248" s="587" t="s">
        <v>278</v>
      </c>
      <c r="C248" s="588"/>
      <c r="D248" s="588"/>
      <c r="E248" s="588"/>
      <c r="F248" s="588"/>
      <c r="G248" s="588"/>
      <c r="H248" s="589"/>
      <c r="I248" s="585">
        <f>K248+L248</f>
        <v>205974789</v>
      </c>
      <c r="J248" s="586"/>
      <c r="K248" s="138">
        <v>204732869</v>
      </c>
      <c r="L248" s="107">
        <v>1241920</v>
      </c>
      <c r="M248" s="1"/>
      <c r="N248" s="114"/>
      <c r="P248" s="1">
        <f>I248-Dochody!E121</f>
        <v>0</v>
      </c>
    </row>
    <row r="249" spans="1:14" ht="16.5" customHeight="1">
      <c r="A249" s="101"/>
      <c r="B249" s="577" t="s">
        <v>87</v>
      </c>
      <c r="C249" s="578"/>
      <c r="D249" s="578"/>
      <c r="E249" s="578"/>
      <c r="F249" s="578"/>
      <c r="G249" s="578"/>
      <c r="H249" s="579"/>
      <c r="I249" s="590">
        <f>Dochody!F121+Dochody!G121</f>
        <v>5414754</v>
      </c>
      <c r="J249" s="591"/>
      <c r="K249" s="107">
        <f>Dochody!F121</f>
        <v>5345224</v>
      </c>
      <c r="L249" s="107">
        <f>Dochody!G121</f>
        <v>69530</v>
      </c>
      <c r="N249" s="115"/>
    </row>
    <row r="250" spans="1:16" ht="15.75" customHeight="1">
      <c r="A250" s="101"/>
      <c r="B250" s="577" t="s">
        <v>88</v>
      </c>
      <c r="C250" s="578"/>
      <c r="D250" s="578"/>
      <c r="E250" s="578"/>
      <c r="F250" s="578"/>
      <c r="G250" s="578"/>
      <c r="H250" s="579"/>
      <c r="I250" s="590">
        <f>Dochody!H121+Dochody!I121</f>
        <v>4698083</v>
      </c>
      <c r="J250" s="591"/>
      <c r="K250" s="107">
        <f>Dochody!H121</f>
        <v>4696712</v>
      </c>
      <c r="L250" s="107">
        <f>Dochody!I121</f>
        <v>1371</v>
      </c>
      <c r="N250" s="115"/>
      <c r="P250" s="1"/>
    </row>
    <row r="251" spans="1:16" ht="15" customHeight="1">
      <c r="A251" s="101" t="s">
        <v>5</v>
      </c>
      <c r="B251" s="577" t="s">
        <v>89</v>
      </c>
      <c r="C251" s="578"/>
      <c r="D251" s="578"/>
      <c r="E251" s="578"/>
      <c r="F251" s="578"/>
      <c r="G251" s="578"/>
      <c r="H251" s="579"/>
      <c r="I251" s="585">
        <f>I248+I250-I249</f>
        <v>205258118</v>
      </c>
      <c r="J251" s="586"/>
      <c r="K251" s="138">
        <f>K248-K249+K250</f>
        <v>204084357</v>
      </c>
      <c r="L251" s="107">
        <f>L248-L249+L250</f>
        <v>1173761</v>
      </c>
      <c r="N251" s="115"/>
      <c r="P251" s="1"/>
    </row>
    <row r="252" spans="1:14" ht="18" customHeight="1">
      <c r="A252" s="104" t="s">
        <v>90</v>
      </c>
      <c r="B252" s="577" t="s">
        <v>121</v>
      </c>
      <c r="C252" s="578"/>
      <c r="D252" s="578"/>
      <c r="E252" s="578"/>
      <c r="F252" s="578"/>
      <c r="G252" s="578"/>
      <c r="H252" s="579"/>
      <c r="I252" s="599">
        <v>8900000</v>
      </c>
      <c r="J252" s="600"/>
      <c r="K252" s="125"/>
      <c r="L252" s="125"/>
      <c r="N252" s="115"/>
    </row>
    <row r="253" spans="1:14" ht="40.5" customHeight="1">
      <c r="A253" s="104" t="s">
        <v>91</v>
      </c>
      <c r="B253" s="601" t="s">
        <v>79</v>
      </c>
      <c r="C253" s="602"/>
      <c r="D253" s="602"/>
      <c r="E253" s="602"/>
      <c r="F253" s="602"/>
      <c r="G253" s="602"/>
      <c r="H253" s="603"/>
      <c r="I253" s="585">
        <v>8914676</v>
      </c>
      <c r="J253" s="586"/>
      <c r="K253" s="108"/>
      <c r="L253" s="108"/>
      <c r="N253" s="115"/>
    </row>
    <row r="254" spans="1:14" ht="16.5" customHeight="1">
      <c r="A254" s="104" t="s">
        <v>98</v>
      </c>
      <c r="B254" s="593" t="s">
        <v>114</v>
      </c>
      <c r="C254" s="594"/>
      <c r="D254" s="594"/>
      <c r="E254" s="594"/>
      <c r="F254" s="594"/>
      <c r="G254" s="594"/>
      <c r="H254" s="595"/>
      <c r="I254" s="597">
        <f>I252+I253</f>
        <v>17814676</v>
      </c>
      <c r="J254" s="598"/>
      <c r="K254" s="108"/>
      <c r="L254" s="108"/>
      <c r="N254" s="115"/>
    </row>
    <row r="255" spans="1:14" ht="16.5" customHeight="1">
      <c r="A255" s="101"/>
      <c r="B255" s="587" t="s">
        <v>119</v>
      </c>
      <c r="C255" s="588"/>
      <c r="D255" s="588"/>
      <c r="E255" s="588"/>
      <c r="F255" s="588"/>
      <c r="G255" s="588"/>
      <c r="H255" s="589"/>
      <c r="I255" s="585">
        <f>I251+I254</f>
        <v>223072794</v>
      </c>
      <c r="J255" s="589"/>
      <c r="K255" s="109"/>
      <c r="L255" s="109"/>
      <c r="N255" s="115"/>
    </row>
    <row r="256" spans="1:14" ht="12" customHeight="1">
      <c r="A256" s="101"/>
      <c r="B256" s="587"/>
      <c r="C256" s="604"/>
      <c r="D256" s="604"/>
      <c r="E256" s="604"/>
      <c r="F256" s="604"/>
      <c r="G256" s="604"/>
      <c r="H256" s="605"/>
      <c r="I256" s="585"/>
      <c r="J256" s="605"/>
      <c r="K256" s="109"/>
      <c r="L256" s="109"/>
      <c r="N256" s="115"/>
    </row>
    <row r="257" spans="1:16" ht="18" customHeight="1">
      <c r="A257" s="101" t="s">
        <v>4</v>
      </c>
      <c r="B257" s="587" t="s">
        <v>184</v>
      </c>
      <c r="C257" s="588"/>
      <c r="D257" s="588"/>
      <c r="E257" s="588"/>
      <c r="F257" s="588"/>
      <c r="G257" s="588"/>
      <c r="H257" s="589"/>
      <c r="I257" s="585">
        <f>K257+L257</f>
        <v>219288937</v>
      </c>
      <c r="J257" s="586"/>
      <c r="K257" s="138">
        <v>195856132</v>
      </c>
      <c r="L257" s="107">
        <v>23432805</v>
      </c>
      <c r="N257" s="114"/>
      <c r="O257" s="1"/>
      <c r="P257" s="1">
        <f>I257-E214</f>
        <v>0</v>
      </c>
    </row>
    <row r="258" spans="1:12" ht="15.75" customHeight="1">
      <c r="A258" s="101"/>
      <c r="B258" s="577" t="s">
        <v>92</v>
      </c>
      <c r="C258" s="578"/>
      <c r="D258" s="578"/>
      <c r="E258" s="578"/>
      <c r="F258" s="578"/>
      <c r="G258" s="578"/>
      <c r="H258" s="579"/>
      <c r="I258" s="590">
        <f>F214</f>
        <v>3322736</v>
      </c>
      <c r="J258" s="591"/>
      <c r="K258" s="107">
        <f>I178</f>
        <v>1889441</v>
      </c>
      <c r="L258" s="107">
        <f>J178</f>
        <v>1433295</v>
      </c>
    </row>
    <row r="259" spans="1:16" ht="15.75" customHeight="1">
      <c r="A259" s="101"/>
      <c r="B259" s="577" t="s">
        <v>93</v>
      </c>
      <c r="C259" s="578"/>
      <c r="D259" s="578"/>
      <c r="E259" s="578"/>
      <c r="F259" s="578"/>
      <c r="G259" s="578"/>
      <c r="H259" s="579"/>
      <c r="I259" s="590">
        <f>G214</f>
        <v>2606065</v>
      </c>
      <c r="J259" s="591"/>
      <c r="K259" s="107">
        <f>K178</f>
        <v>2593765</v>
      </c>
      <c r="L259" s="107">
        <f>L178</f>
        <v>12300</v>
      </c>
      <c r="O259" s="1"/>
      <c r="P259" s="1"/>
    </row>
    <row r="260" spans="1:16" ht="15" customHeight="1">
      <c r="A260" s="101" t="s">
        <v>5</v>
      </c>
      <c r="B260" s="577" t="s">
        <v>94</v>
      </c>
      <c r="C260" s="578"/>
      <c r="D260" s="578"/>
      <c r="E260" s="578"/>
      <c r="F260" s="578"/>
      <c r="G260" s="578"/>
      <c r="H260" s="579"/>
      <c r="I260" s="585">
        <f>I257-I258+I259</f>
        <v>218572266</v>
      </c>
      <c r="J260" s="586"/>
      <c r="K260" s="138">
        <f>K257-K258+K259</f>
        <v>196560456</v>
      </c>
      <c r="L260" s="138">
        <f>L257-L258+L259</f>
        <v>22011810</v>
      </c>
      <c r="N260" s="1"/>
      <c r="O260" s="1"/>
      <c r="P260" s="1">
        <f>K260-I214</f>
        <v>0</v>
      </c>
    </row>
    <row r="261" spans="1:12" ht="12.75">
      <c r="A261" s="101" t="s">
        <v>90</v>
      </c>
      <c r="B261" s="577" t="s">
        <v>95</v>
      </c>
      <c r="C261" s="578"/>
      <c r="D261" s="578"/>
      <c r="E261" s="578"/>
      <c r="F261" s="578"/>
      <c r="G261" s="578"/>
      <c r="H261" s="579"/>
      <c r="I261" s="590">
        <f>H236</f>
        <v>500528</v>
      </c>
      <c r="J261" s="591"/>
      <c r="K261" s="109"/>
      <c r="L261" s="109"/>
    </row>
    <row r="262" spans="1:15" ht="18" customHeight="1">
      <c r="A262" s="101" t="s">
        <v>96</v>
      </c>
      <c r="B262" s="577" t="s">
        <v>97</v>
      </c>
      <c r="C262" s="578"/>
      <c r="D262" s="578"/>
      <c r="E262" s="578"/>
      <c r="F262" s="578"/>
      <c r="G262" s="578"/>
      <c r="H262" s="579"/>
      <c r="I262" s="590">
        <f>H237</f>
        <v>1000000</v>
      </c>
      <c r="J262" s="591"/>
      <c r="K262" s="109"/>
      <c r="L262" s="109"/>
      <c r="O262" t="s">
        <v>101</v>
      </c>
    </row>
    <row r="263" spans="1:12" ht="13.5" customHeight="1">
      <c r="A263" s="101" t="s">
        <v>91</v>
      </c>
      <c r="B263" s="577" t="s">
        <v>77</v>
      </c>
      <c r="C263" s="578"/>
      <c r="D263" s="578"/>
      <c r="E263" s="578"/>
      <c r="F263" s="578"/>
      <c r="G263" s="578"/>
      <c r="H263" s="579"/>
      <c r="I263" s="590">
        <f>H238</f>
        <v>3000000</v>
      </c>
      <c r="J263" s="591"/>
      <c r="K263" s="109"/>
      <c r="L263" s="109"/>
    </row>
    <row r="264" spans="1:16" ht="13.5" customHeight="1">
      <c r="A264" s="101" t="s">
        <v>98</v>
      </c>
      <c r="B264" s="593" t="s">
        <v>105</v>
      </c>
      <c r="C264" s="594"/>
      <c r="D264" s="594"/>
      <c r="E264" s="594"/>
      <c r="F264" s="594"/>
      <c r="G264" s="594"/>
      <c r="H264" s="595"/>
      <c r="I264" s="597">
        <f>SUM(I261:J263)</f>
        <v>4500528</v>
      </c>
      <c r="J264" s="598"/>
      <c r="K264" s="109"/>
      <c r="L264" s="109"/>
      <c r="P264" s="1">
        <f>I255-I265</f>
        <v>0</v>
      </c>
    </row>
    <row r="265" spans="1:12" ht="15" customHeight="1">
      <c r="A265" s="102"/>
      <c r="B265" s="587" t="s">
        <v>120</v>
      </c>
      <c r="C265" s="588"/>
      <c r="D265" s="588"/>
      <c r="E265" s="588"/>
      <c r="F265" s="588"/>
      <c r="G265" s="588"/>
      <c r="H265" s="589"/>
      <c r="I265" s="585">
        <f>I260+I264</f>
        <v>223072794</v>
      </c>
      <c r="J265" s="586"/>
      <c r="K265" s="109"/>
      <c r="L265" s="109"/>
    </row>
    <row r="266" spans="1:10" ht="12.75" customHeight="1">
      <c r="A266" s="9"/>
      <c r="B266" s="46"/>
      <c r="C266" s="46"/>
      <c r="D266" s="46"/>
      <c r="E266" s="103"/>
      <c r="F266" s="7"/>
      <c r="G266" s="46"/>
      <c r="H266" s="46"/>
      <c r="I266" s="46"/>
      <c r="J266" s="46"/>
    </row>
    <row r="267" spans="1:12" ht="12.75" customHeight="1">
      <c r="A267" s="596"/>
      <c r="B267" s="596"/>
      <c r="C267" s="596"/>
      <c r="D267" s="596"/>
      <c r="E267" s="596"/>
      <c r="F267" s="596"/>
      <c r="G267" s="596"/>
      <c r="H267" s="596"/>
      <c r="I267" s="596"/>
      <c r="J267" s="596"/>
      <c r="K267" s="596"/>
      <c r="L267" s="596"/>
    </row>
    <row r="268" spans="1:14" ht="15.75" customHeight="1">
      <c r="A268" s="592" t="s">
        <v>130</v>
      </c>
      <c r="B268" s="592"/>
      <c r="C268" s="592"/>
      <c r="D268" s="592"/>
      <c r="E268" s="592"/>
      <c r="F268" s="592"/>
      <c r="G268" s="592"/>
      <c r="H268" s="592"/>
      <c r="I268" s="592"/>
      <c r="J268" s="592"/>
      <c r="L268" s="1"/>
      <c r="N268" s="150"/>
    </row>
    <row r="269" spans="1:10" ht="15.75" customHeight="1">
      <c r="A269" s="111" t="s">
        <v>128</v>
      </c>
      <c r="B269" s="46"/>
      <c r="C269" s="46"/>
      <c r="D269" s="46"/>
      <c r="E269" s="46"/>
      <c r="F269" s="46"/>
      <c r="G269" s="46"/>
      <c r="H269" s="46"/>
      <c r="I269" s="46"/>
      <c r="J269" s="46"/>
    </row>
    <row r="270" spans="1:12" ht="15.75" customHeight="1">
      <c r="A270" s="475" t="s">
        <v>131</v>
      </c>
      <c r="B270" s="476"/>
      <c r="C270" s="476"/>
      <c r="D270" s="476"/>
      <c r="E270" s="476"/>
      <c r="F270" s="476"/>
      <c r="G270" s="476"/>
      <c r="H270" s="476"/>
      <c r="I270" s="476"/>
      <c r="J270" s="476"/>
      <c r="K270" s="476"/>
      <c r="L270" s="476"/>
    </row>
  </sheetData>
  <sheetProtection/>
  <mergeCells count="270">
    <mergeCell ref="D164:H164"/>
    <mergeCell ref="D165:H165"/>
    <mergeCell ref="D157:H157"/>
    <mergeCell ref="D158:H158"/>
    <mergeCell ref="D159:H159"/>
    <mergeCell ref="D160:H160"/>
    <mergeCell ref="D161:H161"/>
    <mergeCell ref="D162:H162"/>
    <mergeCell ref="D134:H134"/>
    <mergeCell ref="D130:H130"/>
    <mergeCell ref="D131:H131"/>
    <mergeCell ref="D132:H132"/>
    <mergeCell ref="D171:H171"/>
    <mergeCell ref="D167:H167"/>
    <mergeCell ref="D133:H133"/>
    <mergeCell ref="D142:H142"/>
    <mergeCell ref="D143:H143"/>
    <mergeCell ref="D163:H163"/>
    <mergeCell ref="D50:H50"/>
    <mergeCell ref="D24:H24"/>
    <mergeCell ref="D25:H25"/>
    <mergeCell ref="D36:H36"/>
    <mergeCell ref="D174:H174"/>
    <mergeCell ref="D48:H48"/>
    <mergeCell ref="D27:H27"/>
    <mergeCell ref="D28:H28"/>
    <mergeCell ref="D45:H45"/>
    <mergeCell ref="D44:H44"/>
    <mergeCell ref="A42:C42"/>
    <mergeCell ref="D42:H43"/>
    <mergeCell ref="I42:J42"/>
    <mergeCell ref="K42:L42"/>
    <mergeCell ref="D49:H49"/>
    <mergeCell ref="D106:H106"/>
    <mergeCell ref="D67:H67"/>
    <mergeCell ref="D65:H65"/>
    <mergeCell ref="D51:H51"/>
    <mergeCell ref="D102:H102"/>
    <mergeCell ref="D47:H47"/>
    <mergeCell ref="D32:H32"/>
    <mergeCell ref="D31:H31"/>
    <mergeCell ref="D33:H33"/>
    <mergeCell ref="D29:H29"/>
    <mergeCell ref="D46:H46"/>
    <mergeCell ref="D59:H59"/>
    <mergeCell ref="D101:H101"/>
    <mergeCell ref="D78:H78"/>
    <mergeCell ref="D88:H88"/>
    <mergeCell ref="D52:H52"/>
    <mergeCell ref="D58:H58"/>
    <mergeCell ref="D60:H60"/>
    <mergeCell ref="D53:H53"/>
    <mergeCell ref="D54:H54"/>
    <mergeCell ref="D87:H87"/>
    <mergeCell ref="B195:D195"/>
    <mergeCell ref="B198:D198"/>
    <mergeCell ref="B197:D197"/>
    <mergeCell ref="B189:D192"/>
    <mergeCell ref="A187:P187"/>
    <mergeCell ref="P190:P192"/>
    <mergeCell ref="N191:N192"/>
    <mergeCell ref="M191:M192"/>
    <mergeCell ref="B194:D194"/>
    <mergeCell ref="L191:L192"/>
    <mergeCell ref="B206:D206"/>
    <mergeCell ref="B205:D205"/>
    <mergeCell ref="B196:D196"/>
    <mergeCell ref="B199:D199"/>
    <mergeCell ref="B207:D207"/>
    <mergeCell ref="B203:D203"/>
    <mergeCell ref="J2:L2"/>
    <mergeCell ref="A7:L7"/>
    <mergeCell ref="K9:L9"/>
    <mergeCell ref="D9:H10"/>
    <mergeCell ref="A9:C9"/>
    <mergeCell ref="D11:H11"/>
    <mergeCell ref="I9:J9"/>
    <mergeCell ref="B263:H263"/>
    <mergeCell ref="I257:J257"/>
    <mergeCell ref="B260:H260"/>
    <mergeCell ref="B257:H257"/>
    <mergeCell ref="B258:H258"/>
    <mergeCell ref="I260:J260"/>
    <mergeCell ref="I258:J258"/>
    <mergeCell ref="B256:H256"/>
    <mergeCell ref="I261:J261"/>
    <mergeCell ref="B261:H261"/>
    <mergeCell ref="I259:J259"/>
    <mergeCell ref="I255:J255"/>
    <mergeCell ref="I256:J256"/>
    <mergeCell ref="I252:J252"/>
    <mergeCell ref="B253:H253"/>
    <mergeCell ref="B255:H255"/>
    <mergeCell ref="I254:J254"/>
    <mergeCell ref="I253:J253"/>
    <mergeCell ref="B252:H252"/>
    <mergeCell ref="B254:H254"/>
    <mergeCell ref="A268:J268"/>
    <mergeCell ref="B259:H259"/>
    <mergeCell ref="I265:J265"/>
    <mergeCell ref="B264:H264"/>
    <mergeCell ref="B262:H262"/>
    <mergeCell ref="B265:H265"/>
    <mergeCell ref="A267:L267"/>
    <mergeCell ref="I262:J262"/>
    <mergeCell ref="I263:J263"/>
    <mergeCell ref="I264:J264"/>
    <mergeCell ref="B250:H250"/>
    <mergeCell ref="I251:J251"/>
    <mergeCell ref="B248:H248"/>
    <mergeCell ref="B238:G238"/>
    <mergeCell ref="I250:J250"/>
    <mergeCell ref="I249:J249"/>
    <mergeCell ref="B251:H251"/>
    <mergeCell ref="I248:J248"/>
    <mergeCell ref="B232:G232"/>
    <mergeCell ref="B229:G229"/>
    <mergeCell ref="B239:G239"/>
    <mergeCell ref="B237:G237"/>
    <mergeCell ref="B249:H249"/>
    <mergeCell ref="B240:G240"/>
    <mergeCell ref="B236:G236"/>
    <mergeCell ref="B233:G233"/>
    <mergeCell ref="B231:G231"/>
    <mergeCell ref="B221:G221"/>
    <mergeCell ref="B202:D202"/>
    <mergeCell ref="B224:G224"/>
    <mergeCell ref="B230:G230"/>
    <mergeCell ref="B227:F227"/>
    <mergeCell ref="B225:G225"/>
    <mergeCell ref="B228:G228"/>
    <mergeCell ref="B226:F226"/>
    <mergeCell ref="B204:D204"/>
    <mergeCell ref="B208:D208"/>
    <mergeCell ref="B214:D214"/>
    <mergeCell ref="B213:D213"/>
    <mergeCell ref="B223:F223"/>
    <mergeCell ref="B212:D212"/>
    <mergeCell ref="B200:D200"/>
    <mergeCell ref="B201:D201"/>
    <mergeCell ref="B222:F222"/>
    <mergeCell ref="B209:D209"/>
    <mergeCell ref="B211:D211"/>
    <mergeCell ref="B210:D210"/>
    <mergeCell ref="J220:K220"/>
    <mergeCell ref="B220:G220"/>
    <mergeCell ref="B218:G218"/>
    <mergeCell ref="J219:K219"/>
    <mergeCell ref="B219:G219"/>
    <mergeCell ref="E215:F215"/>
    <mergeCell ref="D173:H173"/>
    <mergeCell ref="D126:H126"/>
    <mergeCell ref="D127:H127"/>
    <mergeCell ref="A189:A192"/>
    <mergeCell ref="H189:H192"/>
    <mergeCell ref="F189:G190"/>
    <mergeCell ref="G191:G192"/>
    <mergeCell ref="E189:E192"/>
    <mergeCell ref="F191:F192"/>
    <mergeCell ref="D172:H172"/>
    <mergeCell ref="K191:K192"/>
    <mergeCell ref="O191:O192"/>
    <mergeCell ref="I190:I192"/>
    <mergeCell ref="D175:H175"/>
    <mergeCell ref="D176:H176"/>
    <mergeCell ref="D177:H177"/>
    <mergeCell ref="J191:J192"/>
    <mergeCell ref="D61:H61"/>
    <mergeCell ref="D81:H81"/>
    <mergeCell ref="D77:H77"/>
    <mergeCell ref="D62:H62"/>
    <mergeCell ref="D80:H80"/>
    <mergeCell ref="D63:H63"/>
    <mergeCell ref="D66:H66"/>
    <mergeCell ref="D64:H64"/>
    <mergeCell ref="D74:H74"/>
    <mergeCell ref="D75:H75"/>
    <mergeCell ref="D15:H15"/>
    <mergeCell ref="D16:H16"/>
    <mergeCell ref="A178:H178"/>
    <mergeCell ref="D168:H168"/>
    <mergeCell ref="D169:H169"/>
    <mergeCell ref="D170:H170"/>
    <mergeCell ref="D112:H112"/>
    <mergeCell ref="D166:H166"/>
    <mergeCell ref="D140:H140"/>
    <mergeCell ref="D136:H136"/>
    <mergeCell ref="D20:H20"/>
    <mergeCell ref="D35:H35"/>
    <mergeCell ref="D26:H26"/>
    <mergeCell ref="D22:H22"/>
    <mergeCell ref="D30:H30"/>
    <mergeCell ref="D21:H21"/>
    <mergeCell ref="D34:H34"/>
    <mergeCell ref="D12:H12"/>
    <mergeCell ref="D17:H17"/>
    <mergeCell ref="D18:H18"/>
    <mergeCell ref="D37:H37"/>
    <mergeCell ref="D13:H13"/>
    <mergeCell ref="D89:H89"/>
    <mergeCell ref="D14:H14"/>
    <mergeCell ref="D19:H19"/>
    <mergeCell ref="D23:H23"/>
    <mergeCell ref="D55:H55"/>
    <mergeCell ref="D110:H110"/>
    <mergeCell ref="D116:H116"/>
    <mergeCell ref="D100:H100"/>
    <mergeCell ref="D108:H108"/>
    <mergeCell ref="D139:H139"/>
    <mergeCell ref="D97:H97"/>
    <mergeCell ref="D98:H98"/>
    <mergeCell ref="D128:H128"/>
    <mergeCell ref="D129:H129"/>
    <mergeCell ref="D86:H86"/>
    <mergeCell ref="D84:H84"/>
    <mergeCell ref="D111:H111"/>
    <mergeCell ref="D107:H107"/>
    <mergeCell ref="D92:H92"/>
    <mergeCell ref="D99:H99"/>
    <mergeCell ref="A95:C95"/>
    <mergeCell ref="D95:H96"/>
    <mergeCell ref="K69:L69"/>
    <mergeCell ref="D85:H85"/>
    <mergeCell ref="D72:H72"/>
    <mergeCell ref="D73:H73"/>
    <mergeCell ref="I95:J95"/>
    <mergeCell ref="K95:L95"/>
    <mergeCell ref="A69:C69"/>
    <mergeCell ref="D69:H70"/>
    <mergeCell ref="D115:H115"/>
    <mergeCell ref="D114:H114"/>
    <mergeCell ref="D125:H125"/>
    <mergeCell ref="I69:J69"/>
    <mergeCell ref="D124:H124"/>
    <mergeCell ref="D71:H71"/>
    <mergeCell ref="D90:H90"/>
    <mergeCell ref="D91:H91"/>
    <mergeCell ref="D113:H113"/>
    <mergeCell ref="D109:H109"/>
    <mergeCell ref="D144:H144"/>
    <mergeCell ref="D141:H141"/>
    <mergeCell ref="D137:H137"/>
    <mergeCell ref="D135:H135"/>
    <mergeCell ref="D138:H138"/>
    <mergeCell ref="D151:H151"/>
    <mergeCell ref="D145:H145"/>
    <mergeCell ref="D146:H146"/>
    <mergeCell ref="D147:H147"/>
    <mergeCell ref="D148:H148"/>
    <mergeCell ref="I155:J155"/>
    <mergeCell ref="K155:L155"/>
    <mergeCell ref="D76:H76"/>
    <mergeCell ref="D56:H56"/>
    <mergeCell ref="D57:H57"/>
    <mergeCell ref="D79:H79"/>
    <mergeCell ref="D83:H83"/>
    <mergeCell ref="D82:H82"/>
    <mergeCell ref="D149:H149"/>
    <mergeCell ref="D150:H150"/>
    <mergeCell ref="A270:L270"/>
    <mergeCell ref="D103:H103"/>
    <mergeCell ref="D104:H104"/>
    <mergeCell ref="D105:H105"/>
    <mergeCell ref="A122:C122"/>
    <mergeCell ref="D122:H123"/>
    <mergeCell ref="I122:J122"/>
    <mergeCell ref="K122:L122"/>
    <mergeCell ref="A155:C155"/>
    <mergeCell ref="D155:H156"/>
  </mergeCells>
  <printOptions horizontalCentered="1"/>
  <pageMargins left="0.2362204724409449" right="0.2362204724409449" top="0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2"/>
  <sheetViews>
    <sheetView showZeros="0" tabSelected="1" zoomScale="118" zoomScaleNormal="118" zoomScalePageLayoutView="0" workbookViewId="0" topLeftCell="A1">
      <selection activeCell="M121" sqref="M121:R121"/>
    </sheetView>
  </sheetViews>
  <sheetFormatPr defaultColWidth="9.00390625" defaultRowHeight="12.75"/>
  <cols>
    <col min="1" max="1" width="6.75390625" style="0" customWidth="1"/>
    <col min="5" max="5" width="13.375" style="0" customWidth="1"/>
    <col min="6" max="6" width="12.375" style="0" customWidth="1"/>
    <col min="7" max="7" width="11.25390625" style="0" customWidth="1"/>
    <col min="8" max="8" width="12.375" style="0" customWidth="1"/>
    <col min="9" max="9" width="11.125" style="0" customWidth="1"/>
    <col min="10" max="10" width="13.25390625" style="0" customWidth="1"/>
    <col min="11" max="11" width="11.125" style="0" bestFit="1" customWidth="1"/>
    <col min="12" max="12" width="9.75390625" style="0" customWidth="1"/>
  </cols>
  <sheetData>
    <row r="1" spans="1:10" ht="11.25" customHeight="1">
      <c r="A1" s="46"/>
      <c r="B1" s="46"/>
      <c r="C1" s="46"/>
      <c r="D1" s="46"/>
      <c r="E1" s="46"/>
      <c r="F1" s="46"/>
      <c r="G1" s="46"/>
      <c r="H1" s="10"/>
      <c r="I1" s="10" t="s">
        <v>47</v>
      </c>
      <c r="J1" s="11"/>
    </row>
    <row r="2" spans="1:10" ht="3" customHeight="1">
      <c r="A2" s="46"/>
      <c r="B2" s="46"/>
      <c r="C2" s="46"/>
      <c r="D2" s="46"/>
      <c r="E2" s="46"/>
      <c r="F2" s="46"/>
      <c r="G2" s="46"/>
      <c r="H2" s="10"/>
      <c r="I2" s="10"/>
      <c r="J2" s="10"/>
    </row>
    <row r="3" spans="1:10" ht="14.25" customHeight="1">
      <c r="A3" s="46"/>
      <c r="B3" s="46"/>
      <c r="C3" s="46"/>
      <c r="D3" s="46"/>
      <c r="E3" s="46"/>
      <c r="F3" s="46"/>
      <c r="G3" s="46"/>
      <c r="H3" s="4"/>
      <c r="I3" s="163" t="s">
        <v>282</v>
      </c>
      <c r="J3" s="4"/>
    </row>
    <row r="4" spans="1:10" ht="12.75" customHeight="1">
      <c r="A4" s="46"/>
      <c r="B4" s="46"/>
      <c r="C4" s="46"/>
      <c r="D4" s="128"/>
      <c r="E4" s="46"/>
      <c r="F4" s="46"/>
      <c r="G4" s="46"/>
      <c r="H4" s="4"/>
      <c r="I4" s="163" t="s">
        <v>48</v>
      </c>
      <c r="J4" s="4"/>
    </row>
    <row r="5" spans="1:10" ht="15" customHeight="1">
      <c r="A5" s="46"/>
      <c r="B5" s="46"/>
      <c r="C5" s="46"/>
      <c r="D5" s="46"/>
      <c r="E5" s="46"/>
      <c r="F5" s="46"/>
      <c r="G5" s="46"/>
      <c r="H5" s="4"/>
      <c r="I5" s="163" t="s">
        <v>283</v>
      </c>
      <c r="J5" s="4"/>
    </row>
    <row r="6" spans="1:10" ht="6.75" customHeight="1">
      <c r="A6" s="136"/>
      <c r="B6" s="136"/>
      <c r="C6" s="136"/>
      <c r="D6" s="136"/>
      <c r="E6" s="136"/>
      <c r="F6" s="136"/>
      <c r="G6" s="136"/>
      <c r="H6" s="136"/>
      <c r="I6" s="136"/>
      <c r="J6" s="136"/>
    </row>
    <row r="7" spans="1:10" ht="20.25" customHeight="1">
      <c r="A7" s="704" t="s">
        <v>134</v>
      </c>
      <c r="B7" s="704"/>
      <c r="C7" s="704"/>
      <c r="D7" s="704"/>
      <c r="E7" s="704"/>
      <c r="F7" s="704"/>
      <c r="G7" s="704"/>
      <c r="H7" s="704"/>
      <c r="I7" s="704"/>
      <c r="J7" s="704"/>
    </row>
    <row r="8" spans="1:10" ht="3.75" customHeight="1">
      <c r="A8" s="136"/>
      <c r="B8" s="136"/>
      <c r="C8" s="136"/>
      <c r="D8" s="136"/>
      <c r="E8" s="136"/>
      <c r="F8" s="136"/>
      <c r="G8" s="136"/>
      <c r="H8" s="136"/>
      <c r="I8" s="136"/>
      <c r="J8" s="140"/>
    </row>
    <row r="9" spans="1:12" ht="12.75" customHeight="1">
      <c r="A9" s="705" t="s">
        <v>49</v>
      </c>
      <c r="B9" s="706"/>
      <c r="C9" s="707"/>
      <c r="D9" s="708" t="s">
        <v>62</v>
      </c>
      <c r="E9" s="709"/>
      <c r="F9" s="710"/>
      <c r="G9" s="669" t="s">
        <v>63</v>
      </c>
      <c r="H9" s="669"/>
      <c r="I9" s="669" t="s">
        <v>64</v>
      </c>
      <c r="J9" s="669"/>
      <c r="K9" s="195"/>
      <c r="L9" s="195"/>
    </row>
    <row r="10" spans="1:12" ht="13.5" customHeight="1">
      <c r="A10" s="142" t="s">
        <v>24</v>
      </c>
      <c r="B10" s="142" t="s">
        <v>50</v>
      </c>
      <c r="C10" s="142" t="s">
        <v>51</v>
      </c>
      <c r="D10" s="711"/>
      <c r="E10" s="712"/>
      <c r="F10" s="713"/>
      <c r="G10" s="179" t="s">
        <v>52</v>
      </c>
      <c r="H10" s="179" t="s">
        <v>53</v>
      </c>
      <c r="I10" s="179" t="s">
        <v>52</v>
      </c>
      <c r="J10" s="179" t="s">
        <v>53</v>
      </c>
      <c r="K10" s="195"/>
      <c r="L10" s="195"/>
    </row>
    <row r="11" spans="1:12" ht="15.75" customHeight="1">
      <c r="A11" s="180">
        <v>600</v>
      </c>
      <c r="B11" s="181"/>
      <c r="C11" s="182"/>
      <c r="D11" s="648" t="s">
        <v>125</v>
      </c>
      <c r="E11" s="651"/>
      <c r="F11" s="652"/>
      <c r="G11" s="183">
        <f>G12</f>
        <v>0</v>
      </c>
      <c r="H11" s="183"/>
      <c r="I11" s="183">
        <f>I12</f>
        <v>3169</v>
      </c>
      <c r="J11" s="183"/>
      <c r="K11" s="263"/>
      <c r="L11" s="263"/>
    </row>
    <row r="12" spans="1:12" ht="15" customHeight="1">
      <c r="A12" s="184"/>
      <c r="B12" s="185">
        <v>60016</v>
      </c>
      <c r="C12" s="186"/>
      <c r="D12" s="653" t="s">
        <v>136</v>
      </c>
      <c r="E12" s="654"/>
      <c r="F12" s="655"/>
      <c r="G12" s="434">
        <f>G13</f>
        <v>0</v>
      </c>
      <c r="H12" s="434"/>
      <c r="I12" s="434">
        <f>I13</f>
        <v>3169</v>
      </c>
      <c r="J12" s="434"/>
      <c r="K12" s="263"/>
      <c r="L12" s="263"/>
    </row>
    <row r="13" spans="1:12" ht="15.75" customHeight="1">
      <c r="A13" s="187"/>
      <c r="B13" s="188"/>
      <c r="C13" s="285" t="s">
        <v>194</v>
      </c>
      <c r="D13" s="714" t="s">
        <v>163</v>
      </c>
      <c r="E13" s="715"/>
      <c r="F13" s="716"/>
      <c r="G13" s="164"/>
      <c r="H13" s="164"/>
      <c r="I13" s="164">
        <v>3169</v>
      </c>
      <c r="J13" s="164"/>
      <c r="K13" s="263"/>
      <c r="L13" s="263"/>
    </row>
    <row r="14" spans="1:12" ht="15.75" customHeight="1">
      <c r="A14" s="370">
        <v>700</v>
      </c>
      <c r="B14" s="371"/>
      <c r="C14" s="372"/>
      <c r="D14" s="648" t="s">
        <v>236</v>
      </c>
      <c r="E14" s="651"/>
      <c r="F14" s="652"/>
      <c r="G14" s="373">
        <f aca="true" t="shared" si="0" ref="G14:J15">G15</f>
        <v>2105000</v>
      </c>
      <c r="H14" s="373">
        <f t="shared" si="0"/>
        <v>0</v>
      </c>
      <c r="I14" s="373">
        <f t="shared" si="0"/>
        <v>0</v>
      </c>
      <c r="J14" s="373">
        <f t="shared" si="0"/>
        <v>0</v>
      </c>
      <c r="K14" s="432"/>
      <c r="L14" s="432"/>
    </row>
    <row r="15" spans="1:12" ht="15.75" customHeight="1">
      <c r="A15" s="374"/>
      <c r="B15" s="375">
        <v>70005</v>
      </c>
      <c r="C15" s="376"/>
      <c r="D15" s="653" t="s">
        <v>237</v>
      </c>
      <c r="E15" s="654"/>
      <c r="F15" s="655"/>
      <c r="G15" s="434">
        <f t="shared" si="0"/>
        <v>2105000</v>
      </c>
      <c r="H15" s="434">
        <f t="shared" si="0"/>
        <v>0</v>
      </c>
      <c r="I15" s="434">
        <f t="shared" si="0"/>
        <v>0</v>
      </c>
      <c r="J15" s="434">
        <f t="shared" si="0"/>
        <v>0</v>
      </c>
      <c r="K15" s="432"/>
      <c r="L15" s="432"/>
    </row>
    <row r="16" spans="1:12" ht="57.75" customHeight="1">
      <c r="A16" s="377"/>
      <c r="B16" s="347"/>
      <c r="C16" s="386" t="s">
        <v>243</v>
      </c>
      <c r="D16" s="656" t="s">
        <v>244</v>
      </c>
      <c r="E16" s="657"/>
      <c r="F16" s="658"/>
      <c r="G16" s="385">
        <v>2105000</v>
      </c>
      <c r="H16" s="385"/>
      <c r="I16" s="385"/>
      <c r="J16" s="385"/>
      <c r="K16" s="432"/>
      <c r="L16" s="432"/>
    </row>
    <row r="17" spans="1:12" ht="15" customHeight="1">
      <c r="A17" s="295">
        <v>750</v>
      </c>
      <c r="B17" s="296"/>
      <c r="C17" s="297"/>
      <c r="D17" s="648" t="s">
        <v>148</v>
      </c>
      <c r="E17" s="651"/>
      <c r="F17" s="652"/>
      <c r="G17" s="298">
        <f>G18</f>
        <v>663</v>
      </c>
      <c r="H17" s="298">
        <v>0</v>
      </c>
      <c r="I17" s="298">
        <f>I20</f>
        <v>1200</v>
      </c>
      <c r="J17" s="298">
        <v>0</v>
      </c>
      <c r="K17" s="287"/>
      <c r="L17" s="287"/>
    </row>
    <row r="18" spans="1:12" ht="14.25" customHeight="1">
      <c r="A18" s="299"/>
      <c r="B18" s="300">
        <v>75011</v>
      </c>
      <c r="C18" s="301"/>
      <c r="D18" s="653" t="s">
        <v>177</v>
      </c>
      <c r="E18" s="654"/>
      <c r="F18" s="655"/>
      <c r="G18" s="434">
        <f>G19</f>
        <v>663</v>
      </c>
      <c r="H18" s="434"/>
      <c r="I18" s="434"/>
      <c r="J18" s="434"/>
      <c r="K18" s="287"/>
      <c r="L18" s="287"/>
    </row>
    <row r="19" spans="1:12" ht="36.75" customHeight="1">
      <c r="A19" s="303"/>
      <c r="B19" s="304"/>
      <c r="C19" s="306">
        <v>2010</v>
      </c>
      <c r="D19" s="656" t="s">
        <v>268</v>
      </c>
      <c r="E19" s="657"/>
      <c r="F19" s="658"/>
      <c r="G19" s="305">
        <v>663</v>
      </c>
      <c r="H19" s="305"/>
      <c r="I19" s="305"/>
      <c r="J19" s="305"/>
      <c r="K19" s="287"/>
      <c r="L19" s="287"/>
    </row>
    <row r="20" spans="1:12" ht="24.75" customHeight="1">
      <c r="A20" s="299"/>
      <c r="B20" s="300">
        <v>75085</v>
      </c>
      <c r="C20" s="301"/>
      <c r="D20" s="653" t="s">
        <v>195</v>
      </c>
      <c r="E20" s="654"/>
      <c r="F20" s="655"/>
      <c r="G20" s="434"/>
      <c r="H20" s="434"/>
      <c r="I20" s="434">
        <v>1200</v>
      </c>
      <c r="J20" s="434"/>
      <c r="K20" s="288"/>
      <c r="L20" s="288"/>
    </row>
    <row r="21" spans="1:12" ht="12.75" customHeight="1">
      <c r="A21" s="303"/>
      <c r="B21" s="304"/>
      <c r="C21" s="306" t="s">
        <v>196</v>
      </c>
      <c r="D21" s="656" t="s">
        <v>197</v>
      </c>
      <c r="E21" s="657"/>
      <c r="F21" s="658"/>
      <c r="G21" s="305"/>
      <c r="H21" s="305"/>
      <c r="I21" s="305">
        <v>1200</v>
      </c>
      <c r="J21" s="305"/>
      <c r="K21" s="288"/>
      <c r="L21" s="288"/>
    </row>
    <row r="22" spans="1:12" ht="27.75" customHeight="1">
      <c r="A22" s="307">
        <v>754</v>
      </c>
      <c r="B22" s="308"/>
      <c r="C22" s="309"/>
      <c r="D22" s="648" t="s">
        <v>170</v>
      </c>
      <c r="E22" s="651"/>
      <c r="F22" s="652"/>
      <c r="G22" s="310">
        <v>0</v>
      </c>
      <c r="H22" s="310">
        <f>H23</f>
        <v>7100</v>
      </c>
      <c r="I22" s="310">
        <v>0</v>
      </c>
      <c r="J22" s="310">
        <f>J28</f>
        <v>1371</v>
      </c>
      <c r="K22" s="288"/>
      <c r="L22" s="288"/>
    </row>
    <row r="23" spans="1:12" ht="15" customHeight="1">
      <c r="A23" s="311"/>
      <c r="B23" s="312">
        <v>75412</v>
      </c>
      <c r="C23" s="313"/>
      <c r="D23" s="653" t="s">
        <v>181</v>
      </c>
      <c r="E23" s="654"/>
      <c r="F23" s="655"/>
      <c r="G23" s="434">
        <v>0</v>
      </c>
      <c r="H23" s="434">
        <f>H24</f>
        <v>7100</v>
      </c>
      <c r="I23" s="434">
        <v>0</v>
      </c>
      <c r="J23" s="434">
        <v>0</v>
      </c>
      <c r="K23" s="302"/>
      <c r="L23" s="302"/>
    </row>
    <row r="24" spans="1:12" ht="36.75" customHeight="1">
      <c r="A24" s="367"/>
      <c r="B24" s="364"/>
      <c r="C24" s="365">
        <v>6330</v>
      </c>
      <c r="D24" s="703" t="s">
        <v>198</v>
      </c>
      <c r="E24" s="759"/>
      <c r="F24" s="760"/>
      <c r="G24" s="366"/>
      <c r="H24" s="366">
        <v>7100</v>
      </c>
      <c r="I24" s="366"/>
      <c r="J24" s="366"/>
      <c r="K24" s="302"/>
      <c r="L24" s="302"/>
    </row>
    <row r="25" spans="1:12" ht="69" customHeight="1">
      <c r="A25" s="389"/>
      <c r="B25" s="387"/>
      <c r="C25" s="390"/>
      <c r="D25" s="391"/>
      <c r="E25" s="391"/>
      <c r="F25" s="391"/>
      <c r="G25" s="392"/>
      <c r="H25" s="392"/>
      <c r="I25" s="392"/>
      <c r="J25" s="392"/>
      <c r="K25" s="435"/>
      <c r="L25" s="435"/>
    </row>
    <row r="26" spans="1:12" ht="13.5" customHeight="1">
      <c r="A26" s="705" t="s">
        <v>49</v>
      </c>
      <c r="B26" s="706"/>
      <c r="C26" s="707"/>
      <c r="D26" s="708" t="s">
        <v>62</v>
      </c>
      <c r="E26" s="709"/>
      <c r="F26" s="710"/>
      <c r="G26" s="669" t="s">
        <v>63</v>
      </c>
      <c r="H26" s="669"/>
      <c r="I26" s="669" t="s">
        <v>64</v>
      </c>
      <c r="J26" s="669"/>
      <c r="K26" s="435"/>
      <c r="L26" s="435"/>
    </row>
    <row r="27" spans="1:12" ht="15.75" customHeight="1">
      <c r="A27" s="436" t="s">
        <v>24</v>
      </c>
      <c r="B27" s="436" t="s">
        <v>50</v>
      </c>
      <c r="C27" s="436" t="s">
        <v>51</v>
      </c>
      <c r="D27" s="711"/>
      <c r="E27" s="712"/>
      <c r="F27" s="713"/>
      <c r="G27" s="383" t="s">
        <v>52</v>
      </c>
      <c r="H27" s="383" t="s">
        <v>53</v>
      </c>
      <c r="I27" s="383" t="s">
        <v>52</v>
      </c>
      <c r="J27" s="383" t="s">
        <v>53</v>
      </c>
      <c r="K27" s="435"/>
      <c r="L27" s="435"/>
    </row>
    <row r="28" spans="1:12" ht="15" customHeight="1">
      <c r="A28" s="441"/>
      <c r="B28" s="442">
        <v>75421</v>
      </c>
      <c r="C28" s="443"/>
      <c r="D28" s="720" t="s">
        <v>199</v>
      </c>
      <c r="E28" s="721"/>
      <c r="F28" s="722"/>
      <c r="G28" s="444">
        <v>0</v>
      </c>
      <c r="H28" s="444">
        <v>0</v>
      </c>
      <c r="I28" s="444">
        <v>0</v>
      </c>
      <c r="J28" s="444">
        <f>J29</f>
        <v>1371</v>
      </c>
      <c r="K28" s="302"/>
      <c r="L28" s="302"/>
    </row>
    <row r="29" spans="1:12" ht="67.5" customHeight="1">
      <c r="A29" s="314"/>
      <c r="B29" s="315"/>
      <c r="C29" s="317">
        <v>6207</v>
      </c>
      <c r="D29" s="723" t="s">
        <v>200</v>
      </c>
      <c r="E29" s="724"/>
      <c r="F29" s="725"/>
      <c r="G29" s="316"/>
      <c r="H29" s="316"/>
      <c r="I29" s="316"/>
      <c r="J29" s="316">
        <v>1371</v>
      </c>
      <c r="K29" s="302"/>
      <c r="L29" s="302"/>
    </row>
    <row r="30" spans="1:12" ht="60.75" customHeight="1">
      <c r="A30" s="318">
        <v>756</v>
      </c>
      <c r="B30" s="319"/>
      <c r="C30" s="320"/>
      <c r="D30" s="648" t="s">
        <v>221</v>
      </c>
      <c r="E30" s="649"/>
      <c r="F30" s="650"/>
      <c r="G30" s="321">
        <f>G31+G33+G40+G48</f>
        <v>2244000</v>
      </c>
      <c r="H30" s="373">
        <f>H31+H33+H40+H48</f>
        <v>0</v>
      </c>
      <c r="I30" s="373">
        <f>I31+I33+I40+I48</f>
        <v>650512</v>
      </c>
      <c r="J30" s="321">
        <v>0</v>
      </c>
      <c r="K30" s="302"/>
      <c r="L30" s="302"/>
    </row>
    <row r="31" spans="1:12" ht="60.75" customHeight="1">
      <c r="A31" s="322"/>
      <c r="B31" s="323">
        <v>75615</v>
      </c>
      <c r="C31" s="324"/>
      <c r="D31" s="653" t="s">
        <v>201</v>
      </c>
      <c r="E31" s="768"/>
      <c r="F31" s="769"/>
      <c r="G31" s="434">
        <f>G32</f>
        <v>20000</v>
      </c>
      <c r="H31" s="434">
        <v>0</v>
      </c>
      <c r="I31" s="434">
        <v>0</v>
      </c>
      <c r="J31" s="434">
        <v>0</v>
      </c>
      <c r="K31" s="302"/>
      <c r="L31" s="302"/>
    </row>
    <row r="32" spans="1:12" ht="15" customHeight="1">
      <c r="A32" s="328"/>
      <c r="B32" s="329"/>
      <c r="C32" s="331" t="s">
        <v>202</v>
      </c>
      <c r="D32" s="656" t="s">
        <v>203</v>
      </c>
      <c r="E32" s="761"/>
      <c r="F32" s="762"/>
      <c r="G32" s="330">
        <v>20000</v>
      </c>
      <c r="H32" s="330"/>
      <c r="I32" s="330"/>
      <c r="J32" s="330"/>
      <c r="K32" s="302"/>
      <c r="L32" s="302"/>
    </row>
    <row r="33" spans="1:12" ht="58.5" customHeight="1">
      <c r="A33" s="322"/>
      <c r="B33" s="323">
        <v>75616</v>
      </c>
      <c r="C33" s="324"/>
      <c r="D33" s="653" t="s">
        <v>204</v>
      </c>
      <c r="E33" s="654"/>
      <c r="F33" s="655"/>
      <c r="G33" s="434">
        <f>SUM(G34:G39)</f>
        <v>2224000</v>
      </c>
      <c r="H33" s="434">
        <f>SUM(H34:H39)</f>
        <v>0</v>
      </c>
      <c r="I33" s="434">
        <f>SUM(I34:I39)</f>
        <v>57512</v>
      </c>
      <c r="J33" s="434">
        <v>0</v>
      </c>
      <c r="K33" s="302"/>
      <c r="L33" s="302"/>
    </row>
    <row r="34" spans="1:12" ht="13.5" customHeight="1">
      <c r="A34" s="328"/>
      <c r="B34" s="329"/>
      <c r="C34" s="331" t="s">
        <v>205</v>
      </c>
      <c r="D34" s="723" t="s">
        <v>206</v>
      </c>
      <c r="E34" s="724"/>
      <c r="F34" s="725"/>
      <c r="G34" s="330">
        <v>1200000</v>
      </c>
      <c r="H34" s="330"/>
      <c r="I34" s="330"/>
      <c r="J34" s="330"/>
      <c r="K34" s="279"/>
      <c r="L34" s="279"/>
    </row>
    <row r="35" spans="1:12" ht="12" customHeight="1">
      <c r="A35" s="334"/>
      <c r="B35" s="326"/>
      <c r="C35" s="338" t="s">
        <v>207</v>
      </c>
      <c r="D35" s="763" t="s">
        <v>208</v>
      </c>
      <c r="E35" s="508"/>
      <c r="F35" s="509"/>
      <c r="G35" s="339">
        <v>14000</v>
      </c>
      <c r="H35" s="339"/>
      <c r="I35" s="339"/>
      <c r="J35" s="339"/>
      <c r="K35" s="279"/>
      <c r="L35" s="279"/>
    </row>
    <row r="36" spans="1:12" ht="13.5" customHeight="1">
      <c r="A36" s="334"/>
      <c r="B36" s="326"/>
      <c r="C36" s="338" t="s">
        <v>209</v>
      </c>
      <c r="D36" s="763" t="s">
        <v>210</v>
      </c>
      <c r="E36" s="508"/>
      <c r="F36" s="509"/>
      <c r="G36" s="339">
        <v>10000</v>
      </c>
      <c r="H36" s="339"/>
      <c r="I36" s="339"/>
      <c r="J36" s="339"/>
      <c r="K36" s="279"/>
      <c r="L36" s="279"/>
    </row>
    <row r="37" spans="1:12" ht="14.25" customHeight="1">
      <c r="A37" s="334"/>
      <c r="B37" s="326"/>
      <c r="C37" s="338" t="s">
        <v>211</v>
      </c>
      <c r="D37" s="763" t="s">
        <v>212</v>
      </c>
      <c r="E37" s="508"/>
      <c r="F37" s="509"/>
      <c r="G37" s="339"/>
      <c r="H37" s="339"/>
      <c r="I37" s="339">
        <v>34000</v>
      </c>
      <c r="J37" s="339"/>
      <c r="K37" s="287"/>
      <c r="L37" s="287"/>
    </row>
    <row r="38" spans="1:12" ht="15" customHeight="1">
      <c r="A38" s="334"/>
      <c r="B38" s="326"/>
      <c r="C38" s="338" t="s">
        <v>202</v>
      </c>
      <c r="D38" s="763" t="s">
        <v>203</v>
      </c>
      <c r="E38" s="764"/>
      <c r="F38" s="765"/>
      <c r="G38" s="339">
        <v>1000000</v>
      </c>
      <c r="H38" s="339"/>
      <c r="I38" s="339"/>
      <c r="J38" s="339"/>
      <c r="K38" s="287"/>
      <c r="L38" s="287"/>
    </row>
    <row r="39" spans="1:12" ht="24.75" customHeight="1">
      <c r="A39" s="335"/>
      <c r="B39" s="333"/>
      <c r="C39" s="336" t="s">
        <v>213</v>
      </c>
      <c r="D39" s="645" t="s">
        <v>214</v>
      </c>
      <c r="E39" s="773"/>
      <c r="F39" s="774"/>
      <c r="G39" s="337"/>
      <c r="H39" s="337"/>
      <c r="I39" s="337">
        <v>23512</v>
      </c>
      <c r="J39" s="337"/>
      <c r="K39" s="287"/>
      <c r="L39" s="287"/>
    </row>
    <row r="40" spans="1:12" ht="28.5" customHeight="1">
      <c r="A40" s="322"/>
      <c r="B40" s="323">
        <v>75618</v>
      </c>
      <c r="C40" s="324"/>
      <c r="D40" s="653" t="s">
        <v>215</v>
      </c>
      <c r="E40" s="654"/>
      <c r="F40" s="655"/>
      <c r="G40" s="434">
        <f>G41+G42</f>
        <v>0</v>
      </c>
      <c r="H40" s="434">
        <f>H41+H42</f>
        <v>0</v>
      </c>
      <c r="I40" s="434">
        <f>I41+I42</f>
        <v>18000</v>
      </c>
      <c r="J40" s="434">
        <f>J41+J42</f>
        <v>0</v>
      </c>
      <c r="K40" s="279"/>
      <c r="L40" s="279"/>
    </row>
    <row r="41" spans="1:12" ht="26.25" customHeight="1">
      <c r="A41" s="328"/>
      <c r="B41" s="329"/>
      <c r="C41" s="332" t="s">
        <v>174</v>
      </c>
      <c r="D41" s="714" t="s">
        <v>230</v>
      </c>
      <c r="E41" s="766"/>
      <c r="F41" s="767"/>
      <c r="G41" s="327"/>
      <c r="H41" s="327"/>
      <c r="I41" s="327">
        <v>15000</v>
      </c>
      <c r="J41" s="327"/>
      <c r="K41" s="279"/>
      <c r="L41" s="279"/>
    </row>
    <row r="42" spans="1:12" ht="11.25" customHeight="1">
      <c r="A42" s="335"/>
      <c r="B42" s="357"/>
      <c r="C42" s="336" t="s">
        <v>216</v>
      </c>
      <c r="D42" s="770" t="s">
        <v>217</v>
      </c>
      <c r="E42" s="771"/>
      <c r="F42" s="772"/>
      <c r="G42" s="337"/>
      <c r="H42" s="337"/>
      <c r="I42" s="337">
        <v>3000</v>
      </c>
      <c r="J42" s="337"/>
      <c r="K42" s="287"/>
      <c r="L42" s="287"/>
    </row>
    <row r="43" spans="1:12" ht="11.25" customHeight="1">
      <c r="A43" s="340"/>
      <c r="B43" s="388"/>
      <c r="C43" s="341"/>
      <c r="D43" s="446"/>
      <c r="E43" s="445"/>
      <c r="F43" s="445"/>
      <c r="G43" s="342"/>
      <c r="H43" s="342"/>
      <c r="I43" s="342"/>
      <c r="J43" s="342"/>
      <c r="K43" s="435"/>
      <c r="L43" s="435"/>
    </row>
    <row r="44" spans="1:12" ht="11.25" customHeight="1">
      <c r="A44" s="340"/>
      <c r="B44" s="388"/>
      <c r="C44" s="341"/>
      <c r="D44" s="446"/>
      <c r="E44" s="445"/>
      <c r="F44" s="445"/>
      <c r="G44" s="342"/>
      <c r="H44" s="342"/>
      <c r="I44" s="342"/>
      <c r="J44" s="342"/>
      <c r="K44" s="435"/>
      <c r="L44" s="435"/>
    </row>
    <row r="45" spans="1:12" ht="11.25" customHeight="1">
      <c r="A45" s="340"/>
      <c r="B45" s="388"/>
      <c r="C45" s="341"/>
      <c r="D45" s="446"/>
      <c r="E45" s="445"/>
      <c r="F45" s="445"/>
      <c r="G45" s="342"/>
      <c r="H45" s="342"/>
      <c r="I45" s="342"/>
      <c r="J45" s="342"/>
      <c r="K45" s="435"/>
      <c r="L45" s="435"/>
    </row>
    <row r="46" spans="1:12" ht="13.5" customHeight="1">
      <c r="A46" s="705" t="s">
        <v>49</v>
      </c>
      <c r="B46" s="706"/>
      <c r="C46" s="707"/>
      <c r="D46" s="708" t="s">
        <v>62</v>
      </c>
      <c r="E46" s="709"/>
      <c r="F46" s="710"/>
      <c r="G46" s="669" t="s">
        <v>63</v>
      </c>
      <c r="H46" s="669"/>
      <c r="I46" s="669" t="s">
        <v>64</v>
      </c>
      <c r="J46" s="669"/>
      <c r="K46" s="435"/>
      <c r="L46" s="435"/>
    </row>
    <row r="47" spans="1:12" ht="15" customHeight="1">
      <c r="A47" s="436" t="s">
        <v>24</v>
      </c>
      <c r="B47" s="436" t="s">
        <v>50</v>
      </c>
      <c r="C47" s="436" t="s">
        <v>51</v>
      </c>
      <c r="D47" s="711"/>
      <c r="E47" s="712"/>
      <c r="F47" s="713"/>
      <c r="G47" s="383" t="s">
        <v>52</v>
      </c>
      <c r="H47" s="383" t="s">
        <v>53</v>
      </c>
      <c r="I47" s="383" t="s">
        <v>52</v>
      </c>
      <c r="J47" s="383" t="s">
        <v>53</v>
      </c>
      <c r="K47" s="435"/>
      <c r="L47" s="435"/>
    </row>
    <row r="48" spans="1:12" ht="27.75" customHeight="1">
      <c r="A48" s="322"/>
      <c r="B48" s="323">
        <v>75621</v>
      </c>
      <c r="C48" s="324"/>
      <c r="D48" s="653" t="s">
        <v>218</v>
      </c>
      <c r="E48" s="654"/>
      <c r="F48" s="655"/>
      <c r="G48" s="434">
        <f>G49</f>
        <v>0</v>
      </c>
      <c r="H48" s="434">
        <f>H49</f>
        <v>0</v>
      </c>
      <c r="I48" s="434">
        <f>I49</f>
        <v>575000</v>
      </c>
      <c r="J48" s="434">
        <f>J49</f>
        <v>0</v>
      </c>
      <c r="K48" s="287"/>
      <c r="L48" s="287"/>
    </row>
    <row r="49" spans="1:12" ht="26.25" customHeight="1">
      <c r="A49" s="328"/>
      <c r="B49" s="329"/>
      <c r="C49" s="386" t="s">
        <v>219</v>
      </c>
      <c r="D49" s="723" t="s">
        <v>220</v>
      </c>
      <c r="E49" s="724"/>
      <c r="F49" s="725"/>
      <c r="G49" s="385"/>
      <c r="H49" s="385"/>
      <c r="I49" s="385">
        <v>575000</v>
      </c>
      <c r="J49" s="385"/>
      <c r="K49" s="287"/>
      <c r="L49" s="287"/>
    </row>
    <row r="50" spans="1:12" ht="15.75" customHeight="1">
      <c r="A50" s="370">
        <v>758</v>
      </c>
      <c r="B50" s="371"/>
      <c r="C50" s="372"/>
      <c r="D50" s="648" t="s">
        <v>264</v>
      </c>
      <c r="E50" s="649"/>
      <c r="F50" s="650"/>
      <c r="G50" s="373">
        <f aca="true" t="shared" si="1" ref="G50:J51">G51</f>
        <v>0</v>
      </c>
      <c r="H50" s="373">
        <f t="shared" si="1"/>
        <v>0</v>
      </c>
      <c r="I50" s="373">
        <f t="shared" si="1"/>
        <v>3780488</v>
      </c>
      <c r="J50" s="373">
        <f t="shared" si="1"/>
        <v>0</v>
      </c>
      <c r="K50" s="432"/>
      <c r="L50" s="432"/>
    </row>
    <row r="51" spans="1:12" ht="14.25" customHeight="1">
      <c r="A51" s="358"/>
      <c r="B51" s="359">
        <v>75814</v>
      </c>
      <c r="C51" s="360"/>
      <c r="D51" s="642" t="s">
        <v>265</v>
      </c>
      <c r="E51" s="659"/>
      <c r="F51" s="660"/>
      <c r="G51" s="433">
        <f t="shared" si="1"/>
        <v>0</v>
      </c>
      <c r="H51" s="433">
        <f t="shared" si="1"/>
        <v>0</v>
      </c>
      <c r="I51" s="433">
        <f t="shared" si="1"/>
        <v>3780488</v>
      </c>
      <c r="J51" s="433">
        <f t="shared" si="1"/>
        <v>0</v>
      </c>
      <c r="K51" s="384"/>
      <c r="L51" s="384"/>
    </row>
    <row r="52" spans="1:12" ht="17.25" customHeight="1">
      <c r="A52" s="353"/>
      <c r="B52" s="347"/>
      <c r="C52" s="386" t="s">
        <v>162</v>
      </c>
      <c r="D52" s="661" t="s">
        <v>163</v>
      </c>
      <c r="E52" s="662"/>
      <c r="F52" s="663"/>
      <c r="G52" s="385"/>
      <c r="H52" s="385"/>
      <c r="I52" s="385">
        <v>3780488</v>
      </c>
      <c r="J52" s="385"/>
      <c r="K52" s="384"/>
      <c r="L52" s="384"/>
    </row>
    <row r="53" spans="1:12" ht="12.75" customHeight="1">
      <c r="A53" s="343">
        <v>801</v>
      </c>
      <c r="B53" s="344"/>
      <c r="C53" s="345"/>
      <c r="D53" s="648" t="s">
        <v>151</v>
      </c>
      <c r="E53" s="649"/>
      <c r="F53" s="650"/>
      <c r="G53" s="346">
        <f>G54+G56+G64+G58</f>
        <v>625263</v>
      </c>
      <c r="H53" s="373">
        <f>H54+H56+H64+H58</f>
        <v>0</v>
      </c>
      <c r="I53" s="373">
        <f>I54+I56+I64+I58</f>
        <v>9500</v>
      </c>
      <c r="J53" s="373">
        <f>J54+J56+J64+J58</f>
        <v>0</v>
      </c>
      <c r="K53" s="287"/>
      <c r="L53" s="287"/>
    </row>
    <row r="54" spans="1:12" ht="16.5" customHeight="1">
      <c r="A54" s="350"/>
      <c r="B54" s="351">
        <v>80101</v>
      </c>
      <c r="C54" s="352"/>
      <c r="D54" s="642" t="s">
        <v>142</v>
      </c>
      <c r="E54" s="659"/>
      <c r="F54" s="660"/>
      <c r="G54" s="433">
        <f>G55</f>
        <v>1600</v>
      </c>
      <c r="H54" s="433">
        <v>0</v>
      </c>
      <c r="I54" s="433"/>
      <c r="J54" s="433">
        <v>0</v>
      </c>
      <c r="K54" s="287"/>
      <c r="L54" s="287"/>
    </row>
    <row r="55" spans="1:12" ht="15" customHeight="1">
      <c r="A55" s="353"/>
      <c r="B55" s="347"/>
      <c r="C55" s="349" t="s">
        <v>162</v>
      </c>
      <c r="D55" s="661" t="s">
        <v>163</v>
      </c>
      <c r="E55" s="662"/>
      <c r="F55" s="663"/>
      <c r="G55" s="348">
        <v>1600</v>
      </c>
      <c r="H55" s="348"/>
      <c r="I55" s="348"/>
      <c r="J55" s="348"/>
      <c r="K55" s="287"/>
      <c r="L55" s="287"/>
    </row>
    <row r="56" spans="1:12" ht="41.25" customHeight="1">
      <c r="A56" s="358"/>
      <c r="B56" s="359">
        <v>80101</v>
      </c>
      <c r="C56" s="360"/>
      <c r="D56" s="642" t="s">
        <v>222</v>
      </c>
      <c r="E56" s="643"/>
      <c r="F56" s="644"/>
      <c r="G56" s="433">
        <v>0</v>
      </c>
      <c r="H56" s="433">
        <v>0</v>
      </c>
      <c r="I56" s="433">
        <f>I57</f>
        <v>9500</v>
      </c>
      <c r="J56" s="433">
        <v>0</v>
      </c>
      <c r="K56" s="325"/>
      <c r="L56" s="325"/>
    </row>
    <row r="57" spans="1:12" ht="69" customHeight="1">
      <c r="A57" s="363"/>
      <c r="B57" s="357"/>
      <c r="C57" s="361">
        <v>2001</v>
      </c>
      <c r="D57" s="726" t="s">
        <v>223</v>
      </c>
      <c r="E57" s="727"/>
      <c r="F57" s="728"/>
      <c r="G57" s="362"/>
      <c r="H57" s="362"/>
      <c r="I57" s="362">
        <v>9500</v>
      </c>
      <c r="J57" s="362"/>
      <c r="K57" s="325"/>
      <c r="L57" s="325"/>
    </row>
    <row r="58" spans="1:12" ht="42.75" customHeight="1">
      <c r="A58" s="358"/>
      <c r="B58" s="359">
        <v>80101</v>
      </c>
      <c r="C58" s="360"/>
      <c r="D58" s="642" t="s">
        <v>231</v>
      </c>
      <c r="E58" s="643"/>
      <c r="F58" s="644"/>
      <c r="G58" s="433">
        <f>G59+G60</f>
        <v>618789</v>
      </c>
      <c r="H58" s="433">
        <v>0</v>
      </c>
      <c r="I58" s="433">
        <f>I60</f>
        <v>0</v>
      </c>
      <c r="J58" s="433">
        <v>0</v>
      </c>
      <c r="K58" s="393"/>
      <c r="L58" s="393"/>
    </row>
    <row r="59" spans="1:12" ht="69" customHeight="1">
      <c r="A59" s="396"/>
      <c r="B59" s="397"/>
      <c r="C59" s="398">
        <v>2007</v>
      </c>
      <c r="D59" s="735" t="s">
        <v>223</v>
      </c>
      <c r="E59" s="736"/>
      <c r="F59" s="737"/>
      <c r="G59" s="399">
        <v>524052</v>
      </c>
      <c r="H59" s="399"/>
      <c r="I59" s="399"/>
      <c r="J59" s="399"/>
      <c r="K59" s="395"/>
      <c r="L59" s="395"/>
    </row>
    <row r="60" spans="1:12" ht="67.5" customHeight="1">
      <c r="A60" s="447"/>
      <c r="B60" s="326"/>
      <c r="C60" s="361">
        <v>2009</v>
      </c>
      <c r="D60" s="673" t="s">
        <v>223</v>
      </c>
      <c r="E60" s="674"/>
      <c r="F60" s="675"/>
      <c r="G60" s="362">
        <v>94737</v>
      </c>
      <c r="H60" s="362"/>
      <c r="I60" s="362"/>
      <c r="J60" s="362"/>
      <c r="K60" s="393"/>
      <c r="L60" s="393"/>
    </row>
    <row r="61" spans="1:12" ht="29.25" customHeight="1">
      <c r="A61" s="389"/>
      <c r="B61" s="387"/>
      <c r="C61" s="390"/>
      <c r="D61" s="391"/>
      <c r="E61" s="283"/>
      <c r="F61" s="283"/>
      <c r="G61" s="392"/>
      <c r="H61" s="392"/>
      <c r="I61" s="392"/>
      <c r="J61" s="392"/>
      <c r="K61" s="435"/>
      <c r="L61" s="435"/>
    </row>
    <row r="62" spans="1:12" ht="15.75" customHeight="1">
      <c r="A62" s="705" t="s">
        <v>49</v>
      </c>
      <c r="B62" s="706"/>
      <c r="C62" s="707"/>
      <c r="D62" s="708" t="s">
        <v>62</v>
      </c>
      <c r="E62" s="709"/>
      <c r="F62" s="710"/>
      <c r="G62" s="669" t="s">
        <v>63</v>
      </c>
      <c r="H62" s="669"/>
      <c r="I62" s="669" t="s">
        <v>64</v>
      </c>
      <c r="J62" s="669"/>
      <c r="K62" s="435"/>
      <c r="L62" s="435"/>
    </row>
    <row r="63" spans="1:12" ht="16.5" customHeight="1">
      <c r="A63" s="436" t="s">
        <v>24</v>
      </c>
      <c r="B63" s="436" t="s">
        <v>50</v>
      </c>
      <c r="C63" s="436" t="s">
        <v>51</v>
      </c>
      <c r="D63" s="711"/>
      <c r="E63" s="712"/>
      <c r="F63" s="713"/>
      <c r="G63" s="383" t="s">
        <v>52</v>
      </c>
      <c r="H63" s="383" t="s">
        <v>53</v>
      </c>
      <c r="I63" s="383" t="s">
        <v>52</v>
      </c>
      <c r="J63" s="383" t="s">
        <v>53</v>
      </c>
      <c r="K63" s="435"/>
      <c r="L63" s="435"/>
    </row>
    <row r="64" spans="1:12" ht="21" customHeight="1">
      <c r="A64" s="354"/>
      <c r="B64" s="355">
        <v>80103</v>
      </c>
      <c r="C64" s="356"/>
      <c r="D64" s="653" t="s">
        <v>187</v>
      </c>
      <c r="E64" s="654"/>
      <c r="F64" s="655"/>
      <c r="G64" s="434">
        <v>4874</v>
      </c>
      <c r="H64" s="434">
        <v>0</v>
      </c>
      <c r="I64" s="434">
        <v>0</v>
      </c>
      <c r="J64" s="434">
        <v>0</v>
      </c>
      <c r="K64" s="325"/>
      <c r="L64" s="325"/>
    </row>
    <row r="65" spans="1:12" ht="26.25" customHeight="1">
      <c r="A65" s="367"/>
      <c r="B65" s="364"/>
      <c r="C65" s="365" t="s">
        <v>224</v>
      </c>
      <c r="D65" s="703" t="s">
        <v>225</v>
      </c>
      <c r="E65" s="637"/>
      <c r="F65" s="638"/>
      <c r="G65" s="366">
        <v>4874</v>
      </c>
      <c r="H65" s="366"/>
      <c r="I65" s="366"/>
      <c r="J65" s="366"/>
      <c r="K65" s="325"/>
      <c r="L65" s="325"/>
    </row>
    <row r="66" spans="1:12" ht="13.5" customHeight="1">
      <c r="A66" s="370">
        <v>852</v>
      </c>
      <c r="B66" s="371"/>
      <c r="C66" s="372"/>
      <c r="D66" s="648" t="s">
        <v>179</v>
      </c>
      <c r="E66" s="649"/>
      <c r="F66" s="650"/>
      <c r="G66" s="373">
        <f>G67+G70+G72+G74+G76</f>
        <v>55</v>
      </c>
      <c r="H66" s="373">
        <f>H67+H70+H72+H74+H76</f>
        <v>62430</v>
      </c>
      <c r="I66" s="373">
        <f>I67+I70+I72+I74+I76</f>
        <v>22073</v>
      </c>
      <c r="J66" s="373">
        <f>J67+J70+J72+J74+J76</f>
        <v>0</v>
      </c>
      <c r="K66" s="325"/>
      <c r="L66" s="325"/>
    </row>
    <row r="67" spans="1:12" ht="63" customHeight="1">
      <c r="A67" s="358"/>
      <c r="B67" s="423">
        <v>85213</v>
      </c>
      <c r="C67" s="360"/>
      <c r="D67" s="642" t="s">
        <v>257</v>
      </c>
      <c r="E67" s="643"/>
      <c r="F67" s="644"/>
      <c r="G67" s="433">
        <f>G68+G69</f>
        <v>0</v>
      </c>
      <c r="H67" s="433">
        <f>H68+H69</f>
        <v>0</v>
      </c>
      <c r="I67" s="433">
        <f>I68+I69</f>
        <v>2035</v>
      </c>
      <c r="J67" s="433">
        <f>J68+J69</f>
        <v>0</v>
      </c>
      <c r="K67" s="422"/>
      <c r="L67" s="422"/>
    </row>
    <row r="68" spans="1:12" ht="38.25" customHeight="1">
      <c r="A68" s="396"/>
      <c r="B68" s="347"/>
      <c r="C68" s="398">
        <v>2010</v>
      </c>
      <c r="D68" s="735" t="s">
        <v>267</v>
      </c>
      <c r="E68" s="736"/>
      <c r="F68" s="737"/>
      <c r="G68" s="399"/>
      <c r="H68" s="399"/>
      <c r="I68" s="399">
        <v>931</v>
      </c>
      <c r="J68" s="399"/>
      <c r="K68" s="422"/>
      <c r="L68" s="422"/>
    </row>
    <row r="69" spans="1:12" ht="27.75" customHeight="1">
      <c r="A69" s="363"/>
      <c r="B69" s="357"/>
      <c r="C69" s="361">
        <v>2030</v>
      </c>
      <c r="D69" s="726" t="s">
        <v>249</v>
      </c>
      <c r="E69" s="727"/>
      <c r="F69" s="728"/>
      <c r="G69" s="362"/>
      <c r="H69" s="362"/>
      <c r="I69" s="362">
        <v>1104</v>
      </c>
      <c r="J69" s="362"/>
      <c r="K69" s="422"/>
      <c r="L69" s="422"/>
    </row>
    <row r="70" spans="1:12" ht="38.25" customHeight="1">
      <c r="A70" s="358"/>
      <c r="B70" s="423">
        <v>85214</v>
      </c>
      <c r="C70" s="360"/>
      <c r="D70" s="642" t="s">
        <v>250</v>
      </c>
      <c r="E70" s="643"/>
      <c r="F70" s="644"/>
      <c r="G70" s="433">
        <f>G71</f>
        <v>0</v>
      </c>
      <c r="H70" s="433">
        <f>H71</f>
        <v>0</v>
      </c>
      <c r="I70" s="433">
        <f>I71</f>
        <v>6235</v>
      </c>
      <c r="J70" s="433">
        <f>J71</f>
        <v>0</v>
      </c>
      <c r="K70" s="422"/>
      <c r="L70" s="422"/>
    </row>
    <row r="71" spans="1:12" ht="27.75" customHeight="1">
      <c r="A71" s="353"/>
      <c r="B71" s="347"/>
      <c r="C71" s="336">
        <v>2030</v>
      </c>
      <c r="D71" s="645" t="s">
        <v>249</v>
      </c>
      <c r="E71" s="646"/>
      <c r="F71" s="647"/>
      <c r="G71" s="337"/>
      <c r="H71" s="337"/>
      <c r="I71" s="337">
        <v>6235</v>
      </c>
      <c r="J71" s="337"/>
      <c r="K71" s="422"/>
      <c r="L71" s="422"/>
    </row>
    <row r="72" spans="1:12" ht="15.75" customHeight="1">
      <c r="A72" s="358"/>
      <c r="B72" s="423">
        <v>85215</v>
      </c>
      <c r="C72" s="360"/>
      <c r="D72" s="642" t="s">
        <v>251</v>
      </c>
      <c r="E72" s="643"/>
      <c r="F72" s="644"/>
      <c r="G72" s="433">
        <f>G73</f>
        <v>55</v>
      </c>
      <c r="H72" s="433">
        <f>H73</f>
        <v>0</v>
      </c>
      <c r="I72" s="433">
        <f>I73</f>
        <v>0</v>
      </c>
      <c r="J72" s="433">
        <f>J73</f>
        <v>0</v>
      </c>
      <c r="K72" s="422"/>
      <c r="L72" s="422"/>
    </row>
    <row r="73" spans="1:12" ht="39" customHeight="1">
      <c r="A73" s="396"/>
      <c r="B73" s="347"/>
      <c r="C73" s="398">
        <v>2010</v>
      </c>
      <c r="D73" s="735" t="s">
        <v>259</v>
      </c>
      <c r="E73" s="736"/>
      <c r="F73" s="737"/>
      <c r="G73" s="399">
        <v>55</v>
      </c>
      <c r="H73" s="399"/>
      <c r="I73" s="399"/>
      <c r="J73" s="399"/>
      <c r="K73" s="422"/>
      <c r="L73" s="422"/>
    </row>
    <row r="74" spans="1:12" ht="15.75" customHeight="1">
      <c r="A74" s="358"/>
      <c r="B74" s="423">
        <v>85216</v>
      </c>
      <c r="C74" s="360"/>
      <c r="D74" s="642" t="s">
        <v>252</v>
      </c>
      <c r="E74" s="643"/>
      <c r="F74" s="644"/>
      <c r="G74" s="433">
        <f>G75</f>
        <v>0</v>
      </c>
      <c r="H74" s="433">
        <f>H75</f>
        <v>0</v>
      </c>
      <c r="I74" s="433">
        <f>I75</f>
        <v>13803</v>
      </c>
      <c r="J74" s="433">
        <f>J75</f>
        <v>0</v>
      </c>
      <c r="K74" s="422"/>
      <c r="L74" s="422"/>
    </row>
    <row r="75" spans="1:12" ht="26.25" customHeight="1">
      <c r="A75" s="353"/>
      <c r="B75" s="347"/>
      <c r="C75" s="336">
        <v>2030</v>
      </c>
      <c r="D75" s="645" t="s">
        <v>249</v>
      </c>
      <c r="E75" s="646"/>
      <c r="F75" s="647"/>
      <c r="G75" s="337"/>
      <c r="H75" s="337"/>
      <c r="I75" s="337">
        <v>13803</v>
      </c>
      <c r="J75" s="337"/>
      <c r="K75" s="422"/>
      <c r="L75" s="422"/>
    </row>
    <row r="76" spans="1:12" ht="27" customHeight="1">
      <c r="A76" s="374"/>
      <c r="B76" s="375">
        <v>85295</v>
      </c>
      <c r="C76" s="376"/>
      <c r="D76" s="653" t="s">
        <v>226</v>
      </c>
      <c r="E76" s="768"/>
      <c r="F76" s="769"/>
      <c r="G76" s="434">
        <v>0</v>
      </c>
      <c r="H76" s="434">
        <f>H77</f>
        <v>62430</v>
      </c>
      <c r="I76" s="434">
        <v>0</v>
      </c>
      <c r="J76" s="434">
        <v>0</v>
      </c>
      <c r="K76" s="325"/>
      <c r="L76" s="325"/>
    </row>
    <row r="77" spans="1:12" ht="37.5" customHeight="1">
      <c r="A77" s="377"/>
      <c r="B77" s="347"/>
      <c r="C77" s="386">
        <v>6330</v>
      </c>
      <c r="D77" s="692" t="s">
        <v>198</v>
      </c>
      <c r="E77" s="693"/>
      <c r="F77" s="694"/>
      <c r="G77" s="385"/>
      <c r="H77" s="385">
        <v>62430</v>
      </c>
      <c r="I77" s="385"/>
      <c r="J77" s="385"/>
      <c r="K77" s="368"/>
      <c r="L77" s="368"/>
    </row>
    <row r="78" spans="1:12" ht="46.5" customHeight="1">
      <c r="A78" s="389"/>
      <c r="B78" s="387"/>
      <c r="C78" s="390"/>
      <c r="D78" s="391"/>
      <c r="E78" s="283"/>
      <c r="F78" s="283"/>
      <c r="G78" s="392"/>
      <c r="H78" s="392"/>
      <c r="I78" s="392"/>
      <c r="J78" s="392"/>
      <c r="K78" s="435"/>
      <c r="L78" s="435"/>
    </row>
    <row r="79" spans="1:12" ht="14.25" customHeight="1">
      <c r="A79" s="705" t="s">
        <v>49</v>
      </c>
      <c r="B79" s="706"/>
      <c r="C79" s="707"/>
      <c r="D79" s="708" t="s">
        <v>62</v>
      </c>
      <c r="E79" s="709"/>
      <c r="F79" s="710"/>
      <c r="G79" s="669" t="s">
        <v>63</v>
      </c>
      <c r="H79" s="669"/>
      <c r="I79" s="669" t="s">
        <v>64</v>
      </c>
      <c r="J79" s="669"/>
      <c r="K79" s="435"/>
      <c r="L79" s="435"/>
    </row>
    <row r="80" spans="1:12" ht="15" customHeight="1">
      <c r="A80" s="448" t="s">
        <v>24</v>
      </c>
      <c r="B80" s="448" t="s">
        <v>50</v>
      </c>
      <c r="C80" s="448" t="s">
        <v>51</v>
      </c>
      <c r="D80" s="775"/>
      <c r="E80" s="776"/>
      <c r="F80" s="777"/>
      <c r="G80" s="449" t="s">
        <v>52</v>
      </c>
      <c r="H80" s="449" t="s">
        <v>53</v>
      </c>
      <c r="I80" s="449" t="s">
        <v>52</v>
      </c>
      <c r="J80" s="449" t="s">
        <v>53</v>
      </c>
      <c r="K80" s="435"/>
      <c r="L80" s="435"/>
    </row>
    <row r="81" spans="1:12" ht="18" customHeight="1">
      <c r="A81" s="370">
        <v>855</v>
      </c>
      <c r="B81" s="371"/>
      <c r="C81" s="372"/>
      <c r="D81" s="648" t="s">
        <v>144</v>
      </c>
      <c r="E81" s="649"/>
      <c r="F81" s="650"/>
      <c r="G81" s="373">
        <f>G82+G84+G86+G88</f>
        <v>370243</v>
      </c>
      <c r="H81" s="373">
        <f>H82+H84+H86+H88</f>
        <v>0</v>
      </c>
      <c r="I81" s="373">
        <f>I82+I84+I86+I88</f>
        <v>192769</v>
      </c>
      <c r="J81" s="373">
        <f>J82+J84+J86+J88</f>
        <v>0</v>
      </c>
      <c r="K81" s="422"/>
      <c r="L81" s="422"/>
    </row>
    <row r="82" spans="1:12" ht="14.25" customHeight="1">
      <c r="A82" s="358"/>
      <c r="B82" s="423">
        <v>85501</v>
      </c>
      <c r="C82" s="360"/>
      <c r="D82" s="642" t="s">
        <v>253</v>
      </c>
      <c r="E82" s="643"/>
      <c r="F82" s="644"/>
      <c r="G82" s="433">
        <f>G83</f>
        <v>0</v>
      </c>
      <c r="H82" s="433">
        <f>H83</f>
        <v>0</v>
      </c>
      <c r="I82" s="433">
        <f>I83</f>
        <v>192769</v>
      </c>
      <c r="J82" s="433">
        <f>J83</f>
        <v>0</v>
      </c>
      <c r="K82" s="422"/>
      <c r="L82" s="422"/>
    </row>
    <row r="83" spans="1:12" ht="54" customHeight="1">
      <c r="A83" s="396"/>
      <c r="B83" s="347"/>
      <c r="C83" s="398">
        <v>2060</v>
      </c>
      <c r="D83" s="735" t="s">
        <v>254</v>
      </c>
      <c r="E83" s="736"/>
      <c r="F83" s="737"/>
      <c r="G83" s="399"/>
      <c r="H83" s="399"/>
      <c r="I83" s="399">
        <v>192769</v>
      </c>
      <c r="J83" s="399"/>
      <c r="K83" s="422"/>
      <c r="L83" s="422"/>
    </row>
    <row r="84" spans="1:12" ht="54" customHeight="1">
      <c r="A84" s="358"/>
      <c r="B84" s="423">
        <v>85502</v>
      </c>
      <c r="C84" s="360"/>
      <c r="D84" s="642" t="s">
        <v>255</v>
      </c>
      <c r="E84" s="643"/>
      <c r="F84" s="644"/>
      <c r="G84" s="433">
        <f>G85</f>
        <v>237000</v>
      </c>
      <c r="H84" s="433">
        <f>H85</f>
        <v>0</v>
      </c>
      <c r="I84" s="433">
        <f>I85</f>
        <v>0</v>
      </c>
      <c r="J84" s="433">
        <f>J85</f>
        <v>0</v>
      </c>
      <c r="K84" s="422"/>
      <c r="L84" s="422"/>
    </row>
    <row r="85" spans="1:12" ht="40.5" customHeight="1">
      <c r="A85" s="396"/>
      <c r="B85" s="347"/>
      <c r="C85" s="398">
        <v>2010</v>
      </c>
      <c r="D85" s="735" t="s">
        <v>267</v>
      </c>
      <c r="E85" s="736"/>
      <c r="F85" s="737"/>
      <c r="G85" s="399">
        <v>237000</v>
      </c>
      <c r="H85" s="399"/>
      <c r="I85" s="399"/>
      <c r="J85" s="399"/>
      <c r="K85" s="422"/>
      <c r="L85" s="422"/>
    </row>
    <row r="86" spans="1:12" ht="14.25" customHeight="1">
      <c r="A86" s="358"/>
      <c r="B86" s="423">
        <v>85503</v>
      </c>
      <c r="C86" s="360"/>
      <c r="D86" s="642" t="s">
        <v>256</v>
      </c>
      <c r="E86" s="643"/>
      <c r="F86" s="644"/>
      <c r="G86" s="433">
        <f>G87</f>
        <v>253</v>
      </c>
      <c r="H86" s="433">
        <f>H87</f>
        <v>0</v>
      </c>
      <c r="I86" s="433">
        <f>I87</f>
        <v>0</v>
      </c>
      <c r="J86" s="433">
        <f>J87</f>
        <v>0</v>
      </c>
      <c r="K86" s="422"/>
      <c r="L86" s="422"/>
    </row>
    <row r="87" spans="1:12" ht="39" customHeight="1">
      <c r="A87" s="396"/>
      <c r="B87" s="347"/>
      <c r="C87" s="398">
        <v>2010</v>
      </c>
      <c r="D87" s="735" t="s">
        <v>267</v>
      </c>
      <c r="E87" s="736"/>
      <c r="F87" s="737"/>
      <c r="G87" s="399">
        <v>253</v>
      </c>
      <c r="H87" s="399"/>
      <c r="I87" s="399"/>
      <c r="J87" s="399"/>
      <c r="K87" s="420"/>
      <c r="L87" s="420"/>
    </row>
    <row r="88" spans="1:12" ht="15.75" customHeight="1">
      <c r="A88" s="358"/>
      <c r="B88" s="423">
        <v>85504</v>
      </c>
      <c r="C88" s="360"/>
      <c r="D88" s="642" t="s">
        <v>266</v>
      </c>
      <c r="E88" s="643"/>
      <c r="F88" s="644"/>
      <c r="G88" s="433">
        <f>G89</f>
        <v>132990</v>
      </c>
      <c r="H88" s="433"/>
      <c r="I88" s="433"/>
      <c r="J88" s="433"/>
      <c r="K88" s="435"/>
      <c r="L88" s="435"/>
    </row>
    <row r="89" spans="1:12" ht="42" customHeight="1">
      <c r="A89" s="396"/>
      <c r="B89" s="347"/>
      <c r="C89" s="398">
        <v>2010</v>
      </c>
      <c r="D89" s="735" t="s">
        <v>267</v>
      </c>
      <c r="E89" s="736"/>
      <c r="F89" s="737"/>
      <c r="G89" s="399">
        <v>132990</v>
      </c>
      <c r="H89" s="399"/>
      <c r="I89" s="399"/>
      <c r="J89" s="399"/>
      <c r="K89" s="435"/>
      <c r="L89" s="435"/>
    </row>
    <row r="90" spans="1:12" ht="26.25" customHeight="1">
      <c r="A90" s="370">
        <v>900</v>
      </c>
      <c r="B90" s="371"/>
      <c r="C90" s="372"/>
      <c r="D90" s="676" t="s">
        <v>149</v>
      </c>
      <c r="E90" s="677"/>
      <c r="F90" s="678"/>
      <c r="G90" s="373">
        <v>0</v>
      </c>
      <c r="H90" s="373">
        <v>0</v>
      </c>
      <c r="I90" s="373">
        <f>I91</f>
        <v>1001</v>
      </c>
      <c r="J90" s="373">
        <v>0</v>
      </c>
      <c r="K90" s="368"/>
      <c r="L90" s="368"/>
    </row>
    <row r="91" spans="1:12" ht="14.25" customHeight="1">
      <c r="A91" s="374"/>
      <c r="B91" s="375">
        <v>90015</v>
      </c>
      <c r="C91" s="376"/>
      <c r="D91" s="653" t="s">
        <v>164</v>
      </c>
      <c r="E91" s="679"/>
      <c r="F91" s="680"/>
      <c r="G91" s="434">
        <v>0</v>
      </c>
      <c r="H91" s="434">
        <v>0</v>
      </c>
      <c r="I91" s="434">
        <f>I92</f>
        <v>1001</v>
      </c>
      <c r="J91" s="434">
        <v>0</v>
      </c>
      <c r="K91" s="368"/>
      <c r="L91" s="368"/>
    </row>
    <row r="92" spans="1:12" ht="27" customHeight="1">
      <c r="A92" s="377"/>
      <c r="B92" s="378"/>
      <c r="C92" s="380" t="s">
        <v>227</v>
      </c>
      <c r="D92" s="689" t="s">
        <v>228</v>
      </c>
      <c r="E92" s="690"/>
      <c r="F92" s="691"/>
      <c r="G92" s="379"/>
      <c r="H92" s="379"/>
      <c r="I92" s="381">
        <v>1001</v>
      </c>
      <c r="J92" s="379"/>
      <c r="K92" s="368"/>
      <c r="L92" s="368"/>
    </row>
    <row r="93" spans="1:12" ht="12" customHeight="1">
      <c r="A93" s="370">
        <v>926</v>
      </c>
      <c r="B93" s="371"/>
      <c r="C93" s="372"/>
      <c r="D93" s="676" t="s">
        <v>245</v>
      </c>
      <c r="E93" s="677"/>
      <c r="F93" s="678"/>
      <c r="G93" s="373">
        <v>0</v>
      </c>
      <c r="H93" s="373">
        <v>0</v>
      </c>
      <c r="I93" s="373">
        <f>I94</f>
        <v>36000</v>
      </c>
      <c r="J93" s="373">
        <v>0</v>
      </c>
      <c r="K93" s="412"/>
      <c r="L93" s="412"/>
    </row>
    <row r="94" spans="1:12" ht="11.25" customHeight="1">
      <c r="A94" s="374"/>
      <c r="B94" s="375">
        <v>92605</v>
      </c>
      <c r="C94" s="376"/>
      <c r="D94" s="653" t="s">
        <v>247</v>
      </c>
      <c r="E94" s="679"/>
      <c r="F94" s="680"/>
      <c r="G94" s="434">
        <v>0</v>
      </c>
      <c r="H94" s="434">
        <v>0</v>
      </c>
      <c r="I94" s="434">
        <f>I95+I96</f>
        <v>36000</v>
      </c>
      <c r="J94" s="434">
        <v>0</v>
      </c>
      <c r="K94" s="412"/>
      <c r="L94" s="412"/>
    </row>
    <row r="95" spans="1:12" ht="54.75" customHeight="1">
      <c r="A95" s="377"/>
      <c r="B95" s="378"/>
      <c r="C95" s="417" t="s">
        <v>243</v>
      </c>
      <c r="D95" s="681" t="s">
        <v>244</v>
      </c>
      <c r="E95" s="682"/>
      <c r="F95" s="683"/>
      <c r="G95" s="418"/>
      <c r="H95" s="418"/>
      <c r="I95" s="419">
        <v>10000</v>
      </c>
      <c r="J95" s="418"/>
      <c r="K95" s="412"/>
      <c r="L95" s="412"/>
    </row>
    <row r="96" spans="1:12" ht="15" customHeight="1">
      <c r="A96" s="335"/>
      <c r="B96" s="414"/>
      <c r="C96" s="361" t="s">
        <v>162</v>
      </c>
      <c r="D96" s="673" t="s">
        <v>163</v>
      </c>
      <c r="E96" s="684"/>
      <c r="F96" s="685"/>
      <c r="G96" s="415"/>
      <c r="H96" s="415"/>
      <c r="I96" s="416">
        <v>26000</v>
      </c>
      <c r="J96" s="415"/>
      <c r="K96" s="412"/>
      <c r="L96" s="412"/>
    </row>
    <row r="97" spans="1:12" ht="14.25" customHeight="1">
      <c r="A97" s="698" t="s">
        <v>54</v>
      </c>
      <c r="B97" s="699"/>
      <c r="C97" s="699"/>
      <c r="D97" s="699"/>
      <c r="E97" s="699"/>
      <c r="F97" s="700"/>
      <c r="G97" s="369">
        <f>G90+G66+G53+G30+G22+G17+G11+G81+G93+G50+G14</f>
        <v>5345224</v>
      </c>
      <c r="H97" s="382">
        <f>H90+H66+H53+H30+H22+H17+H11+H81+H93+H50+H14</f>
        <v>69530</v>
      </c>
      <c r="I97" s="382">
        <f>I90+I66+I53+I30+I22+I17+I11+I81+I93+I50+I14</f>
        <v>4696712</v>
      </c>
      <c r="J97" s="382">
        <f>J90+J66+J53+J30+J22+J17+J11+J81+J93+J50+J14</f>
        <v>1371</v>
      </c>
      <c r="K97" s="197"/>
      <c r="L97" s="198"/>
    </row>
    <row r="98" spans="1:12" ht="11.25" customHeight="1">
      <c r="A98" s="141"/>
      <c r="B98" s="141"/>
      <c r="C98" s="141"/>
      <c r="D98" s="141"/>
      <c r="E98" s="141"/>
      <c r="F98" s="141"/>
      <c r="G98" s="141" t="s">
        <v>118</v>
      </c>
      <c r="H98" s="141"/>
      <c r="I98" s="141"/>
      <c r="J98" s="141" t="s">
        <v>118</v>
      </c>
      <c r="K98" s="197"/>
      <c r="L98" s="198"/>
    </row>
    <row r="99" spans="1:12" ht="16.5" customHeight="1">
      <c r="A99" s="702" t="s">
        <v>66</v>
      </c>
      <c r="B99" s="702"/>
      <c r="C99" s="702"/>
      <c r="D99" s="702"/>
      <c r="E99" s="702"/>
      <c r="F99" s="702"/>
      <c r="G99" s="702"/>
      <c r="H99" s="702"/>
      <c r="I99" s="702"/>
      <c r="J99" s="702"/>
      <c r="K99" s="197"/>
      <c r="L99" s="198"/>
    </row>
    <row r="100" spans="1:12" ht="9.75" customHeight="1">
      <c r="A100" s="78"/>
      <c r="B100" s="78"/>
      <c r="C100" s="78"/>
      <c r="D100" s="78"/>
      <c r="E100" s="78"/>
      <c r="F100" s="78"/>
      <c r="G100" s="78"/>
      <c r="H100" s="78"/>
      <c r="I100" s="78"/>
      <c r="J100" s="78"/>
      <c r="K100" s="196"/>
      <c r="L100" s="196"/>
    </row>
    <row r="101" spans="1:12" ht="12" customHeight="1">
      <c r="A101" s="540" t="s">
        <v>24</v>
      </c>
      <c r="B101" s="615" t="s">
        <v>0</v>
      </c>
      <c r="C101" s="616"/>
      <c r="D101" s="617"/>
      <c r="E101" s="534" t="s">
        <v>185</v>
      </c>
      <c r="F101" s="666" t="s">
        <v>16</v>
      </c>
      <c r="G101" s="667"/>
      <c r="H101" s="667"/>
      <c r="I101" s="668"/>
      <c r="J101" s="534" t="s">
        <v>59</v>
      </c>
      <c r="K101" s="218" t="s">
        <v>25</v>
      </c>
      <c r="L101" s="219"/>
    </row>
    <row r="102" spans="1:12" ht="15.75" customHeight="1">
      <c r="A102" s="701"/>
      <c r="B102" s="618"/>
      <c r="C102" s="619"/>
      <c r="D102" s="620"/>
      <c r="E102" s="535"/>
      <c r="F102" s="666" t="s">
        <v>67</v>
      </c>
      <c r="G102" s="668"/>
      <c r="H102" s="666" t="s">
        <v>68</v>
      </c>
      <c r="I102" s="668"/>
      <c r="J102" s="535"/>
      <c r="K102" s="664" t="s">
        <v>106</v>
      </c>
      <c r="L102" s="664" t="s">
        <v>107</v>
      </c>
    </row>
    <row r="103" spans="1:12" ht="15" customHeight="1">
      <c r="A103" s="541"/>
      <c r="B103" s="621"/>
      <c r="C103" s="622"/>
      <c r="D103" s="623"/>
      <c r="E103" s="536"/>
      <c r="F103" s="62" t="s">
        <v>52</v>
      </c>
      <c r="G103" s="63" t="s">
        <v>53</v>
      </c>
      <c r="H103" s="62" t="s">
        <v>52</v>
      </c>
      <c r="I103" s="63" t="s">
        <v>53</v>
      </c>
      <c r="J103" s="536"/>
      <c r="K103" s="665"/>
      <c r="L103" s="665"/>
    </row>
    <row r="104" spans="1:12" ht="15" customHeight="1">
      <c r="A104" s="21" t="s">
        <v>1</v>
      </c>
      <c r="B104" s="587" t="s">
        <v>3</v>
      </c>
      <c r="C104" s="588"/>
      <c r="D104" s="589"/>
      <c r="E104" s="58">
        <v>260416</v>
      </c>
      <c r="F104" s="201"/>
      <c r="G104" s="202"/>
      <c r="H104" s="202"/>
      <c r="I104" s="202"/>
      <c r="J104" s="58">
        <f>E104-F104-G104+H104+I104</f>
        <v>260416</v>
      </c>
      <c r="K104" s="143">
        <f aca="true" t="shared" si="2" ref="K104:K120">J104-L104</f>
        <v>60416</v>
      </c>
      <c r="L104" s="143">
        <v>200000</v>
      </c>
    </row>
    <row r="105" spans="1:12" ht="14.25" customHeight="1">
      <c r="A105" s="21">
        <v>600</v>
      </c>
      <c r="B105" s="587" t="s">
        <v>7</v>
      </c>
      <c r="C105" s="588"/>
      <c r="D105" s="589"/>
      <c r="E105" s="58">
        <v>598141</v>
      </c>
      <c r="F105" s="201"/>
      <c r="G105" s="202"/>
      <c r="H105" s="202">
        <f>I11</f>
        <v>3169</v>
      </c>
      <c r="I105" s="202"/>
      <c r="J105" s="58">
        <f aca="true" t="shared" si="3" ref="J105:J120">E105-F105-G105+H105+I105</f>
        <v>601310</v>
      </c>
      <c r="K105" s="143">
        <f t="shared" si="2"/>
        <v>261310</v>
      </c>
      <c r="L105" s="143">
        <v>340000</v>
      </c>
    </row>
    <row r="106" spans="1:12" ht="14.25" customHeight="1">
      <c r="A106" s="21">
        <v>630</v>
      </c>
      <c r="B106" s="587" t="s">
        <v>31</v>
      </c>
      <c r="C106" s="588"/>
      <c r="D106" s="589"/>
      <c r="E106" s="58">
        <v>2000</v>
      </c>
      <c r="F106" s="201"/>
      <c r="G106" s="201"/>
      <c r="H106" s="201"/>
      <c r="I106" s="201"/>
      <c r="J106" s="58">
        <f t="shared" si="3"/>
        <v>2000</v>
      </c>
      <c r="K106" s="143">
        <f t="shared" si="2"/>
        <v>0</v>
      </c>
      <c r="L106" s="143">
        <v>2000</v>
      </c>
    </row>
    <row r="107" spans="1:12" ht="16.5" customHeight="1">
      <c r="A107" s="31">
        <v>700</v>
      </c>
      <c r="B107" s="587" t="s">
        <v>69</v>
      </c>
      <c r="C107" s="588"/>
      <c r="D107" s="589"/>
      <c r="E107" s="58">
        <v>4306643</v>
      </c>
      <c r="F107" s="201">
        <f>G14</f>
        <v>2105000</v>
      </c>
      <c r="G107" s="201"/>
      <c r="H107" s="201"/>
      <c r="I107" s="201"/>
      <c r="J107" s="58">
        <f t="shared" si="3"/>
        <v>2201643</v>
      </c>
      <c r="K107" s="143">
        <f t="shared" si="2"/>
        <v>1751819</v>
      </c>
      <c r="L107" s="143">
        <v>449824</v>
      </c>
    </row>
    <row r="108" spans="1:12" ht="17.25" customHeight="1">
      <c r="A108" s="30">
        <v>750</v>
      </c>
      <c r="B108" s="587" t="s">
        <v>30</v>
      </c>
      <c r="C108" s="588"/>
      <c r="D108" s="589"/>
      <c r="E108" s="57">
        <v>441590</v>
      </c>
      <c r="F108" s="203">
        <f>G17</f>
        <v>663</v>
      </c>
      <c r="G108" s="203"/>
      <c r="H108" s="203">
        <f>I17</f>
        <v>1200</v>
      </c>
      <c r="I108" s="203"/>
      <c r="J108" s="58">
        <f t="shared" si="3"/>
        <v>442127</v>
      </c>
      <c r="K108" s="143">
        <f t="shared" si="2"/>
        <v>442127</v>
      </c>
      <c r="L108" s="217"/>
    </row>
    <row r="109" spans="1:12" ht="54.75" customHeight="1">
      <c r="A109" s="30">
        <v>751</v>
      </c>
      <c r="B109" s="729" t="s">
        <v>23</v>
      </c>
      <c r="C109" s="730"/>
      <c r="D109" s="731"/>
      <c r="E109" s="61">
        <v>119512</v>
      </c>
      <c r="F109" s="164"/>
      <c r="G109" s="204"/>
      <c r="H109" s="189"/>
      <c r="I109" s="203"/>
      <c r="J109" s="58">
        <f t="shared" si="3"/>
        <v>119512</v>
      </c>
      <c r="K109" s="143">
        <f t="shared" si="2"/>
        <v>119512</v>
      </c>
      <c r="L109" s="217"/>
    </row>
    <row r="110" spans="1:12" ht="27.75" customHeight="1">
      <c r="A110" s="44">
        <v>754</v>
      </c>
      <c r="B110" s="717" t="s">
        <v>26</v>
      </c>
      <c r="C110" s="718"/>
      <c r="D110" s="719"/>
      <c r="E110" s="212">
        <v>73236</v>
      </c>
      <c r="F110" s="189"/>
      <c r="G110" s="330">
        <f>H22</f>
        <v>7100</v>
      </c>
      <c r="H110" s="189"/>
      <c r="I110" s="189">
        <f>J22</f>
        <v>1371</v>
      </c>
      <c r="J110" s="58">
        <f t="shared" si="3"/>
        <v>67507</v>
      </c>
      <c r="K110" s="143">
        <f t="shared" si="2"/>
        <v>5940</v>
      </c>
      <c r="L110" s="143">
        <v>61567</v>
      </c>
    </row>
    <row r="111" spans="1:12" ht="49.5" customHeight="1">
      <c r="A111" s="44">
        <v>756</v>
      </c>
      <c r="B111" s="686" t="s">
        <v>75</v>
      </c>
      <c r="C111" s="687"/>
      <c r="D111" s="688"/>
      <c r="E111" s="57">
        <v>116311984</v>
      </c>
      <c r="F111" s="203">
        <f>G30</f>
        <v>2244000</v>
      </c>
      <c r="G111" s="203"/>
      <c r="H111" s="203">
        <f>I30</f>
        <v>650512</v>
      </c>
      <c r="I111" s="203"/>
      <c r="J111" s="58">
        <f t="shared" si="3"/>
        <v>114718496</v>
      </c>
      <c r="K111" s="143">
        <f t="shared" si="2"/>
        <v>114718496</v>
      </c>
      <c r="L111" s="143"/>
    </row>
    <row r="112" spans="1:12" ht="15" customHeight="1">
      <c r="A112" s="44">
        <v>758</v>
      </c>
      <c r="B112" s="686" t="s">
        <v>9</v>
      </c>
      <c r="C112" s="687"/>
      <c r="D112" s="688"/>
      <c r="E112" s="58">
        <v>43267985</v>
      </c>
      <c r="F112" s="201"/>
      <c r="G112" s="202"/>
      <c r="H112" s="201">
        <f>I50</f>
        <v>3780488</v>
      </c>
      <c r="I112" s="201"/>
      <c r="J112" s="58">
        <f t="shared" si="3"/>
        <v>47048473</v>
      </c>
      <c r="K112" s="143">
        <f t="shared" si="2"/>
        <v>47048473</v>
      </c>
      <c r="L112" s="217"/>
    </row>
    <row r="113" spans="1:12" ht="14.25" customHeight="1">
      <c r="A113" s="44">
        <v>801</v>
      </c>
      <c r="B113" s="686" t="s">
        <v>10</v>
      </c>
      <c r="C113" s="687"/>
      <c r="D113" s="688"/>
      <c r="E113" s="58">
        <v>8045422</v>
      </c>
      <c r="F113" s="201">
        <f>G53</f>
        <v>625263</v>
      </c>
      <c r="G113" s="201"/>
      <c r="H113" s="201">
        <f>I53</f>
        <v>9500</v>
      </c>
      <c r="I113" s="201"/>
      <c r="J113" s="58">
        <f t="shared" si="3"/>
        <v>7429659</v>
      </c>
      <c r="K113" s="143">
        <f t="shared" si="2"/>
        <v>7429659</v>
      </c>
      <c r="L113" s="217"/>
    </row>
    <row r="114" spans="1:12" ht="15.75" customHeight="1">
      <c r="A114" s="44">
        <v>852</v>
      </c>
      <c r="B114" s="686" t="s">
        <v>12</v>
      </c>
      <c r="C114" s="687"/>
      <c r="D114" s="688"/>
      <c r="E114" s="58">
        <v>869505</v>
      </c>
      <c r="F114" s="201">
        <f>G66</f>
        <v>55</v>
      </c>
      <c r="G114" s="202">
        <f>H66</f>
        <v>62430</v>
      </c>
      <c r="H114" s="202">
        <f>I66</f>
        <v>22073</v>
      </c>
      <c r="I114" s="202"/>
      <c r="J114" s="58">
        <f t="shared" si="3"/>
        <v>829093</v>
      </c>
      <c r="K114" s="143">
        <f t="shared" si="2"/>
        <v>742063</v>
      </c>
      <c r="L114" s="143">
        <v>87030</v>
      </c>
    </row>
    <row r="115" spans="1:12" ht="24.75" customHeight="1">
      <c r="A115" s="44">
        <v>853</v>
      </c>
      <c r="B115" s="686" t="s">
        <v>160</v>
      </c>
      <c r="C115" s="637"/>
      <c r="D115" s="638"/>
      <c r="E115" s="58">
        <v>48687</v>
      </c>
      <c r="F115" s="201"/>
      <c r="G115" s="202"/>
      <c r="H115" s="202"/>
      <c r="I115" s="202"/>
      <c r="J115" s="58">
        <f t="shared" si="3"/>
        <v>48687</v>
      </c>
      <c r="K115" s="143">
        <f>J115-L115</f>
        <v>48687</v>
      </c>
      <c r="L115" s="143"/>
    </row>
    <row r="116" spans="1:12" ht="29.25" customHeight="1">
      <c r="A116" s="44">
        <v>854</v>
      </c>
      <c r="B116" s="686" t="s">
        <v>13</v>
      </c>
      <c r="C116" s="687"/>
      <c r="D116" s="688"/>
      <c r="E116" s="58">
        <v>35485</v>
      </c>
      <c r="F116" s="201"/>
      <c r="G116" s="202"/>
      <c r="H116" s="202"/>
      <c r="I116" s="202"/>
      <c r="J116" s="58">
        <f t="shared" si="3"/>
        <v>35485</v>
      </c>
      <c r="K116" s="143">
        <f t="shared" si="2"/>
        <v>35485</v>
      </c>
      <c r="L116" s="143"/>
    </row>
    <row r="117" spans="1:12" ht="15.75" customHeight="1">
      <c r="A117" s="44">
        <v>855</v>
      </c>
      <c r="B117" s="686" t="s">
        <v>115</v>
      </c>
      <c r="C117" s="687"/>
      <c r="D117" s="688"/>
      <c r="E117" s="58">
        <v>25964865</v>
      </c>
      <c r="F117" s="201">
        <f>G81</f>
        <v>370243</v>
      </c>
      <c r="G117" s="202"/>
      <c r="H117" s="202">
        <f>I81</f>
        <v>192769</v>
      </c>
      <c r="I117" s="202"/>
      <c r="J117" s="58">
        <f t="shared" si="3"/>
        <v>25787391</v>
      </c>
      <c r="K117" s="143">
        <f t="shared" si="2"/>
        <v>25787391</v>
      </c>
      <c r="L117" s="217"/>
    </row>
    <row r="118" spans="1:12" ht="25.5" customHeight="1">
      <c r="A118" s="31">
        <v>900</v>
      </c>
      <c r="B118" s="670" t="s">
        <v>14</v>
      </c>
      <c r="C118" s="671"/>
      <c r="D118" s="672"/>
      <c r="E118" s="58">
        <v>5321100</v>
      </c>
      <c r="F118" s="201"/>
      <c r="G118" s="201"/>
      <c r="H118" s="201">
        <f>I90</f>
        <v>1001</v>
      </c>
      <c r="I118" s="201"/>
      <c r="J118" s="58">
        <f t="shared" si="3"/>
        <v>5322101</v>
      </c>
      <c r="K118" s="143">
        <f t="shared" si="2"/>
        <v>5322101</v>
      </c>
      <c r="L118" s="143"/>
    </row>
    <row r="119" spans="1:12" ht="24" customHeight="1">
      <c r="A119" s="31">
        <v>921</v>
      </c>
      <c r="B119" s="670" t="s">
        <v>132</v>
      </c>
      <c r="C119" s="671"/>
      <c r="D119" s="672"/>
      <c r="E119" s="58">
        <v>47678</v>
      </c>
      <c r="F119" s="201"/>
      <c r="G119" s="201"/>
      <c r="H119" s="201"/>
      <c r="I119" s="201"/>
      <c r="J119" s="58">
        <f t="shared" si="3"/>
        <v>47678</v>
      </c>
      <c r="K119" s="143">
        <f t="shared" si="2"/>
        <v>17678</v>
      </c>
      <c r="L119" s="143">
        <v>30000</v>
      </c>
    </row>
    <row r="120" spans="1:12" ht="16.5" customHeight="1">
      <c r="A120" s="30">
        <v>926</v>
      </c>
      <c r="B120" s="695" t="s">
        <v>102</v>
      </c>
      <c r="C120" s="696"/>
      <c r="D120" s="697"/>
      <c r="E120" s="57">
        <v>260540</v>
      </c>
      <c r="F120" s="203"/>
      <c r="G120" s="203"/>
      <c r="H120" s="203">
        <f>I93</f>
        <v>36000</v>
      </c>
      <c r="I120" s="203"/>
      <c r="J120" s="58">
        <f t="shared" si="3"/>
        <v>296540</v>
      </c>
      <c r="K120" s="143">
        <f t="shared" si="2"/>
        <v>293200</v>
      </c>
      <c r="L120" s="143">
        <v>3340</v>
      </c>
    </row>
    <row r="121" spans="1:12" ht="18" customHeight="1">
      <c r="A121" s="112" t="s">
        <v>4</v>
      </c>
      <c r="B121" s="741" t="s">
        <v>70</v>
      </c>
      <c r="C121" s="742"/>
      <c r="D121" s="743"/>
      <c r="E121" s="113">
        <f>SUM(E104:E111,E112:E120)</f>
        <v>205974789</v>
      </c>
      <c r="F121" s="113">
        <f>SUM(F104:F120)</f>
        <v>5345224</v>
      </c>
      <c r="G121" s="113">
        <f>SUM(G104:G111,G112:G120)</f>
        <v>69530</v>
      </c>
      <c r="H121" s="113">
        <f>SUM(H104:H111,H112:H120)</f>
        <v>4696712</v>
      </c>
      <c r="I121" s="113">
        <f>SUM(I104:I111,I112:I120)</f>
        <v>1371</v>
      </c>
      <c r="J121" s="241">
        <f>SUM(J104:J120)</f>
        <v>205258118</v>
      </c>
      <c r="K121" s="241">
        <f>SUM(K104:K120)</f>
        <v>204084357</v>
      </c>
      <c r="L121" s="241">
        <f>SUM(L104:L110,L111:L120)</f>
        <v>1173761</v>
      </c>
    </row>
    <row r="122" spans="1:12" ht="18" customHeight="1">
      <c r="A122" s="22"/>
      <c r="B122" s="22"/>
      <c r="C122" s="22"/>
      <c r="D122" s="22"/>
      <c r="E122" s="23"/>
      <c r="F122" s="23">
        <f>F121-G97</f>
        <v>0</v>
      </c>
      <c r="G122" s="23">
        <f>G121-H97</f>
        <v>0</v>
      </c>
      <c r="H122" s="23">
        <f>H121-I97</f>
        <v>0</v>
      </c>
      <c r="I122" s="23">
        <f>I121-J97</f>
        <v>0</v>
      </c>
      <c r="J122" s="17"/>
      <c r="K122" s="135"/>
      <c r="L122" s="135"/>
    </row>
    <row r="123" spans="1:12" ht="21.75" customHeight="1">
      <c r="A123" s="22"/>
      <c r="B123" s="22"/>
      <c r="C123" s="22"/>
      <c r="D123" s="22"/>
      <c r="E123" s="23"/>
      <c r="F123" s="23"/>
      <c r="G123" s="23"/>
      <c r="H123" s="23"/>
      <c r="I123" s="23"/>
      <c r="J123" s="17"/>
      <c r="K123" s="135"/>
      <c r="L123" s="135"/>
    </row>
    <row r="124" spans="1:12" ht="12.75" customHeight="1">
      <c r="A124" s="22"/>
      <c r="B124" s="22"/>
      <c r="C124" s="22"/>
      <c r="D124" s="22"/>
      <c r="E124" s="23"/>
      <c r="F124" s="23"/>
      <c r="G124" s="23"/>
      <c r="H124" s="23"/>
      <c r="I124" s="23"/>
      <c r="J124" s="17"/>
      <c r="K124" s="135"/>
      <c r="L124" s="135"/>
    </row>
    <row r="125" spans="1:12" ht="18" customHeight="1">
      <c r="A125" s="22"/>
      <c r="B125" s="22"/>
      <c r="C125" s="22"/>
      <c r="D125" s="22"/>
      <c r="E125" s="23"/>
      <c r="F125" s="23"/>
      <c r="G125" s="23"/>
      <c r="H125" s="23"/>
      <c r="I125" s="23"/>
      <c r="J125" s="17"/>
      <c r="K125" s="220"/>
      <c r="L125" s="220"/>
    </row>
    <row r="126" spans="1:11" ht="18.75" customHeight="1">
      <c r="A126" s="744" t="s">
        <v>71</v>
      </c>
      <c r="B126" s="745"/>
      <c r="C126" s="745"/>
      <c r="D126" s="745"/>
      <c r="E126" s="745"/>
      <c r="F126" s="745"/>
      <c r="G126" s="745"/>
      <c r="H126" s="745"/>
      <c r="I126" s="746"/>
      <c r="J126" s="116">
        <f>SUM(J127:J135)</f>
        <v>34078346</v>
      </c>
      <c r="K126" s="1"/>
    </row>
    <row r="127" spans="1:10" ht="17.25" customHeight="1">
      <c r="A127" s="753" t="s">
        <v>113</v>
      </c>
      <c r="B127" s="754"/>
      <c r="C127" s="754"/>
      <c r="D127" s="754"/>
      <c r="E127" s="754"/>
      <c r="F127" s="754"/>
      <c r="G127" s="754"/>
      <c r="H127" s="754"/>
      <c r="I127" s="755"/>
      <c r="J127" s="117">
        <v>26659964</v>
      </c>
    </row>
    <row r="128" spans="1:10" ht="18" customHeight="1">
      <c r="A128" s="732" t="s">
        <v>116</v>
      </c>
      <c r="B128" s="733"/>
      <c r="C128" s="733"/>
      <c r="D128" s="733"/>
      <c r="E128" s="733"/>
      <c r="F128" s="733"/>
      <c r="G128" s="733"/>
      <c r="H128" s="733"/>
      <c r="I128" s="734"/>
      <c r="J128" s="118">
        <v>2738067</v>
      </c>
    </row>
    <row r="129" spans="1:10" ht="18" customHeight="1">
      <c r="A129" s="732" t="s">
        <v>112</v>
      </c>
      <c r="B129" s="733"/>
      <c r="C129" s="733"/>
      <c r="D129" s="733"/>
      <c r="E129" s="733"/>
      <c r="F129" s="733"/>
      <c r="G129" s="733"/>
      <c r="H129" s="733"/>
      <c r="I129" s="734"/>
      <c r="J129" s="118">
        <v>3817000</v>
      </c>
    </row>
    <row r="130" spans="1:10" ht="14.25">
      <c r="A130" s="732" t="s">
        <v>153</v>
      </c>
      <c r="B130" s="733"/>
      <c r="C130" s="733"/>
      <c r="D130" s="733"/>
      <c r="E130" s="733"/>
      <c r="F130" s="733"/>
      <c r="G130" s="733"/>
      <c r="H130" s="733"/>
      <c r="I130" s="734"/>
      <c r="J130" s="118">
        <v>5940</v>
      </c>
    </row>
    <row r="131" spans="1:12" ht="18" customHeight="1">
      <c r="A131" s="732" t="s">
        <v>137</v>
      </c>
      <c r="B131" s="733"/>
      <c r="C131" s="733"/>
      <c r="D131" s="733"/>
      <c r="E131" s="733"/>
      <c r="F131" s="733"/>
      <c r="G131" s="733"/>
      <c r="H131" s="733"/>
      <c r="I131" s="734"/>
      <c r="J131" s="118">
        <v>20000</v>
      </c>
      <c r="L131" s="221"/>
    </row>
    <row r="132" spans="1:12" ht="30" customHeight="1">
      <c r="A132" s="732" t="s">
        <v>154</v>
      </c>
      <c r="B132" s="733"/>
      <c r="C132" s="733"/>
      <c r="D132" s="733"/>
      <c r="E132" s="733"/>
      <c r="F132" s="733"/>
      <c r="G132" s="733"/>
      <c r="H132" s="733"/>
      <c r="I132" s="734"/>
      <c r="J132" s="118">
        <v>39996</v>
      </c>
      <c r="L132" s="221"/>
    </row>
    <row r="133" spans="1:12" ht="18" customHeight="1">
      <c r="A133" s="732" t="s">
        <v>133</v>
      </c>
      <c r="B133" s="733"/>
      <c r="C133" s="733"/>
      <c r="D133" s="733"/>
      <c r="E133" s="733"/>
      <c r="F133" s="733"/>
      <c r="G133" s="733"/>
      <c r="H133" s="733"/>
      <c r="I133" s="734"/>
      <c r="J133" s="118">
        <v>137230</v>
      </c>
      <c r="L133" s="221"/>
    </row>
    <row r="134" spans="1:12" ht="18" customHeight="1">
      <c r="A134" s="732" t="s">
        <v>124</v>
      </c>
      <c r="B134" s="733"/>
      <c r="C134" s="733"/>
      <c r="D134" s="733"/>
      <c r="E134" s="733"/>
      <c r="F134" s="733"/>
      <c r="G134" s="733"/>
      <c r="H134" s="733"/>
      <c r="I134" s="734"/>
      <c r="J134" s="126">
        <v>648617</v>
      </c>
      <c r="L134" s="221"/>
    </row>
    <row r="135" spans="1:12" ht="15" customHeight="1">
      <c r="A135" s="738" t="s">
        <v>270</v>
      </c>
      <c r="B135" s="739"/>
      <c r="C135" s="739"/>
      <c r="D135" s="739"/>
      <c r="E135" s="739"/>
      <c r="F135" s="739"/>
      <c r="G135" s="739"/>
      <c r="H135" s="739"/>
      <c r="I135" s="740"/>
      <c r="J135" s="119">
        <v>11532</v>
      </c>
      <c r="L135" s="221"/>
    </row>
    <row r="136" spans="1:12" ht="19.5" customHeight="1">
      <c r="A136" s="53" t="s">
        <v>72</v>
      </c>
      <c r="B136" s="54"/>
      <c r="C136" s="54"/>
      <c r="D136" s="54"/>
      <c r="E136" s="54"/>
      <c r="F136" s="54"/>
      <c r="G136" s="54"/>
      <c r="H136" s="54"/>
      <c r="I136" s="55"/>
      <c r="J136" s="116">
        <v>627879</v>
      </c>
      <c r="L136" s="221"/>
    </row>
    <row r="137" spans="1:12" ht="43.5" customHeight="1">
      <c r="A137" s="56">
        <v>950</v>
      </c>
      <c r="B137" s="756" t="s">
        <v>79</v>
      </c>
      <c r="C137" s="637"/>
      <c r="D137" s="637"/>
      <c r="E137" s="637"/>
      <c r="F137" s="637"/>
      <c r="G137" s="637"/>
      <c r="H137" s="637"/>
      <c r="I137" s="638"/>
      <c r="J137" s="120">
        <v>8914676</v>
      </c>
      <c r="L137" s="221"/>
    </row>
    <row r="138" spans="1:12" ht="18.75" customHeight="1">
      <c r="A138" s="56">
        <v>952</v>
      </c>
      <c r="B138" s="756" t="s">
        <v>109</v>
      </c>
      <c r="C138" s="757"/>
      <c r="D138" s="757"/>
      <c r="E138" s="757"/>
      <c r="F138" s="757"/>
      <c r="G138" s="757"/>
      <c r="H138" s="757"/>
      <c r="I138" s="758"/>
      <c r="J138" s="120"/>
      <c r="L138" s="221"/>
    </row>
    <row r="139" spans="1:12" ht="21.75" customHeight="1">
      <c r="A139" s="56">
        <v>952</v>
      </c>
      <c r="B139" s="756" t="s">
        <v>122</v>
      </c>
      <c r="C139" s="757"/>
      <c r="D139" s="757"/>
      <c r="E139" s="757"/>
      <c r="F139" s="757"/>
      <c r="G139" s="757"/>
      <c r="H139" s="757"/>
      <c r="I139" s="758"/>
      <c r="J139" s="120">
        <v>8900000</v>
      </c>
      <c r="L139" s="221"/>
    </row>
    <row r="140" spans="1:12" ht="13.5" customHeight="1" hidden="1">
      <c r="A140" s="25" t="s">
        <v>5</v>
      </c>
      <c r="B140" s="750" t="s">
        <v>73</v>
      </c>
      <c r="C140" s="751"/>
      <c r="D140" s="751"/>
      <c r="E140" s="751"/>
      <c r="F140" s="751"/>
      <c r="G140" s="751"/>
      <c r="H140" s="751"/>
      <c r="I140" s="752"/>
      <c r="J140" s="172">
        <f>J137</f>
        <v>8914676</v>
      </c>
      <c r="L140" s="221"/>
    </row>
    <row r="141" spans="1:12" ht="10.5" customHeight="1" hidden="1">
      <c r="A141" s="26" t="s">
        <v>74</v>
      </c>
      <c r="B141" s="747" t="s">
        <v>123</v>
      </c>
      <c r="C141" s="748"/>
      <c r="D141" s="748"/>
      <c r="E141" s="748"/>
      <c r="F141" s="748"/>
      <c r="G141" s="748"/>
      <c r="H141" s="748"/>
      <c r="I141" s="749"/>
      <c r="J141" s="121">
        <f>J140+J121</f>
        <v>214172794</v>
      </c>
      <c r="L141" s="221"/>
    </row>
    <row r="142" spans="1:12" ht="20.25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L142" s="221"/>
    </row>
    <row r="143" spans="1:12" ht="18.75" customHeight="1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L143" s="221"/>
    </row>
    <row r="144" spans="1:12" ht="13.5" customHeight="1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L144" s="221"/>
    </row>
    <row r="145" spans="10:12" ht="15" customHeight="1">
      <c r="J145" s="1"/>
      <c r="L145" s="221"/>
    </row>
    <row r="146" ht="17.25" customHeight="1">
      <c r="L146" s="221"/>
    </row>
    <row r="147" ht="21.75" customHeight="1">
      <c r="L147" s="221"/>
    </row>
    <row r="148" ht="15.75" customHeight="1">
      <c r="L148" s="221"/>
    </row>
    <row r="149" ht="16.5" customHeight="1">
      <c r="L149" s="221"/>
    </row>
    <row r="150" ht="16.5" customHeight="1">
      <c r="L150" s="221"/>
    </row>
    <row r="151" ht="16.5" customHeight="1">
      <c r="L151" s="221"/>
    </row>
    <row r="152" ht="17.25" customHeight="1">
      <c r="L152" s="221"/>
    </row>
    <row r="153" ht="10.5" customHeight="1"/>
    <row r="154" ht="23.25" customHeight="1"/>
    <row r="155" ht="19.5" customHeight="1"/>
    <row r="156" ht="19.5" customHeight="1"/>
    <row r="157" ht="51.75" customHeight="1"/>
    <row r="158" ht="15" customHeight="1"/>
    <row r="159" ht="18" customHeight="1"/>
  </sheetData>
  <sheetProtection/>
  <mergeCells count="137">
    <mergeCell ref="G79:H79"/>
    <mergeCell ref="I79:J79"/>
    <mergeCell ref="G46:H46"/>
    <mergeCell ref="I46:J46"/>
    <mergeCell ref="A62:C62"/>
    <mergeCell ref="D62:F63"/>
    <mergeCell ref="G62:H62"/>
    <mergeCell ref="I62:J62"/>
    <mergeCell ref="D58:F58"/>
    <mergeCell ref="D71:F71"/>
    <mergeCell ref="D68:F68"/>
    <mergeCell ref="D69:F69"/>
    <mergeCell ref="D85:F85"/>
    <mergeCell ref="D87:F87"/>
    <mergeCell ref="D72:F72"/>
    <mergeCell ref="D73:F73"/>
    <mergeCell ref="D79:F80"/>
    <mergeCell ref="D76:F76"/>
    <mergeCell ref="D83:F83"/>
    <mergeCell ref="D86:F86"/>
    <mergeCell ref="D31:F31"/>
    <mergeCell ref="D48:F48"/>
    <mergeCell ref="A26:C26"/>
    <mergeCell ref="D26:F27"/>
    <mergeCell ref="A46:C46"/>
    <mergeCell ref="D46:F47"/>
    <mergeCell ref="D42:F42"/>
    <mergeCell ref="D39:F39"/>
    <mergeCell ref="D40:F40"/>
    <mergeCell ref="D37:F37"/>
    <mergeCell ref="D23:F23"/>
    <mergeCell ref="D24:F24"/>
    <mergeCell ref="D32:F32"/>
    <mergeCell ref="D38:F38"/>
    <mergeCell ref="D41:F41"/>
    <mergeCell ref="D33:F33"/>
    <mergeCell ref="D34:F34"/>
    <mergeCell ref="D35:F35"/>
    <mergeCell ref="D29:F29"/>
    <mergeCell ref="D36:F36"/>
    <mergeCell ref="B141:I141"/>
    <mergeCell ref="B140:I140"/>
    <mergeCell ref="A129:I129"/>
    <mergeCell ref="A128:I128"/>
    <mergeCell ref="A127:I127"/>
    <mergeCell ref="B114:D114"/>
    <mergeCell ref="B139:I139"/>
    <mergeCell ref="B138:I138"/>
    <mergeCell ref="B137:I137"/>
    <mergeCell ref="A130:I130"/>
    <mergeCell ref="A135:I135"/>
    <mergeCell ref="A133:I133"/>
    <mergeCell ref="B107:D107"/>
    <mergeCell ref="D53:F53"/>
    <mergeCell ref="A131:I131"/>
    <mergeCell ref="B121:D121"/>
    <mergeCell ref="B118:D118"/>
    <mergeCell ref="A126:I126"/>
    <mergeCell ref="D67:F67"/>
    <mergeCell ref="D59:F59"/>
    <mergeCell ref="D57:F57"/>
    <mergeCell ref="D56:F56"/>
    <mergeCell ref="A79:C79"/>
    <mergeCell ref="B116:D116"/>
    <mergeCell ref="B109:D109"/>
    <mergeCell ref="A134:I134"/>
    <mergeCell ref="A132:I132"/>
    <mergeCell ref="D89:F89"/>
    <mergeCell ref="D88:F88"/>
    <mergeCell ref="D70:F70"/>
    <mergeCell ref="D11:F11"/>
    <mergeCell ref="D12:F12"/>
    <mergeCell ref="D13:F13"/>
    <mergeCell ref="B113:D113"/>
    <mergeCell ref="B108:D108"/>
    <mergeCell ref="B112:D112"/>
    <mergeCell ref="B110:D110"/>
    <mergeCell ref="D28:F28"/>
    <mergeCell ref="D30:F30"/>
    <mergeCell ref="D49:F49"/>
    <mergeCell ref="D66:F66"/>
    <mergeCell ref="D65:F65"/>
    <mergeCell ref="D54:F54"/>
    <mergeCell ref="D55:F55"/>
    <mergeCell ref="D64:F64"/>
    <mergeCell ref="A7:J7"/>
    <mergeCell ref="A9:C9"/>
    <mergeCell ref="D9:F10"/>
    <mergeCell ref="I9:J9"/>
    <mergeCell ref="G9:H9"/>
    <mergeCell ref="D21:F21"/>
    <mergeCell ref="D17:F17"/>
    <mergeCell ref="D18:F18"/>
    <mergeCell ref="D19:F19"/>
    <mergeCell ref="D20:F20"/>
    <mergeCell ref="B120:D120"/>
    <mergeCell ref="A97:F97"/>
    <mergeCell ref="A101:A103"/>
    <mergeCell ref="A99:J99"/>
    <mergeCell ref="E101:E103"/>
    <mergeCell ref="B106:D106"/>
    <mergeCell ref="B105:D105"/>
    <mergeCell ref="B115:D115"/>
    <mergeCell ref="B111:D111"/>
    <mergeCell ref="B117:D117"/>
    <mergeCell ref="G26:H26"/>
    <mergeCell ref="D90:F90"/>
    <mergeCell ref="D92:F92"/>
    <mergeCell ref="D77:F77"/>
    <mergeCell ref="D82:F82"/>
    <mergeCell ref="I26:J26"/>
    <mergeCell ref="B104:D104"/>
    <mergeCell ref="B119:D119"/>
    <mergeCell ref="D60:F60"/>
    <mergeCell ref="D93:F93"/>
    <mergeCell ref="D94:F94"/>
    <mergeCell ref="D95:F95"/>
    <mergeCell ref="D96:F96"/>
    <mergeCell ref="B101:D103"/>
    <mergeCell ref="D91:F91"/>
    <mergeCell ref="D84:F84"/>
    <mergeCell ref="K102:K103"/>
    <mergeCell ref="L102:L103"/>
    <mergeCell ref="F101:I101"/>
    <mergeCell ref="F102:G102"/>
    <mergeCell ref="H102:I102"/>
    <mergeCell ref="J101:J103"/>
    <mergeCell ref="D74:F74"/>
    <mergeCell ref="D75:F75"/>
    <mergeCell ref="D81:F81"/>
    <mergeCell ref="D14:F14"/>
    <mergeCell ref="D15:F15"/>
    <mergeCell ref="D16:F16"/>
    <mergeCell ref="D50:F50"/>
    <mergeCell ref="D51:F51"/>
    <mergeCell ref="D52:F52"/>
    <mergeCell ref="D22:F2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Henryka Szulik</cp:lastModifiedBy>
  <cp:lastPrinted>2018-12-19T11:42:11Z</cp:lastPrinted>
  <dcterms:created xsi:type="dcterms:W3CDTF">2004-08-03T08:26:30Z</dcterms:created>
  <dcterms:modified xsi:type="dcterms:W3CDTF">2018-12-27T07:52:38Z</dcterms:modified>
  <cp:category/>
  <cp:version/>
  <cp:contentType/>
  <cp:contentStatus/>
</cp:coreProperties>
</file>