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230" tabRatio="599" activeTab="0"/>
  </bookViews>
  <sheets>
    <sheet name="Wydatki" sheetId="1" r:id="rId1"/>
    <sheet name="Dochod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<sst xmlns="http://schemas.openxmlformats.org/spreadsheetml/2006/main" count="324" uniqueCount="206">
  <si>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</si>
  <si>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</si>
  <si>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</si>
  <si>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</si>
  <si>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</si>
  <si>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</si>
  <si>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</si>
  <si>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</si>
  <si>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</si>
  <si>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</si>
  <si>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</si>
  <si>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</si>
  <si>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</si>
  <si>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</si>
  <si>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</si>
  <si>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</si>
  <si>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</si>
  <si>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</si>
  <si>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</si>
  <si>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</si>
  <si>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</si>
  <si>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</si>
  <si>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</si>
  <si>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</si>
  <si>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</si>
  <si>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</si>
  <si>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</si>
  <si>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</si>
  <si>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</si>
  <si>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</si>
  <si>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</si>
  <si>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</si>
  <si>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</si>
  <si>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</si>
  <si>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</si>
  <si>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</si>
  <si>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</si>
  <si>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</si>
  <si>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</si>
  <si>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</si>
  <si>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</si>
  <si>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</si>
  <si>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</si>
  <si>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</si>
  <si>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</si>
  <si>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</si>
  <si>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</si>
  <si>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</si>
  <si>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</si>
  <si>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</si>
  <si>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</si>
  <si>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</si>
  <si>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</si>
  <si>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</si>
  <si>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</si>
  <si>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</si>
  <si>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</si>
  <si>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</si>
  <si>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</si>
  <si>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</si>
  <si>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</si>
  <si>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</si>
  <si>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</si>
  <si>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</si>
  <si>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</si>
  <si>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</si>
  <si>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</si>
  <si>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</si>
  <si>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</si>
  <si>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</si>
  <si>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</si>
  <si>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</si>
  <si>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</si>
  <si>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</si>
  <si>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</si>
  <si>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</si>
  <si>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</si>
  <si>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</si>
  <si>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</si>
  <si>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</si>
  <si>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</si>
  <si>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</si>
  <si>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</si>
  <si>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</si>
  <si>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</si>
  <si>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</si>
  <si>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Wydatki na programy finansowane ze środków UE</t>
  </si>
  <si>
    <t>Przetwórstwo przem</t>
  </si>
  <si>
    <t>Wynagrodz enia i składki od nich naliczane</t>
  </si>
  <si>
    <t>Pozostałe działania w zakresie polityki społecznej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</si>
  <si>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</si>
  <si>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</si>
  <si>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</si>
  <si>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</si>
  <si>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</si>
  <si>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</si>
  <si>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</si>
  <si>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</si>
  <si>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</si>
  <si>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</si>
  <si>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</si>
  <si>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</si>
  <si>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</si>
  <si>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</si>
  <si>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</si>
  <si>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</si>
  <si>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</si>
  <si>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</si>
  <si>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</si>
  <si>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</si>
  <si>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</si>
  <si>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</si>
  <si>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</si>
  <si>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</si>
  <si>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</si>
  <si>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</si>
  <si>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</si>
  <si>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Bieżące</t>
  </si>
  <si>
    <t>Majątkowe</t>
  </si>
  <si>
    <t>Wydatki majątkowe</t>
  </si>
  <si>
    <t>Tabela  Nr 2</t>
  </si>
  <si>
    <t>OŚWIATA I WYCHOWANIE</t>
  </si>
  <si>
    <t>Szkoły podstawowe</t>
  </si>
  <si>
    <t>Przychody z zaciągniętych pożyczek (WFOŚiGW)</t>
  </si>
  <si>
    <t>Wydatki inwestycyjne jednostek budżetowych</t>
  </si>
  <si>
    <t>Przychody z zaciągniętych pożyczek</t>
  </si>
  <si>
    <t>Razem przychody (II + III+IV)</t>
  </si>
  <si>
    <t>KULTURA FIZYCZNA</t>
  </si>
  <si>
    <t>Zadania w zakresie kultury fizycznej</t>
  </si>
  <si>
    <t>Wydatki na realizację zadań  w drodze umów lub poroz  między jst</t>
  </si>
  <si>
    <t xml:space="preserve">Wydatki na realizację zadań  w drodze umów  i porozumień  między jednostkami samorządu terytorialnego </t>
  </si>
  <si>
    <t>ADMINISTRACJA PUBLICZNA</t>
  </si>
  <si>
    <t>Urzędy gmin</t>
  </si>
  <si>
    <t xml:space="preserve">Pozostałe zadania w zakresie polityki społecznej </t>
  </si>
  <si>
    <t>TRANSPORT I ŁĄCZNOŚĆ</t>
  </si>
  <si>
    <t xml:space="preserve">GOSPODARKA KOMUNALNA I OCHRONA ŚRODOWISKA </t>
  </si>
  <si>
    <t>GOSPODARKA MIESZKANIOWA</t>
  </si>
  <si>
    <t>0960</t>
  </si>
  <si>
    <t>Otrzymane spadki, zapisy i darowizny w postaci pieniężnej</t>
  </si>
  <si>
    <t>POMOC SPOŁECZNA</t>
  </si>
  <si>
    <t>Pozostała działalność</t>
  </si>
  <si>
    <t xml:space="preserve">Przedszkola </t>
  </si>
  <si>
    <t>Zakup usług pozostałych</t>
  </si>
  <si>
    <t xml:space="preserve">Dotacje celowe na pomoc finansową udzielaną między jst na dofinansowanie własnych zadań inwestycyjnych i zakupów inwestycyjnych </t>
  </si>
  <si>
    <t xml:space="preserve">Drogi publiczne powiatowe </t>
  </si>
  <si>
    <t>DZIAŁALNOŚĆ USŁUGOWA</t>
  </si>
  <si>
    <t>Wydatk ina zakupy inwestycyjne jednostek budżetowych</t>
  </si>
  <si>
    <t>Wspieranie rodziny</t>
  </si>
  <si>
    <t xml:space="preserve">Szkolenia pracowników niebędących członkami korpusu służby cywilnej </t>
  </si>
  <si>
    <t>Świdaczenia społeczne</t>
  </si>
  <si>
    <t>Wydatki na zakupy inwestycyjne jednostek budżetowych</t>
  </si>
  <si>
    <t>Gospodarka gruntami i nieruchomościami</t>
  </si>
  <si>
    <t>Dotacje celowe w ramach programów finansowanych z udziałem środków europejskich oraz środków, o których mowa w art. 5 ust. 1 pkt 3 oraz ust. 3pkt 5 i 6 ustawy, lub płatności w ramach budżetu środków europejskich</t>
  </si>
  <si>
    <t>Różne opłaty i składki</t>
  </si>
  <si>
    <t>0970</t>
  </si>
  <si>
    <t xml:space="preserve">Wpływy z różnych dochodów </t>
  </si>
  <si>
    <t>Pozostała działalność - Projekt  unijny  "Programowanie Rozwoju Obszaru Metropolitalnego Warszawy- PROW"</t>
  </si>
  <si>
    <t xml:space="preserve">Drogi publiczne gminne </t>
  </si>
  <si>
    <t>0770</t>
  </si>
  <si>
    <t xml:space="preserve">Wpływy z tytułu odpłatnego nabycia prawa własności oraz prawa użytkowania wieczystego nieruchomości </t>
  </si>
  <si>
    <t>Zakup usług remontowych</t>
  </si>
  <si>
    <t>Gospodarka ściekowa i ochrona wód</t>
  </si>
  <si>
    <t>Dokonuje się zmian w planie DOCHODÓW budżetu gminy na 2016 rok</t>
  </si>
  <si>
    <t>Dokonuje się zmian w planie WYDATKÓW  budżetu gminy na 2016 rok</t>
  </si>
  <si>
    <t>Plan na dzień  1.01.2016r.</t>
  </si>
  <si>
    <t>-Dotacje na realizację zadań bieżących na podstawie porozumień  (§ 2310)</t>
  </si>
  <si>
    <t>-Dotacje na realizację zadań finansowanych ze środków  UE (§ 2008 )</t>
  </si>
  <si>
    <r>
      <t xml:space="preserve">-Dotacje na realizację zadań finansowanych ze środków  UE (§ 2009 </t>
    </r>
    <r>
      <rPr>
        <sz val="11"/>
        <rFont val="Cambria"/>
        <family val="1"/>
      </rPr>
      <t>)</t>
    </r>
  </si>
  <si>
    <t>Dochody  1.01.2016r</t>
  </si>
  <si>
    <t>Wydatki   1.01.2016r</t>
  </si>
  <si>
    <t>ROLNICTWO I ŁOWIECTWO</t>
  </si>
  <si>
    <t>01010</t>
  </si>
  <si>
    <t>Infrastruktura wodociagowa i sanitacyjna wsi</t>
  </si>
  <si>
    <t>Opłaty za administrowanie i czynsz za budynki, lokale i pomieszczenia garażowe</t>
  </si>
  <si>
    <t>Wydatki  inwestycyjne jednostek budżetowych</t>
  </si>
  <si>
    <t>Wydatki  inwestycyjne jednostek budżetowych (WPF)</t>
  </si>
  <si>
    <t>BEZPIECZEŃSTWO PUBLICZNE I OCHRONA PRZECIWPOŻAROWA</t>
  </si>
  <si>
    <t>Ochotnicze straże pożarne</t>
  </si>
  <si>
    <t>Wpłaty gmin i powiatów na rzecz jst na dofinansowanie zadań bieżących</t>
  </si>
  <si>
    <t>Wpłaty do budżetu pozostałości środków finansowych gromadzonych na wydzielonym rachunku jednsotki budżetowej</t>
  </si>
  <si>
    <t xml:space="preserve">POMOC SPOŁECZNA </t>
  </si>
  <si>
    <t xml:space="preserve">Pozostała działalność </t>
  </si>
  <si>
    <t xml:space="preserve">Zadania w zakresie kultury fizycznej </t>
  </si>
  <si>
    <t>Zakup mataeriałów i wyposażenia</t>
  </si>
  <si>
    <t>Wynagrodzenia bezosobowe</t>
  </si>
  <si>
    <t>Dotacje celowe na pomoc finansową udzielaną między jst na dofinansowanie własnych zadań inwestycyjnych i zakupów inwestycyjnych (WPF)</t>
  </si>
  <si>
    <t xml:space="preserve">Składki na ubezpieczenia społeczne </t>
  </si>
  <si>
    <t xml:space="preserve">Składki na Fundusz Pracy </t>
  </si>
  <si>
    <t>Zakup pomocy dydaktycznych i książek</t>
  </si>
  <si>
    <t>Stołówki szkolne i przedszkolne</t>
  </si>
  <si>
    <t>Wydatki inwestycyjne jednostek budżetowych - Fundusz Sołecki  40.000,-zł</t>
  </si>
  <si>
    <t>Gimnazja -  projekt unijny pn. "Mobilność kadry edukacji szkolnej "- szkoła Mroków</t>
  </si>
  <si>
    <t>Gimnazja -  projekt unijny pn. "Mobilność kadry edukacji szkolnej "- szkoła Nowa Iwiczna</t>
  </si>
  <si>
    <t>Gimnazja - projekt unijny pn. "Mobilność kadry edukacji szkolnej"</t>
  </si>
  <si>
    <t>Dodatki mieszkaniowe</t>
  </si>
  <si>
    <t xml:space="preserve">Dotacje celowe otrzymane z budżetu państwa na realizację zadań bieżących z zakresu administracji rządowej oraz innych zadań zleconych gminie ustawami </t>
  </si>
  <si>
    <t>1. Spłata rat pożyczek w wysokości   3.511.500,-zł - nastąpi z wolnych środków</t>
  </si>
  <si>
    <t>2. Spłata rat kredytów w wysokości  800.000,-zł - nastąpi z wolnych środków</t>
  </si>
  <si>
    <t>3. Wykup papierów wartościowych wyemitowanych przez Gminę  w wysokości 3.000.000,-zł - nastąpi z wolnych środków</t>
  </si>
  <si>
    <t>Oświetlenie ulic, placów i dróg</t>
  </si>
  <si>
    <t xml:space="preserve">Zakup usług pozostałych- Fundusz Sołecki </t>
  </si>
  <si>
    <t>Wydatki  inwestycyjne jednostek budżetowych- Fundusz Sołecki</t>
  </si>
  <si>
    <t>do Uchwały  Nr 205/XVI/2016</t>
  </si>
  <si>
    <t>z  dnia  24 lutego 2016r.</t>
  </si>
  <si>
    <t>do Uchwały Nr  205/XVI/2016</t>
  </si>
  <si>
    <t>z dnia 24 lutego 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</si>
</sst>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top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2" fillId="33" borderId="0" xfId="0" applyFont="1" applyFill="1" applyBorder="1" applyAlignment="1">
      <alignment horizontal="center"/>
    </xf>
    <xf numFmtId="3" fontId="33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0" fontId="32" fillId="36" borderId="16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4" fillId="38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13" xfId="0" applyFont="1" applyBorder="1" applyAlignment="1">
      <alignment horizontal="center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8" borderId="13" xfId="0" applyNumberFormat="1" applyFont="1" applyFill="1" applyBorder="1" applyAlignment="1">
      <alignment horizontal="right" vertical="center"/>
    </xf>
    <xf numFmtId="0" fontId="7" fillId="38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right" vertical="center"/>
    </xf>
    <xf numFmtId="3" fontId="31" fillId="40" borderId="13" xfId="0" applyNumberFormat="1" applyFont="1" applyFill="1" applyBorder="1" applyAlignment="1">
      <alignment horizontal="right" vertical="center"/>
    </xf>
    <xf numFmtId="3" fontId="31" fillId="0" borderId="15" xfId="0" applyNumberFormat="1" applyFont="1" applyBorder="1" applyAlignment="1">
      <alignment horizontal="right" vertical="center"/>
    </xf>
    <xf numFmtId="3" fontId="31" fillId="40" borderId="15" xfId="0" applyNumberFormat="1" applyFont="1" applyFill="1" applyBorder="1" applyAlignment="1">
      <alignment horizontal="right" vertical="center"/>
    </xf>
    <xf numFmtId="3" fontId="31" fillId="40" borderId="10" xfId="0" applyNumberFormat="1" applyFont="1" applyFill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33" borderId="10" xfId="0" applyNumberFormat="1" applyFont="1" applyFill="1" applyBorder="1" applyAlignment="1">
      <alignment horizontal="right" vertical="center" wrapText="1"/>
    </xf>
    <xf numFmtId="3" fontId="31" fillId="40" borderId="10" xfId="0" applyNumberFormat="1" applyFont="1" applyFill="1" applyBorder="1" applyAlignment="1">
      <alignment horizontal="right" vertical="center" wrapText="1"/>
    </xf>
    <xf numFmtId="0" fontId="31" fillId="40" borderId="10" xfId="0" applyFont="1" applyFill="1" applyBorder="1" applyAlignment="1">
      <alignment horizontal="right" vertical="center" wrapText="1"/>
    </xf>
    <xf numFmtId="3" fontId="31" fillId="33" borderId="15" xfId="0" applyNumberFormat="1" applyFont="1" applyFill="1" applyBorder="1" applyAlignment="1">
      <alignment horizontal="right" vertical="center" wrapText="1"/>
    </xf>
    <xf numFmtId="0" fontId="31" fillId="40" borderId="17" xfId="0" applyFont="1" applyFill="1" applyBorder="1" applyAlignment="1">
      <alignment horizontal="center" vertical="center" wrapText="1"/>
    </xf>
    <xf numFmtId="0" fontId="31" fillId="40" borderId="1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0" fontId="5" fillId="40" borderId="22" xfId="0" applyFont="1" applyFill="1" applyBorder="1" applyAlignment="1">
      <alignment horizontal="left" vertical="center"/>
    </xf>
    <xf numFmtId="0" fontId="5" fillId="40" borderId="23" xfId="0" applyFont="1" applyFill="1" applyBorder="1" applyAlignment="1">
      <alignment horizontal="left" vertical="center"/>
    </xf>
    <xf numFmtId="0" fontId="5" fillId="40" borderId="24" xfId="0" applyFont="1" applyFill="1" applyBorder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1" borderId="26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41" borderId="27" xfId="0" applyFont="1" applyFill="1" applyBorder="1" applyAlignment="1">
      <alignment horizontal="center" vertical="top"/>
    </xf>
    <xf numFmtId="0" fontId="5" fillId="41" borderId="27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1" fillId="0" borderId="24" xfId="0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left"/>
    </xf>
    <xf numFmtId="3" fontId="31" fillId="0" borderId="14" xfId="0" applyNumberFormat="1" applyFont="1" applyBorder="1" applyAlignment="1">
      <alignment horizontal="right" vertical="center"/>
    </xf>
    <xf numFmtId="3" fontId="31" fillId="40" borderId="14" xfId="0" applyNumberFormat="1" applyFont="1" applyFill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" fontId="31" fillId="0" borderId="32" xfId="0" applyNumberFormat="1" applyFont="1" applyBorder="1" applyAlignment="1">
      <alignment horizontal="left"/>
    </xf>
    <xf numFmtId="3" fontId="31" fillId="0" borderId="31" xfId="0" applyNumberFormat="1" applyFont="1" applyBorder="1" applyAlignment="1">
      <alignment horizontal="right" vertical="center"/>
    </xf>
    <xf numFmtId="3" fontId="31" fillId="0" borderId="30" xfId="0" applyNumberFormat="1" applyFont="1" applyBorder="1" applyAlignment="1">
      <alignment horizontal="right" vertical="center"/>
    </xf>
    <xf numFmtId="3" fontId="31" fillId="0" borderId="32" xfId="0" applyNumberFormat="1" applyFont="1" applyBorder="1" applyAlignment="1">
      <alignment horizontal="left" vertical="center"/>
    </xf>
    <xf numFmtId="3" fontId="31" fillId="0" borderId="32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 wrapText="1"/>
    </xf>
    <xf numFmtId="3" fontId="31" fillId="40" borderId="14" xfId="0" applyNumberFormat="1" applyFont="1" applyFill="1" applyBorder="1" applyAlignment="1">
      <alignment horizontal="righ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3" fontId="31" fillId="0" borderId="31" xfId="0" applyNumberFormat="1" applyFont="1" applyBorder="1" applyAlignment="1">
      <alignment horizontal="left" vertical="center" wrapText="1"/>
    </xf>
    <xf numFmtId="3" fontId="31" fillId="0" borderId="32" xfId="0" applyNumberFormat="1" applyFont="1" applyBorder="1" applyAlignment="1">
      <alignment vertical="center"/>
    </xf>
    <xf numFmtId="3" fontId="31" fillId="0" borderId="30" xfId="0" applyNumberFormat="1" applyFont="1" applyBorder="1" applyAlignment="1">
      <alignment horizontal="right" vertical="center" wrapText="1"/>
    </xf>
    <xf numFmtId="3" fontId="31" fillId="0" borderId="31" xfId="0" applyNumberFormat="1" applyFont="1" applyBorder="1" applyAlignment="1">
      <alignment horizontal="right" vertical="center" wrapText="1"/>
    </xf>
    <xf numFmtId="3" fontId="31" fillId="0" borderId="25" xfId="0" applyNumberFormat="1" applyFont="1" applyBorder="1" applyAlignment="1">
      <alignment horizontal="right" vertical="center"/>
    </xf>
    <xf numFmtId="3" fontId="31" fillId="0" borderId="33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3" fontId="31" fillId="0" borderId="34" xfId="0" applyNumberFormat="1" applyFont="1" applyBorder="1" applyAlignment="1">
      <alignment vertical="center"/>
    </xf>
    <xf numFmtId="3" fontId="31" fillId="40" borderId="25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9" borderId="13" xfId="0" applyFont="1" applyFill="1" applyBorder="1" applyAlignment="1" quotePrefix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5" fillId="42" borderId="36" xfId="0" applyFont="1" applyFill="1" applyBorder="1" applyAlignment="1">
      <alignment horizontal="center" vertical="top" wrapText="1"/>
    </xf>
    <xf numFmtId="0" fontId="5" fillId="42" borderId="0" xfId="0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31" fillId="4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8" borderId="13" xfId="0" applyFont="1" applyFill="1" applyBorder="1" applyAlignment="1">
      <alignment horizontal="center" vertical="center"/>
    </xf>
    <xf numFmtId="3" fontId="36" fillId="38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2" fillId="36" borderId="13" xfId="0" applyNumberFormat="1" applyFont="1" applyFill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3" fontId="36" fillId="43" borderId="1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35" fillId="40" borderId="38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0" fontId="31" fillId="0" borderId="14" xfId="0" applyFont="1" applyBorder="1" applyAlignment="1">
      <alignment/>
    </xf>
    <xf numFmtId="3" fontId="31" fillId="0" borderId="14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3" fontId="34" fillId="43" borderId="13" xfId="0" applyNumberFormat="1" applyFont="1" applyFill="1" applyBorder="1" applyAlignment="1">
      <alignment horizontal="right" vertical="center"/>
    </xf>
    <xf numFmtId="3" fontId="34" fillId="43" borderId="39" xfId="0" applyNumberFormat="1" applyFont="1" applyFill="1" applyBorder="1" applyAlignment="1">
      <alignment horizontal="right" vertical="center"/>
    </xf>
    <xf numFmtId="3" fontId="34" fillId="43" borderId="40" xfId="0" applyNumberFormat="1" applyFont="1" applyFill="1" applyBorder="1" applyAlignment="1">
      <alignment horizontal="right" vertical="center"/>
    </xf>
    <xf numFmtId="3" fontId="34" fillId="43" borderId="41" xfId="0" applyNumberFormat="1" applyFont="1" applyFill="1" applyBorder="1" applyAlignment="1">
      <alignment horizontal="right" vertical="center"/>
    </xf>
    <xf numFmtId="3" fontId="34" fillId="43" borderId="13" xfId="0" applyNumberFormat="1" applyFont="1" applyFill="1" applyBorder="1" applyAlignment="1">
      <alignment vertical="center"/>
    </xf>
    <xf numFmtId="3" fontId="31" fillId="40" borderId="37" xfId="0" applyNumberFormat="1" applyFont="1" applyFill="1" applyBorder="1" applyAlignment="1">
      <alignment horizontal="right" vertical="center"/>
    </xf>
    <xf numFmtId="3" fontId="31" fillId="0" borderId="37" xfId="0" applyNumberFormat="1" applyFont="1" applyBorder="1" applyAlignment="1">
      <alignment horizontal="right" vertical="center"/>
    </xf>
    <xf numFmtId="3" fontId="31" fillId="0" borderId="42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3" fontId="2" fillId="44" borderId="43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2" fillId="44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4" fillId="45" borderId="13" xfId="0" applyNumberFormat="1" applyFont="1" applyFill="1" applyBorder="1" applyAlignment="1">
      <alignment vertical="center" wrapText="1"/>
    </xf>
    <xf numFmtId="0" fontId="31" fillId="46" borderId="13" xfId="0" applyFont="1" applyFill="1" applyBorder="1" applyAlignment="1">
      <alignment horizontal="center" vertical="center"/>
    </xf>
    <xf numFmtId="0" fontId="7" fillId="46" borderId="13" xfId="0" applyFont="1" applyFill="1" applyBorder="1" applyAlignment="1">
      <alignment horizontal="center" vertical="center"/>
    </xf>
    <xf numFmtId="0" fontId="5" fillId="46" borderId="13" xfId="0" applyFont="1" applyFill="1" applyBorder="1" applyAlignment="1" quotePrefix="1">
      <alignment horizontal="center" vertical="center"/>
    </xf>
    <xf numFmtId="3" fontId="31" fillId="46" borderId="13" xfId="0" applyNumberFormat="1" applyFont="1" applyFill="1" applyBorder="1" applyAlignment="1">
      <alignment vertical="center" wrapText="1"/>
    </xf>
    <xf numFmtId="3" fontId="31" fillId="46" borderId="13" xfId="0" applyNumberFormat="1" applyFont="1" applyFill="1" applyBorder="1" applyAlignment="1">
      <alignment horizontal="right" vertical="center" wrapText="1"/>
    </xf>
    <xf numFmtId="3" fontId="31" fillId="46" borderId="13" xfId="0" applyNumberFormat="1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 quotePrefix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 quotePrefix="1">
      <alignment horizontal="center" vertical="center"/>
    </xf>
    <xf numFmtId="3" fontId="4" fillId="16" borderId="13" xfId="0" applyNumberFormat="1" applyFont="1" applyFill="1" applyBorder="1" applyAlignment="1">
      <alignment horizontal="right" vertical="center" wrapText="1"/>
    </xf>
    <xf numFmtId="3" fontId="2" fillId="16" borderId="13" xfId="0" applyNumberFormat="1" applyFont="1" applyFill="1" applyBorder="1" applyAlignment="1">
      <alignment horizontal="right" vertical="center" wrapText="1"/>
    </xf>
    <xf numFmtId="3" fontId="31" fillId="42" borderId="10" xfId="0" applyNumberFormat="1" applyFont="1" applyFill="1" applyBorder="1" applyAlignment="1">
      <alignment horizontal="right" vertical="center" wrapText="1"/>
    </xf>
    <xf numFmtId="3" fontId="31" fillId="42" borderId="10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quotePrefix="1">
      <alignment horizontal="center" vertical="center"/>
    </xf>
    <xf numFmtId="0" fontId="31" fillId="0" borderId="13" xfId="0" applyFont="1" applyBorder="1" applyAlignment="1">
      <alignment vertical="center"/>
    </xf>
    <xf numFmtId="3" fontId="36" fillId="46" borderId="13" xfId="0" applyNumberFormat="1" applyFont="1" applyFill="1" applyBorder="1" applyAlignment="1">
      <alignment vertical="center" wrapText="1"/>
    </xf>
    <xf numFmtId="3" fontId="4" fillId="16" borderId="13" xfId="0" applyNumberFormat="1" applyFont="1" applyFill="1" applyBorder="1" applyAlignment="1">
      <alignment horizontal="center" vertical="center" wrapText="1"/>
    </xf>
    <xf numFmtId="3" fontId="36" fillId="4" borderId="13" xfId="0" applyNumberFormat="1" applyFont="1" applyFill="1" applyBorder="1" applyAlignment="1">
      <alignment horizontal="center" vertical="center" wrapText="1"/>
    </xf>
    <xf numFmtId="3" fontId="4" fillId="16" borderId="13" xfId="0" applyNumberFormat="1" applyFont="1" applyFill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/>
    </xf>
    <xf numFmtId="3" fontId="36" fillId="4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6" fillId="16" borderId="13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3" fontId="2" fillId="44" borderId="25" xfId="0" applyNumberFormat="1" applyFont="1" applyFill="1" applyBorder="1" applyAlignment="1">
      <alignment horizontal="right" vertical="center" wrapText="1"/>
    </xf>
    <xf numFmtId="0" fontId="31" fillId="0" borderId="13" xfId="0" applyFont="1" applyBorder="1" applyAlignment="1">
      <alignment vertical="center"/>
    </xf>
    <xf numFmtId="0" fontId="36" fillId="16" borderId="13" xfId="0" applyFont="1" applyFill="1" applyBorder="1" applyAlignment="1" quotePrefix="1">
      <alignment horizontal="center" vertical="center"/>
    </xf>
    <xf numFmtId="0" fontId="36" fillId="4" borderId="13" xfId="0" applyFont="1" applyFill="1" applyBorder="1" applyAlignment="1" quotePrefix="1">
      <alignment horizontal="center" vertical="center"/>
    </xf>
    <xf numFmtId="3" fontId="36" fillId="16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52" applyFont="1" applyBorder="1" applyAlignment="1">
      <alignment vertical="center" wrapText="1"/>
      <protection/>
    </xf>
    <xf numFmtId="3" fontId="31" fillId="42" borderId="14" xfId="0" applyNumberFormat="1" applyFont="1" applyFill="1" applyBorder="1" applyAlignment="1">
      <alignment horizontal="right" vertical="center" wrapText="1"/>
    </xf>
    <xf numFmtId="0" fontId="0" fillId="42" borderId="0" xfId="0" applyFill="1" applyBorder="1" applyAlignment="1">
      <alignment/>
    </xf>
    <xf numFmtId="0" fontId="5" fillId="0" borderId="4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31" fillId="0" borderId="25" xfId="0" applyFont="1" applyBorder="1" applyAlignment="1">
      <alignment horizontal="right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3" fontId="31" fillId="42" borderId="10" xfId="0" applyNumberFormat="1" applyFont="1" applyFill="1" applyBorder="1" applyAlignment="1" quotePrefix="1">
      <alignment horizontal="right" vertical="center" wrapText="1"/>
    </xf>
    <xf numFmtId="3" fontId="31" fillId="0" borderId="25" xfId="0" applyNumberFormat="1" applyFont="1" applyBorder="1" applyAlignment="1">
      <alignment horizontal="right" vertical="center" wrapText="1"/>
    </xf>
    <xf numFmtId="3" fontId="36" fillId="16" borderId="13" xfId="0" applyNumberFormat="1" applyFont="1" applyFill="1" applyBorder="1" applyAlignment="1">
      <alignment horizontal="right" vertical="center" wrapText="1"/>
    </xf>
    <xf numFmtId="0" fontId="3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25" xfId="0" applyFont="1" applyBorder="1" applyAlignment="1" quotePrefix="1">
      <alignment horizontal="center" vertical="center"/>
    </xf>
    <xf numFmtId="0" fontId="7" fillId="16" borderId="13" xfId="0" applyFont="1" applyFill="1" applyBorder="1" applyAlignment="1" quotePrefix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3" fontId="7" fillId="16" borderId="13" xfId="0" applyNumberFormat="1" applyFont="1" applyFill="1" applyBorder="1" applyAlignment="1">
      <alignment horizontal="right" vertical="center" wrapText="1"/>
    </xf>
    <xf numFmtId="3" fontId="7" fillId="16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right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5" fillId="41" borderId="10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5" fillId="41" borderId="14" xfId="0" applyNumberFormat="1" applyFont="1" applyFill="1" applyBorder="1" applyAlignment="1">
      <alignment horizontal="right" vertical="center" wrapText="1"/>
    </xf>
    <xf numFmtId="3" fontId="5" fillId="41" borderId="37" xfId="0" applyNumberFormat="1" applyFont="1" applyFill="1" applyBorder="1" applyAlignment="1">
      <alignment horizontal="right" vertical="center" wrapText="1"/>
    </xf>
    <xf numFmtId="3" fontId="5" fillId="33" borderId="37" xfId="0" applyNumberFormat="1" applyFont="1" applyFill="1" applyBorder="1" applyAlignment="1">
      <alignment horizontal="right" vertical="center" wrapText="1"/>
    </xf>
    <xf numFmtId="3" fontId="5" fillId="41" borderId="25" xfId="0" applyNumberFormat="1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center" vertical="center"/>
    </xf>
    <xf numFmtId="0" fontId="31" fillId="42" borderId="17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3" fontId="31" fillId="42" borderId="25" xfId="0" applyNumberFormat="1" applyFont="1" applyFill="1" applyBorder="1" applyAlignment="1">
      <alignment horizontal="right" vertical="center" wrapText="1"/>
    </xf>
    <xf numFmtId="3" fontId="31" fillId="42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6" fillId="42" borderId="15" xfId="0" applyFont="1" applyFill="1" applyBorder="1" applyAlignment="1">
      <alignment horizontal="center" vertical="center"/>
    </xf>
    <xf numFmtId="0" fontId="36" fillId="42" borderId="15" xfId="0" applyFont="1" applyFill="1" applyBorder="1" applyAlignment="1" quotePrefix="1">
      <alignment horizontal="center" vertical="center"/>
    </xf>
    <xf numFmtId="0" fontId="36" fillId="42" borderId="4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6" fillId="42" borderId="45" xfId="0" applyFont="1" applyFill="1" applyBorder="1" applyAlignment="1" quotePrefix="1">
      <alignment horizontal="center" vertical="center"/>
    </xf>
    <xf numFmtId="0" fontId="31" fillId="42" borderId="10" xfId="0" applyFont="1" applyFill="1" applyBorder="1" applyAlignment="1" quotePrefix="1">
      <alignment horizontal="center" vertical="center"/>
    </xf>
    <xf numFmtId="3" fontId="36" fillId="42" borderId="10" xfId="0" applyNumberFormat="1" applyFont="1" applyFill="1" applyBorder="1" applyAlignment="1">
      <alignment horizontal="center" vertical="center" wrapText="1"/>
    </xf>
    <xf numFmtId="0" fontId="31" fillId="42" borderId="14" xfId="0" applyFont="1" applyFill="1" applyBorder="1" applyAlignment="1" quotePrefix="1">
      <alignment horizontal="center" vertical="center"/>
    </xf>
    <xf numFmtId="3" fontId="36" fillId="4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31" fillId="42" borderId="25" xfId="0" applyNumberFormat="1" applyFont="1" applyFill="1" applyBorder="1" applyAlignment="1" quotePrefix="1">
      <alignment horizontal="right" vertical="center" wrapText="1"/>
    </xf>
    <xf numFmtId="3" fontId="36" fillId="46" borderId="13" xfId="0" applyNumberFormat="1" applyFont="1" applyFill="1" applyBorder="1" applyAlignment="1">
      <alignment horizontal="right" vertical="center" wrapText="1"/>
    </xf>
    <xf numFmtId="3" fontId="36" fillId="46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31" fillId="4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39" borderId="13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9" borderId="13" xfId="0" applyFont="1" applyFill="1" applyBorder="1" applyAlignment="1" quotePrefix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44" borderId="43" xfId="0" applyNumberFormat="1" applyFont="1" applyFill="1" applyBorder="1" applyAlignment="1">
      <alignment horizontal="right" vertical="center" wrapText="1"/>
    </xf>
    <xf numFmtId="3" fontId="2" fillId="44" borderId="14" xfId="0" applyNumberFormat="1" applyFont="1" applyFill="1" applyBorder="1" applyAlignment="1">
      <alignment horizontal="right" vertical="center" wrapText="1"/>
    </xf>
    <xf numFmtId="3" fontId="2" fillId="44" borderId="37" xfId="0" applyNumberFormat="1" applyFont="1" applyFill="1" applyBorder="1" applyAlignment="1">
      <alignment horizontal="right" vertical="center" wrapText="1"/>
    </xf>
    <xf numFmtId="0" fontId="5" fillId="0" borderId="4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3" fontId="2" fillId="44" borderId="36" xfId="0" applyNumberFormat="1" applyFont="1" applyFill="1" applyBorder="1" applyAlignment="1">
      <alignment horizontal="right" vertical="center" wrapText="1"/>
    </xf>
    <xf numFmtId="0" fontId="5" fillId="0" borderId="46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3" fontId="2" fillId="44" borderId="46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/>
    </xf>
    <xf numFmtId="3" fontId="2" fillId="44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1" fillId="42" borderId="25" xfId="0" applyFont="1" applyFill="1" applyBorder="1" applyAlignment="1" quotePrefix="1">
      <alignment horizontal="center" vertical="center"/>
    </xf>
    <xf numFmtId="3" fontId="31" fillId="42" borderId="14" xfId="0" applyNumberFormat="1" applyFont="1" applyFill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2" fillId="44" borderId="44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3" fontId="58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1" fillId="0" borderId="13" xfId="0" applyFont="1" applyBorder="1" applyAlignment="1">
      <alignment horizontal="center" vertical="center"/>
    </xf>
    <xf numFmtId="3" fontId="58" fillId="0" borderId="14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left" vertical="center" wrapText="1"/>
    </xf>
    <xf numFmtId="0" fontId="7" fillId="42" borderId="46" xfId="0" applyFont="1" applyFill="1" applyBorder="1" applyAlignment="1">
      <alignment horizontal="center" vertical="center"/>
    </xf>
    <xf numFmtId="0" fontId="31" fillId="42" borderId="46" xfId="0" applyFont="1" applyFill="1" applyBorder="1" applyAlignment="1">
      <alignment horizontal="center" vertical="center"/>
    </xf>
    <xf numFmtId="0" fontId="31" fillId="42" borderId="46" xfId="0" applyFont="1" applyFill="1" applyBorder="1" applyAlignment="1" quotePrefix="1">
      <alignment horizontal="center" vertical="center"/>
    </xf>
    <xf numFmtId="0" fontId="31" fillId="0" borderId="46" xfId="0" applyFont="1" applyBorder="1" applyAlignment="1">
      <alignment horizontal="left" vertical="center" wrapText="1"/>
    </xf>
    <xf numFmtId="3" fontId="31" fillId="42" borderId="46" xfId="0" applyNumberFormat="1" applyFont="1" applyFill="1" applyBorder="1" applyAlignment="1">
      <alignment horizontal="right" vertical="center" wrapText="1"/>
    </xf>
    <xf numFmtId="3" fontId="31" fillId="42" borderId="46" xfId="0" applyNumberFormat="1" applyFont="1" applyFill="1" applyBorder="1" applyAlignment="1" quotePrefix="1">
      <alignment horizontal="right" vertical="center" wrapText="1"/>
    </xf>
    <xf numFmtId="3" fontId="31" fillId="42" borderId="46" xfId="0" applyNumberFormat="1" applyFont="1" applyFill="1" applyBorder="1" applyAlignment="1">
      <alignment horizontal="center" vertical="center" wrapText="1"/>
    </xf>
    <xf numFmtId="0" fontId="31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31" fillId="42" borderId="0" xfId="0" applyFont="1" applyFill="1" applyBorder="1" applyAlignment="1" quotePrefix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31" fillId="42" borderId="0" xfId="0" applyNumberFormat="1" applyFont="1" applyFill="1" applyBorder="1" applyAlignment="1">
      <alignment horizontal="right" vertical="center" wrapText="1"/>
    </xf>
    <xf numFmtId="3" fontId="31" fillId="42" borderId="0" xfId="0" applyNumberFormat="1" applyFont="1" applyFill="1" applyBorder="1" applyAlignment="1" quotePrefix="1">
      <alignment horizontal="right" vertical="center" wrapText="1"/>
    </xf>
    <xf numFmtId="3" fontId="31" fillId="4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47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7" fillId="48" borderId="16" xfId="0" applyFont="1" applyFill="1" applyBorder="1" applyAlignment="1">
      <alignment vertical="center" wrapText="1"/>
    </xf>
    <xf numFmtId="0" fontId="7" fillId="48" borderId="18" xfId="0" applyFont="1" applyFill="1" applyBorder="1" applyAlignment="1">
      <alignment vertical="center" wrapText="1"/>
    </xf>
    <xf numFmtId="0" fontId="0" fillId="49" borderId="51" xfId="0" applyFill="1" applyBorder="1" applyAlignment="1">
      <alignment horizontal="left" vertical="center" wrapText="1"/>
    </xf>
    <xf numFmtId="0" fontId="0" fillId="49" borderId="52" xfId="0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53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50" borderId="56" xfId="0" applyFont="1" applyFill="1" applyBorder="1" applyAlignment="1">
      <alignment horizontal="left" vertical="center" wrapText="1"/>
    </xf>
    <xf numFmtId="0" fontId="0" fillId="51" borderId="57" xfId="0" applyFill="1" applyBorder="1" applyAlignment="1">
      <alignment horizontal="left" vertical="center" wrapText="1"/>
    </xf>
    <xf numFmtId="0" fontId="0" fillId="51" borderId="58" xfId="0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1" fillId="40" borderId="26" xfId="0" applyFont="1" applyFill="1" applyBorder="1" applyAlignment="1">
      <alignment horizontal="center" vertical="center" wrapText="1"/>
    </xf>
    <xf numFmtId="0" fontId="31" fillId="40" borderId="53" xfId="0" applyFont="1" applyFill="1" applyBorder="1" applyAlignment="1">
      <alignment horizontal="center" vertical="center" wrapText="1"/>
    </xf>
    <xf numFmtId="0" fontId="31" fillId="40" borderId="60" xfId="0" applyFont="1" applyFill="1" applyBorder="1" applyAlignment="1">
      <alignment horizontal="center" vertical="center" wrapText="1"/>
    </xf>
    <xf numFmtId="0" fontId="31" fillId="40" borderId="16" xfId="0" applyFont="1" applyFill="1" applyBorder="1" applyAlignment="1">
      <alignment horizontal="center" vertical="center"/>
    </xf>
    <xf numFmtId="0" fontId="31" fillId="40" borderId="18" xfId="0" applyFont="1" applyFill="1" applyBorder="1" applyAlignment="1">
      <alignment horizontal="center" vertical="center"/>
    </xf>
    <xf numFmtId="0" fontId="31" fillId="40" borderId="19" xfId="0" applyFont="1" applyFill="1" applyBorder="1" applyAlignment="1">
      <alignment horizontal="center" vertical="center"/>
    </xf>
    <xf numFmtId="0" fontId="35" fillId="40" borderId="61" xfId="0" applyFont="1" applyFill="1" applyBorder="1" applyAlignment="1">
      <alignment horizontal="center" vertical="center" wrapText="1"/>
    </xf>
    <xf numFmtId="0" fontId="35" fillId="40" borderId="6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34" borderId="60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/>
    </xf>
    <xf numFmtId="0" fontId="7" fillId="39" borderId="18" xfId="0" applyFont="1" applyFill="1" applyBorder="1" applyAlignment="1">
      <alignment horizontal="left" vertical="center"/>
    </xf>
    <xf numFmtId="0" fontId="7" fillId="39" borderId="19" xfId="0" applyFont="1" applyFill="1" applyBorder="1" applyAlignment="1">
      <alignment horizontal="left" vertical="center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7" fillId="48" borderId="19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5" fillId="40" borderId="27" xfId="0" applyFont="1" applyFill="1" applyBorder="1" applyAlignment="1">
      <alignment horizontal="left" vertical="center" wrapText="1"/>
    </xf>
    <xf numFmtId="0" fontId="5" fillId="40" borderId="36" xfId="0" applyFont="1" applyFill="1" applyBorder="1" applyAlignment="1">
      <alignment horizontal="left" vertical="center" wrapText="1"/>
    </xf>
    <xf numFmtId="0" fontId="5" fillId="40" borderId="21" xfId="0" applyFont="1" applyFill="1" applyBorder="1" applyAlignment="1">
      <alignment horizontal="left" vertical="center" wrapText="1"/>
    </xf>
    <xf numFmtId="0" fontId="5" fillId="41" borderId="53" xfId="0" applyFont="1" applyFill="1" applyBorder="1" applyAlignment="1">
      <alignment horizontal="left" vertical="top"/>
    </xf>
    <xf numFmtId="0" fontId="5" fillId="41" borderId="60" xfId="0" applyFont="1" applyFill="1" applyBorder="1" applyAlignment="1">
      <alignment horizontal="left" vertical="top"/>
    </xf>
    <xf numFmtId="0" fontId="5" fillId="41" borderId="36" xfId="0" applyFont="1" applyFill="1" applyBorder="1" applyAlignment="1">
      <alignment horizontal="left" vertical="top"/>
    </xf>
    <xf numFmtId="0" fontId="5" fillId="41" borderId="21" xfId="0" applyFont="1" applyFill="1" applyBorder="1" applyAlignment="1">
      <alignment horizontal="left" vertical="top"/>
    </xf>
    <xf numFmtId="0" fontId="5" fillId="33" borderId="36" xfId="0" applyFont="1" applyFill="1" applyBorder="1" applyAlignment="1">
      <alignment horizontal="left" vertical="top" indent="1"/>
    </xf>
    <xf numFmtId="0" fontId="5" fillId="33" borderId="21" xfId="0" applyFont="1" applyFill="1" applyBorder="1" applyAlignment="1">
      <alignment horizontal="left" vertical="top" indent="1"/>
    </xf>
    <xf numFmtId="3" fontId="4" fillId="34" borderId="26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36" xfId="0" applyFont="1" applyFill="1" applyBorder="1" applyAlignment="1">
      <alignment horizontal="left" vertical="center"/>
    </xf>
    <xf numFmtId="0" fontId="5" fillId="40" borderId="2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41" borderId="54" xfId="0" applyFont="1" applyFill="1" applyBorder="1" applyAlignment="1">
      <alignment horizontal="left" vertical="top" wrapText="1"/>
    </xf>
    <xf numFmtId="0" fontId="5" fillId="41" borderId="55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36" xfId="0" applyFont="1" applyFill="1" applyBorder="1" applyAlignment="1" quotePrefix="1">
      <alignment horizontal="left" vertical="top" indent="1"/>
    </xf>
    <xf numFmtId="0" fontId="5" fillId="41" borderId="36" xfId="0" applyFont="1" applyFill="1" applyBorder="1" applyAlignment="1">
      <alignment horizontal="left" vertical="top" wrapText="1"/>
    </xf>
    <xf numFmtId="0" fontId="5" fillId="41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38" fillId="0" borderId="16" xfId="0" applyNumberFormat="1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5" fillId="40" borderId="29" xfId="0" applyFont="1" applyFill="1" applyBorder="1" applyAlignment="1">
      <alignment horizontal="left" vertical="center" wrapText="1"/>
    </xf>
    <xf numFmtId="0" fontId="5" fillId="40" borderId="54" xfId="0" applyFont="1" applyFill="1" applyBorder="1" applyAlignment="1">
      <alignment horizontal="left" vertical="center" wrapText="1"/>
    </xf>
    <xf numFmtId="0" fontId="5" fillId="40" borderId="55" xfId="0" applyFont="1" applyFill="1" applyBorder="1" applyAlignment="1">
      <alignment horizontal="left" vertical="center" wrapText="1"/>
    </xf>
    <xf numFmtId="0" fontId="31" fillId="41" borderId="35" xfId="0" applyFont="1" applyFill="1" applyBorder="1" applyAlignment="1">
      <alignment horizontal="center" vertical="center" wrapText="1"/>
    </xf>
    <xf numFmtId="0" fontId="31" fillId="41" borderId="47" xfId="0" applyFont="1" applyFill="1" applyBorder="1" applyAlignment="1">
      <alignment horizontal="center" vertical="center" wrapText="1"/>
    </xf>
    <xf numFmtId="0" fontId="31" fillId="41" borderId="63" xfId="0" applyFont="1" applyFill="1" applyBorder="1" applyAlignment="1">
      <alignment horizontal="center" vertical="center" wrapText="1"/>
    </xf>
    <xf numFmtId="0" fontId="31" fillId="41" borderId="64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1" fillId="40" borderId="15" xfId="0" applyFont="1" applyFill="1" applyBorder="1" applyAlignment="1">
      <alignment horizontal="center" vertical="center" wrapText="1"/>
    </xf>
    <xf numFmtId="0" fontId="31" fillId="40" borderId="45" xfId="0" applyFont="1" applyFill="1" applyBorder="1" applyAlignment="1">
      <alignment horizontal="center" vertical="center" wrapText="1"/>
    </xf>
    <xf numFmtId="0" fontId="31" fillId="40" borderId="17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vertical="center" wrapText="1"/>
    </xf>
    <xf numFmtId="0" fontId="5" fillId="40" borderId="36" xfId="0" applyFont="1" applyFill="1" applyBorder="1" applyAlignment="1">
      <alignment vertical="center" wrapText="1"/>
    </xf>
    <xf numFmtId="0" fontId="5" fillId="40" borderId="21" xfId="0" applyFont="1" applyFill="1" applyBorder="1" applyAlignment="1">
      <alignment vertical="center" wrapText="1"/>
    </xf>
    <xf numFmtId="0" fontId="35" fillId="40" borderId="65" xfId="0" applyFont="1" applyFill="1" applyBorder="1" applyAlignment="1">
      <alignment horizontal="center" vertical="center" wrapText="1"/>
    </xf>
    <xf numFmtId="0" fontId="35" fillId="40" borderId="66" xfId="0" applyFont="1" applyFill="1" applyBorder="1" applyAlignment="1">
      <alignment horizontal="center" vertical="center" wrapText="1"/>
    </xf>
    <xf numFmtId="0" fontId="31" fillId="40" borderId="35" xfId="0" applyFont="1" applyFill="1" applyBorder="1" applyAlignment="1">
      <alignment horizontal="center" vertical="center"/>
    </xf>
    <xf numFmtId="0" fontId="31" fillId="40" borderId="46" xfId="0" applyFont="1" applyFill="1" applyBorder="1" applyAlignment="1">
      <alignment horizontal="center" vertical="center"/>
    </xf>
    <xf numFmtId="0" fontId="31" fillId="40" borderId="47" xfId="0" applyFont="1" applyFill="1" applyBorder="1" applyAlignment="1">
      <alignment horizontal="center" vertical="center"/>
    </xf>
    <xf numFmtId="0" fontId="31" fillId="40" borderId="11" xfId="0" applyFont="1" applyFill="1" applyBorder="1" applyAlignment="1">
      <alignment horizontal="center" vertical="center"/>
    </xf>
    <xf numFmtId="0" fontId="31" fillId="40" borderId="0" xfId="0" applyFont="1" applyFill="1" applyBorder="1" applyAlignment="1">
      <alignment horizontal="center" vertical="center"/>
    </xf>
    <xf numFmtId="0" fontId="31" fillId="40" borderId="67" xfId="0" applyFont="1" applyFill="1" applyBorder="1" applyAlignment="1">
      <alignment horizontal="center" vertical="center"/>
    </xf>
    <xf numFmtId="0" fontId="31" fillId="40" borderId="20" xfId="0" applyFont="1" applyFill="1" applyBorder="1" applyAlignment="1">
      <alignment horizontal="center" vertical="center"/>
    </xf>
    <xf numFmtId="0" fontId="31" fillId="40" borderId="12" xfId="0" applyFont="1" applyFill="1" applyBorder="1" applyAlignment="1">
      <alignment horizontal="center" vertical="center"/>
    </xf>
    <xf numFmtId="0" fontId="31" fillId="40" borderId="48" xfId="0" applyFont="1" applyFill="1" applyBorder="1" applyAlignment="1">
      <alignment horizontal="center" vertical="center"/>
    </xf>
    <xf numFmtId="0" fontId="31" fillId="40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1" fillId="40" borderId="13" xfId="0" applyFont="1" applyFill="1" applyBorder="1" applyAlignment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4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16" borderId="16" xfId="0" applyFont="1" applyFill="1" applyBorder="1" applyAlignment="1">
      <alignment horizontal="left" vertical="center" wrapText="1"/>
    </xf>
    <xf numFmtId="0" fontId="0" fillId="16" borderId="18" xfId="0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9" fillId="16" borderId="18" xfId="0" applyFont="1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 wrapText="1"/>
    </xf>
    <xf numFmtId="0" fontId="36" fillId="46" borderId="16" xfId="0" applyFont="1" applyFill="1" applyBorder="1" applyAlignment="1">
      <alignment horizontal="left" vertical="center" wrapText="1"/>
    </xf>
    <xf numFmtId="0" fontId="36" fillId="46" borderId="18" xfId="0" applyFont="1" applyFill="1" applyBorder="1" applyAlignment="1">
      <alignment horizontal="left" vertical="center" wrapText="1"/>
    </xf>
    <xf numFmtId="0" fontId="36" fillId="46" borderId="19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6" fillId="16" borderId="16" xfId="0" applyFont="1" applyFill="1" applyBorder="1" applyAlignment="1">
      <alignment horizontal="left" vertical="center"/>
    </xf>
    <xf numFmtId="0" fontId="8" fillId="16" borderId="18" xfId="0" applyFont="1" applyFill="1" applyBorder="1" applyAlignment="1">
      <alignment horizontal="left" vertical="center"/>
    </xf>
    <xf numFmtId="0" fontId="8" fillId="16" borderId="19" xfId="0" applyFont="1" applyFill="1" applyBorder="1" applyAlignment="1">
      <alignment horizontal="left" vertical="center"/>
    </xf>
    <xf numFmtId="0" fontId="7" fillId="52" borderId="68" xfId="0" applyFont="1" applyFill="1" applyBorder="1" applyAlignment="1">
      <alignment horizontal="left" vertical="center" wrapText="1"/>
    </xf>
    <xf numFmtId="0" fontId="0" fillId="16" borderId="69" xfId="0" applyFill="1" applyBorder="1" applyAlignment="1">
      <alignment horizontal="left" vertical="center" wrapText="1"/>
    </xf>
    <xf numFmtId="0" fontId="0" fillId="16" borderId="70" xfId="0" applyFill="1" applyBorder="1" applyAlignment="1">
      <alignment horizontal="left" vertical="center" wrapText="1"/>
    </xf>
    <xf numFmtId="0" fontId="7" fillId="53" borderId="71" xfId="0" applyFont="1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32" fillId="37" borderId="16" xfId="0" applyFont="1" applyFill="1" applyBorder="1" applyAlignment="1">
      <alignment horizontal="left" vertical="center" wrapText="1"/>
    </xf>
    <xf numFmtId="0" fontId="32" fillId="37" borderId="18" xfId="0" applyFont="1" applyFill="1" applyBorder="1" applyAlignment="1">
      <alignment horizontal="left" vertical="center" wrapText="1"/>
    </xf>
    <xf numFmtId="0" fontId="32" fillId="37" borderId="19" xfId="0" applyFont="1" applyFill="1" applyBorder="1" applyAlignment="1">
      <alignment horizontal="left" vertical="center" wrapText="1"/>
    </xf>
    <xf numFmtId="0" fontId="32" fillId="36" borderId="16" xfId="0" applyFont="1" applyFill="1" applyBorder="1" applyAlignment="1">
      <alignment horizontal="left" vertical="center" wrapText="1"/>
    </xf>
    <xf numFmtId="0" fontId="32" fillId="36" borderId="18" xfId="0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33" borderId="63" xfId="0" applyFont="1" applyFill="1" applyBorder="1" applyAlignment="1" quotePrefix="1">
      <alignment horizontal="left" vertical="center" wrapText="1" indent="1"/>
    </xf>
    <xf numFmtId="0" fontId="3" fillId="33" borderId="74" xfId="0" applyFont="1" applyFill="1" applyBorder="1" applyAlignment="1" quotePrefix="1">
      <alignment horizontal="left" vertical="center" wrapText="1" indent="1"/>
    </xf>
    <xf numFmtId="0" fontId="3" fillId="33" borderId="64" xfId="0" applyFont="1" applyFill="1" applyBorder="1" applyAlignment="1" quotePrefix="1">
      <alignment horizontal="left" vertical="center" wrapText="1" inden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33" borderId="29" xfId="0" applyFont="1" applyFill="1" applyBorder="1" applyAlignment="1" quotePrefix="1">
      <alignment horizontal="left" vertical="center" wrapText="1" indent="1"/>
    </xf>
    <xf numFmtId="0" fontId="3" fillId="33" borderId="54" xfId="0" applyFont="1" applyFill="1" applyBorder="1" applyAlignment="1" quotePrefix="1">
      <alignment horizontal="left" vertical="center" wrapText="1" indent="1"/>
    </xf>
    <xf numFmtId="0" fontId="3" fillId="33" borderId="55" xfId="0" applyFont="1" applyFill="1" applyBorder="1" applyAlignment="1" quotePrefix="1">
      <alignment horizontal="left" vertical="center" wrapText="1" inden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 quotePrefix="1">
      <alignment horizontal="left" vertical="center" wrapText="1" indent="1"/>
    </xf>
    <xf numFmtId="0" fontId="3" fillId="33" borderId="36" xfId="0" applyFont="1" applyFill="1" applyBorder="1" applyAlignment="1" quotePrefix="1">
      <alignment horizontal="left" vertical="center" wrapText="1" indent="1"/>
    </xf>
    <xf numFmtId="0" fontId="3" fillId="33" borderId="21" xfId="0" applyFont="1" applyFill="1" applyBorder="1" applyAlignment="1" quotePrefix="1">
      <alignment horizontal="left" vertical="center" wrapText="1" inden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53" xfId="0" applyFont="1" applyFill="1" applyBorder="1" applyAlignment="1" quotePrefix="1">
      <alignment horizontal="left" vertical="center" wrapText="1" indent="1"/>
    </xf>
    <xf numFmtId="0" fontId="3" fillId="33" borderId="60" xfId="0" applyFont="1" applyFill="1" applyBorder="1" applyAlignment="1" quotePrefix="1">
      <alignment horizontal="left" vertical="center" wrapText="1" indent="1"/>
    </xf>
    <xf numFmtId="0" fontId="4" fillId="33" borderId="16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1" fillId="40" borderId="45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1" fillId="40" borderId="16" xfId="0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center" vertical="center" wrapText="1"/>
    </xf>
    <xf numFmtId="0" fontId="31" fillId="40" borderId="19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center" wrapText="1"/>
    </xf>
    <xf numFmtId="0" fontId="4" fillId="45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16" borderId="16" xfId="0" applyFont="1" applyFill="1" applyBorder="1" applyAlignment="1">
      <alignment horizontal="left" vertical="center"/>
    </xf>
    <xf numFmtId="0" fontId="9" fillId="16" borderId="18" xfId="0" applyFont="1" applyFill="1" applyBorder="1" applyAlignment="1">
      <alignment horizontal="left" vertical="center"/>
    </xf>
    <xf numFmtId="0" fontId="9" fillId="16" borderId="19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showZeros="0" tabSelected="1" zoomScalePageLayoutView="0" workbookViewId="0" topLeftCell="A89">
      <selection activeCell="K59" sqref="K59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1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120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204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205</v>
      </c>
      <c r="K4" s="4"/>
      <c r="L4" s="4"/>
      <c r="M4" s="3"/>
      <c r="N4" s="3"/>
      <c r="O4" s="3"/>
    </row>
    <row r="5" spans="1:15" s="2" customFormat="1" ht="6" customHeight="1">
      <c r="A5" s="155"/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  <c r="M5" s="155"/>
      <c r="N5" s="155"/>
      <c r="O5" s="155"/>
    </row>
    <row r="6" spans="1:15" s="2" customFormat="1" ht="17.25" customHeight="1">
      <c r="A6" s="454" t="s">
        <v>163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3"/>
      <c r="N6" s="3"/>
      <c r="O6" s="3"/>
    </row>
    <row r="7" spans="1:15" ht="2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4.25" customHeight="1">
      <c r="A8" s="355" t="s">
        <v>50</v>
      </c>
      <c r="B8" s="356"/>
      <c r="C8" s="357"/>
      <c r="D8" s="358" t="s">
        <v>64</v>
      </c>
      <c r="E8" s="358"/>
      <c r="F8" s="358"/>
      <c r="G8" s="358"/>
      <c r="H8" s="359"/>
      <c r="I8" s="362" t="s">
        <v>65</v>
      </c>
      <c r="J8" s="362"/>
      <c r="K8" s="362" t="s">
        <v>66</v>
      </c>
      <c r="L8" s="362"/>
      <c r="M8" s="3"/>
      <c r="N8" s="3"/>
      <c r="O8" s="3"/>
    </row>
    <row r="9" spans="1:15" ht="17.25" customHeight="1">
      <c r="A9" s="67" t="s">
        <v>24</v>
      </c>
      <c r="B9" s="67" t="s">
        <v>51</v>
      </c>
      <c r="C9" s="67" t="s">
        <v>52</v>
      </c>
      <c r="D9" s="360"/>
      <c r="E9" s="360"/>
      <c r="F9" s="360"/>
      <c r="G9" s="360"/>
      <c r="H9" s="361"/>
      <c r="I9" s="133" t="s">
        <v>53</v>
      </c>
      <c r="J9" s="133" t="s">
        <v>54</v>
      </c>
      <c r="K9" s="133" t="s">
        <v>53</v>
      </c>
      <c r="L9" s="133" t="s">
        <v>54</v>
      </c>
      <c r="M9" s="3"/>
      <c r="N9" s="3"/>
      <c r="O9" s="3"/>
    </row>
    <row r="10" spans="1:15" ht="18" customHeight="1">
      <c r="A10" s="290" t="s">
        <v>1</v>
      </c>
      <c r="B10" s="291"/>
      <c r="C10" s="291"/>
      <c r="D10" s="368" t="s">
        <v>170</v>
      </c>
      <c r="E10" s="369"/>
      <c r="F10" s="369"/>
      <c r="G10" s="369"/>
      <c r="H10" s="370"/>
      <c r="I10" s="287">
        <f>I11</f>
        <v>0</v>
      </c>
      <c r="J10" s="287">
        <f>J11</f>
        <v>0</v>
      </c>
      <c r="K10" s="287">
        <f>K11</f>
        <v>14000</v>
      </c>
      <c r="L10" s="287">
        <f>L11</f>
        <v>1172000</v>
      </c>
      <c r="M10" s="311"/>
      <c r="N10" s="311"/>
      <c r="O10" s="311"/>
    </row>
    <row r="11" spans="1:15" ht="15" customHeight="1">
      <c r="A11" s="288"/>
      <c r="B11" s="289" t="s">
        <v>171</v>
      </c>
      <c r="C11" s="288"/>
      <c r="D11" s="382" t="s">
        <v>172</v>
      </c>
      <c r="E11" s="385"/>
      <c r="F11" s="385"/>
      <c r="G11" s="385"/>
      <c r="H11" s="386"/>
      <c r="I11" s="282">
        <f>I12</f>
        <v>0</v>
      </c>
      <c r="J11" s="282">
        <f>SUM(J12:J14)</f>
        <v>0</v>
      </c>
      <c r="K11" s="282">
        <f>K12+K13</f>
        <v>14000</v>
      </c>
      <c r="L11" s="282">
        <f>L14</f>
        <v>1172000</v>
      </c>
      <c r="M11" s="311"/>
      <c r="N11" s="311"/>
      <c r="O11" s="311"/>
    </row>
    <row r="12" spans="1:15" ht="25.5" customHeight="1">
      <c r="A12" s="299"/>
      <c r="B12" s="298"/>
      <c r="C12" s="180">
        <v>4400</v>
      </c>
      <c r="D12" s="365" t="s">
        <v>173</v>
      </c>
      <c r="E12" s="380"/>
      <c r="F12" s="380"/>
      <c r="G12" s="380"/>
      <c r="H12" s="381"/>
      <c r="I12" s="295"/>
      <c r="J12" s="294"/>
      <c r="K12" s="294">
        <v>9000</v>
      </c>
      <c r="L12" s="294"/>
      <c r="M12" s="311"/>
      <c r="N12" s="311"/>
      <c r="O12" s="311"/>
    </row>
    <row r="13" spans="1:15" ht="13.5" customHeight="1">
      <c r="A13" s="299"/>
      <c r="B13" s="298"/>
      <c r="C13" s="180">
        <v>4430</v>
      </c>
      <c r="D13" s="365" t="s">
        <v>153</v>
      </c>
      <c r="E13" s="380"/>
      <c r="F13" s="380"/>
      <c r="G13" s="380"/>
      <c r="H13" s="381"/>
      <c r="I13" s="295"/>
      <c r="J13" s="294"/>
      <c r="K13" s="294">
        <v>5000</v>
      </c>
      <c r="L13" s="294"/>
      <c r="M13" s="311"/>
      <c r="N13" s="311"/>
      <c r="O13" s="311"/>
    </row>
    <row r="14" spans="1:15" ht="26.25" customHeight="1">
      <c r="A14" s="299"/>
      <c r="B14" s="298"/>
      <c r="C14" s="180">
        <v>6050</v>
      </c>
      <c r="D14" s="365" t="s">
        <v>190</v>
      </c>
      <c r="E14" s="380"/>
      <c r="F14" s="380"/>
      <c r="G14" s="380"/>
      <c r="H14" s="381"/>
      <c r="I14" s="295"/>
      <c r="J14" s="294"/>
      <c r="K14" s="294"/>
      <c r="L14" s="294">
        <v>1172000</v>
      </c>
      <c r="M14" s="311"/>
      <c r="N14" s="311"/>
      <c r="O14" s="311"/>
    </row>
    <row r="15" spans="1:15" ht="18" customHeight="1">
      <c r="A15" s="131">
        <v>600</v>
      </c>
      <c r="B15" s="132"/>
      <c r="C15" s="132"/>
      <c r="D15" s="368" t="s">
        <v>134</v>
      </c>
      <c r="E15" s="373"/>
      <c r="F15" s="373"/>
      <c r="G15" s="373"/>
      <c r="H15" s="374"/>
      <c r="I15" s="61"/>
      <c r="J15" s="61">
        <f>J16+J19</f>
        <v>235000</v>
      </c>
      <c r="K15" s="61">
        <f>K19</f>
        <v>0</v>
      </c>
      <c r="L15" s="61">
        <f>L19+L16</f>
        <v>2175645</v>
      </c>
      <c r="M15" s="221"/>
      <c r="N15" s="221"/>
      <c r="O15" s="221"/>
    </row>
    <row r="16" spans="1:15" ht="15" customHeight="1">
      <c r="A16" s="129"/>
      <c r="B16" s="130">
        <v>60014</v>
      </c>
      <c r="C16" s="129"/>
      <c r="D16" s="382" t="s">
        <v>144</v>
      </c>
      <c r="E16" s="383"/>
      <c r="F16" s="383"/>
      <c r="G16" s="383"/>
      <c r="H16" s="384"/>
      <c r="I16" s="12"/>
      <c r="J16" s="12">
        <f>J17</f>
        <v>195000</v>
      </c>
      <c r="K16" s="12"/>
      <c r="L16" s="12">
        <f>L18</f>
        <v>75645</v>
      </c>
      <c r="M16" s="221"/>
      <c r="N16" s="221"/>
      <c r="O16" s="221"/>
    </row>
    <row r="17" spans="1:15" ht="37.5" customHeight="1">
      <c r="A17" s="227"/>
      <c r="B17" s="226"/>
      <c r="C17" s="180">
        <v>6300</v>
      </c>
      <c r="D17" s="365" t="s">
        <v>185</v>
      </c>
      <c r="E17" s="380"/>
      <c r="F17" s="380"/>
      <c r="G17" s="380"/>
      <c r="H17" s="381"/>
      <c r="I17" s="181"/>
      <c r="J17" s="154">
        <v>195000</v>
      </c>
      <c r="K17" s="154"/>
      <c r="L17" s="154"/>
      <c r="M17" s="271"/>
      <c r="N17" s="271"/>
      <c r="O17" s="271"/>
    </row>
    <row r="18" spans="1:15" ht="37.5" customHeight="1">
      <c r="A18" s="299"/>
      <c r="B18" s="298"/>
      <c r="C18" s="180">
        <v>6300</v>
      </c>
      <c r="D18" s="365" t="s">
        <v>143</v>
      </c>
      <c r="E18" s="380"/>
      <c r="F18" s="380"/>
      <c r="G18" s="380"/>
      <c r="H18" s="381"/>
      <c r="I18" s="295"/>
      <c r="J18" s="294"/>
      <c r="K18" s="294"/>
      <c r="L18" s="294">
        <v>75645</v>
      </c>
      <c r="M18" s="314"/>
      <c r="N18" s="314"/>
      <c r="O18" s="314"/>
    </row>
    <row r="19" spans="1:15" ht="15.75" customHeight="1">
      <c r="A19" s="129"/>
      <c r="B19" s="130">
        <v>60016</v>
      </c>
      <c r="C19" s="129"/>
      <c r="D19" s="382" t="s">
        <v>157</v>
      </c>
      <c r="E19" s="383"/>
      <c r="F19" s="383"/>
      <c r="G19" s="383"/>
      <c r="H19" s="384"/>
      <c r="I19" s="12"/>
      <c r="J19" s="12">
        <f>J21</f>
        <v>40000</v>
      </c>
      <c r="K19" s="12"/>
      <c r="L19" s="12">
        <f>SUM(L20:L23)</f>
        <v>2100000</v>
      </c>
      <c r="M19" s="276"/>
      <c r="N19" s="276"/>
      <c r="O19" s="276"/>
    </row>
    <row r="20" spans="1:15" ht="16.5" customHeight="1">
      <c r="A20" s="227"/>
      <c r="B20" s="226"/>
      <c r="C20" s="180">
        <v>6050</v>
      </c>
      <c r="D20" s="365" t="s">
        <v>174</v>
      </c>
      <c r="E20" s="380"/>
      <c r="F20" s="380"/>
      <c r="G20" s="380"/>
      <c r="H20" s="381"/>
      <c r="I20" s="181"/>
      <c r="J20" s="154"/>
      <c r="K20" s="154"/>
      <c r="L20" s="154">
        <v>65000</v>
      </c>
      <c r="M20" s="276"/>
      <c r="N20" s="276"/>
      <c r="O20" s="276"/>
    </row>
    <row r="21" spans="1:15" ht="27" customHeight="1">
      <c r="A21" s="299"/>
      <c r="B21" s="298"/>
      <c r="C21" s="180">
        <v>6050</v>
      </c>
      <c r="D21" s="365" t="s">
        <v>190</v>
      </c>
      <c r="E21" s="380"/>
      <c r="F21" s="380"/>
      <c r="G21" s="380"/>
      <c r="H21" s="381"/>
      <c r="I21" s="295"/>
      <c r="J21" s="294">
        <v>40000</v>
      </c>
      <c r="K21" s="294"/>
      <c r="L21" s="294"/>
      <c r="M21" s="325"/>
      <c r="N21" s="325"/>
      <c r="O21" s="325"/>
    </row>
    <row r="22" spans="1:15" ht="16.5" customHeight="1">
      <c r="A22" s="299"/>
      <c r="B22" s="298"/>
      <c r="C22" s="180">
        <v>6050</v>
      </c>
      <c r="D22" s="365" t="s">
        <v>175</v>
      </c>
      <c r="E22" s="380"/>
      <c r="F22" s="380"/>
      <c r="G22" s="380"/>
      <c r="H22" s="381"/>
      <c r="I22" s="295"/>
      <c r="J22" s="294"/>
      <c r="K22" s="294"/>
      <c r="L22" s="294">
        <v>35000</v>
      </c>
      <c r="M22" s="311"/>
      <c r="N22" s="311"/>
      <c r="O22" s="311"/>
    </row>
    <row r="23" spans="1:15" ht="16.5" customHeight="1">
      <c r="A23" s="299"/>
      <c r="B23" s="298"/>
      <c r="C23" s="180">
        <v>6060</v>
      </c>
      <c r="D23" s="365" t="s">
        <v>150</v>
      </c>
      <c r="E23" s="380"/>
      <c r="F23" s="380"/>
      <c r="G23" s="380"/>
      <c r="H23" s="381"/>
      <c r="I23" s="295"/>
      <c r="J23" s="294"/>
      <c r="K23" s="294"/>
      <c r="L23" s="294">
        <v>2000000</v>
      </c>
      <c r="M23" s="311"/>
      <c r="N23" s="311"/>
      <c r="O23" s="311"/>
    </row>
    <row r="24" spans="1:15" ht="18" customHeight="1">
      <c r="A24" s="131">
        <v>700</v>
      </c>
      <c r="B24" s="132"/>
      <c r="C24" s="132"/>
      <c r="D24" s="368" t="s">
        <v>136</v>
      </c>
      <c r="E24" s="369"/>
      <c r="F24" s="369"/>
      <c r="G24" s="369"/>
      <c r="H24" s="370"/>
      <c r="I24" s="61"/>
      <c r="J24" s="61">
        <f>J25</f>
        <v>0</v>
      </c>
      <c r="K24" s="61"/>
      <c r="L24" s="61">
        <f>L25</f>
        <v>184000</v>
      </c>
      <c r="M24" s="275"/>
      <c r="N24" s="275"/>
      <c r="O24" s="275"/>
    </row>
    <row r="25" spans="1:15" ht="16.5" customHeight="1">
      <c r="A25" s="129"/>
      <c r="B25" s="130">
        <v>70005</v>
      </c>
      <c r="C25" s="129"/>
      <c r="D25" s="382" t="s">
        <v>151</v>
      </c>
      <c r="E25" s="385"/>
      <c r="F25" s="385"/>
      <c r="G25" s="385"/>
      <c r="H25" s="386"/>
      <c r="I25" s="12"/>
      <c r="J25" s="12">
        <f>SUM(J26:J26)</f>
        <v>0</v>
      </c>
      <c r="K25" s="12"/>
      <c r="L25" s="12">
        <f>L26</f>
        <v>184000</v>
      </c>
      <c r="M25" s="275"/>
      <c r="N25" s="275"/>
      <c r="O25" s="275"/>
    </row>
    <row r="26" spans="1:15" ht="15" customHeight="1">
      <c r="A26" s="227"/>
      <c r="B26" s="226"/>
      <c r="C26" s="180">
        <v>6050</v>
      </c>
      <c r="D26" s="365" t="s">
        <v>124</v>
      </c>
      <c r="E26" s="380"/>
      <c r="F26" s="380"/>
      <c r="G26" s="380"/>
      <c r="H26" s="381"/>
      <c r="I26" s="181"/>
      <c r="J26" s="154"/>
      <c r="K26" s="154"/>
      <c r="L26" s="154">
        <v>184000</v>
      </c>
      <c r="M26" s="275"/>
      <c r="N26" s="275"/>
      <c r="O26" s="275"/>
    </row>
    <row r="27" spans="1:15" ht="18" customHeight="1">
      <c r="A27" s="131">
        <v>750</v>
      </c>
      <c r="B27" s="132"/>
      <c r="C27" s="132"/>
      <c r="D27" s="368" t="s">
        <v>131</v>
      </c>
      <c r="E27" s="373"/>
      <c r="F27" s="373"/>
      <c r="G27" s="373"/>
      <c r="H27" s="374"/>
      <c r="I27" s="61"/>
      <c r="J27" s="61">
        <f>J28</f>
        <v>0</v>
      </c>
      <c r="K27" s="61">
        <f>K28</f>
        <v>190000</v>
      </c>
      <c r="L27" s="61">
        <f>L28</f>
        <v>356000</v>
      </c>
      <c r="M27" s="260"/>
      <c r="N27" s="260"/>
      <c r="O27" s="260"/>
    </row>
    <row r="28" spans="1:15" ht="15.75" customHeight="1">
      <c r="A28" s="129"/>
      <c r="B28" s="130">
        <v>75023</v>
      </c>
      <c r="C28" s="129"/>
      <c r="D28" s="382" t="s">
        <v>132</v>
      </c>
      <c r="E28" s="383"/>
      <c r="F28" s="383"/>
      <c r="G28" s="383"/>
      <c r="H28" s="384"/>
      <c r="I28" s="12">
        <f>I29</f>
        <v>0</v>
      </c>
      <c r="J28" s="12">
        <f>SUM(J31:J31)</f>
        <v>0</v>
      </c>
      <c r="K28" s="12">
        <f>K29</f>
        <v>190000</v>
      </c>
      <c r="L28" s="12">
        <f>SUM(L29:L31)</f>
        <v>356000</v>
      </c>
      <c r="M28" s="260"/>
      <c r="N28" s="260"/>
      <c r="O28" s="260"/>
    </row>
    <row r="29" spans="1:15" ht="14.25" customHeight="1">
      <c r="A29" s="227"/>
      <c r="B29" s="226"/>
      <c r="C29" s="151">
        <v>4300</v>
      </c>
      <c r="D29" s="365" t="s">
        <v>142</v>
      </c>
      <c r="E29" s="380"/>
      <c r="F29" s="380"/>
      <c r="G29" s="380"/>
      <c r="H29" s="381"/>
      <c r="I29" s="296"/>
      <c r="J29" s="139"/>
      <c r="K29" s="139">
        <v>190000</v>
      </c>
      <c r="L29" s="139"/>
      <c r="M29" s="278"/>
      <c r="N29" s="278"/>
      <c r="O29" s="278"/>
    </row>
    <row r="30" spans="1:15" ht="14.25" customHeight="1">
      <c r="A30" s="299"/>
      <c r="B30" s="298"/>
      <c r="C30" s="151">
        <v>6050</v>
      </c>
      <c r="D30" s="365" t="s">
        <v>124</v>
      </c>
      <c r="E30" s="380"/>
      <c r="F30" s="380"/>
      <c r="G30" s="380"/>
      <c r="H30" s="381"/>
      <c r="I30" s="296"/>
      <c r="J30" s="293"/>
      <c r="K30" s="293"/>
      <c r="L30" s="293">
        <v>350000</v>
      </c>
      <c r="M30" s="311"/>
      <c r="N30" s="311"/>
      <c r="O30" s="311"/>
    </row>
    <row r="31" spans="1:15" ht="14.25" customHeight="1">
      <c r="A31" s="227"/>
      <c r="B31" s="226"/>
      <c r="C31" s="180">
        <v>6060</v>
      </c>
      <c r="D31" s="387" t="s">
        <v>146</v>
      </c>
      <c r="E31" s="388"/>
      <c r="F31" s="388"/>
      <c r="G31" s="388"/>
      <c r="H31" s="389"/>
      <c r="I31" s="297"/>
      <c r="J31" s="294"/>
      <c r="K31" s="294"/>
      <c r="L31" s="294">
        <v>6000</v>
      </c>
      <c r="M31" s="260"/>
      <c r="N31" s="260"/>
      <c r="O31" s="260"/>
    </row>
    <row r="32" spans="1:15" ht="14.25" customHeight="1">
      <c r="A32" s="301"/>
      <c r="B32" s="301"/>
      <c r="C32" s="302"/>
      <c r="D32" s="303"/>
      <c r="E32" s="303"/>
      <c r="F32" s="303"/>
      <c r="G32" s="303"/>
      <c r="H32" s="303"/>
      <c r="I32" s="304"/>
      <c r="J32" s="305"/>
      <c r="K32" s="305"/>
      <c r="L32" s="305"/>
      <c r="M32" s="311"/>
      <c r="N32" s="311"/>
      <c r="O32" s="311"/>
    </row>
    <row r="33" spans="1:15" ht="6.75" customHeight="1">
      <c r="A33" s="307"/>
      <c r="B33" s="307"/>
      <c r="C33" s="308"/>
      <c r="D33" s="279"/>
      <c r="E33" s="279"/>
      <c r="F33" s="279"/>
      <c r="G33" s="279"/>
      <c r="H33" s="279"/>
      <c r="I33" s="306"/>
      <c r="J33" s="309"/>
      <c r="K33" s="309"/>
      <c r="L33" s="309"/>
      <c r="M33" s="311"/>
      <c r="N33" s="311"/>
      <c r="O33" s="311"/>
    </row>
    <row r="34" spans="1:15" ht="15.75" customHeight="1">
      <c r="A34" s="307"/>
      <c r="B34" s="307"/>
      <c r="C34" s="308"/>
      <c r="D34" s="279"/>
      <c r="E34" s="279"/>
      <c r="F34" s="279"/>
      <c r="G34" s="279"/>
      <c r="H34" s="279"/>
      <c r="I34" s="306"/>
      <c r="J34" s="309"/>
      <c r="K34" s="309"/>
      <c r="L34" s="309"/>
      <c r="M34" s="311"/>
      <c r="N34" s="311"/>
      <c r="O34" s="311"/>
    </row>
    <row r="35" spans="1:15" ht="23.25" customHeight="1" hidden="1">
      <c r="A35" s="307"/>
      <c r="B35" s="307"/>
      <c r="C35" s="308"/>
      <c r="D35" s="279"/>
      <c r="E35" s="279"/>
      <c r="F35" s="279"/>
      <c r="G35" s="279"/>
      <c r="H35" s="279"/>
      <c r="I35" s="306"/>
      <c r="J35" s="309"/>
      <c r="K35" s="309"/>
      <c r="L35" s="309"/>
      <c r="M35" s="311"/>
      <c r="N35" s="311"/>
      <c r="O35" s="311"/>
    </row>
    <row r="36" spans="1:15" ht="12" customHeight="1">
      <c r="A36" s="307"/>
      <c r="B36" s="307"/>
      <c r="C36" s="308"/>
      <c r="D36" s="279"/>
      <c r="E36" s="279"/>
      <c r="F36" s="279"/>
      <c r="G36" s="279"/>
      <c r="H36" s="279"/>
      <c r="I36" s="306"/>
      <c r="J36" s="309"/>
      <c r="K36" s="309"/>
      <c r="L36" s="309"/>
      <c r="M36" s="311"/>
      <c r="N36" s="311"/>
      <c r="O36" s="311"/>
    </row>
    <row r="37" spans="1:15" ht="14.25" customHeight="1">
      <c r="A37" s="355" t="s">
        <v>50</v>
      </c>
      <c r="B37" s="356"/>
      <c r="C37" s="357"/>
      <c r="D37" s="358" t="s">
        <v>64</v>
      </c>
      <c r="E37" s="358"/>
      <c r="F37" s="358"/>
      <c r="G37" s="358"/>
      <c r="H37" s="359"/>
      <c r="I37" s="362" t="s">
        <v>65</v>
      </c>
      <c r="J37" s="362"/>
      <c r="K37" s="362" t="s">
        <v>66</v>
      </c>
      <c r="L37" s="362"/>
      <c r="M37" s="311"/>
      <c r="N37" s="311"/>
      <c r="O37" s="311"/>
    </row>
    <row r="38" spans="1:15" ht="14.25" customHeight="1">
      <c r="A38" s="310" t="s">
        <v>24</v>
      </c>
      <c r="B38" s="310" t="s">
        <v>51</v>
      </c>
      <c r="C38" s="310" t="s">
        <v>52</v>
      </c>
      <c r="D38" s="360"/>
      <c r="E38" s="360"/>
      <c r="F38" s="360"/>
      <c r="G38" s="360"/>
      <c r="H38" s="361"/>
      <c r="I38" s="292" t="s">
        <v>53</v>
      </c>
      <c r="J38" s="292" t="s">
        <v>54</v>
      </c>
      <c r="K38" s="292" t="s">
        <v>53</v>
      </c>
      <c r="L38" s="292" t="s">
        <v>54</v>
      </c>
      <c r="M38" s="311"/>
      <c r="N38" s="311"/>
      <c r="O38" s="311"/>
    </row>
    <row r="39" spans="1:15" ht="31.5" customHeight="1">
      <c r="A39" s="290">
        <v>754</v>
      </c>
      <c r="B39" s="291"/>
      <c r="C39" s="291"/>
      <c r="D39" s="368" t="s">
        <v>176</v>
      </c>
      <c r="E39" s="369"/>
      <c r="F39" s="369"/>
      <c r="G39" s="369"/>
      <c r="H39" s="370"/>
      <c r="I39" s="287"/>
      <c r="J39" s="287">
        <f>J40</f>
        <v>172000</v>
      </c>
      <c r="K39" s="287"/>
      <c r="L39" s="287">
        <f>L40</f>
        <v>335000</v>
      </c>
      <c r="M39" s="311"/>
      <c r="N39" s="311"/>
      <c r="O39" s="311"/>
    </row>
    <row r="40" spans="1:15" ht="14.25" customHeight="1">
      <c r="A40" s="288"/>
      <c r="B40" s="289">
        <v>75412</v>
      </c>
      <c r="C40" s="288"/>
      <c r="D40" s="382" t="s">
        <v>177</v>
      </c>
      <c r="E40" s="385"/>
      <c r="F40" s="385"/>
      <c r="G40" s="385"/>
      <c r="H40" s="386"/>
      <c r="I40" s="282"/>
      <c r="J40" s="282">
        <f>J41</f>
        <v>172000</v>
      </c>
      <c r="K40" s="282"/>
      <c r="L40" s="282">
        <f>L42+L43</f>
        <v>335000</v>
      </c>
      <c r="M40" s="311"/>
      <c r="N40" s="311"/>
      <c r="O40" s="311"/>
    </row>
    <row r="41" spans="1:15" ht="14.25" customHeight="1">
      <c r="A41" s="299"/>
      <c r="B41" s="298"/>
      <c r="C41" s="180">
        <v>6050</v>
      </c>
      <c r="D41" s="365" t="s">
        <v>124</v>
      </c>
      <c r="E41" s="380"/>
      <c r="F41" s="380"/>
      <c r="G41" s="380"/>
      <c r="H41" s="381"/>
      <c r="I41" s="295"/>
      <c r="J41" s="294">
        <v>172000</v>
      </c>
      <c r="K41" s="294"/>
      <c r="L41" s="294"/>
      <c r="M41" s="311"/>
      <c r="N41" s="311"/>
      <c r="O41" s="311"/>
    </row>
    <row r="42" spans="1:15" ht="14.25" customHeight="1">
      <c r="A42" s="299"/>
      <c r="B42" s="298"/>
      <c r="C42" s="180">
        <v>6050</v>
      </c>
      <c r="D42" s="365" t="s">
        <v>124</v>
      </c>
      <c r="E42" s="380"/>
      <c r="F42" s="380"/>
      <c r="G42" s="380"/>
      <c r="H42" s="381"/>
      <c r="I42" s="295"/>
      <c r="J42" s="294"/>
      <c r="K42" s="294"/>
      <c r="L42" s="294">
        <v>75000</v>
      </c>
      <c r="M42" s="324"/>
      <c r="N42" s="324"/>
      <c r="O42" s="324"/>
    </row>
    <row r="43" spans="1:15" ht="14.25" customHeight="1">
      <c r="A43" s="299"/>
      <c r="B43" s="298"/>
      <c r="C43" s="180">
        <v>6060</v>
      </c>
      <c r="D43" s="365" t="s">
        <v>150</v>
      </c>
      <c r="E43" s="380"/>
      <c r="F43" s="380"/>
      <c r="G43" s="380"/>
      <c r="H43" s="381"/>
      <c r="I43" s="295"/>
      <c r="J43" s="294"/>
      <c r="K43" s="294"/>
      <c r="L43" s="294">
        <v>260000</v>
      </c>
      <c r="M43" s="323"/>
      <c r="N43" s="323"/>
      <c r="O43" s="323"/>
    </row>
    <row r="44" spans="1:15" ht="15.75" customHeight="1">
      <c r="A44" s="131">
        <v>801</v>
      </c>
      <c r="B44" s="132"/>
      <c r="C44" s="132"/>
      <c r="D44" s="371" t="s">
        <v>121</v>
      </c>
      <c r="E44" s="372"/>
      <c r="F44" s="372"/>
      <c r="G44" s="372"/>
      <c r="H44" s="372"/>
      <c r="I44" s="61">
        <f>I59</f>
        <v>6000</v>
      </c>
      <c r="J44" s="61">
        <f>J45</f>
        <v>0</v>
      </c>
      <c r="K44" s="61">
        <f>K45+K48+K54</f>
        <v>319593</v>
      </c>
      <c r="L44" s="61">
        <f>L45+L59</f>
        <v>926000</v>
      </c>
      <c r="M44" s="184"/>
      <c r="N44" s="184"/>
      <c r="O44" s="184"/>
    </row>
    <row r="45" spans="1:15" ht="15" customHeight="1">
      <c r="A45" s="129"/>
      <c r="B45" s="130">
        <v>80101</v>
      </c>
      <c r="C45" s="129"/>
      <c r="D45" s="375" t="s">
        <v>122</v>
      </c>
      <c r="E45" s="376"/>
      <c r="F45" s="376"/>
      <c r="G45" s="376"/>
      <c r="H45" s="376"/>
      <c r="I45" s="12">
        <f>SUM(I46:I46)</f>
        <v>0</v>
      </c>
      <c r="J45" s="12">
        <f>J47</f>
        <v>0</v>
      </c>
      <c r="K45" s="12">
        <f>SUM(K46:K46)</f>
        <v>64857</v>
      </c>
      <c r="L45" s="12">
        <f>L47</f>
        <v>920000</v>
      </c>
      <c r="M45" s="184"/>
      <c r="N45" s="184"/>
      <c r="O45" s="184"/>
    </row>
    <row r="46" spans="1:15" ht="15.75" customHeight="1">
      <c r="A46" s="227"/>
      <c r="B46" s="226"/>
      <c r="C46" s="151">
        <v>4270</v>
      </c>
      <c r="D46" s="365" t="s">
        <v>160</v>
      </c>
      <c r="E46" s="366"/>
      <c r="F46" s="366"/>
      <c r="G46" s="366"/>
      <c r="H46" s="367"/>
      <c r="I46" s="183"/>
      <c r="J46" s="139"/>
      <c r="K46" s="139">
        <v>64857</v>
      </c>
      <c r="L46" s="139"/>
      <c r="M46" s="234"/>
      <c r="N46" s="234"/>
      <c r="O46" s="234"/>
    </row>
    <row r="47" spans="1:15" ht="15.75" customHeight="1">
      <c r="A47" s="299"/>
      <c r="B47" s="298"/>
      <c r="C47" s="319">
        <f>C41</f>
        <v>6050</v>
      </c>
      <c r="D47" s="377" t="str">
        <f>D41</f>
        <v>Wydatki inwestycyjne jednostek budżetowych</v>
      </c>
      <c r="E47" s="378"/>
      <c r="F47" s="378"/>
      <c r="G47" s="378"/>
      <c r="H47" s="379"/>
      <c r="I47" s="320">
        <f>I41</f>
        <v>0</v>
      </c>
      <c r="J47" s="321"/>
      <c r="K47" s="321">
        <f>K41</f>
        <v>0</v>
      </c>
      <c r="L47" s="321">
        <v>920000</v>
      </c>
      <c r="M47" s="315"/>
      <c r="N47" s="315"/>
      <c r="O47" s="315"/>
    </row>
    <row r="48" spans="1:16" ht="26.25" customHeight="1">
      <c r="A48" s="288"/>
      <c r="B48" s="289">
        <v>80110</v>
      </c>
      <c r="C48" s="288"/>
      <c r="D48" s="375" t="s">
        <v>191</v>
      </c>
      <c r="E48" s="376"/>
      <c r="F48" s="376"/>
      <c r="G48" s="376"/>
      <c r="H48" s="376"/>
      <c r="I48" s="282">
        <f>SUM(I49:I52)</f>
        <v>0</v>
      </c>
      <c r="J48" s="282">
        <f>SUM(J49:J52)</f>
        <v>0</v>
      </c>
      <c r="K48" s="282">
        <f>SUM(K49:K53)</f>
        <v>85328</v>
      </c>
      <c r="L48" s="282">
        <f>SUM(L49:L52)</f>
        <v>0</v>
      </c>
      <c r="M48" s="220"/>
      <c r="N48" s="220"/>
      <c r="O48" s="7"/>
      <c r="P48" s="223"/>
    </row>
    <row r="49" spans="1:18" ht="15.75" customHeight="1">
      <c r="A49" s="317"/>
      <c r="B49" s="318"/>
      <c r="C49" s="151">
        <v>4117</v>
      </c>
      <c r="D49" s="365" t="s">
        <v>186</v>
      </c>
      <c r="E49" s="366"/>
      <c r="F49" s="366"/>
      <c r="G49" s="366"/>
      <c r="H49" s="367"/>
      <c r="I49" s="296"/>
      <c r="J49" s="293"/>
      <c r="K49" s="293">
        <v>346</v>
      </c>
      <c r="L49" s="293"/>
      <c r="M49" s="220"/>
      <c r="N49" s="220"/>
      <c r="O49" s="7"/>
      <c r="P49" s="222"/>
      <c r="R49" s="1"/>
    </row>
    <row r="50" spans="1:18" ht="15.75" customHeight="1">
      <c r="A50" s="299"/>
      <c r="B50" s="298"/>
      <c r="C50" s="151">
        <v>4127</v>
      </c>
      <c r="D50" s="487" t="s">
        <v>187</v>
      </c>
      <c r="E50" s="488"/>
      <c r="F50" s="488"/>
      <c r="G50" s="488"/>
      <c r="H50" s="489"/>
      <c r="I50" s="296"/>
      <c r="J50" s="293"/>
      <c r="K50" s="293">
        <v>50</v>
      </c>
      <c r="L50" s="293"/>
      <c r="M50" s="315"/>
      <c r="N50" s="315"/>
      <c r="O50" s="281"/>
      <c r="P50" s="222"/>
      <c r="R50" s="1"/>
    </row>
    <row r="51" spans="1:18" ht="15.75" customHeight="1">
      <c r="A51" s="299"/>
      <c r="B51" s="298"/>
      <c r="C51" s="151">
        <v>4177</v>
      </c>
      <c r="D51" s="365" t="s">
        <v>184</v>
      </c>
      <c r="E51" s="366"/>
      <c r="F51" s="366"/>
      <c r="G51" s="366"/>
      <c r="H51" s="367"/>
      <c r="I51" s="296"/>
      <c r="J51" s="293"/>
      <c r="K51" s="293">
        <v>2950</v>
      </c>
      <c r="L51" s="293"/>
      <c r="M51" s="315"/>
      <c r="N51" s="315"/>
      <c r="O51" s="281"/>
      <c r="P51" s="222"/>
      <c r="R51" s="1"/>
    </row>
    <row r="52" spans="1:18" ht="15.75" customHeight="1">
      <c r="A52" s="299"/>
      <c r="B52" s="298"/>
      <c r="C52" s="151">
        <v>4247</v>
      </c>
      <c r="D52" s="365" t="s">
        <v>188</v>
      </c>
      <c r="E52" s="366"/>
      <c r="F52" s="366"/>
      <c r="G52" s="366"/>
      <c r="H52" s="367"/>
      <c r="I52" s="296"/>
      <c r="J52" s="293"/>
      <c r="K52" s="293">
        <v>1367</v>
      </c>
      <c r="L52" s="293"/>
      <c r="M52" s="315"/>
      <c r="N52" s="315"/>
      <c r="O52" s="281"/>
      <c r="P52" s="222"/>
      <c r="R52" s="1"/>
    </row>
    <row r="53" spans="1:18" ht="30" customHeight="1">
      <c r="A53" s="316"/>
      <c r="B53" s="316"/>
      <c r="C53" s="194">
        <v>4707</v>
      </c>
      <c r="D53" s="487" t="s">
        <v>148</v>
      </c>
      <c r="E53" s="488"/>
      <c r="F53" s="488"/>
      <c r="G53" s="488"/>
      <c r="H53" s="489"/>
      <c r="I53" s="215"/>
      <c r="J53" s="182"/>
      <c r="K53" s="182">
        <v>80615</v>
      </c>
      <c r="L53" s="182"/>
      <c r="M53" s="315"/>
      <c r="N53" s="315"/>
      <c r="O53" s="281"/>
      <c r="P53" s="222"/>
      <c r="R53" s="1"/>
    </row>
    <row r="54" spans="1:19" ht="27.75" customHeight="1">
      <c r="A54" s="288"/>
      <c r="B54" s="289">
        <v>80110</v>
      </c>
      <c r="C54" s="288"/>
      <c r="D54" s="375" t="s">
        <v>192</v>
      </c>
      <c r="E54" s="376"/>
      <c r="F54" s="376"/>
      <c r="G54" s="376"/>
      <c r="H54" s="376"/>
      <c r="I54" s="282">
        <f>SUM(I55:I57)</f>
        <v>0</v>
      </c>
      <c r="J54" s="282">
        <f>SUM(J55:J57)</f>
        <v>0</v>
      </c>
      <c r="K54" s="282">
        <f>SUM(K55:K58)</f>
        <v>169408</v>
      </c>
      <c r="L54" s="282">
        <f>SUM(L55:L57)</f>
        <v>0</v>
      </c>
      <c r="M54" s="315"/>
      <c r="N54" s="315"/>
      <c r="O54" s="281"/>
      <c r="P54" s="222"/>
      <c r="R54" s="1"/>
      <c r="S54" s="1"/>
    </row>
    <row r="55" spans="1:16" ht="15.75" customHeight="1">
      <c r="A55" s="317"/>
      <c r="B55" s="318"/>
      <c r="C55" s="151">
        <v>4117</v>
      </c>
      <c r="D55" s="365" t="s">
        <v>186</v>
      </c>
      <c r="E55" s="366"/>
      <c r="F55" s="366"/>
      <c r="G55" s="366"/>
      <c r="H55" s="367"/>
      <c r="I55" s="296"/>
      <c r="J55" s="293"/>
      <c r="K55" s="293">
        <v>566</v>
      </c>
      <c r="L55" s="293"/>
      <c r="M55" s="315"/>
      <c r="N55" s="315"/>
      <c r="O55" s="281"/>
      <c r="P55" s="222"/>
    </row>
    <row r="56" spans="1:16" ht="15.75" customHeight="1">
      <c r="A56" s="299"/>
      <c r="B56" s="298"/>
      <c r="C56" s="151">
        <v>4127</v>
      </c>
      <c r="D56" s="487" t="s">
        <v>187</v>
      </c>
      <c r="E56" s="488"/>
      <c r="F56" s="488"/>
      <c r="G56" s="488"/>
      <c r="H56" s="489"/>
      <c r="I56" s="296"/>
      <c r="J56" s="293"/>
      <c r="K56" s="293">
        <v>90</v>
      </c>
      <c r="L56" s="293"/>
      <c r="M56" s="315"/>
      <c r="N56" s="315"/>
      <c r="O56" s="281"/>
      <c r="P56" s="222"/>
    </row>
    <row r="57" spans="1:16" ht="15.75" customHeight="1">
      <c r="A57" s="299"/>
      <c r="B57" s="298"/>
      <c r="C57" s="151">
        <v>4177</v>
      </c>
      <c r="D57" s="365" t="s">
        <v>184</v>
      </c>
      <c r="E57" s="366"/>
      <c r="F57" s="366"/>
      <c r="G57" s="366"/>
      <c r="H57" s="367"/>
      <c r="I57" s="296"/>
      <c r="J57" s="293"/>
      <c r="K57" s="293">
        <v>5200</v>
      </c>
      <c r="L57" s="293"/>
      <c r="M57" s="315"/>
      <c r="N57" s="315"/>
      <c r="O57" s="281"/>
      <c r="P57" s="222"/>
    </row>
    <row r="58" spans="1:16" ht="30" customHeight="1">
      <c r="A58" s="316"/>
      <c r="B58" s="316"/>
      <c r="C58" s="194">
        <v>4707</v>
      </c>
      <c r="D58" s="487" t="s">
        <v>148</v>
      </c>
      <c r="E58" s="488"/>
      <c r="F58" s="488"/>
      <c r="G58" s="488"/>
      <c r="H58" s="489"/>
      <c r="I58" s="215"/>
      <c r="J58" s="182"/>
      <c r="K58" s="182">
        <v>163552</v>
      </c>
      <c r="L58" s="182"/>
      <c r="M58" s="315"/>
      <c r="N58" s="315"/>
      <c r="O58" s="281"/>
      <c r="P58" s="222"/>
    </row>
    <row r="59" spans="1:16" ht="15.75" customHeight="1">
      <c r="A59" s="288"/>
      <c r="B59" s="289">
        <v>80148</v>
      </c>
      <c r="C59" s="288"/>
      <c r="D59" s="375" t="s">
        <v>189</v>
      </c>
      <c r="E59" s="376"/>
      <c r="F59" s="376"/>
      <c r="G59" s="376"/>
      <c r="H59" s="376"/>
      <c r="I59" s="282">
        <f>SUM(I60:I61)</f>
        <v>6000</v>
      </c>
      <c r="J59" s="282">
        <f>SUM(J60:J61)</f>
        <v>0</v>
      </c>
      <c r="K59" s="282"/>
      <c r="L59" s="282">
        <f>SUM(L60:L61)</f>
        <v>6000</v>
      </c>
      <c r="M59" s="315"/>
      <c r="N59" s="315"/>
      <c r="O59" s="281"/>
      <c r="P59" s="222"/>
    </row>
    <row r="60" spans="1:16" ht="15.75" customHeight="1">
      <c r="A60" s="317"/>
      <c r="B60" s="318"/>
      <c r="C60" s="151">
        <v>4210</v>
      </c>
      <c r="D60" s="487" t="s">
        <v>183</v>
      </c>
      <c r="E60" s="488"/>
      <c r="F60" s="488"/>
      <c r="G60" s="488"/>
      <c r="H60" s="489"/>
      <c r="I60" s="296">
        <v>6000</v>
      </c>
      <c r="J60" s="293"/>
      <c r="K60" s="293"/>
      <c r="L60" s="293"/>
      <c r="M60" s="315"/>
      <c r="N60" s="315"/>
      <c r="O60" s="281"/>
      <c r="P60" s="222"/>
    </row>
    <row r="61" spans="1:16" ht="15.75" customHeight="1">
      <c r="A61" s="299"/>
      <c r="B61" s="298"/>
      <c r="C61" s="180">
        <v>6060</v>
      </c>
      <c r="D61" s="387" t="s">
        <v>150</v>
      </c>
      <c r="E61" s="388"/>
      <c r="F61" s="388"/>
      <c r="G61" s="388"/>
      <c r="H61" s="389"/>
      <c r="I61" s="297"/>
      <c r="J61" s="294"/>
      <c r="K61" s="294"/>
      <c r="L61" s="294">
        <v>6000</v>
      </c>
      <c r="M61" s="315"/>
      <c r="N61" s="315"/>
      <c r="O61" s="281"/>
      <c r="P61" s="222"/>
    </row>
    <row r="62" spans="1:16" ht="15.75" customHeight="1">
      <c r="A62" s="331"/>
      <c r="B62" s="331"/>
      <c r="C62" s="302"/>
      <c r="D62" s="303"/>
      <c r="E62" s="303"/>
      <c r="F62" s="303"/>
      <c r="G62" s="303"/>
      <c r="H62" s="303"/>
      <c r="I62" s="304"/>
      <c r="J62" s="305"/>
      <c r="K62" s="305"/>
      <c r="L62" s="305"/>
      <c r="M62" s="327"/>
      <c r="N62" s="327"/>
      <c r="O62" s="281"/>
      <c r="P62" s="222"/>
    </row>
    <row r="63" spans="1:16" ht="15.75" customHeight="1">
      <c r="A63" s="332"/>
      <c r="B63" s="332"/>
      <c r="C63" s="308"/>
      <c r="D63" s="279"/>
      <c r="E63" s="279"/>
      <c r="F63" s="279"/>
      <c r="G63" s="279"/>
      <c r="H63" s="279"/>
      <c r="I63" s="306"/>
      <c r="J63" s="309"/>
      <c r="K63" s="309"/>
      <c r="L63" s="309"/>
      <c r="M63" s="327"/>
      <c r="N63" s="327"/>
      <c r="O63" s="281"/>
      <c r="P63" s="222"/>
    </row>
    <row r="64" spans="1:16" ht="39" customHeight="1">
      <c r="A64" s="332"/>
      <c r="B64" s="332"/>
      <c r="C64" s="308"/>
      <c r="D64" s="279"/>
      <c r="E64" s="279"/>
      <c r="F64" s="279"/>
      <c r="G64" s="279"/>
      <c r="H64" s="279"/>
      <c r="I64" s="306"/>
      <c r="J64" s="309"/>
      <c r="K64" s="309"/>
      <c r="L64" s="309"/>
      <c r="M64" s="327"/>
      <c r="N64" s="327"/>
      <c r="O64" s="281"/>
      <c r="P64" s="222"/>
    </row>
    <row r="65" spans="1:16" ht="15.75" customHeight="1">
      <c r="A65" s="332"/>
      <c r="B65" s="332"/>
      <c r="C65" s="308"/>
      <c r="D65" s="279"/>
      <c r="E65" s="279"/>
      <c r="F65" s="279"/>
      <c r="G65" s="279"/>
      <c r="H65" s="279"/>
      <c r="I65" s="306"/>
      <c r="J65" s="309"/>
      <c r="K65" s="309"/>
      <c r="L65" s="309"/>
      <c r="M65" s="327"/>
      <c r="N65" s="327"/>
      <c r="O65" s="281"/>
      <c r="P65" s="222"/>
    </row>
    <row r="66" spans="1:16" ht="15.75" customHeight="1">
      <c r="A66" s="332"/>
      <c r="B66" s="332"/>
      <c r="C66" s="308"/>
      <c r="D66" s="279"/>
      <c r="E66" s="279"/>
      <c r="F66" s="279"/>
      <c r="G66" s="279"/>
      <c r="H66" s="279"/>
      <c r="I66" s="306"/>
      <c r="J66" s="309"/>
      <c r="K66" s="309"/>
      <c r="L66" s="309"/>
      <c r="M66" s="327"/>
      <c r="N66" s="327"/>
      <c r="O66" s="281"/>
      <c r="P66" s="222"/>
    </row>
    <row r="67" spans="1:16" ht="15.75" customHeight="1">
      <c r="A67" s="332"/>
      <c r="B67" s="332"/>
      <c r="C67" s="308"/>
      <c r="D67" s="279"/>
      <c r="E67" s="279"/>
      <c r="F67" s="279"/>
      <c r="G67" s="279"/>
      <c r="H67" s="279"/>
      <c r="I67" s="306"/>
      <c r="J67" s="309"/>
      <c r="K67" s="309"/>
      <c r="L67" s="309"/>
      <c r="M67" s="327"/>
      <c r="N67" s="327"/>
      <c r="O67" s="281"/>
      <c r="P67" s="222"/>
    </row>
    <row r="68" spans="1:16" ht="12" customHeight="1">
      <c r="A68" s="332"/>
      <c r="B68" s="332"/>
      <c r="C68" s="308"/>
      <c r="D68" s="279"/>
      <c r="E68" s="279"/>
      <c r="F68" s="279"/>
      <c r="G68" s="279"/>
      <c r="H68" s="279"/>
      <c r="I68" s="306"/>
      <c r="J68" s="309"/>
      <c r="K68" s="309"/>
      <c r="L68" s="309"/>
      <c r="M68" s="327"/>
      <c r="N68" s="327"/>
      <c r="O68" s="281"/>
      <c r="P68" s="222"/>
    </row>
    <row r="69" spans="1:16" ht="15.75" customHeight="1">
      <c r="A69" s="355" t="s">
        <v>50</v>
      </c>
      <c r="B69" s="356"/>
      <c r="C69" s="357"/>
      <c r="D69" s="358" t="s">
        <v>64</v>
      </c>
      <c r="E69" s="358"/>
      <c r="F69" s="358"/>
      <c r="G69" s="358"/>
      <c r="H69" s="359"/>
      <c r="I69" s="362" t="s">
        <v>65</v>
      </c>
      <c r="J69" s="362"/>
      <c r="K69" s="362" t="s">
        <v>66</v>
      </c>
      <c r="L69" s="362"/>
      <c r="M69" s="327"/>
      <c r="N69" s="327"/>
      <c r="O69" s="281"/>
      <c r="P69" s="222"/>
    </row>
    <row r="70" spans="1:16" ht="14.25" customHeight="1">
      <c r="A70" s="326" t="s">
        <v>24</v>
      </c>
      <c r="B70" s="326" t="s">
        <v>51</v>
      </c>
      <c r="C70" s="326" t="s">
        <v>52</v>
      </c>
      <c r="D70" s="360"/>
      <c r="E70" s="360"/>
      <c r="F70" s="360"/>
      <c r="G70" s="360"/>
      <c r="H70" s="361"/>
      <c r="I70" s="292" t="s">
        <v>53</v>
      </c>
      <c r="J70" s="292" t="s">
        <v>54</v>
      </c>
      <c r="K70" s="292" t="s">
        <v>53</v>
      </c>
      <c r="L70" s="292" t="s">
        <v>54</v>
      </c>
      <c r="M70" s="327"/>
      <c r="N70" s="327"/>
      <c r="O70" s="281"/>
      <c r="P70" s="222"/>
    </row>
    <row r="71" spans="1:15" ht="13.5" customHeight="1">
      <c r="A71" s="131">
        <v>852</v>
      </c>
      <c r="B71" s="132"/>
      <c r="C71" s="132"/>
      <c r="D71" s="371" t="s">
        <v>139</v>
      </c>
      <c r="E71" s="372"/>
      <c r="F71" s="372"/>
      <c r="G71" s="372"/>
      <c r="H71" s="408"/>
      <c r="I71" s="61"/>
      <c r="J71" s="61"/>
      <c r="K71" s="61">
        <f>K72+K77+K74</f>
        <v>47289</v>
      </c>
      <c r="L71" s="61"/>
      <c r="M71" s="258"/>
      <c r="N71" s="258"/>
      <c r="O71" s="258"/>
    </row>
    <row r="72" spans="1:15" ht="13.5" customHeight="1">
      <c r="A72" s="129"/>
      <c r="B72" s="130">
        <v>85206</v>
      </c>
      <c r="C72" s="12"/>
      <c r="D72" s="420" t="s">
        <v>147</v>
      </c>
      <c r="E72" s="421"/>
      <c r="F72" s="421"/>
      <c r="G72" s="421"/>
      <c r="H72" s="422"/>
      <c r="I72" s="12"/>
      <c r="J72" s="12"/>
      <c r="K72" s="12">
        <f>SUM(K73:K73)</f>
        <v>10000</v>
      </c>
      <c r="L72" s="12"/>
      <c r="M72" s="275"/>
      <c r="N72" s="275"/>
      <c r="O72" s="275"/>
    </row>
    <row r="73" spans="1:15" ht="25.5" customHeight="1">
      <c r="A73" s="226"/>
      <c r="B73" s="226"/>
      <c r="C73" s="151">
        <v>2900</v>
      </c>
      <c r="D73" s="365" t="s">
        <v>178</v>
      </c>
      <c r="E73" s="380"/>
      <c r="F73" s="380"/>
      <c r="G73" s="380"/>
      <c r="H73" s="381"/>
      <c r="I73" s="183"/>
      <c r="J73" s="139"/>
      <c r="K73" s="139">
        <v>10000</v>
      </c>
      <c r="L73" s="139"/>
      <c r="M73" s="275"/>
      <c r="N73" s="275"/>
      <c r="O73" s="275"/>
    </row>
    <row r="74" spans="1:15" ht="17.25" customHeight="1">
      <c r="A74" s="288"/>
      <c r="B74" s="289">
        <v>85215</v>
      </c>
      <c r="C74" s="288"/>
      <c r="D74" s="375" t="s">
        <v>194</v>
      </c>
      <c r="E74" s="376"/>
      <c r="F74" s="376"/>
      <c r="G74" s="376"/>
      <c r="H74" s="402"/>
      <c r="I74" s="282">
        <f>SUM(I75:I75)</f>
        <v>0</v>
      </c>
      <c r="J74" s="282"/>
      <c r="K74" s="282">
        <f>K75+K76</f>
        <v>649</v>
      </c>
      <c r="L74" s="282">
        <f>SUM(L75:L75)</f>
        <v>0</v>
      </c>
      <c r="M74" s="327"/>
      <c r="N74" s="327"/>
      <c r="O74" s="327"/>
    </row>
    <row r="75" spans="1:15" ht="15" customHeight="1">
      <c r="A75" s="330"/>
      <c r="B75" s="329"/>
      <c r="C75" s="151">
        <v>3110</v>
      </c>
      <c r="D75" s="365" t="s">
        <v>149</v>
      </c>
      <c r="E75" s="380"/>
      <c r="F75" s="380"/>
      <c r="G75" s="380"/>
      <c r="H75" s="381"/>
      <c r="I75" s="334"/>
      <c r="J75" s="293"/>
      <c r="K75" s="334">
        <v>636</v>
      </c>
      <c r="L75" s="293"/>
      <c r="M75" s="327"/>
      <c r="N75" s="327"/>
      <c r="O75" s="327"/>
    </row>
    <row r="76" spans="1:15" ht="14.25" customHeight="1">
      <c r="A76" s="329"/>
      <c r="B76" s="329"/>
      <c r="C76" s="194">
        <v>4300</v>
      </c>
      <c r="D76" s="377" t="s">
        <v>142</v>
      </c>
      <c r="E76" s="406"/>
      <c r="F76" s="406"/>
      <c r="G76" s="406"/>
      <c r="H76" s="407"/>
      <c r="I76" s="215"/>
      <c r="J76" s="182"/>
      <c r="K76" s="182">
        <v>13</v>
      </c>
      <c r="L76" s="182"/>
      <c r="M76" s="327"/>
      <c r="N76" s="327"/>
      <c r="O76" s="327"/>
    </row>
    <row r="77" spans="1:15" ht="16.5" customHeight="1">
      <c r="A77" s="129"/>
      <c r="B77" s="130">
        <v>85295</v>
      </c>
      <c r="C77" s="129"/>
      <c r="D77" s="375" t="s">
        <v>140</v>
      </c>
      <c r="E77" s="376"/>
      <c r="F77" s="376"/>
      <c r="G77" s="376"/>
      <c r="H77" s="402"/>
      <c r="I77" s="12">
        <f>SUM(I78:I78)</f>
        <v>0</v>
      </c>
      <c r="J77" s="12"/>
      <c r="K77" s="12">
        <f>K78</f>
        <v>36640</v>
      </c>
      <c r="L77" s="12">
        <f>SUM(L78:L78)</f>
        <v>0</v>
      </c>
      <c r="M77" s="258"/>
      <c r="N77" s="258"/>
      <c r="O77" s="258"/>
    </row>
    <row r="78" spans="1:15" ht="14.25" customHeight="1">
      <c r="A78" s="227"/>
      <c r="B78" s="226"/>
      <c r="C78" s="180">
        <v>3110</v>
      </c>
      <c r="D78" s="387" t="s">
        <v>149</v>
      </c>
      <c r="E78" s="388"/>
      <c r="F78" s="388"/>
      <c r="G78" s="388"/>
      <c r="H78" s="389"/>
      <c r="I78" s="322"/>
      <c r="J78" s="294"/>
      <c r="K78" s="322">
        <v>36640</v>
      </c>
      <c r="L78" s="294"/>
      <c r="M78" s="258"/>
      <c r="N78" s="258"/>
      <c r="O78" s="258"/>
    </row>
    <row r="79" spans="1:15" ht="18" customHeight="1">
      <c r="A79" s="131">
        <v>900</v>
      </c>
      <c r="B79" s="132"/>
      <c r="C79" s="132"/>
      <c r="D79" s="368" t="s">
        <v>135</v>
      </c>
      <c r="E79" s="373"/>
      <c r="F79" s="373"/>
      <c r="G79" s="373"/>
      <c r="H79" s="374"/>
      <c r="I79" s="61">
        <f>I84</f>
        <v>20000</v>
      </c>
      <c r="J79" s="61"/>
      <c r="K79" s="61">
        <f>K80</f>
        <v>87145</v>
      </c>
      <c r="L79" s="61">
        <f>L82</f>
        <v>20000</v>
      </c>
      <c r="M79" s="7"/>
      <c r="N79" s="221"/>
      <c r="O79" s="221"/>
    </row>
    <row r="80" spans="1:15" ht="15.75" customHeight="1">
      <c r="A80" s="288"/>
      <c r="B80" s="289">
        <v>90001</v>
      </c>
      <c r="C80" s="288"/>
      <c r="D80" s="382" t="s">
        <v>161</v>
      </c>
      <c r="E80" s="383"/>
      <c r="F80" s="383"/>
      <c r="G80" s="383"/>
      <c r="H80" s="384"/>
      <c r="I80" s="282"/>
      <c r="J80" s="282"/>
      <c r="K80" s="282">
        <f>K81</f>
        <v>87145</v>
      </c>
      <c r="L80" s="282"/>
      <c r="M80" s="281"/>
      <c r="N80" s="280"/>
      <c r="O80" s="280"/>
    </row>
    <row r="81" spans="1:15" ht="14.25" customHeight="1">
      <c r="A81" s="299"/>
      <c r="B81" s="298"/>
      <c r="C81" s="151">
        <v>4300</v>
      </c>
      <c r="D81" s="365" t="s">
        <v>142</v>
      </c>
      <c r="E81" s="380"/>
      <c r="F81" s="380"/>
      <c r="G81" s="380"/>
      <c r="H81" s="381"/>
      <c r="I81" s="300"/>
      <c r="J81" s="293"/>
      <c r="K81" s="293">
        <v>87145</v>
      </c>
      <c r="L81" s="293"/>
      <c r="M81" s="281"/>
      <c r="N81" s="280"/>
      <c r="O81" s="280"/>
    </row>
    <row r="82" spans="1:15" ht="14.25" customHeight="1">
      <c r="A82" s="288"/>
      <c r="B82" s="289">
        <v>90015</v>
      </c>
      <c r="C82" s="288"/>
      <c r="D82" s="375" t="s">
        <v>199</v>
      </c>
      <c r="E82" s="376"/>
      <c r="F82" s="376"/>
      <c r="G82" s="376"/>
      <c r="H82" s="376"/>
      <c r="I82" s="282"/>
      <c r="J82" s="282">
        <f>SUM(J83:J85)</f>
        <v>0</v>
      </c>
      <c r="K82" s="282"/>
      <c r="L82" s="282">
        <f>SUM(L83:L85)</f>
        <v>20000</v>
      </c>
      <c r="M82" s="281"/>
      <c r="N82" s="351"/>
      <c r="O82" s="351"/>
    </row>
    <row r="83" spans="1:15" ht="14.25" customHeight="1">
      <c r="A83" s="317"/>
      <c r="B83" s="318"/>
      <c r="C83" s="180">
        <v>6050</v>
      </c>
      <c r="D83" s="387" t="s">
        <v>201</v>
      </c>
      <c r="E83" s="388"/>
      <c r="F83" s="388"/>
      <c r="G83" s="388"/>
      <c r="H83" s="389"/>
      <c r="I83" s="296"/>
      <c r="J83" s="293"/>
      <c r="K83" s="293"/>
      <c r="L83" s="293">
        <v>20000</v>
      </c>
      <c r="M83" s="281"/>
      <c r="N83" s="351"/>
      <c r="O83" s="351"/>
    </row>
    <row r="84" spans="1:15" ht="14.25" customHeight="1">
      <c r="A84" s="288"/>
      <c r="B84" s="289">
        <v>90095</v>
      </c>
      <c r="C84" s="288"/>
      <c r="D84" s="375" t="s">
        <v>140</v>
      </c>
      <c r="E84" s="376"/>
      <c r="F84" s="376"/>
      <c r="G84" s="376"/>
      <c r="H84" s="376"/>
      <c r="I84" s="282">
        <f>I85</f>
        <v>20000</v>
      </c>
      <c r="J84" s="282">
        <f>SUM(J85:J87)</f>
        <v>0</v>
      </c>
      <c r="K84" s="282"/>
      <c r="L84" s="282">
        <f>SUM(L85:L87)</f>
        <v>0</v>
      </c>
      <c r="M84" s="281"/>
      <c r="N84" s="351"/>
      <c r="O84" s="351"/>
    </row>
    <row r="85" spans="1:15" ht="14.25" customHeight="1">
      <c r="A85" s="330"/>
      <c r="B85" s="329"/>
      <c r="C85" s="180">
        <v>4300</v>
      </c>
      <c r="D85" s="377" t="s">
        <v>200</v>
      </c>
      <c r="E85" s="406"/>
      <c r="F85" s="406"/>
      <c r="G85" s="406"/>
      <c r="H85" s="407"/>
      <c r="I85" s="297">
        <v>20000</v>
      </c>
      <c r="J85" s="294"/>
      <c r="K85" s="294"/>
      <c r="L85" s="294"/>
      <c r="M85" s="281"/>
      <c r="N85" s="351"/>
      <c r="O85" s="351"/>
    </row>
    <row r="86" spans="1:15" ht="14.25" customHeight="1">
      <c r="A86" s="290">
        <v>926</v>
      </c>
      <c r="B86" s="291"/>
      <c r="C86" s="291"/>
      <c r="D86" s="371" t="s">
        <v>127</v>
      </c>
      <c r="E86" s="372"/>
      <c r="F86" s="372"/>
      <c r="G86" s="372"/>
      <c r="H86" s="372"/>
      <c r="I86" s="287"/>
      <c r="J86" s="287"/>
      <c r="K86" s="287">
        <f>K87</f>
        <v>63800</v>
      </c>
      <c r="L86" s="287"/>
      <c r="M86" s="281"/>
      <c r="N86" s="314"/>
      <c r="O86" s="314"/>
    </row>
    <row r="87" spans="1:15" ht="14.25" customHeight="1">
      <c r="A87" s="288"/>
      <c r="B87" s="289">
        <v>92605</v>
      </c>
      <c r="C87" s="288"/>
      <c r="D87" s="375" t="s">
        <v>182</v>
      </c>
      <c r="E87" s="376"/>
      <c r="F87" s="376"/>
      <c r="G87" s="376"/>
      <c r="H87" s="376"/>
      <c r="I87" s="282"/>
      <c r="J87" s="282"/>
      <c r="K87" s="282">
        <f>SUM(K88:K89)</f>
        <v>63800</v>
      </c>
      <c r="L87" s="282"/>
      <c r="M87" s="281"/>
      <c r="N87" s="314"/>
      <c r="O87" s="314"/>
    </row>
    <row r="88" spans="1:15" ht="14.25" customHeight="1">
      <c r="A88" s="299"/>
      <c r="B88" s="298"/>
      <c r="C88" s="151">
        <v>4170</v>
      </c>
      <c r="D88" s="365" t="s">
        <v>184</v>
      </c>
      <c r="E88" s="366"/>
      <c r="F88" s="366"/>
      <c r="G88" s="366"/>
      <c r="H88" s="367"/>
      <c r="I88" s="296"/>
      <c r="J88" s="293"/>
      <c r="K88" s="293">
        <v>55000</v>
      </c>
      <c r="L88" s="293"/>
      <c r="M88" s="281"/>
      <c r="N88" s="314"/>
      <c r="O88" s="314"/>
    </row>
    <row r="89" spans="1:15" ht="14.25" customHeight="1">
      <c r="A89" s="299"/>
      <c r="B89" s="298"/>
      <c r="C89" s="151">
        <v>4210</v>
      </c>
      <c r="D89" s="487" t="s">
        <v>183</v>
      </c>
      <c r="E89" s="488"/>
      <c r="F89" s="488"/>
      <c r="G89" s="488"/>
      <c r="H89" s="489"/>
      <c r="I89" s="296"/>
      <c r="J89" s="293"/>
      <c r="K89" s="293">
        <v>8800</v>
      </c>
      <c r="L89" s="293"/>
      <c r="M89" s="281"/>
      <c r="N89" s="314"/>
      <c r="O89" s="314"/>
    </row>
    <row r="90" spans="1:16" ht="17.25" customHeight="1">
      <c r="A90" s="403" t="s">
        <v>67</v>
      </c>
      <c r="B90" s="404"/>
      <c r="C90" s="404"/>
      <c r="D90" s="404"/>
      <c r="E90" s="404"/>
      <c r="F90" s="404"/>
      <c r="G90" s="404"/>
      <c r="H90" s="405"/>
      <c r="I90" s="61">
        <f>I79+I71+I44+I39+I27+I24+I15+I10</f>
        <v>26000</v>
      </c>
      <c r="J90" s="287">
        <f>J79+J71+J44+J39+J27+J24+J15+J47</f>
        <v>407000</v>
      </c>
      <c r="K90" s="287">
        <f>K79+K71+K44+K39+K27+K24+K15+K10+K86</f>
        <v>721827</v>
      </c>
      <c r="L90" s="287">
        <f>L79+L71+L44+L39+L27+L24+L15+L10</f>
        <v>5168645</v>
      </c>
      <c r="M90" s="400"/>
      <c r="N90" s="401"/>
      <c r="O90" s="166"/>
      <c r="P90" s="1"/>
    </row>
    <row r="91" spans="1:15" ht="12" customHeight="1">
      <c r="A91" s="56"/>
      <c r="B91" s="56"/>
      <c r="C91" s="56"/>
      <c r="D91" s="56"/>
      <c r="E91" s="56"/>
      <c r="F91" s="56"/>
      <c r="G91" s="56"/>
      <c r="H91" s="56"/>
      <c r="I91" s="57"/>
      <c r="J91" s="57"/>
      <c r="K91" s="57"/>
      <c r="L91" s="57"/>
      <c r="M91" s="58"/>
      <c r="N91" s="59"/>
      <c r="O91" s="59"/>
    </row>
    <row r="92" spans="1:15" ht="12" customHeight="1">
      <c r="A92" s="283"/>
      <c r="B92" s="283"/>
      <c r="C92" s="283"/>
      <c r="D92" s="283"/>
      <c r="E92" s="283"/>
      <c r="F92" s="283"/>
      <c r="G92" s="283"/>
      <c r="H92" s="283"/>
      <c r="I92" s="284"/>
      <c r="J92" s="284"/>
      <c r="K92" s="284"/>
      <c r="L92" s="284"/>
      <c r="M92" s="285"/>
      <c r="N92" s="286"/>
      <c r="O92" s="286"/>
    </row>
    <row r="93" spans="1:15" ht="12" customHeight="1">
      <c r="A93" s="283"/>
      <c r="B93" s="283"/>
      <c r="C93" s="283"/>
      <c r="D93" s="283"/>
      <c r="E93" s="283"/>
      <c r="F93" s="283"/>
      <c r="G93" s="283"/>
      <c r="H93" s="283"/>
      <c r="I93" s="284"/>
      <c r="J93" s="284"/>
      <c r="K93" s="284"/>
      <c r="L93" s="284"/>
      <c r="M93" s="285"/>
      <c r="N93" s="286"/>
      <c r="O93" s="286"/>
    </row>
    <row r="94" spans="1:15" ht="12" customHeight="1">
      <c r="A94" s="283"/>
      <c r="B94" s="283"/>
      <c r="C94" s="283"/>
      <c r="D94" s="283"/>
      <c r="E94" s="283"/>
      <c r="F94" s="283"/>
      <c r="G94" s="283"/>
      <c r="H94" s="283"/>
      <c r="I94" s="284"/>
      <c r="J94" s="284"/>
      <c r="K94" s="284"/>
      <c r="L94" s="284"/>
      <c r="M94" s="285"/>
      <c r="N94" s="286"/>
      <c r="O94" s="286"/>
    </row>
    <row r="95" spans="1:15" ht="12" customHeight="1">
      <c r="A95" s="283"/>
      <c r="B95" s="283"/>
      <c r="C95" s="283"/>
      <c r="D95" s="283"/>
      <c r="E95" s="283"/>
      <c r="F95" s="283"/>
      <c r="G95" s="283"/>
      <c r="H95" s="283"/>
      <c r="I95" s="284"/>
      <c r="J95" s="284"/>
      <c r="K95" s="284"/>
      <c r="L95" s="284"/>
      <c r="M95" s="285"/>
      <c r="N95" s="286"/>
      <c r="O95" s="286"/>
    </row>
    <row r="96" spans="1:15" ht="12" customHeight="1">
      <c r="A96" s="283"/>
      <c r="B96" s="283"/>
      <c r="C96" s="283"/>
      <c r="D96" s="283"/>
      <c r="E96" s="283"/>
      <c r="F96" s="283"/>
      <c r="G96" s="283"/>
      <c r="H96" s="283"/>
      <c r="I96" s="284"/>
      <c r="J96" s="284"/>
      <c r="K96" s="284"/>
      <c r="L96" s="284"/>
      <c r="M96" s="285"/>
      <c r="N96" s="286"/>
      <c r="O96" s="286"/>
    </row>
    <row r="97" spans="1:15" ht="12" customHeight="1">
      <c r="A97" s="283"/>
      <c r="B97" s="283"/>
      <c r="C97" s="283"/>
      <c r="D97" s="283"/>
      <c r="E97" s="283"/>
      <c r="F97" s="283"/>
      <c r="G97" s="283"/>
      <c r="H97" s="283"/>
      <c r="I97" s="284"/>
      <c r="J97" s="284"/>
      <c r="K97" s="284"/>
      <c r="L97" s="284"/>
      <c r="M97" s="285"/>
      <c r="N97" s="286"/>
      <c r="O97" s="286"/>
    </row>
    <row r="98" spans="1:15" ht="12" customHeight="1">
      <c r="A98" s="283"/>
      <c r="B98" s="283"/>
      <c r="C98" s="283"/>
      <c r="D98" s="283"/>
      <c r="E98" s="283"/>
      <c r="F98" s="283"/>
      <c r="G98" s="283"/>
      <c r="H98" s="283"/>
      <c r="I98" s="284"/>
      <c r="J98" s="284"/>
      <c r="K98" s="284"/>
      <c r="L98" s="284"/>
      <c r="M98" s="285"/>
      <c r="N98" s="286"/>
      <c r="O98" s="286"/>
    </row>
    <row r="99" spans="1:15" ht="12" customHeight="1">
      <c r="A99" s="283"/>
      <c r="B99" s="283"/>
      <c r="C99" s="283"/>
      <c r="D99" s="283"/>
      <c r="E99" s="283"/>
      <c r="F99" s="283"/>
      <c r="G99" s="283"/>
      <c r="H99" s="283"/>
      <c r="I99" s="284"/>
      <c r="J99" s="284"/>
      <c r="K99" s="284"/>
      <c r="L99" s="284"/>
      <c r="M99" s="285"/>
      <c r="N99" s="286"/>
      <c r="O99" s="286"/>
    </row>
    <row r="100" spans="1:15" ht="12" customHeight="1">
      <c r="A100" s="283"/>
      <c r="B100" s="283"/>
      <c r="C100" s="283"/>
      <c r="D100" s="283"/>
      <c r="E100" s="283"/>
      <c r="F100" s="283"/>
      <c r="G100" s="283"/>
      <c r="H100" s="283"/>
      <c r="I100" s="284"/>
      <c r="J100" s="284"/>
      <c r="K100" s="284"/>
      <c r="L100" s="284"/>
      <c r="M100" s="285"/>
      <c r="N100" s="286"/>
      <c r="O100" s="286"/>
    </row>
    <row r="101" spans="1:15" ht="12" customHeight="1">
      <c r="A101" s="283"/>
      <c r="B101" s="283"/>
      <c r="C101" s="283"/>
      <c r="D101" s="283"/>
      <c r="E101" s="283"/>
      <c r="F101" s="283"/>
      <c r="G101" s="283"/>
      <c r="H101" s="283"/>
      <c r="I101" s="284"/>
      <c r="J101" s="284"/>
      <c r="K101" s="284"/>
      <c r="L101" s="284"/>
      <c r="M101" s="285"/>
      <c r="N101" s="286"/>
      <c r="O101" s="286"/>
    </row>
    <row r="102" spans="1:15" ht="12" customHeight="1">
      <c r="A102" s="283"/>
      <c r="B102" s="283"/>
      <c r="C102" s="283"/>
      <c r="D102" s="283"/>
      <c r="E102" s="283"/>
      <c r="F102" s="283"/>
      <c r="G102" s="283"/>
      <c r="H102" s="283"/>
      <c r="I102" s="284"/>
      <c r="J102" s="284"/>
      <c r="K102" s="284"/>
      <c r="L102" s="284"/>
      <c r="M102" s="285"/>
      <c r="N102" s="286"/>
      <c r="O102" s="286"/>
    </row>
    <row r="103" spans="1:15" ht="12" customHeight="1">
      <c r="A103" s="283"/>
      <c r="B103" s="283"/>
      <c r="C103" s="283"/>
      <c r="D103" s="283"/>
      <c r="E103" s="283"/>
      <c r="F103" s="283"/>
      <c r="G103" s="283"/>
      <c r="H103" s="283"/>
      <c r="I103" s="284"/>
      <c r="J103" s="284"/>
      <c r="K103" s="284"/>
      <c r="L103" s="284"/>
      <c r="M103" s="285"/>
      <c r="N103" s="286"/>
      <c r="O103" s="286"/>
    </row>
    <row r="104" spans="1:15" ht="12" customHeight="1">
      <c r="A104" s="283"/>
      <c r="B104" s="283"/>
      <c r="C104" s="283"/>
      <c r="D104" s="283"/>
      <c r="E104" s="283"/>
      <c r="F104" s="283"/>
      <c r="G104" s="283"/>
      <c r="H104" s="283"/>
      <c r="I104" s="284"/>
      <c r="J104" s="284"/>
      <c r="K104" s="284"/>
      <c r="L104" s="284"/>
      <c r="M104" s="285"/>
      <c r="N104" s="286"/>
      <c r="O104" s="286"/>
    </row>
    <row r="105" spans="1:15" ht="18" customHeight="1">
      <c r="A105" s="283"/>
      <c r="B105" s="283"/>
      <c r="C105" s="283"/>
      <c r="D105" s="283"/>
      <c r="E105" s="283"/>
      <c r="F105" s="283"/>
      <c r="G105" s="283"/>
      <c r="H105" s="283"/>
      <c r="I105" s="284"/>
      <c r="J105" s="284"/>
      <c r="K105" s="284"/>
      <c r="L105" s="284"/>
      <c r="M105" s="285"/>
      <c r="N105" s="286"/>
      <c r="O105" s="286"/>
    </row>
    <row r="106" spans="1:15" ht="33.75" customHeight="1">
      <c r="A106" s="283"/>
      <c r="B106" s="283"/>
      <c r="C106" s="283"/>
      <c r="D106" s="283"/>
      <c r="E106" s="283"/>
      <c r="F106" s="283"/>
      <c r="G106" s="283"/>
      <c r="H106" s="283"/>
      <c r="I106" s="284"/>
      <c r="J106" s="284"/>
      <c r="K106" s="284"/>
      <c r="L106" s="284"/>
      <c r="M106" s="285"/>
      <c r="N106" s="286"/>
      <c r="O106" s="286"/>
    </row>
    <row r="107" spans="1:15" ht="18.75" customHeight="1">
      <c r="A107" s="283"/>
      <c r="B107" s="283"/>
      <c r="C107" s="283"/>
      <c r="D107" s="283"/>
      <c r="E107" s="283"/>
      <c r="F107" s="283"/>
      <c r="G107" s="283"/>
      <c r="H107" s="283"/>
      <c r="I107" s="284"/>
      <c r="J107" s="284"/>
      <c r="K107" s="284"/>
      <c r="L107" s="284"/>
      <c r="M107" s="285"/>
      <c r="N107" s="286"/>
      <c r="O107" s="286"/>
    </row>
    <row r="108" spans="1:15" ht="8.25" customHeight="1">
      <c r="A108" s="56"/>
      <c r="B108" s="56"/>
      <c r="C108" s="56"/>
      <c r="D108" s="56"/>
      <c r="E108" s="56"/>
      <c r="F108" s="56"/>
      <c r="G108" s="56"/>
      <c r="H108" s="56"/>
      <c r="I108" s="57"/>
      <c r="J108" s="57"/>
      <c r="K108" s="57"/>
      <c r="L108" s="57"/>
      <c r="M108" s="58"/>
      <c r="N108" s="59"/>
      <c r="O108" s="59"/>
    </row>
    <row r="109" spans="1:15" ht="18" customHeight="1" hidden="1">
      <c r="A109" s="56"/>
      <c r="B109" s="56"/>
      <c r="C109" s="56"/>
      <c r="D109" s="56"/>
      <c r="E109" s="56"/>
      <c r="F109" s="56"/>
      <c r="G109" s="56"/>
      <c r="H109" s="56"/>
      <c r="I109" s="57"/>
      <c r="J109" s="57"/>
      <c r="K109" s="57"/>
      <c r="L109" s="57"/>
      <c r="M109" s="58"/>
      <c r="N109" s="59"/>
      <c r="O109" s="59"/>
    </row>
    <row r="110" spans="1:15" ht="9" customHeight="1" hidden="1">
      <c r="A110" s="56"/>
      <c r="B110" s="56"/>
      <c r="C110" s="56"/>
      <c r="D110" s="56"/>
      <c r="E110" s="56"/>
      <c r="F110" s="56"/>
      <c r="G110" s="56"/>
      <c r="H110" s="56"/>
      <c r="I110" s="57"/>
      <c r="J110" s="57"/>
      <c r="K110" s="57"/>
      <c r="L110" s="57"/>
      <c r="M110" s="58"/>
      <c r="N110" s="59"/>
      <c r="O110" s="59"/>
    </row>
    <row r="111" spans="1:15" ht="15.75" customHeight="1">
      <c r="A111" s="493" t="s">
        <v>108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</row>
    <row r="112" spans="1:15" ht="6" customHeight="1">
      <c r="A112" s="56"/>
      <c r="B112" s="56"/>
      <c r="C112" s="56"/>
      <c r="D112" s="56"/>
      <c r="E112" s="56"/>
      <c r="F112" s="56"/>
      <c r="G112" s="56"/>
      <c r="H112" s="56"/>
      <c r="I112" s="57"/>
      <c r="J112" s="57"/>
      <c r="K112" s="57"/>
      <c r="L112" s="57"/>
      <c r="M112" s="58"/>
      <c r="N112" s="59"/>
      <c r="O112" s="59"/>
    </row>
    <row r="113" spans="1:16" ht="11.25" customHeight="1">
      <c r="A113" s="490" t="s">
        <v>24</v>
      </c>
      <c r="B113" s="477" t="s">
        <v>0</v>
      </c>
      <c r="C113" s="478"/>
      <c r="D113" s="479"/>
      <c r="E113" s="469" t="s">
        <v>164</v>
      </c>
      <c r="F113" s="458" t="s">
        <v>16</v>
      </c>
      <c r="G113" s="459"/>
      <c r="H113" s="469" t="s">
        <v>61</v>
      </c>
      <c r="I113" s="395" t="s">
        <v>25</v>
      </c>
      <c r="J113" s="396"/>
      <c r="K113" s="396"/>
      <c r="L113" s="396"/>
      <c r="M113" s="396"/>
      <c r="N113" s="396"/>
      <c r="O113" s="396"/>
      <c r="P113" s="397"/>
    </row>
    <row r="114" spans="1:16" ht="11.25" customHeight="1">
      <c r="A114" s="490"/>
      <c r="B114" s="480"/>
      <c r="C114" s="481"/>
      <c r="D114" s="482"/>
      <c r="E114" s="470"/>
      <c r="F114" s="460"/>
      <c r="G114" s="461"/>
      <c r="H114" s="470"/>
      <c r="I114" s="469" t="s">
        <v>27</v>
      </c>
      <c r="J114" s="392" t="s">
        <v>32</v>
      </c>
      <c r="K114" s="393"/>
      <c r="L114" s="393"/>
      <c r="M114" s="393"/>
      <c r="N114" s="393"/>
      <c r="O114" s="394"/>
      <c r="P114" s="390" t="s">
        <v>119</v>
      </c>
    </row>
    <row r="115" spans="1:16" ht="12" customHeight="1">
      <c r="A115" s="491"/>
      <c r="B115" s="480"/>
      <c r="C115" s="481"/>
      <c r="D115" s="482"/>
      <c r="E115" s="470"/>
      <c r="F115" s="486" t="s">
        <v>91</v>
      </c>
      <c r="G115" s="486" t="s">
        <v>92</v>
      </c>
      <c r="H115" s="470"/>
      <c r="I115" s="470"/>
      <c r="J115" s="475" t="s">
        <v>88</v>
      </c>
      <c r="K115" s="398" t="s">
        <v>28</v>
      </c>
      <c r="L115" s="398" t="s">
        <v>33</v>
      </c>
      <c r="M115" s="398" t="s">
        <v>29</v>
      </c>
      <c r="N115" s="363" t="s">
        <v>32</v>
      </c>
      <c r="O115" s="364"/>
      <c r="P115" s="391"/>
    </row>
    <row r="116" spans="1:16" ht="65.25" customHeight="1">
      <c r="A116" s="492"/>
      <c r="B116" s="483"/>
      <c r="C116" s="484"/>
      <c r="D116" s="485"/>
      <c r="E116" s="471"/>
      <c r="F116" s="471"/>
      <c r="G116" s="471"/>
      <c r="H116" s="471"/>
      <c r="I116" s="471"/>
      <c r="J116" s="476"/>
      <c r="K116" s="399"/>
      <c r="L116" s="399"/>
      <c r="M116" s="399"/>
      <c r="N116" s="142" t="s">
        <v>109</v>
      </c>
      <c r="O116" s="167" t="s">
        <v>129</v>
      </c>
      <c r="P116" s="391"/>
    </row>
    <row r="117" spans="1:16" ht="14.25" customHeight="1">
      <c r="A117" s="91" t="s">
        <v>1</v>
      </c>
      <c r="B117" s="90" t="s">
        <v>3</v>
      </c>
      <c r="C117" s="88"/>
      <c r="D117" s="89"/>
      <c r="E117" s="80">
        <v>13497303</v>
      </c>
      <c r="F117" s="79"/>
      <c r="G117" s="79">
        <f>L10+K10</f>
        <v>1186000</v>
      </c>
      <c r="H117" s="80">
        <f aca="true" t="shared" si="0" ref="H117:H122">E117-F117+G117</f>
        <v>14683303</v>
      </c>
      <c r="I117" s="79">
        <f aca="true" t="shared" si="1" ref="I117:I138">H117-P117</f>
        <v>322000</v>
      </c>
      <c r="J117" s="102"/>
      <c r="K117" s="103">
        <v>300000</v>
      </c>
      <c r="L117" s="103"/>
      <c r="M117" s="104"/>
      <c r="N117" s="103"/>
      <c r="O117" s="105"/>
      <c r="P117" s="168">
        <v>14361303</v>
      </c>
    </row>
    <row r="118" spans="1:16" ht="13.5" customHeight="1">
      <c r="A118" s="28" t="s">
        <v>2</v>
      </c>
      <c r="B118" s="425" t="s">
        <v>6</v>
      </c>
      <c r="C118" s="426"/>
      <c r="D118" s="427"/>
      <c r="E118" s="106">
        <v>114286</v>
      </c>
      <c r="F118" s="107"/>
      <c r="G118" s="107"/>
      <c r="H118" s="106">
        <f t="shared" si="0"/>
        <v>114286</v>
      </c>
      <c r="I118" s="107">
        <f t="shared" si="1"/>
        <v>114286</v>
      </c>
      <c r="J118" s="108"/>
      <c r="K118" s="109"/>
      <c r="L118" s="109"/>
      <c r="M118" s="109"/>
      <c r="N118" s="109"/>
      <c r="O118" s="110"/>
      <c r="P118" s="169"/>
    </row>
    <row r="119" spans="1:16" ht="13.5" customHeight="1">
      <c r="A119" s="28">
        <v>150</v>
      </c>
      <c r="B119" s="411" t="s">
        <v>87</v>
      </c>
      <c r="C119" s="412"/>
      <c r="D119" s="413"/>
      <c r="E119" s="106"/>
      <c r="F119" s="107"/>
      <c r="G119" s="107"/>
      <c r="H119" s="106">
        <f t="shared" si="0"/>
        <v>0</v>
      </c>
      <c r="I119" s="107">
        <f t="shared" si="1"/>
        <v>0</v>
      </c>
      <c r="J119" s="108"/>
      <c r="K119" s="111"/>
      <c r="L119" s="109"/>
      <c r="M119" s="109"/>
      <c r="N119" s="109"/>
      <c r="O119" s="110"/>
      <c r="P119" s="170"/>
    </row>
    <row r="120" spans="1:16" ht="13.5" customHeight="1">
      <c r="A120" s="92">
        <v>600</v>
      </c>
      <c r="B120" s="425" t="s">
        <v>7</v>
      </c>
      <c r="C120" s="426"/>
      <c r="D120" s="427"/>
      <c r="E120" s="106">
        <v>16381264</v>
      </c>
      <c r="F120" s="107">
        <f>J15+I15</f>
        <v>235000</v>
      </c>
      <c r="G120" s="107">
        <f>L15+K15</f>
        <v>2175645</v>
      </c>
      <c r="H120" s="106">
        <f t="shared" si="0"/>
        <v>18321909</v>
      </c>
      <c r="I120" s="107">
        <f t="shared" si="1"/>
        <v>9241050</v>
      </c>
      <c r="J120" s="112"/>
      <c r="K120" s="111">
        <v>2332980</v>
      </c>
      <c r="L120" s="111"/>
      <c r="M120" s="109"/>
      <c r="N120" s="109"/>
      <c r="O120" s="110">
        <v>2332980</v>
      </c>
      <c r="P120" s="170">
        <v>9080859</v>
      </c>
    </row>
    <row r="121" spans="1:16" ht="13.5" customHeight="1">
      <c r="A121" s="92">
        <v>630</v>
      </c>
      <c r="B121" s="425" t="s">
        <v>31</v>
      </c>
      <c r="C121" s="426"/>
      <c r="D121" s="427"/>
      <c r="E121" s="106">
        <v>40000</v>
      </c>
      <c r="F121" s="107"/>
      <c r="G121" s="107"/>
      <c r="H121" s="106">
        <f t="shared" si="0"/>
        <v>40000</v>
      </c>
      <c r="I121" s="107">
        <f t="shared" si="1"/>
        <v>40000</v>
      </c>
      <c r="J121" s="112"/>
      <c r="K121" s="111">
        <v>40000</v>
      </c>
      <c r="L121" s="111"/>
      <c r="M121" s="109"/>
      <c r="N121" s="109"/>
      <c r="O121" s="110"/>
      <c r="P121" s="169"/>
    </row>
    <row r="122" spans="1:16" ht="13.5" customHeight="1">
      <c r="A122" s="92">
        <v>700</v>
      </c>
      <c r="B122" s="411" t="s">
        <v>68</v>
      </c>
      <c r="C122" s="412"/>
      <c r="D122" s="413"/>
      <c r="E122" s="106">
        <v>4536700</v>
      </c>
      <c r="F122" s="107">
        <f>J24</f>
        <v>0</v>
      </c>
      <c r="G122" s="107">
        <f>L24+K24</f>
        <v>184000</v>
      </c>
      <c r="H122" s="106">
        <f t="shared" si="0"/>
        <v>4720700</v>
      </c>
      <c r="I122" s="107">
        <f t="shared" si="1"/>
        <v>4206700</v>
      </c>
      <c r="J122" s="112">
        <v>365700</v>
      </c>
      <c r="K122" s="111"/>
      <c r="L122" s="109"/>
      <c r="M122" s="109"/>
      <c r="N122" s="109"/>
      <c r="O122" s="113"/>
      <c r="P122" s="170">
        <v>514000</v>
      </c>
    </row>
    <row r="123" spans="1:16" ht="13.5" customHeight="1">
      <c r="A123" s="92">
        <v>710</v>
      </c>
      <c r="B123" s="425" t="s">
        <v>15</v>
      </c>
      <c r="C123" s="426"/>
      <c r="D123" s="427"/>
      <c r="E123" s="106">
        <v>431000</v>
      </c>
      <c r="F123" s="107"/>
      <c r="G123" s="107"/>
      <c r="H123" s="106">
        <f>E123-F123+G123</f>
        <v>431000</v>
      </c>
      <c r="I123" s="107">
        <f t="shared" si="1"/>
        <v>431000</v>
      </c>
      <c r="J123" s="112">
        <v>12000</v>
      </c>
      <c r="K123" s="111"/>
      <c r="L123" s="111"/>
      <c r="M123" s="109"/>
      <c r="N123" s="109"/>
      <c r="O123" s="113"/>
      <c r="P123" s="169"/>
    </row>
    <row r="124" spans="1:16" ht="13.5" customHeight="1">
      <c r="A124" s="92">
        <v>720</v>
      </c>
      <c r="B124" s="425" t="s">
        <v>34</v>
      </c>
      <c r="C124" s="426"/>
      <c r="D124" s="427"/>
      <c r="E124" s="106"/>
      <c r="F124" s="107"/>
      <c r="G124" s="107"/>
      <c r="H124" s="106">
        <f>E124-F124+G124</f>
        <v>0</v>
      </c>
      <c r="I124" s="107">
        <f t="shared" si="1"/>
        <v>0</v>
      </c>
      <c r="J124" s="112"/>
      <c r="K124" s="109"/>
      <c r="L124" s="111"/>
      <c r="M124" s="109"/>
      <c r="N124" s="109"/>
      <c r="O124" s="113"/>
      <c r="P124" s="170"/>
    </row>
    <row r="125" spans="1:16" ht="15" customHeight="1">
      <c r="A125" s="92">
        <v>750</v>
      </c>
      <c r="B125" s="425" t="s">
        <v>30</v>
      </c>
      <c r="C125" s="426"/>
      <c r="D125" s="427"/>
      <c r="E125" s="106">
        <v>15038267</v>
      </c>
      <c r="F125" s="107">
        <f>J27+I27</f>
        <v>0</v>
      </c>
      <c r="G125" s="107">
        <f>L27+K27</f>
        <v>546000</v>
      </c>
      <c r="H125" s="106">
        <f>E125-F125+G125</f>
        <v>15584267</v>
      </c>
      <c r="I125" s="107">
        <f t="shared" si="1"/>
        <v>15133267</v>
      </c>
      <c r="J125" s="112">
        <v>10789295</v>
      </c>
      <c r="K125" s="111">
        <v>100000</v>
      </c>
      <c r="L125" s="111">
        <v>752700</v>
      </c>
      <c r="M125" s="109"/>
      <c r="N125" s="111">
        <v>140057</v>
      </c>
      <c r="O125" s="114"/>
      <c r="P125" s="170">
        <v>451000</v>
      </c>
    </row>
    <row r="126" spans="1:16" ht="58.5" customHeight="1">
      <c r="A126" s="92">
        <v>751</v>
      </c>
      <c r="B126" s="411" t="s">
        <v>23</v>
      </c>
      <c r="C126" s="412"/>
      <c r="D126" s="413"/>
      <c r="E126" s="106">
        <v>3400</v>
      </c>
      <c r="F126" s="107"/>
      <c r="G126" s="107"/>
      <c r="H126" s="106">
        <f aca="true" t="shared" si="2" ref="H126:H131">E126-F126+G126</f>
        <v>3400</v>
      </c>
      <c r="I126" s="107">
        <f t="shared" si="1"/>
        <v>3400</v>
      </c>
      <c r="J126" s="112">
        <v>3400</v>
      </c>
      <c r="K126" s="111"/>
      <c r="L126" s="111"/>
      <c r="M126" s="109"/>
      <c r="N126" s="111">
        <v>3400</v>
      </c>
      <c r="O126" s="113"/>
      <c r="P126" s="169"/>
    </row>
    <row r="127" spans="1:16" ht="38.25" customHeight="1">
      <c r="A127" s="92">
        <v>754</v>
      </c>
      <c r="B127" s="411" t="s">
        <v>26</v>
      </c>
      <c r="C127" s="412"/>
      <c r="D127" s="413"/>
      <c r="E127" s="106">
        <v>544400</v>
      </c>
      <c r="F127" s="107">
        <f>J39</f>
        <v>172000</v>
      </c>
      <c r="G127" s="107">
        <f>L39</f>
        <v>335000</v>
      </c>
      <c r="H127" s="106">
        <f t="shared" si="2"/>
        <v>707400</v>
      </c>
      <c r="I127" s="107">
        <f t="shared" si="1"/>
        <v>372400</v>
      </c>
      <c r="J127" s="112">
        <v>4000</v>
      </c>
      <c r="K127" s="111"/>
      <c r="L127" s="111">
        <v>52000</v>
      </c>
      <c r="M127" s="109"/>
      <c r="N127" s="109"/>
      <c r="O127" s="113"/>
      <c r="P127" s="106">
        <v>335000</v>
      </c>
    </row>
    <row r="128" spans="1:16" ht="24" customHeight="1">
      <c r="A128" s="92">
        <v>757</v>
      </c>
      <c r="B128" s="411" t="s">
        <v>8</v>
      </c>
      <c r="C128" s="412"/>
      <c r="D128" s="413"/>
      <c r="E128" s="106">
        <v>3769000</v>
      </c>
      <c r="F128" s="107"/>
      <c r="G128" s="107"/>
      <c r="H128" s="115">
        <f t="shared" si="2"/>
        <v>3769000</v>
      </c>
      <c r="I128" s="107">
        <f t="shared" si="1"/>
        <v>3769000</v>
      </c>
      <c r="J128" s="108"/>
      <c r="K128" s="109"/>
      <c r="L128" s="109"/>
      <c r="M128" s="111">
        <v>3749000</v>
      </c>
      <c r="N128" s="111"/>
      <c r="O128" s="113"/>
      <c r="P128" s="169"/>
    </row>
    <row r="129" spans="1:16" ht="14.25" customHeight="1">
      <c r="A129" s="92">
        <v>758</v>
      </c>
      <c r="B129" s="411" t="s">
        <v>9</v>
      </c>
      <c r="C129" s="412"/>
      <c r="D129" s="413"/>
      <c r="E129" s="134">
        <v>7830162</v>
      </c>
      <c r="F129" s="147"/>
      <c r="G129" s="117"/>
      <c r="H129" s="116">
        <f t="shared" si="2"/>
        <v>7830162</v>
      </c>
      <c r="I129" s="107">
        <f t="shared" si="1"/>
        <v>7830162</v>
      </c>
      <c r="J129" s="118"/>
      <c r="K129" s="119"/>
      <c r="L129" s="119"/>
      <c r="M129" s="120"/>
      <c r="N129" s="120"/>
      <c r="O129" s="121"/>
      <c r="P129" s="169"/>
    </row>
    <row r="130" spans="1:16" ht="14.25" customHeight="1">
      <c r="A130" s="92">
        <v>801</v>
      </c>
      <c r="B130" s="411" t="s">
        <v>10</v>
      </c>
      <c r="C130" s="412"/>
      <c r="D130" s="413"/>
      <c r="E130" s="134">
        <v>83269141</v>
      </c>
      <c r="F130" s="117">
        <f>I44+J44</f>
        <v>6000</v>
      </c>
      <c r="G130" s="117">
        <f>K44+L44</f>
        <v>1245593</v>
      </c>
      <c r="H130" s="116">
        <f t="shared" si="2"/>
        <v>84508734</v>
      </c>
      <c r="I130" s="107">
        <f t="shared" si="1"/>
        <v>74495154</v>
      </c>
      <c r="J130" s="122">
        <v>41382006</v>
      </c>
      <c r="K130" s="123">
        <v>19807885</v>
      </c>
      <c r="L130" s="123">
        <v>2385712</v>
      </c>
      <c r="M130" s="119"/>
      <c r="N130" s="123"/>
      <c r="O130" s="121"/>
      <c r="P130" s="170">
        <v>10013580</v>
      </c>
    </row>
    <row r="131" spans="1:16" ht="13.5" customHeight="1">
      <c r="A131" s="92">
        <v>851</v>
      </c>
      <c r="B131" s="411" t="s">
        <v>11</v>
      </c>
      <c r="C131" s="412"/>
      <c r="D131" s="413"/>
      <c r="E131" s="106">
        <v>485000</v>
      </c>
      <c r="F131" s="107"/>
      <c r="G131" s="107"/>
      <c r="H131" s="115">
        <f t="shared" si="2"/>
        <v>485000</v>
      </c>
      <c r="I131" s="107">
        <f t="shared" si="1"/>
        <v>485000</v>
      </c>
      <c r="J131" s="112">
        <v>197400</v>
      </c>
      <c r="K131" s="111">
        <v>50000</v>
      </c>
      <c r="L131" s="111"/>
      <c r="M131" s="109"/>
      <c r="N131" s="109"/>
      <c r="O131" s="121"/>
      <c r="P131" s="169"/>
    </row>
    <row r="132" spans="1:16" ht="14.25" customHeight="1">
      <c r="A132" s="92">
        <v>852</v>
      </c>
      <c r="B132" s="411" t="s">
        <v>12</v>
      </c>
      <c r="C132" s="412"/>
      <c r="D132" s="413"/>
      <c r="E132" s="106">
        <v>5816084</v>
      </c>
      <c r="F132" s="107">
        <f>I71+J71</f>
        <v>0</v>
      </c>
      <c r="G132" s="107">
        <f>K71</f>
        <v>47289</v>
      </c>
      <c r="H132" s="115">
        <f aca="true" t="shared" si="3" ref="H132:H137">E132-F132+G132</f>
        <v>5863373</v>
      </c>
      <c r="I132" s="107">
        <f t="shared" si="1"/>
        <v>5863373</v>
      </c>
      <c r="J132" s="112">
        <v>1655721</v>
      </c>
      <c r="K132" s="111"/>
      <c r="L132" s="111">
        <v>3499849</v>
      </c>
      <c r="M132" s="109"/>
      <c r="N132" s="111">
        <v>2851849</v>
      </c>
      <c r="O132" s="121"/>
      <c r="P132" s="170"/>
    </row>
    <row r="133" spans="1:16" ht="38.25" customHeight="1">
      <c r="A133" s="92">
        <v>853</v>
      </c>
      <c r="B133" s="472" t="s">
        <v>89</v>
      </c>
      <c r="C133" s="473"/>
      <c r="D133" s="474"/>
      <c r="E133" s="106">
        <v>278400</v>
      </c>
      <c r="F133" s="107"/>
      <c r="G133" s="107"/>
      <c r="H133" s="115">
        <f t="shared" si="3"/>
        <v>278400</v>
      </c>
      <c r="I133" s="107">
        <f t="shared" si="1"/>
        <v>278400</v>
      </c>
      <c r="J133" s="112"/>
      <c r="K133" s="111">
        <v>278400</v>
      </c>
      <c r="L133" s="111"/>
      <c r="M133" s="109"/>
      <c r="N133" s="111"/>
      <c r="O133" s="121"/>
      <c r="P133" s="169"/>
    </row>
    <row r="134" spans="1:16" ht="23.25" customHeight="1">
      <c r="A134" s="92">
        <v>854</v>
      </c>
      <c r="B134" s="411" t="s">
        <v>13</v>
      </c>
      <c r="C134" s="412"/>
      <c r="D134" s="413"/>
      <c r="E134" s="106">
        <v>5114723</v>
      </c>
      <c r="F134" s="107"/>
      <c r="G134" s="107"/>
      <c r="H134" s="115">
        <f t="shared" si="3"/>
        <v>5114723</v>
      </c>
      <c r="I134" s="107">
        <f t="shared" si="1"/>
        <v>5114723</v>
      </c>
      <c r="J134" s="112">
        <v>3848443</v>
      </c>
      <c r="K134" s="111">
        <v>197948</v>
      </c>
      <c r="L134" s="111">
        <v>529969</v>
      </c>
      <c r="M134" s="109"/>
      <c r="N134" s="109"/>
      <c r="O134" s="121"/>
      <c r="P134" s="169"/>
    </row>
    <row r="135" spans="1:16" ht="24.75" customHeight="1">
      <c r="A135" s="92">
        <v>900</v>
      </c>
      <c r="B135" s="411" t="s">
        <v>82</v>
      </c>
      <c r="C135" s="412"/>
      <c r="D135" s="413"/>
      <c r="E135" s="106">
        <v>7973611</v>
      </c>
      <c r="F135" s="107">
        <f>J79+I79</f>
        <v>20000</v>
      </c>
      <c r="G135" s="107">
        <f>K79+L79</f>
        <v>107145</v>
      </c>
      <c r="H135" s="115">
        <f>E135-F135+G135</f>
        <v>8060756</v>
      </c>
      <c r="I135" s="107">
        <f t="shared" si="1"/>
        <v>7603608</v>
      </c>
      <c r="J135" s="112">
        <v>836205</v>
      </c>
      <c r="K135" s="109"/>
      <c r="L135" s="111">
        <v>2000</v>
      </c>
      <c r="M135" s="109"/>
      <c r="N135" s="109"/>
      <c r="O135" s="121"/>
      <c r="P135" s="170">
        <v>457148</v>
      </c>
    </row>
    <row r="136" spans="1:16" ht="28.5" customHeight="1">
      <c r="A136" s="92">
        <v>921</v>
      </c>
      <c r="B136" s="411" t="s">
        <v>56</v>
      </c>
      <c r="C136" s="412"/>
      <c r="D136" s="413"/>
      <c r="E136" s="106">
        <v>3502404</v>
      </c>
      <c r="F136" s="107"/>
      <c r="G136" s="107"/>
      <c r="H136" s="115">
        <f t="shared" si="3"/>
        <v>3502404</v>
      </c>
      <c r="I136" s="107">
        <f t="shared" si="1"/>
        <v>3459404</v>
      </c>
      <c r="J136" s="108"/>
      <c r="K136" s="111">
        <v>3300000</v>
      </c>
      <c r="L136" s="111"/>
      <c r="M136" s="109"/>
      <c r="N136" s="109"/>
      <c r="O136" s="121"/>
      <c r="P136" s="170">
        <v>43000</v>
      </c>
    </row>
    <row r="137" spans="1:16" ht="15" customHeight="1">
      <c r="A137" s="93">
        <v>926</v>
      </c>
      <c r="B137" s="455" t="s">
        <v>90</v>
      </c>
      <c r="C137" s="456"/>
      <c r="D137" s="457"/>
      <c r="E137" s="124">
        <v>3675928</v>
      </c>
      <c r="F137" s="128"/>
      <c r="G137" s="177">
        <f>K86</f>
        <v>63800</v>
      </c>
      <c r="H137" s="178">
        <f t="shared" si="3"/>
        <v>3739728</v>
      </c>
      <c r="I137" s="177">
        <f t="shared" si="1"/>
        <v>3511728</v>
      </c>
      <c r="J137" s="179">
        <v>1395968</v>
      </c>
      <c r="K137" s="125">
        <v>420000</v>
      </c>
      <c r="L137" s="125">
        <v>4000</v>
      </c>
      <c r="M137" s="126"/>
      <c r="N137" s="126"/>
      <c r="O137" s="127"/>
      <c r="P137" s="171">
        <v>228000</v>
      </c>
    </row>
    <row r="138" spans="1:16" ht="18.75" customHeight="1">
      <c r="A138" s="66" t="s">
        <v>17</v>
      </c>
      <c r="B138" s="462" t="s">
        <v>21</v>
      </c>
      <c r="C138" s="463"/>
      <c r="D138" s="464"/>
      <c r="E138" s="40">
        <f>SUM(E117:E125,E126:E137)</f>
        <v>172301073</v>
      </c>
      <c r="F138" s="40">
        <f>SUM(F117:F137)</f>
        <v>433000</v>
      </c>
      <c r="G138" s="172">
        <f>SUM(G117:G137)</f>
        <v>5890472</v>
      </c>
      <c r="H138" s="172">
        <f>SUM(H117:H125,H126:H137)</f>
        <v>177758545</v>
      </c>
      <c r="I138" s="172">
        <f t="shared" si="1"/>
        <v>142274655</v>
      </c>
      <c r="J138" s="173">
        <f aca="true" t="shared" si="4" ref="J138:O138">SUM(J117:J125,J126:J137)</f>
        <v>60490138</v>
      </c>
      <c r="K138" s="174">
        <f>SUM(K117:K125,K126:K137)</f>
        <v>26827213</v>
      </c>
      <c r="L138" s="174">
        <f t="shared" si="4"/>
        <v>7226230</v>
      </c>
      <c r="M138" s="174">
        <f t="shared" si="4"/>
        <v>3749000</v>
      </c>
      <c r="N138" s="174">
        <f t="shared" si="4"/>
        <v>2995306</v>
      </c>
      <c r="O138" s="175">
        <f t="shared" si="4"/>
        <v>2332980</v>
      </c>
      <c r="P138" s="176">
        <f>SUM(P117:P137)</f>
        <v>35483890</v>
      </c>
    </row>
    <row r="139" spans="1:15" ht="12.75" customHeight="1">
      <c r="A139" s="39"/>
      <c r="B139" s="39"/>
      <c r="C139" s="39"/>
      <c r="D139" s="39"/>
      <c r="E139" s="433">
        <f>F138-I90-J90</f>
        <v>0</v>
      </c>
      <c r="F139" s="434"/>
      <c r="G139" s="38">
        <f>G138-K90-L90</f>
        <v>0</v>
      </c>
      <c r="H139" s="39"/>
      <c r="I139" s="6"/>
      <c r="J139" s="6"/>
      <c r="K139" s="5"/>
      <c r="L139" s="5"/>
      <c r="M139" s="5"/>
      <c r="N139" s="5"/>
      <c r="O139" s="3"/>
    </row>
    <row r="140" spans="1:15" ht="9" customHeight="1">
      <c r="A140" s="54"/>
      <c r="B140" s="54"/>
      <c r="C140" s="54"/>
      <c r="D140" s="54"/>
      <c r="E140" s="53"/>
      <c r="F140" s="55">
        <f>F138-I90-J90</f>
        <v>0</v>
      </c>
      <c r="G140" s="53">
        <f>G138-K90-L90</f>
        <v>0</v>
      </c>
      <c r="H140" s="54"/>
      <c r="I140" s="54"/>
      <c r="J140" s="54"/>
      <c r="K140" s="5"/>
      <c r="L140" s="5"/>
      <c r="M140" s="5"/>
      <c r="N140" s="5"/>
      <c r="O140" s="52"/>
    </row>
    <row r="141" spans="1:15" ht="6.75" customHeight="1">
      <c r="A141" s="46"/>
      <c r="B141" s="46"/>
      <c r="C141" s="46"/>
      <c r="D141" s="46"/>
      <c r="E141" s="45"/>
      <c r="F141" s="47"/>
      <c r="G141" s="45"/>
      <c r="H141" s="46"/>
      <c r="I141" s="46"/>
      <c r="J141" s="46"/>
      <c r="K141" s="5"/>
      <c r="L141" s="5"/>
      <c r="M141" s="5"/>
      <c r="N141" s="5"/>
      <c r="O141" s="44"/>
    </row>
    <row r="142" spans="1:15" ht="15" customHeight="1">
      <c r="A142" s="94" t="s">
        <v>35</v>
      </c>
      <c r="B142" s="414" t="s">
        <v>63</v>
      </c>
      <c r="C142" s="414"/>
      <c r="D142" s="414"/>
      <c r="E142" s="414"/>
      <c r="F142" s="414"/>
      <c r="G142" s="415"/>
      <c r="H142" s="246">
        <f>H144+H143</f>
        <v>104208296</v>
      </c>
      <c r="I142" s="13"/>
      <c r="J142" s="14"/>
      <c r="K142" s="32"/>
      <c r="L142" s="5"/>
      <c r="M142" s="5"/>
      <c r="N142" s="5"/>
      <c r="O142" s="3"/>
    </row>
    <row r="143" spans="1:15" ht="13.5" customHeight="1">
      <c r="A143" s="95"/>
      <c r="B143" s="418" t="s">
        <v>93</v>
      </c>
      <c r="C143" s="418"/>
      <c r="D143" s="418"/>
      <c r="E143" s="418"/>
      <c r="F143" s="418"/>
      <c r="G143" s="419"/>
      <c r="H143" s="247">
        <f>J138</f>
        <v>60490138</v>
      </c>
      <c r="I143" s="13"/>
      <c r="J143" s="433"/>
      <c r="K143" s="433"/>
      <c r="L143" s="5"/>
      <c r="M143" s="5"/>
      <c r="N143" s="5"/>
      <c r="O143" s="3"/>
    </row>
    <row r="144" spans="1:15" ht="14.25" customHeight="1">
      <c r="A144" s="95"/>
      <c r="B144" s="418" t="s">
        <v>94</v>
      </c>
      <c r="C144" s="418"/>
      <c r="D144" s="418"/>
      <c r="E144" s="418"/>
      <c r="F144" s="418"/>
      <c r="G144" s="419"/>
      <c r="H144" s="247">
        <f>I138-J138-K138-L138-M138-H151</f>
        <v>43718158</v>
      </c>
      <c r="I144" s="15" t="e">
        <f>H142+H145+H148+H152+H154+H155+#REF!+H157</f>
        <v>#REF!</v>
      </c>
      <c r="J144" s="433"/>
      <c r="K144" s="468"/>
      <c r="L144" s="5"/>
      <c r="M144" s="5"/>
      <c r="N144" s="5"/>
      <c r="O144" s="3"/>
    </row>
    <row r="145" spans="1:15" ht="16.5" customHeight="1">
      <c r="A145" s="96" t="s">
        <v>36</v>
      </c>
      <c r="B145" s="416" t="s">
        <v>37</v>
      </c>
      <c r="C145" s="416"/>
      <c r="D145" s="416"/>
      <c r="E145" s="416"/>
      <c r="F145" s="416"/>
      <c r="G145" s="417"/>
      <c r="H145" s="248">
        <f>H146+H147</f>
        <v>27164858</v>
      </c>
      <c r="I145" s="13"/>
      <c r="J145" s="6"/>
      <c r="K145" s="5"/>
      <c r="L145" s="5"/>
      <c r="M145" s="5"/>
      <c r="N145" s="5"/>
      <c r="O145" s="3"/>
    </row>
    <row r="146" spans="1:15" ht="13.5" customHeight="1">
      <c r="A146" s="95"/>
      <c r="B146" s="435" t="s">
        <v>57</v>
      </c>
      <c r="C146" s="435"/>
      <c r="D146" s="435"/>
      <c r="E146" s="435"/>
      <c r="F146" s="435"/>
      <c r="G146" s="87"/>
      <c r="H146" s="247">
        <v>337645</v>
      </c>
      <c r="I146" s="13"/>
      <c r="J146" s="6"/>
      <c r="K146" s="5"/>
      <c r="L146" s="5"/>
      <c r="M146" s="5"/>
      <c r="N146" s="5"/>
      <c r="O146" s="3"/>
    </row>
    <row r="147" spans="1:15" ht="14.25" customHeight="1">
      <c r="A147" s="95"/>
      <c r="B147" s="435" t="s">
        <v>58</v>
      </c>
      <c r="C147" s="435"/>
      <c r="D147" s="435"/>
      <c r="E147" s="435"/>
      <c r="F147" s="435"/>
      <c r="G147" s="87"/>
      <c r="H147" s="247">
        <f>K138</f>
        <v>26827213</v>
      </c>
      <c r="I147" s="13"/>
      <c r="J147" s="6"/>
      <c r="K147" s="32"/>
      <c r="L147" s="5"/>
      <c r="M147" s="5"/>
      <c r="N147" s="5"/>
      <c r="O147" s="3"/>
    </row>
    <row r="148" spans="1:15" ht="15.75" customHeight="1">
      <c r="A148" s="96" t="s">
        <v>38</v>
      </c>
      <c r="B148" s="416" t="s">
        <v>33</v>
      </c>
      <c r="C148" s="416"/>
      <c r="D148" s="416"/>
      <c r="E148" s="416"/>
      <c r="F148" s="416"/>
      <c r="G148" s="417"/>
      <c r="H148" s="248">
        <f>L138</f>
        <v>7226230</v>
      </c>
      <c r="I148" s="13"/>
      <c r="J148" s="6"/>
      <c r="K148" s="5"/>
      <c r="L148" s="5"/>
      <c r="M148" s="5"/>
      <c r="N148" s="5"/>
      <c r="O148" s="3"/>
    </row>
    <row r="149" spans="1:15" ht="15" customHeight="1">
      <c r="A149" s="97" t="s">
        <v>39</v>
      </c>
      <c r="B149" s="436" t="s">
        <v>86</v>
      </c>
      <c r="C149" s="436"/>
      <c r="D149" s="436"/>
      <c r="E149" s="436"/>
      <c r="F149" s="436"/>
      <c r="G149" s="437"/>
      <c r="H149" s="249">
        <f>H151+H150</f>
        <v>263916</v>
      </c>
      <c r="I149" s="13"/>
      <c r="J149" s="6"/>
      <c r="K149" s="5"/>
      <c r="L149" s="5"/>
      <c r="M149" s="5"/>
      <c r="N149" s="5"/>
      <c r="O149" s="3"/>
    </row>
    <row r="150" spans="1:15" ht="15" customHeight="1">
      <c r="A150" s="95"/>
      <c r="B150" s="435" t="s">
        <v>59</v>
      </c>
      <c r="C150" s="435"/>
      <c r="D150" s="435"/>
      <c r="E150" s="435"/>
      <c r="F150" s="435"/>
      <c r="G150" s="87"/>
      <c r="H150" s="250"/>
      <c r="I150" s="13"/>
      <c r="J150" s="6"/>
      <c r="K150" s="5"/>
      <c r="L150" s="5"/>
      <c r="M150" s="5"/>
      <c r="N150" s="5"/>
      <c r="O150" s="3"/>
    </row>
    <row r="151" spans="1:15" ht="14.25" customHeight="1">
      <c r="A151" s="95"/>
      <c r="B151" s="435" t="s">
        <v>60</v>
      </c>
      <c r="C151" s="435"/>
      <c r="D151" s="435"/>
      <c r="E151" s="435"/>
      <c r="F151" s="435"/>
      <c r="G151" s="87"/>
      <c r="H151" s="250">
        <v>263916</v>
      </c>
      <c r="I151" s="13"/>
      <c r="J151" s="6"/>
      <c r="K151" s="5"/>
      <c r="L151" s="5"/>
      <c r="M151" s="5"/>
      <c r="N151" s="5"/>
      <c r="O151" s="3"/>
    </row>
    <row r="152" spans="1:15" ht="15" customHeight="1">
      <c r="A152" s="98" t="s">
        <v>40</v>
      </c>
      <c r="B152" s="436" t="s">
        <v>29</v>
      </c>
      <c r="C152" s="436"/>
      <c r="D152" s="436"/>
      <c r="E152" s="436"/>
      <c r="F152" s="436"/>
      <c r="G152" s="437"/>
      <c r="H152" s="249">
        <f>M138</f>
        <v>3749000</v>
      </c>
      <c r="I152" s="13"/>
      <c r="J152" s="7"/>
      <c r="K152" s="3"/>
      <c r="L152" s="3"/>
      <c r="M152" s="3"/>
      <c r="N152" s="3"/>
      <c r="O152" s="3"/>
    </row>
    <row r="153" spans="1:15" ht="15.75" customHeight="1">
      <c r="A153" s="98" t="s">
        <v>41</v>
      </c>
      <c r="B153" s="436" t="s">
        <v>95</v>
      </c>
      <c r="C153" s="436"/>
      <c r="D153" s="436"/>
      <c r="E153" s="436"/>
      <c r="F153" s="436"/>
      <c r="G153" s="437"/>
      <c r="H153" s="249"/>
      <c r="I153" s="13"/>
      <c r="J153" s="7"/>
      <c r="K153" s="3"/>
      <c r="L153" s="3"/>
      <c r="M153" s="3"/>
      <c r="N153" s="3"/>
      <c r="O153" s="3"/>
    </row>
    <row r="154" spans="1:15" ht="24" customHeight="1">
      <c r="A154" s="99" t="s">
        <v>42</v>
      </c>
      <c r="B154" s="436" t="s">
        <v>109</v>
      </c>
      <c r="C154" s="436"/>
      <c r="D154" s="436"/>
      <c r="E154" s="436"/>
      <c r="F154" s="436"/>
      <c r="G154" s="437"/>
      <c r="H154" s="249">
        <f>N138</f>
        <v>2995306</v>
      </c>
      <c r="I154" s="13"/>
      <c r="J154" s="7"/>
      <c r="K154" s="3"/>
      <c r="L154" s="143"/>
      <c r="M154" s="143"/>
      <c r="N154" s="143"/>
      <c r="O154" s="143"/>
    </row>
    <row r="155" spans="1:15" ht="26.25" customHeight="1">
      <c r="A155" s="97" t="s">
        <v>43</v>
      </c>
      <c r="B155" s="436" t="s">
        <v>130</v>
      </c>
      <c r="C155" s="436"/>
      <c r="D155" s="436"/>
      <c r="E155" s="436"/>
      <c r="F155" s="436"/>
      <c r="G155" s="437"/>
      <c r="H155" s="248">
        <f>O138</f>
        <v>2332980</v>
      </c>
      <c r="I155" s="13"/>
      <c r="J155" s="7"/>
      <c r="K155" s="3"/>
      <c r="L155" s="3"/>
      <c r="M155" s="3"/>
      <c r="N155" s="3"/>
      <c r="O155" s="3"/>
    </row>
    <row r="156" spans="1:15" ht="25.5" customHeight="1">
      <c r="A156" s="96" t="s">
        <v>44</v>
      </c>
      <c r="B156" s="436" t="s">
        <v>46</v>
      </c>
      <c r="C156" s="436"/>
      <c r="D156" s="436"/>
      <c r="E156" s="436"/>
      <c r="F156" s="436"/>
      <c r="G156" s="437"/>
      <c r="H156" s="248">
        <v>0</v>
      </c>
      <c r="I156" s="13"/>
      <c r="J156" s="7"/>
      <c r="K156" s="3"/>
      <c r="L156" s="3"/>
      <c r="M156" s="3"/>
      <c r="N156" s="3"/>
      <c r="O156" s="3"/>
    </row>
    <row r="157" spans="1:15" ht="39.75" customHeight="1">
      <c r="A157" s="100" t="s">
        <v>45</v>
      </c>
      <c r="B157" s="431" t="s">
        <v>47</v>
      </c>
      <c r="C157" s="431"/>
      <c r="D157" s="431"/>
      <c r="E157" s="431"/>
      <c r="F157" s="431"/>
      <c r="G157" s="432"/>
      <c r="H157" s="251">
        <v>430000</v>
      </c>
      <c r="I157" s="13"/>
      <c r="J157" s="7"/>
      <c r="K157" s="3"/>
      <c r="L157" s="3"/>
      <c r="M157" s="3"/>
      <c r="N157" s="3"/>
      <c r="O157" s="3"/>
    </row>
    <row r="158" spans="1:15" ht="4.5" customHeight="1">
      <c r="A158" s="50"/>
      <c r="B158" s="51"/>
      <c r="C158" s="51"/>
      <c r="D158" s="51"/>
      <c r="E158" s="51"/>
      <c r="F158" s="51"/>
      <c r="G158" s="51"/>
      <c r="H158" s="18"/>
      <c r="I158" s="18"/>
      <c r="J158" s="7"/>
      <c r="K158" s="43"/>
      <c r="L158" s="43"/>
      <c r="M158" s="43"/>
      <c r="N158" s="43"/>
      <c r="O158" s="43"/>
    </row>
    <row r="159" spans="1:15" ht="6" customHeight="1">
      <c r="A159" s="16"/>
      <c r="B159" s="48"/>
      <c r="C159" s="48"/>
      <c r="D159" s="48"/>
      <c r="E159" s="48"/>
      <c r="F159" s="48"/>
      <c r="G159" s="48"/>
      <c r="H159" s="17"/>
      <c r="I159" s="18"/>
      <c r="J159" s="7"/>
      <c r="K159" s="49"/>
      <c r="L159" s="49"/>
      <c r="M159" s="49"/>
      <c r="N159" s="49"/>
      <c r="O159" s="49"/>
    </row>
    <row r="160" spans="1:15" ht="15.75" customHeight="1">
      <c r="A160" s="63" t="s">
        <v>20</v>
      </c>
      <c r="B160" s="428" t="s">
        <v>112</v>
      </c>
      <c r="C160" s="429"/>
      <c r="D160" s="429"/>
      <c r="E160" s="429"/>
      <c r="F160" s="429"/>
      <c r="G160" s="430"/>
      <c r="H160" s="69">
        <v>3511500</v>
      </c>
      <c r="I160" s="19"/>
      <c r="J160" s="7"/>
      <c r="K160" s="3"/>
      <c r="L160" s="3"/>
      <c r="M160" s="3"/>
      <c r="N160" s="3"/>
      <c r="O160" s="3"/>
    </row>
    <row r="161" spans="1:15" ht="14.25" customHeight="1">
      <c r="A161" s="67" t="s">
        <v>20</v>
      </c>
      <c r="B161" s="428" t="s">
        <v>113</v>
      </c>
      <c r="C161" s="429"/>
      <c r="D161" s="429"/>
      <c r="E161" s="429"/>
      <c r="F161" s="429"/>
      <c r="G161" s="430"/>
      <c r="H161" s="70">
        <f>I189</f>
        <v>800000</v>
      </c>
      <c r="I161" s="20"/>
      <c r="J161" s="7"/>
      <c r="K161" s="3"/>
      <c r="L161" s="3"/>
      <c r="M161" s="3"/>
      <c r="N161" s="3"/>
      <c r="O161" s="3"/>
    </row>
    <row r="162" spans="1:15" ht="27.75" customHeight="1">
      <c r="A162" s="67" t="s">
        <v>80</v>
      </c>
      <c r="B162" s="428" t="s">
        <v>81</v>
      </c>
      <c r="C162" s="429"/>
      <c r="D162" s="429"/>
      <c r="E162" s="429"/>
      <c r="F162" s="429"/>
      <c r="G162" s="430"/>
      <c r="H162" s="70">
        <f>I190</f>
        <v>3000000</v>
      </c>
      <c r="I162" s="20"/>
      <c r="J162" s="7"/>
      <c r="K162" s="3"/>
      <c r="L162" s="3"/>
      <c r="M162" s="3"/>
      <c r="N162" s="3"/>
      <c r="O162" s="3"/>
    </row>
    <row r="163" spans="1:15" ht="14.25" customHeight="1">
      <c r="A163" s="66" t="s">
        <v>18</v>
      </c>
      <c r="B163" s="462" t="s">
        <v>22</v>
      </c>
      <c r="C163" s="463"/>
      <c r="D163" s="463"/>
      <c r="E163" s="463"/>
      <c r="F163" s="463"/>
      <c r="G163" s="464"/>
      <c r="H163" s="65">
        <f>H160+H161+H162</f>
        <v>7311500</v>
      </c>
      <c r="I163" s="21"/>
      <c r="J163" s="7"/>
      <c r="K163" s="3"/>
      <c r="L163" s="3"/>
      <c r="M163" s="3"/>
      <c r="N163" s="3"/>
      <c r="O163" s="3"/>
    </row>
    <row r="164" spans="1:15" ht="14.25" customHeight="1">
      <c r="A164" s="68" t="s">
        <v>19</v>
      </c>
      <c r="B164" s="465" t="s">
        <v>62</v>
      </c>
      <c r="C164" s="466"/>
      <c r="D164" s="466"/>
      <c r="E164" s="466"/>
      <c r="F164" s="466"/>
      <c r="G164" s="467"/>
      <c r="H164" s="25">
        <f>H163+H138</f>
        <v>185070045</v>
      </c>
      <c r="I164" s="8"/>
      <c r="J164" s="7"/>
      <c r="K164" s="135"/>
      <c r="L164" s="3"/>
      <c r="M164" s="3"/>
      <c r="N164" s="3"/>
      <c r="O164" s="3"/>
    </row>
    <row r="165" spans="1:15" ht="9.75" customHeight="1">
      <c r="A165" s="22"/>
      <c r="B165" s="23"/>
      <c r="C165" s="23"/>
      <c r="D165" s="23"/>
      <c r="E165" s="23"/>
      <c r="F165" s="23"/>
      <c r="G165" s="23"/>
      <c r="H165" s="24"/>
      <c r="I165" s="8"/>
      <c r="J165" s="7"/>
      <c r="K165" s="3"/>
      <c r="L165" s="3"/>
      <c r="M165" s="3"/>
      <c r="N165" s="3"/>
      <c r="O165" s="3"/>
    </row>
    <row r="166" ht="34.5" customHeight="1"/>
    <row r="167" ht="33" customHeight="1"/>
    <row r="168" ht="35.25" customHeight="1"/>
    <row r="169" ht="26.25" customHeight="1"/>
    <row r="170" ht="27" customHeight="1"/>
    <row r="171" ht="9.75" customHeight="1"/>
    <row r="172" ht="9.75" customHeight="1"/>
    <row r="173" spans="11:12" ht="18.75" customHeight="1">
      <c r="K173" s="141" t="s">
        <v>53</v>
      </c>
      <c r="L173" s="141" t="s">
        <v>54</v>
      </c>
    </row>
    <row r="174" spans="1:14" ht="17.25" customHeight="1">
      <c r="A174" s="136" t="s">
        <v>4</v>
      </c>
      <c r="B174" s="441" t="s">
        <v>168</v>
      </c>
      <c r="C174" s="442"/>
      <c r="D174" s="442"/>
      <c r="E174" s="442"/>
      <c r="F174" s="442"/>
      <c r="G174" s="442"/>
      <c r="H174" s="443"/>
      <c r="I174" s="423">
        <f>K174+L174</f>
        <v>164601073</v>
      </c>
      <c r="J174" s="424"/>
      <c r="K174" s="144">
        <v>142251073</v>
      </c>
      <c r="L174" s="144">
        <v>22350000</v>
      </c>
      <c r="M174" s="1"/>
      <c r="N174" s="152">
        <f>I174-Dochody!E81</f>
        <v>0</v>
      </c>
    </row>
    <row r="175" spans="1:14" ht="12.75">
      <c r="A175" s="136"/>
      <c r="B175" s="438" t="s">
        <v>96</v>
      </c>
      <c r="C175" s="439"/>
      <c r="D175" s="439"/>
      <c r="E175" s="439"/>
      <c r="F175" s="439"/>
      <c r="G175" s="439"/>
      <c r="H175" s="440"/>
      <c r="I175" s="409">
        <f>Dochody!F81+Dochody!G81</f>
        <v>0</v>
      </c>
      <c r="J175" s="410"/>
      <c r="K175" s="144">
        <f>Dochody!F81</f>
        <v>0</v>
      </c>
      <c r="L175" s="144">
        <f>Dochody!G81</f>
        <v>0</v>
      </c>
      <c r="N175" s="153"/>
    </row>
    <row r="176" spans="1:14" ht="12.75">
      <c r="A176" s="136"/>
      <c r="B176" s="438" t="s">
        <v>97</v>
      </c>
      <c r="C176" s="439"/>
      <c r="D176" s="439"/>
      <c r="E176" s="439"/>
      <c r="F176" s="439"/>
      <c r="G176" s="439"/>
      <c r="H176" s="440"/>
      <c r="I176" s="409">
        <f>Dochody!H81+Dochody!I81</f>
        <v>448972</v>
      </c>
      <c r="J176" s="410"/>
      <c r="K176" s="144">
        <f>Dochody!H81</f>
        <v>448972</v>
      </c>
      <c r="L176" s="144">
        <f>Dochody!I81</f>
        <v>0</v>
      </c>
      <c r="N176" s="153"/>
    </row>
    <row r="177" spans="1:14" ht="12.75">
      <c r="A177" s="136" t="s">
        <v>5</v>
      </c>
      <c r="B177" s="438" t="s">
        <v>98</v>
      </c>
      <c r="C177" s="439"/>
      <c r="D177" s="439"/>
      <c r="E177" s="439"/>
      <c r="F177" s="439"/>
      <c r="G177" s="439"/>
      <c r="H177" s="440"/>
      <c r="I177" s="423">
        <f>I174+I176-I175</f>
        <v>165050045</v>
      </c>
      <c r="J177" s="424"/>
      <c r="K177" s="144">
        <f>K174-K175+K176</f>
        <v>142700045</v>
      </c>
      <c r="L177" s="144">
        <f>L174-L175+L176</f>
        <v>22350000</v>
      </c>
      <c r="N177" s="153"/>
    </row>
    <row r="178" spans="1:14" ht="12.75">
      <c r="A178" s="140" t="s">
        <v>99</v>
      </c>
      <c r="B178" s="438" t="s">
        <v>125</v>
      </c>
      <c r="C178" s="439"/>
      <c r="D178" s="439"/>
      <c r="E178" s="439"/>
      <c r="F178" s="439"/>
      <c r="G178" s="439"/>
      <c r="H178" s="440"/>
      <c r="I178" s="409">
        <v>7700000</v>
      </c>
      <c r="J178" s="410"/>
      <c r="K178" s="195"/>
      <c r="L178" s="195"/>
      <c r="N178" s="153"/>
    </row>
    <row r="179" spans="1:14" ht="45" customHeight="1" hidden="1">
      <c r="A179" s="140" t="s">
        <v>100</v>
      </c>
      <c r="B179" s="451" t="s">
        <v>83</v>
      </c>
      <c r="C179" s="452"/>
      <c r="D179" s="452"/>
      <c r="E179" s="452"/>
      <c r="F179" s="452"/>
      <c r="G179" s="452"/>
      <c r="H179" s="453"/>
      <c r="I179" s="423">
        <v>747473</v>
      </c>
      <c r="J179" s="424"/>
      <c r="K179" s="145"/>
      <c r="L179" s="145"/>
      <c r="N179" s="153"/>
    </row>
    <row r="180" spans="1:14" ht="45" customHeight="1">
      <c r="A180" s="140" t="s">
        <v>105</v>
      </c>
      <c r="B180" s="352" t="s">
        <v>83</v>
      </c>
      <c r="C180" s="353"/>
      <c r="D180" s="353"/>
      <c r="E180" s="353"/>
      <c r="F180" s="353"/>
      <c r="G180" s="353"/>
      <c r="H180" s="354"/>
      <c r="I180" s="423">
        <v>12320000</v>
      </c>
      <c r="J180" s="424"/>
      <c r="K180" s="145"/>
      <c r="L180" s="145"/>
      <c r="N180" s="153"/>
    </row>
    <row r="181" spans="1:14" ht="15.75" customHeight="1">
      <c r="A181" s="140" t="s">
        <v>100</v>
      </c>
      <c r="B181" s="448" t="s">
        <v>126</v>
      </c>
      <c r="C181" s="449"/>
      <c r="D181" s="449"/>
      <c r="E181" s="449"/>
      <c r="F181" s="449"/>
      <c r="G181" s="449"/>
      <c r="H181" s="450"/>
      <c r="I181" s="446">
        <f>I178+I180</f>
        <v>20020000</v>
      </c>
      <c r="J181" s="447"/>
      <c r="K181" s="145"/>
      <c r="L181" s="145"/>
      <c r="N181" s="153"/>
    </row>
    <row r="182" spans="1:14" ht="18" customHeight="1">
      <c r="A182" s="136"/>
      <c r="B182" s="441" t="s">
        <v>114</v>
      </c>
      <c r="C182" s="442"/>
      <c r="D182" s="442"/>
      <c r="E182" s="442"/>
      <c r="F182" s="442"/>
      <c r="G182" s="442"/>
      <c r="H182" s="443"/>
      <c r="I182" s="423">
        <f>I177+I181</f>
        <v>185070045</v>
      </c>
      <c r="J182" s="424"/>
      <c r="K182" s="146"/>
      <c r="L182" s="146"/>
      <c r="N182" s="153"/>
    </row>
    <row r="183" spans="1:14" ht="8.25" customHeight="1">
      <c r="A183" s="136"/>
      <c r="B183" s="438"/>
      <c r="C183" s="439"/>
      <c r="D183" s="439"/>
      <c r="E183" s="439"/>
      <c r="F183" s="439"/>
      <c r="G183" s="439"/>
      <c r="H183" s="440"/>
      <c r="I183" s="438"/>
      <c r="J183" s="440"/>
      <c r="K183" s="146"/>
      <c r="L183" s="146"/>
      <c r="N183" s="153"/>
    </row>
    <row r="184" spans="1:14" ht="17.25" customHeight="1">
      <c r="A184" s="136" t="s">
        <v>4</v>
      </c>
      <c r="B184" s="441" t="s">
        <v>169</v>
      </c>
      <c r="C184" s="442"/>
      <c r="D184" s="442"/>
      <c r="E184" s="442"/>
      <c r="F184" s="442"/>
      <c r="G184" s="442"/>
      <c r="H184" s="443"/>
      <c r="I184" s="423">
        <f>K184+L184</f>
        <v>172301073</v>
      </c>
      <c r="J184" s="424"/>
      <c r="K184" s="144">
        <v>141578828</v>
      </c>
      <c r="L184" s="144">
        <v>30722245</v>
      </c>
      <c r="N184" s="152">
        <f>I184-E138</f>
        <v>0</v>
      </c>
    </row>
    <row r="185" spans="1:12" ht="12.75">
      <c r="A185" s="136"/>
      <c r="B185" s="438" t="s">
        <v>101</v>
      </c>
      <c r="C185" s="439"/>
      <c r="D185" s="439"/>
      <c r="E185" s="439"/>
      <c r="F185" s="439"/>
      <c r="G185" s="439"/>
      <c r="H185" s="440"/>
      <c r="I185" s="409">
        <f>F138</f>
        <v>433000</v>
      </c>
      <c r="J185" s="410"/>
      <c r="K185" s="144">
        <f>I90</f>
        <v>26000</v>
      </c>
      <c r="L185" s="144">
        <f>J90</f>
        <v>407000</v>
      </c>
    </row>
    <row r="186" spans="1:12" ht="12.75">
      <c r="A186" s="136"/>
      <c r="B186" s="438" t="s">
        <v>102</v>
      </c>
      <c r="C186" s="439"/>
      <c r="D186" s="439"/>
      <c r="E186" s="439"/>
      <c r="F186" s="439"/>
      <c r="G186" s="439"/>
      <c r="H186" s="440"/>
      <c r="I186" s="409">
        <f>G138</f>
        <v>5890472</v>
      </c>
      <c r="J186" s="410"/>
      <c r="K186" s="144">
        <f>K90</f>
        <v>721827</v>
      </c>
      <c r="L186" s="144">
        <f>L90</f>
        <v>5168645</v>
      </c>
    </row>
    <row r="187" spans="1:15" ht="12.75">
      <c r="A187" s="136" t="s">
        <v>5</v>
      </c>
      <c r="B187" s="438" t="s">
        <v>103</v>
      </c>
      <c r="C187" s="439"/>
      <c r="D187" s="439"/>
      <c r="E187" s="439"/>
      <c r="F187" s="439"/>
      <c r="G187" s="439"/>
      <c r="H187" s="440"/>
      <c r="I187" s="423">
        <f>I184+I186-I185</f>
        <v>177758545</v>
      </c>
      <c r="J187" s="424"/>
      <c r="K187" s="144">
        <f>K184-K185+K186</f>
        <v>142274655</v>
      </c>
      <c r="L187" s="144">
        <f>L184-L185+L186</f>
        <v>35483890</v>
      </c>
      <c r="N187" s="1"/>
      <c r="O187" t="s">
        <v>110</v>
      </c>
    </row>
    <row r="188" spans="1:12" ht="12.75">
      <c r="A188" s="136" t="s">
        <v>99</v>
      </c>
      <c r="B188" s="438" t="s">
        <v>104</v>
      </c>
      <c r="C188" s="439"/>
      <c r="D188" s="439"/>
      <c r="E188" s="439"/>
      <c r="F188" s="439"/>
      <c r="G188" s="439"/>
      <c r="H188" s="440"/>
      <c r="I188" s="409">
        <v>3511500</v>
      </c>
      <c r="J188" s="410"/>
      <c r="K188" s="146"/>
      <c r="L188" s="146"/>
    </row>
    <row r="189" spans="1:12" ht="12.75">
      <c r="A189" s="136" t="s">
        <v>105</v>
      </c>
      <c r="B189" s="438" t="s">
        <v>106</v>
      </c>
      <c r="C189" s="439"/>
      <c r="D189" s="439"/>
      <c r="E189" s="439"/>
      <c r="F189" s="439"/>
      <c r="G189" s="439"/>
      <c r="H189" s="440"/>
      <c r="I189" s="409">
        <v>800000</v>
      </c>
      <c r="J189" s="410"/>
      <c r="K189" s="146"/>
      <c r="L189" s="146"/>
    </row>
    <row r="190" spans="1:12" ht="12.75">
      <c r="A190" s="136" t="s">
        <v>100</v>
      </c>
      <c r="B190" s="438" t="s">
        <v>81</v>
      </c>
      <c r="C190" s="439"/>
      <c r="D190" s="439"/>
      <c r="E190" s="439"/>
      <c r="F190" s="439"/>
      <c r="G190" s="439"/>
      <c r="H190" s="440"/>
      <c r="I190" s="409">
        <v>3000000</v>
      </c>
      <c r="J190" s="410"/>
      <c r="K190" s="146"/>
      <c r="L190" s="146"/>
    </row>
    <row r="191" spans="1:12" ht="12.75">
      <c r="A191" s="136" t="s">
        <v>107</v>
      </c>
      <c r="B191" s="448" t="s">
        <v>116</v>
      </c>
      <c r="C191" s="449"/>
      <c r="D191" s="449"/>
      <c r="E191" s="449"/>
      <c r="F191" s="449"/>
      <c r="G191" s="449"/>
      <c r="H191" s="450"/>
      <c r="I191" s="446">
        <f>SUM(I188:J190)</f>
        <v>7311500</v>
      </c>
      <c r="J191" s="447"/>
      <c r="K191" s="146"/>
      <c r="L191" s="146"/>
    </row>
    <row r="192" spans="1:12" ht="18" customHeight="1">
      <c r="A192" s="137"/>
      <c r="B192" s="441" t="s">
        <v>115</v>
      </c>
      <c r="C192" s="442"/>
      <c r="D192" s="442"/>
      <c r="E192" s="442"/>
      <c r="F192" s="442"/>
      <c r="G192" s="442"/>
      <c r="H192" s="443"/>
      <c r="I192" s="423">
        <f>I187+I191</f>
        <v>185070045</v>
      </c>
      <c r="J192" s="424"/>
      <c r="K192" s="146"/>
      <c r="L192" s="146"/>
    </row>
    <row r="193" spans="1:10" ht="13.5" customHeight="1">
      <c r="A193" s="9"/>
      <c r="B193" s="64"/>
      <c r="C193" s="64"/>
      <c r="D193" s="64"/>
      <c r="E193" s="138"/>
      <c r="F193" s="7"/>
      <c r="G193" s="64"/>
      <c r="H193" s="64"/>
      <c r="I193" s="64"/>
      <c r="J193" s="64"/>
    </row>
    <row r="194" spans="1:12" ht="13.5" customHeight="1">
      <c r="A194" s="444"/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</row>
    <row r="195" spans="1:14" ht="15" customHeight="1">
      <c r="A195" s="445" t="s">
        <v>196</v>
      </c>
      <c r="B195" s="445"/>
      <c r="C195" s="445"/>
      <c r="D195" s="445"/>
      <c r="E195" s="445"/>
      <c r="F195" s="445"/>
      <c r="G195" s="445"/>
      <c r="H195" s="445"/>
      <c r="I195" s="445"/>
      <c r="J195" s="445"/>
      <c r="L195" s="1"/>
      <c r="N195" s="1">
        <f>I182-I192</f>
        <v>0</v>
      </c>
    </row>
    <row r="196" spans="1:10" ht="15" customHeight="1">
      <c r="A196" s="148" t="s">
        <v>197</v>
      </c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1:10" ht="15" customHeight="1">
      <c r="A197" s="148" t="s">
        <v>198</v>
      </c>
      <c r="B197" s="64"/>
      <c r="C197" s="64"/>
      <c r="D197" s="64"/>
      <c r="E197" s="64"/>
      <c r="F197" s="64"/>
      <c r="G197" s="64"/>
      <c r="H197" s="64"/>
      <c r="I197" s="64"/>
      <c r="J197" s="64"/>
    </row>
    <row r="198" spans="1:12" ht="12.75" customHeight="1">
      <c r="A198" s="444"/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</row>
    <row r="199" ht="12.75" customHeight="1"/>
  </sheetData>
  <sheetProtection/>
  <mergeCells count="181">
    <mergeCell ref="D61:H61"/>
    <mergeCell ref="D74:H74"/>
    <mergeCell ref="D75:H75"/>
    <mergeCell ref="D76:H76"/>
    <mergeCell ref="D43:H43"/>
    <mergeCell ref="D57:H57"/>
    <mergeCell ref="D58:H58"/>
    <mergeCell ref="D59:H59"/>
    <mergeCell ref="D52:H52"/>
    <mergeCell ref="D53:H53"/>
    <mergeCell ref="D21:H21"/>
    <mergeCell ref="D48:H48"/>
    <mergeCell ref="D50:H50"/>
    <mergeCell ref="D51:H51"/>
    <mergeCell ref="D56:H56"/>
    <mergeCell ref="D23:H23"/>
    <mergeCell ref="D25:H25"/>
    <mergeCell ref="D45:H45"/>
    <mergeCell ref="D29:H29"/>
    <mergeCell ref="D60:H60"/>
    <mergeCell ref="D89:H89"/>
    <mergeCell ref="A113:A116"/>
    <mergeCell ref="A111:O111"/>
    <mergeCell ref="D17:H17"/>
    <mergeCell ref="D16:H16"/>
    <mergeCell ref="D30:H30"/>
    <mergeCell ref="D39:H39"/>
    <mergeCell ref="D26:H26"/>
    <mergeCell ref="D42:H42"/>
    <mergeCell ref="H113:H116"/>
    <mergeCell ref="B121:D121"/>
    <mergeCell ref="B131:D131"/>
    <mergeCell ref="B130:D130"/>
    <mergeCell ref="B122:D122"/>
    <mergeCell ref="B119:D119"/>
    <mergeCell ref="G115:G116"/>
    <mergeCell ref="F115:F116"/>
    <mergeCell ref="B126:D126"/>
    <mergeCell ref="B123:D123"/>
    <mergeCell ref="B134:D134"/>
    <mergeCell ref="B128:D128"/>
    <mergeCell ref="B113:D116"/>
    <mergeCell ref="B132:D132"/>
    <mergeCell ref="B124:D124"/>
    <mergeCell ref="B125:D125"/>
    <mergeCell ref="B118:D118"/>
    <mergeCell ref="E113:E116"/>
    <mergeCell ref="L115:L116"/>
    <mergeCell ref="I114:I116"/>
    <mergeCell ref="B156:G156"/>
    <mergeCell ref="B155:G155"/>
    <mergeCell ref="B153:G153"/>
    <mergeCell ref="B133:D133"/>
    <mergeCell ref="J115:J116"/>
    <mergeCell ref="B129:D129"/>
    <mergeCell ref="B127:D127"/>
    <mergeCell ref="I174:J174"/>
    <mergeCell ref="B178:H178"/>
    <mergeCell ref="B176:H176"/>
    <mergeCell ref="B177:H177"/>
    <mergeCell ref="B138:D138"/>
    <mergeCell ref="B163:G163"/>
    <mergeCell ref="B164:G164"/>
    <mergeCell ref="B151:F151"/>
    <mergeCell ref="J144:K144"/>
    <mergeCell ref="B146:F146"/>
    <mergeCell ref="A6:L6"/>
    <mergeCell ref="I8:J8"/>
    <mergeCell ref="K8:L8"/>
    <mergeCell ref="D8:H9"/>
    <mergeCell ref="A8:C8"/>
    <mergeCell ref="I191:J191"/>
    <mergeCell ref="B136:D136"/>
    <mergeCell ref="B137:D137"/>
    <mergeCell ref="B143:G143"/>
    <mergeCell ref="F113:G114"/>
    <mergeCell ref="B181:H181"/>
    <mergeCell ref="B179:H179"/>
    <mergeCell ref="I176:J176"/>
    <mergeCell ref="B189:H189"/>
    <mergeCell ref="B185:H185"/>
    <mergeCell ref="B191:H191"/>
    <mergeCell ref="B190:H190"/>
    <mergeCell ref="B188:H188"/>
    <mergeCell ref="B184:H184"/>
    <mergeCell ref="I184:J184"/>
    <mergeCell ref="I188:J188"/>
    <mergeCell ref="A194:L194"/>
    <mergeCell ref="I185:J185"/>
    <mergeCell ref="B183:H183"/>
    <mergeCell ref="B182:H182"/>
    <mergeCell ref="I183:J183"/>
    <mergeCell ref="B154:G154"/>
    <mergeCell ref="B186:H186"/>
    <mergeCell ref="B192:H192"/>
    <mergeCell ref="A198:L198"/>
    <mergeCell ref="B187:H187"/>
    <mergeCell ref="A195:J195"/>
    <mergeCell ref="I179:J179"/>
    <mergeCell ref="I182:J182"/>
    <mergeCell ref="I181:J181"/>
    <mergeCell ref="I187:J187"/>
    <mergeCell ref="B150:F150"/>
    <mergeCell ref="B149:G149"/>
    <mergeCell ref="J143:K143"/>
    <mergeCell ref="I192:J192"/>
    <mergeCell ref="I180:J180"/>
    <mergeCell ref="I186:J186"/>
    <mergeCell ref="B162:G162"/>
    <mergeCell ref="B152:G152"/>
    <mergeCell ref="B175:H175"/>
    <mergeCell ref="B174:H174"/>
    <mergeCell ref="I177:J177"/>
    <mergeCell ref="B120:D120"/>
    <mergeCell ref="B148:G148"/>
    <mergeCell ref="B161:G161"/>
    <mergeCell ref="B157:G157"/>
    <mergeCell ref="I190:J190"/>
    <mergeCell ref="I178:J178"/>
    <mergeCell ref="E139:F139"/>
    <mergeCell ref="B147:F147"/>
    <mergeCell ref="B160:G160"/>
    <mergeCell ref="D71:H71"/>
    <mergeCell ref="I189:J189"/>
    <mergeCell ref="B135:D135"/>
    <mergeCell ref="B142:G142"/>
    <mergeCell ref="B145:G145"/>
    <mergeCell ref="B144:G144"/>
    <mergeCell ref="D72:H72"/>
    <mergeCell ref="D88:H88"/>
    <mergeCell ref="I175:J175"/>
    <mergeCell ref="D80:H80"/>
    <mergeCell ref="M90:N90"/>
    <mergeCell ref="D87:H87"/>
    <mergeCell ref="D77:H77"/>
    <mergeCell ref="D78:H78"/>
    <mergeCell ref="D79:H79"/>
    <mergeCell ref="A90:H90"/>
    <mergeCell ref="D82:H82"/>
    <mergeCell ref="D83:H83"/>
    <mergeCell ref="D85:H85"/>
    <mergeCell ref="D84:H84"/>
    <mergeCell ref="D31:H31"/>
    <mergeCell ref="D49:H49"/>
    <mergeCell ref="D44:H44"/>
    <mergeCell ref="D40:H40"/>
    <mergeCell ref="P114:P116"/>
    <mergeCell ref="J114:O114"/>
    <mergeCell ref="I113:P113"/>
    <mergeCell ref="D81:H81"/>
    <mergeCell ref="K115:K116"/>
    <mergeCell ref="M115:M116"/>
    <mergeCell ref="D10:H10"/>
    <mergeCell ref="D11:H11"/>
    <mergeCell ref="D12:H12"/>
    <mergeCell ref="D13:H13"/>
    <mergeCell ref="D14:H14"/>
    <mergeCell ref="D22:H22"/>
    <mergeCell ref="D15:H15"/>
    <mergeCell ref="D18:H18"/>
    <mergeCell ref="D19:H19"/>
    <mergeCell ref="D20:H20"/>
    <mergeCell ref="D24:H24"/>
    <mergeCell ref="D86:H86"/>
    <mergeCell ref="D27:H27"/>
    <mergeCell ref="D54:H54"/>
    <mergeCell ref="D55:H55"/>
    <mergeCell ref="D47:H47"/>
    <mergeCell ref="D73:H73"/>
    <mergeCell ref="D28:H28"/>
    <mergeCell ref="D41:H41"/>
    <mergeCell ref="A69:C69"/>
    <mergeCell ref="D69:H70"/>
    <mergeCell ref="I69:J69"/>
    <mergeCell ref="K69:L69"/>
    <mergeCell ref="N115:O115"/>
    <mergeCell ref="A37:C37"/>
    <mergeCell ref="D37:H38"/>
    <mergeCell ref="I37:J37"/>
    <mergeCell ref="K37:L37"/>
    <mergeCell ref="D46:H46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Zeros="0" zoomScalePageLayoutView="0" workbookViewId="0" topLeftCell="A1">
      <selection activeCell="N94" sqref="N94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64"/>
      <c r="B1" s="64"/>
      <c r="C1" s="64"/>
      <c r="D1" s="64"/>
      <c r="E1" s="64"/>
      <c r="F1" s="64"/>
      <c r="G1" s="64"/>
      <c r="H1" s="10" t="s">
        <v>48</v>
      </c>
      <c r="I1" s="64"/>
      <c r="J1" s="11"/>
    </row>
    <row r="2" spans="1:10" ht="3" customHeight="1">
      <c r="A2" s="64"/>
      <c r="B2" s="64"/>
      <c r="C2" s="64"/>
      <c r="D2" s="64"/>
      <c r="E2" s="64"/>
      <c r="F2" s="64"/>
      <c r="G2" s="64"/>
      <c r="H2" s="10"/>
      <c r="I2" s="64"/>
      <c r="J2" s="10"/>
    </row>
    <row r="3" spans="1:10" ht="10.5" customHeight="1">
      <c r="A3" s="64"/>
      <c r="B3" s="64"/>
      <c r="C3" s="64"/>
      <c r="D3" s="64"/>
      <c r="E3" s="64"/>
      <c r="F3" s="64"/>
      <c r="G3" s="64"/>
      <c r="H3" s="4" t="s">
        <v>202</v>
      </c>
      <c r="I3" s="64"/>
      <c r="J3" s="4"/>
    </row>
    <row r="4" spans="1:10" ht="11.25" customHeight="1">
      <c r="A4" s="64"/>
      <c r="B4" s="64"/>
      <c r="C4" s="64"/>
      <c r="D4" s="212"/>
      <c r="E4" s="64"/>
      <c r="F4" s="64"/>
      <c r="G4" s="64"/>
      <c r="H4" s="4" t="s">
        <v>49</v>
      </c>
      <c r="I4" s="64"/>
      <c r="J4" s="4"/>
    </row>
    <row r="5" spans="1:10" ht="12" customHeight="1">
      <c r="A5" s="64"/>
      <c r="B5" s="64"/>
      <c r="C5" s="64"/>
      <c r="D5" s="64"/>
      <c r="E5" s="64"/>
      <c r="F5" s="64"/>
      <c r="G5" s="64"/>
      <c r="H5" s="4" t="s">
        <v>203</v>
      </c>
      <c r="I5" s="64"/>
      <c r="J5" s="4"/>
    </row>
    <row r="6" spans="1:10" ht="6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1.25" customHeight="1">
      <c r="A7" s="519" t="s">
        <v>162</v>
      </c>
      <c r="B7" s="520"/>
      <c r="C7" s="520"/>
      <c r="D7" s="520"/>
      <c r="E7" s="520"/>
      <c r="F7" s="520"/>
      <c r="G7" s="520"/>
      <c r="H7" s="520"/>
      <c r="I7" s="520"/>
      <c r="J7" s="520"/>
    </row>
    <row r="8" spans="1:10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</row>
    <row r="9" spans="1:10" ht="14.25" customHeight="1">
      <c r="A9" s="498" t="s">
        <v>50</v>
      </c>
      <c r="B9" s="499"/>
      <c r="C9" s="500"/>
      <c r="D9" s="501" t="s">
        <v>64</v>
      </c>
      <c r="E9" s="502"/>
      <c r="F9" s="503"/>
      <c r="G9" s="507" t="s">
        <v>65</v>
      </c>
      <c r="H9" s="507"/>
      <c r="I9" s="507" t="s">
        <v>66</v>
      </c>
      <c r="J9" s="507"/>
    </row>
    <row r="10" spans="1:12" ht="12" customHeight="1">
      <c r="A10" s="35" t="s">
        <v>24</v>
      </c>
      <c r="B10" s="35" t="s">
        <v>51</v>
      </c>
      <c r="C10" s="35" t="s">
        <v>52</v>
      </c>
      <c r="D10" s="504"/>
      <c r="E10" s="505"/>
      <c r="F10" s="506"/>
      <c r="G10" s="27" t="s">
        <v>53</v>
      </c>
      <c r="H10" s="27" t="s">
        <v>54</v>
      </c>
      <c r="I10" s="27" t="s">
        <v>53</v>
      </c>
      <c r="J10" s="27" t="s">
        <v>54</v>
      </c>
      <c r="L10" s="225"/>
    </row>
    <row r="11" spans="1:12" ht="3" customHeight="1" hidden="1">
      <c r="A11" s="217">
        <v>700</v>
      </c>
      <c r="B11" s="213"/>
      <c r="C11" s="213"/>
      <c r="D11" s="524" t="s">
        <v>136</v>
      </c>
      <c r="E11" s="525"/>
      <c r="F11" s="526"/>
      <c r="G11" s="232"/>
      <c r="H11" s="219"/>
      <c r="I11" s="219">
        <f>I12</f>
        <v>0</v>
      </c>
      <c r="J11" s="219">
        <f>J12</f>
        <v>0</v>
      </c>
      <c r="L11" s="225"/>
    </row>
    <row r="12" spans="1:12" ht="14.25" customHeight="1" hidden="1">
      <c r="A12" s="214"/>
      <c r="B12" s="218">
        <v>70005</v>
      </c>
      <c r="C12" s="214"/>
      <c r="D12" s="527" t="s">
        <v>151</v>
      </c>
      <c r="E12" s="528"/>
      <c r="F12" s="529"/>
      <c r="G12" s="211"/>
      <c r="H12" s="208"/>
      <c r="I12" s="208">
        <f>I13+I14</f>
        <v>0</v>
      </c>
      <c r="J12" s="208">
        <f>J13+J14</f>
        <v>0</v>
      </c>
      <c r="L12" s="225"/>
    </row>
    <row r="13" spans="1:12" ht="34.5" customHeight="1" hidden="1">
      <c r="A13" s="261"/>
      <c r="B13" s="262"/>
      <c r="C13" s="267" t="s">
        <v>158</v>
      </c>
      <c r="D13" s="497" t="s">
        <v>159</v>
      </c>
      <c r="E13" s="530"/>
      <c r="F13" s="531"/>
      <c r="G13" s="202"/>
      <c r="H13" s="268"/>
      <c r="I13" s="203"/>
      <c r="J13" s="203"/>
      <c r="L13" s="225"/>
    </row>
    <row r="14" spans="1:12" ht="14.25" customHeight="1" hidden="1">
      <c r="A14" s="263"/>
      <c r="B14" s="266"/>
      <c r="C14" s="269" t="s">
        <v>154</v>
      </c>
      <c r="D14" s="516" t="s">
        <v>155</v>
      </c>
      <c r="E14" s="517"/>
      <c r="F14" s="518"/>
      <c r="G14" s="224"/>
      <c r="H14" s="270"/>
      <c r="I14" s="277"/>
      <c r="J14" s="277"/>
      <c r="L14" s="225"/>
    </row>
    <row r="15" spans="1:10" ht="16.5" customHeight="1" hidden="1">
      <c r="A15" s="217">
        <v>710</v>
      </c>
      <c r="B15" s="213"/>
      <c r="C15" s="213"/>
      <c r="D15" s="521" t="s">
        <v>145</v>
      </c>
      <c r="E15" s="522"/>
      <c r="F15" s="523"/>
      <c r="G15" s="232">
        <f>G16</f>
        <v>0</v>
      </c>
      <c r="H15" s="219"/>
      <c r="I15" s="219"/>
      <c r="J15" s="219">
        <f>J16</f>
        <v>0</v>
      </c>
    </row>
    <row r="16" spans="1:10" ht="35.25" customHeight="1" hidden="1">
      <c r="A16" s="214"/>
      <c r="B16" s="218">
        <v>71095</v>
      </c>
      <c r="C16" s="214"/>
      <c r="D16" s="532" t="s">
        <v>156</v>
      </c>
      <c r="E16" s="533"/>
      <c r="F16" s="534"/>
      <c r="G16" s="211">
        <f>SUM(G17:G18)</f>
        <v>0</v>
      </c>
      <c r="H16" s="208"/>
      <c r="I16" s="208"/>
      <c r="J16" s="208">
        <f>J18</f>
        <v>0</v>
      </c>
    </row>
    <row r="17" spans="1:10" ht="60.75" customHeight="1" hidden="1">
      <c r="A17" s="261"/>
      <c r="B17" s="262"/>
      <c r="C17" s="267">
        <v>2008</v>
      </c>
      <c r="D17" s="497" t="s">
        <v>152</v>
      </c>
      <c r="E17" s="421"/>
      <c r="F17" s="422"/>
      <c r="G17" s="202"/>
      <c r="H17" s="268"/>
      <c r="I17" s="268"/>
      <c r="J17" s="268"/>
    </row>
    <row r="18" spans="1:10" ht="60" customHeight="1" hidden="1">
      <c r="A18" s="263"/>
      <c r="B18" s="266"/>
      <c r="C18" s="269">
        <v>2009</v>
      </c>
      <c r="D18" s="516" t="s">
        <v>152</v>
      </c>
      <c r="E18" s="517"/>
      <c r="F18" s="518"/>
      <c r="G18" s="224"/>
      <c r="H18" s="270"/>
      <c r="I18" s="270"/>
      <c r="J18" s="270"/>
    </row>
    <row r="19" spans="1:10" ht="18.75" customHeight="1">
      <c r="A19" s="197">
        <v>801</v>
      </c>
      <c r="B19" s="198"/>
      <c r="C19" s="199"/>
      <c r="D19" s="508" t="s">
        <v>121</v>
      </c>
      <c r="E19" s="509"/>
      <c r="F19" s="510"/>
      <c r="G19" s="200"/>
      <c r="H19" s="201"/>
      <c r="I19" s="209">
        <f>I20+I23+I25</f>
        <v>399539</v>
      </c>
      <c r="J19" s="207"/>
    </row>
    <row r="20" spans="1:10" ht="18.75" customHeight="1">
      <c r="A20" s="186"/>
      <c r="B20" s="187">
        <v>80101</v>
      </c>
      <c r="C20" s="188"/>
      <c r="D20" s="513" t="s">
        <v>122</v>
      </c>
      <c r="E20" s="514"/>
      <c r="F20" s="515"/>
      <c r="G20" s="189"/>
      <c r="H20" s="190"/>
      <c r="I20" s="206">
        <f>SUM(I21:I22)</f>
        <v>141647</v>
      </c>
      <c r="J20" s="191"/>
    </row>
    <row r="21" spans="1:10" ht="15" customHeight="1">
      <c r="A21" s="192"/>
      <c r="B21" s="193"/>
      <c r="C21" s="267" t="s">
        <v>154</v>
      </c>
      <c r="D21" s="497" t="s">
        <v>155</v>
      </c>
      <c r="E21" s="421"/>
      <c r="F21" s="422"/>
      <c r="G21" s="202"/>
      <c r="H21" s="202"/>
      <c r="I21" s="230">
        <v>64857</v>
      </c>
      <c r="J21" s="203"/>
    </row>
    <row r="22" spans="1:10" ht="36.75" customHeight="1">
      <c r="A22" s="253"/>
      <c r="B22" s="254"/>
      <c r="C22" s="312">
        <v>2400</v>
      </c>
      <c r="D22" s="516" t="s">
        <v>179</v>
      </c>
      <c r="E22" s="517"/>
      <c r="F22" s="518"/>
      <c r="G22" s="255"/>
      <c r="H22" s="255"/>
      <c r="I22" s="272">
        <v>76790</v>
      </c>
      <c r="J22" s="256"/>
    </row>
    <row r="23" spans="1:10" ht="16.5" customHeight="1">
      <c r="A23" s="186"/>
      <c r="B23" s="187">
        <v>80104</v>
      </c>
      <c r="C23" s="188"/>
      <c r="D23" s="513" t="s">
        <v>141</v>
      </c>
      <c r="E23" s="514"/>
      <c r="F23" s="515"/>
      <c r="G23" s="273"/>
      <c r="H23" s="273"/>
      <c r="I23" s="206">
        <f>I24</f>
        <v>3156</v>
      </c>
      <c r="J23" s="274"/>
    </row>
    <row r="24" spans="1:10" ht="36.75" customHeight="1">
      <c r="A24" s="192"/>
      <c r="B24" s="193"/>
      <c r="C24" s="312">
        <v>2400</v>
      </c>
      <c r="D24" s="516" t="s">
        <v>179</v>
      </c>
      <c r="E24" s="517"/>
      <c r="F24" s="518"/>
      <c r="G24" s="202"/>
      <c r="H24" s="202"/>
      <c r="I24" s="230">
        <v>3156</v>
      </c>
      <c r="J24" s="203"/>
    </row>
    <row r="25" spans="1:10" ht="33.75" customHeight="1">
      <c r="A25" s="186"/>
      <c r="B25" s="187">
        <v>80110</v>
      </c>
      <c r="C25" s="188"/>
      <c r="D25" s="513" t="s">
        <v>193</v>
      </c>
      <c r="E25" s="514"/>
      <c r="F25" s="515"/>
      <c r="G25" s="273"/>
      <c r="H25" s="273"/>
      <c r="I25" s="206">
        <f>I26</f>
        <v>254736</v>
      </c>
      <c r="J25" s="274"/>
    </row>
    <row r="26" spans="1:10" ht="68.25" customHeight="1">
      <c r="A26" s="192"/>
      <c r="B26" s="193"/>
      <c r="C26" s="269">
        <v>2007</v>
      </c>
      <c r="D26" s="583" t="s">
        <v>152</v>
      </c>
      <c r="E26" s="488"/>
      <c r="F26" s="489"/>
      <c r="G26" s="224"/>
      <c r="H26" s="224"/>
      <c r="I26" s="313">
        <v>254736</v>
      </c>
      <c r="J26" s="203"/>
    </row>
    <row r="27" spans="1:10" ht="30.75" customHeight="1">
      <c r="A27" s="236">
        <v>852</v>
      </c>
      <c r="B27" s="237"/>
      <c r="C27" s="237"/>
      <c r="D27" s="508" t="s">
        <v>180</v>
      </c>
      <c r="E27" s="511"/>
      <c r="F27" s="512"/>
      <c r="G27" s="240"/>
      <c r="H27" s="239"/>
      <c r="I27" s="240">
        <f>I30+I28</f>
        <v>40633</v>
      </c>
      <c r="J27" s="241"/>
    </row>
    <row r="28" spans="1:10" ht="16.5" customHeight="1">
      <c r="A28" s="264"/>
      <c r="B28" s="204">
        <v>85215</v>
      </c>
      <c r="C28" s="264"/>
      <c r="D28" s="494" t="s">
        <v>194</v>
      </c>
      <c r="E28" s="495"/>
      <c r="F28" s="496"/>
      <c r="G28" s="244"/>
      <c r="H28" s="243"/>
      <c r="I28" s="244">
        <f>I29</f>
        <v>649</v>
      </c>
      <c r="J28" s="245"/>
    </row>
    <row r="29" spans="1:10" ht="45" customHeight="1">
      <c r="A29" s="192"/>
      <c r="B29" s="193"/>
      <c r="C29" s="267">
        <v>2010</v>
      </c>
      <c r="D29" s="497" t="s">
        <v>195</v>
      </c>
      <c r="E29" s="421"/>
      <c r="F29" s="422"/>
      <c r="G29" s="202"/>
      <c r="H29" s="202"/>
      <c r="I29" s="230">
        <v>649</v>
      </c>
      <c r="J29" s="203"/>
    </row>
    <row r="30" spans="1:10" ht="15.75" customHeight="1">
      <c r="A30" s="264"/>
      <c r="B30" s="204">
        <v>85295</v>
      </c>
      <c r="C30" s="264"/>
      <c r="D30" s="494" t="s">
        <v>181</v>
      </c>
      <c r="E30" s="495"/>
      <c r="F30" s="496"/>
      <c r="G30" s="244"/>
      <c r="H30" s="243"/>
      <c r="I30" s="244">
        <f>I31</f>
        <v>39984</v>
      </c>
      <c r="J30" s="245"/>
    </row>
    <row r="31" spans="1:10" ht="18" customHeight="1">
      <c r="A31" s="192"/>
      <c r="B31" s="193"/>
      <c r="C31" s="267" t="s">
        <v>154</v>
      </c>
      <c r="D31" s="497" t="s">
        <v>155</v>
      </c>
      <c r="E31" s="421"/>
      <c r="F31" s="422"/>
      <c r="G31" s="202"/>
      <c r="H31" s="202"/>
      <c r="I31" s="230">
        <v>39984</v>
      </c>
      <c r="J31" s="203"/>
    </row>
    <row r="32" spans="1:10" ht="18" customHeight="1">
      <c r="A32" s="337"/>
      <c r="B32" s="336"/>
      <c r="C32" s="338"/>
      <c r="D32" s="339"/>
      <c r="E32" s="335"/>
      <c r="F32" s="335"/>
      <c r="G32" s="340"/>
      <c r="H32" s="340"/>
      <c r="I32" s="341"/>
      <c r="J32" s="342"/>
    </row>
    <row r="33" spans="1:10" ht="12" customHeight="1">
      <c r="A33" s="343"/>
      <c r="B33" s="344"/>
      <c r="C33" s="345"/>
      <c r="D33" s="346"/>
      <c r="E33" s="347"/>
      <c r="F33" s="347"/>
      <c r="G33" s="348"/>
      <c r="H33" s="348"/>
      <c r="I33" s="349"/>
      <c r="J33" s="350"/>
    </row>
    <row r="34" spans="1:10" ht="5.25" customHeight="1">
      <c r="A34" s="343"/>
      <c r="B34" s="344"/>
      <c r="C34" s="345"/>
      <c r="D34" s="346"/>
      <c r="E34" s="347"/>
      <c r="F34" s="347"/>
      <c r="G34" s="348"/>
      <c r="H34" s="348"/>
      <c r="I34" s="349"/>
      <c r="J34" s="350"/>
    </row>
    <row r="35" spans="1:10" ht="16.5" customHeight="1">
      <c r="A35" s="498" t="s">
        <v>50</v>
      </c>
      <c r="B35" s="499"/>
      <c r="C35" s="500"/>
      <c r="D35" s="501" t="s">
        <v>64</v>
      </c>
      <c r="E35" s="502"/>
      <c r="F35" s="503"/>
      <c r="G35" s="507" t="s">
        <v>65</v>
      </c>
      <c r="H35" s="507"/>
      <c r="I35" s="507" t="s">
        <v>66</v>
      </c>
      <c r="J35" s="507"/>
    </row>
    <row r="36" spans="1:10" ht="15.75" customHeight="1">
      <c r="A36" s="333" t="s">
        <v>24</v>
      </c>
      <c r="B36" s="333" t="s">
        <v>51</v>
      </c>
      <c r="C36" s="333" t="s">
        <v>52</v>
      </c>
      <c r="D36" s="504"/>
      <c r="E36" s="505"/>
      <c r="F36" s="506"/>
      <c r="G36" s="27" t="s">
        <v>53</v>
      </c>
      <c r="H36" s="27" t="s">
        <v>54</v>
      </c>
      <c r="I36" s="27" t="s">
        <v>53</v>
      </c>
      <c r="J36" s="27" t="s">
        <v>54</v>
      </c>
    </row>
    <row r="37" spans="1:10" ht="19.5" customHeight="1">
      <c r="A37" s="236">
        <v>926</v>
      </c>
      <c r="B37" s="237"/>
      <c r="C37" s="237"/>
      <c r="D37" s="587" t="s">
        <v>127</v>
      </c>
      <c r="E37" s="588"/>
      <c r="F37" s="589"/>
      <c r="G37" s="238"/>
      <c r="H37" s="239"/>
      <c r="I37" s="240">
        <f>I38</f>
        <v>8800</v>
      </c>
      <c r="J37" s="241">
        <f>J38</f>
        <v>0</v>
      </c>
    </row>
    <row r="38" spans="1:10" ht="18" customHeight="1">
      <c r="A38" s="252"/>
      <c r="B38" s="204">
        <v>92605</v>
      </c>
      <c r="C38" s="252"/>
      <c r="D38" s="494" t="s">
        <v>128</v>
      </c>
      <c r="E38" s="495"/>
      <c r="F38" s="496"/>
      <c r="G38" s="242"/>
      <c r="H38" s="243"/>
      <c r="I38" s="244">
        <f>I39</f>
        <v>8800</v>
      </c>
      <c r="J38" s="245">
        <f>J39</f>
        <v>0</v>
      </c>
    </row>
    <row r="39" spans="1:10" ht="27.75" customHeight="1">
      <c r="A39" s="265"/>
      <c r="B39" s="265"/>
      <c r="C39" s="235" t="s">
        <v>137</v>
      </c>
      <c r="D39" s="516" t="s">
        <v>138</v>
      </c>
      <c r="E39" s="517"/>
      <c r="F39" s="518"/>
      <c r="G39" s="228"/>
      <c r="H39" s="233"/>
      <c r="I39" s="231">
        <v>8800</v>
      </c>
      <c r="J39" s="229"/>
    </row>
    <row r="40" spans="1:10" ht="21.75" customHeight="1">
      <c r="A40" s="584" t="s">
        <v>55</v>
      </c>
      <c r="B40" s="585"/>
      <c r="C40" s="585"/>
      <c r="D40" s="585"/>
      <c r="E40" s="585"/>
      <c r="F40" s="586"/>
      <c r="G40" s="185">
        <f>G37+G27+G19+G15</f>
        <v>0</v>
      </c>
      <c r="H40" s="185"/>
      <c r="I40" s="185">
        <f>I37+I19+I11+I27</f>
        <v>448972</v>
      </c>
      <c r="J40" s="185">
        <f>J11</f>
        <v>0</v>
      </c>
    </row>
    <row r="41" spans="1:10" ht="1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</row>
    <row r="42" spans="1:10" ht="15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ht="15" customHeight="1">
      <c r="A43" s="328"/>
      <c r="B43" s="328"/>
      <c r="C43" s="328"/>
      <c r="D43" s="328"/>
      <c r="E43" s="328"/>
      <c r="F43" s="328"/>
      <c r="G43" s="328"/>
      <c r="H43" s="328"/>
      <c r="I43" s="328"/>
      <c r="J43" s="328"/>
    </row>
    <row r="44" spans="1:10" ht="1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</row>
    <row r="45" spans="1:10" ht="15" customHeight="1">
      <c r="A45" s="328"/>
      <c r="B45" s="328"/>
      <c r="C45" s="328"/>
      <c r="D45" s="328"/>
      <c r="E45" s="328"/>
      <c r="F45" s="328"/>
      <c r="G45" s="328"/>
      <c r="H45" s="328"/>
      <c r="I45" s="328"/>
      <c r="J45" s="328"/>
    </row>
    <row r="46" spans="1:10" ht="95.25" customHeight="1">
      <c r="A46" s="328"/>
      <c r="B46" s="328"/>
      <c r="C46" s="328"/>
      <c r="D46" s="328"/>
      <c r="E46" s="328"/>
      <c r="F46" s="328"/>
      <c r="G46" s="328"/>
      <c r="H46" s="328"/>
      <c r="I46" s="328"/>
      <c r="J46" s="328"/>
    </row>
    <row r="47" spans="1:10" ht="15" customHeight="1">
      <c r="A47" s="328"/>
      <c r="B47" s="328"/>
      <c r="C47" s="328"/>
      <c r="D47" s="328"/>
      <c r="E47" s="328"/>
      <c r="F47" s="328"/>
      <c r="G47" s="328"/>
      <c r="H47" s="328"/>
      <c r="I47" s="328"/>
      <c r="J47" s="328"/>
    </row>
    <row r="48" spans="1:10" ht="15" customHeight="1">
      <c r="A48" s="328"/>
      <c r="B48" s="328"/>
      <c r="C48" s="328"/>
      <c r="D48" s="328"/>
      <c r="E48" s="328"/>
      <c r="F48" s="328"/>
      <c r="G48" s="328"/>
      <c r="H48" s="328"/>
      <c r="I48" s="328"/>
      <c r="J48" s="328"/>
    </row>
    <row r="49" spans="1:10" ht="15" customHeight="1">
      <c r="A49" s="328"/>
      <c r="B49" s="328"/>
      <c r="C49" s="328"/>
      <c r="D49" s="328"/>
      <c r="E49" s="328"/>
      <c r="F49" s="328"/>
      <c r="G49" s="328"/>
      <c r="H49" s="328"/>
      <c r="I49" s="328"/>
      <c r="J49" s="328"/>
    </row>
    <row r="50" spans="1:10" ht="15" customHeight="1">
      <c r="A50" s="328"/>
      <c r="B50" s="328"/>
      <c r="C50" s="328"/>
      <c r="D50" s="328"/>
      <c r="E50" s="328"/>
      <c r="F50" s="328"/>
      <c r="G50" s="328"/>
      <c r="H50" s="328"/>
      <c r="I50" s="328"/>
      <c r="J50" s="328"/>
    </row>
    <row r="51" spans="1:10" ht="15" customHeight="1">
      <c r="A51" s="328"/>
      <c r="B51" s="328"/>
      <c r="C51" s="328"/>
      <c r="D51" s="328"/>
      <c r="E51" s="328"/>
      <c r="F51" s="328"/>
      <c r="G51" s="328"/>
      <c r="H51" s="328"/>
      <c r="I51" s="328"/>
      <c r="J51" s="328"/>
    </row>
    <row r="52" spans="1:10" ht="15" customHeight="1">
      <c r="A52" s="328"/>
      <c r="B52" s="328"/>
      <c r="C52" s="328"/>
      <c r="D52" s="328"/>
      <c r="E52" s="328"/>
      <c r="F52" s="328"/>
      <c r="G52" s="328"/>
      <c r="H52" s="328"/>
      <c r="I52" s="328"/>
      <c r="J52" s="328"/>
    </row>
    <row r="53" spans="1:10" ht="15" customHeight="1">
      <c r="A53" s="328"/>
      <c r="B53" s="328"/>
      <c r="C53" s="328"/>
      <c r="D53" s="328"/>
      <c r="E53" s="328"/>
      <c r="F53" s="328"/>
      <c r="G53" s="328"/>
      <c r="H53" s="328"/>
      <c r="I53" s="328"/>
      <c r="J53" s="328"/>
    </row>
    <row r="54" spans="1:10" ht="15" customHeigh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</row>
    <row r="55" spans="1:10" ht="15" customHeight="1">
      <c r="A55" s="328"/>
      <c r="B55" s="328"/>
      <c r="C55" s="328"/>
      <c r="D55" s="328"/>
      <c r="E55" s="328"/>
      <c r="F55" s="328"/>
      <c r="G55" s="328"/>
      <c r="H55" s="328"/>
      <c r="I55" s="328"/>
      <c r="J55" s="328"/>
    </row>
    <row r="56" spans="1:10" ht="15" customHeight="1">
      <c r="A56" s="328"/>
      <c r="B56" s="328"/>
      <c r="C56" s="328"/>
      <c r="D56" s="328"/>
      <c r="E56" s="328"/>
      <c r="F56" s="328"/>
      <c r="G56" s="328"/>
      <c r="H56" s="328"/>
      <c r="I56" s="328"/>
      <c r="J56" s="328"/>
    </row>
    <row r="57" spans="1:10" ht="15" customHeight="1">
      <c r="A57" s="328"/>
      <c r="B57" s="328"/>
      <c r="C57" s="328"/>
      <c r="D57" s="328"/>
      <c r="E57" s="328"/>
      <c r="F57" s="328"/>
      <c r="G57" s="328"/>
      <c r="H57" s="328"/>
      <c r="I57" s="328"/>
      <c r="J57" s="328"/>
    </row>
    <row r="58" spans="1:10" ht="15" customHeight="1">
      <c r="A58" s="328"/>
      <c r="B58" s="328"/>
      <c r="C58" s="328"/>
      <c r="D58" s="328"/>
      <c r="E58" s="328"/>
      <c r="F58" s="328"/>
      <c r="G58" s="328"/>
      <c r="H58" s="328"/>
      <c r="I58" s="328"/>
      <c r="J58" s="328"/>
    </row>
    <row r="59" spans="1:10" ht="15" customHeight="1">
      <c r="A59" s="328"/>
      <c r="B59" s="328"/>
      <c r="C59" s="328"/>
      <c r="D59" s="328"/>
      <c r="E59" s="328"/>
      <c r="F59" s="328"/>
      <c r="G59" s="328"/>
      <c r="H59" s="328"/>
      <c r="I59" s="328"/>
      <c r="J59" s="328"/>
    </row>
    <row r="60" spans="1:10" ht="16.5" customHeight="1">
      <c r="A60" s="259"/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10" ht="18" customHeight="1">
      <c r="A61" s="550" t="s">
        <v>69</v>
      </c>
      <c r="B61" s="550"/>
      <c r="C61" s="550"/>
      <c r="D61" s="550"/>
      <c r="E61" s="550"/>
      <c r="F61" s="550"/>
      <c r="G61" s="550"/>
      <c r="H61" s="550"/>
      <c r="I61" s="550"/>
      <c r="J61" s="550"/>
    </row>
    <row r="62" spans="1:10" ht="11.2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2" ht="12.75" customHeight="1">
      <c r="A63" s="491" t="s">
        <v>24</v>
      </c>
      <c r="B63" s="477" t="s">
        <v>0</v>
      </c>
      <c r="C63" s="478"/>
      <c r="D63" s="479"/>
      <c r="E63" s="469" t="s">
        <v>164</v>
      </c>
      <c r="F63" s="580" t="s">
        <v>16</v>
      </c>
      <c r="G63" s="581"/>
      <c r="H63" s="581"/>
      <c r="I63" s="582"/>
      <c r="J63" s="469" t="s">
        <v>61</v>
      </c>
      <c r="K63" s="163" t="s">
        <v>25</v>
      </c>
      <c r="L63" s="163"/>
    </row>
    <row r="64" spans="1:12" ht="15" customHeight="1">
      <c r="A64" s="577"/>
      <c r="B64" s="480"/>
      <c r="C64" s="481"/>
      <c r="D64" s="482"/>
      <c r="E64" s="470"/>
      <c r="F64" s="580" t="s">
        <v>70</v>
      </c>
      <c r="G64" s="582"/>
      <c r="H64" s="580" t="s">
        <v>71</v>
      </c>
      <c r="I64" s="582"/>
      <c r="J64" s="470"/>
      <c r="K64" s="578" t="s">
        <v>117</v>
      </c>
      <c r="L64" s="578" t="s">
        <v>118</v>
      </c>
    </row>
    <row r="65" spans="1:12" ht="14.25" customHeight="1">
      <c r="A65" s="492"/>
      <c r="B65" s="483"/>
      <c r="C65" s="484"/>
      <c r="D65" s="485"/>
      <c r="E65" s="471"/>
      <c r="F65" s="85" t="s">
        <v>53</v>
      </c>
      <c r="G65" s="86" t="s">
        <v>54</v>
      </c>
      <c r="H65" s="85" t="s">
        <v>53</v>
      </c>
      <c r="I65" s="86" t="s">
        <v>54</v>
      </c>
      <c r="J65" s="471"/>
      <c r="K65" s="579"/>
      <c r="L65" s="579"/>
    </row>
    <row r="66" spans="1:12" ht="15.75" customHeight="1">
      <c r="A66" s="29" t="s">
        <v>1</v>
      </c>
      <c r="B66" s="441" t="s">
        <v>3</v>
      </c>
      <c r="C66" s="442"/>
      <c r="D66" s="443"/>
      <c r="E66" s="77">
        <v>351000</v>
      </c>
      <c r="F66" s="78"/>
      <c r="G66" s="79"/>
      <c r="H66" s="80"/>
      <c r="I66" s="80"/>
      <c r="J66" s="77">
        <f aca="true" t="shared" si="0" ref="J66:J73">E66-F66-G66+H66+I66</f>
        <v>351000</v>
      </c>
      <c r="K66" s="164">
        <f>J66-L66</f>
        <v>1000</v>
      </c>
      <c r="L66" s="164">
        <v>350000</v>
      </c>
    </row>
    <row r="67" spans="1:12" ht="15.75" customHeight="1">
      <c r="A67" s="29">
        <v>600</v>
      </c>
      <c r="B67" s="441" t="s">
        <v>7</v>
      </c>
      <c r="C67" s="442"/>
      <c r="D67" s="443"/>
      <c r="E67" s="77"/>
      <c r="F67" s="78"/>
      <c r="G67" s="79"/>
      <c r="H67" s="80"/>
      <c r="I67" s="80"/>
      <c r="J67" s="77">
        <f>E67-F67-G67+H67+I67</f>
        <v>0</v>
      </c>
      <c r="K67" s="164">
        <f>J67-L67</f>
        <v>0</v>
      </c>
      <c r="L67" s="164"/>
    </row>
    <row r="68" spans="1:12" ht="16.5" customHeight="1">
      <c r="A68" s="42">
        <v>700</v>
      </c>
      <c r="B68" s="441" t="s">
        <v>72</v>
      </c>
      <c r="C68" s="442"/>
      <c r="D68" s="443"/>
      <c r="E68" s="77">
        <v>25448700</v>
      </c>
      <c r="F68" s="78"/>
      <c r="G68" s="78">
        <f>H15</f>
        <v>0</v>
      </c>
      <c r="H68" s="77">
        <f>I11</f>
        <v>0</v>
      </c>
      <c r="I68" s="77">
        <f>J11</f>
        <v>0</v>
      </c>
      <c r="J68" s="77">
        <f t="shared" si="0"/>
        <v>25448700</v>
      </c>
      <c r="K68" s="164">
        <f aca="true" t="shared" si="1" ref="K68:K81">J68-L68</f>
        <v>3448700</v>
      </c>
      <c r="L68" s="164">
        <v>22000000</v>
      </c>
    </row>
    <row r="69" spans="1:12" ht="16.5" customHeight="1">
      <c r="A69" s="62">
        <v>710</v>
      </c>
      <c r="B69" s="441" t="s">
        <v>15</v>
      </c>
      <c r="C69" s="442"/>
      <c r="D69" s="443"/>
      <c r="E69" s="77"/>
      <c r="F69" s="78">
        <f>G15</f>
        <v>0</v>
      </c>
      <c r="G69" s="78"/>
      <c r="H69" s="77"/>
      <c r="I69" s="77"/>
      <c r="J69" s="77">
        <f>E69-F69-G69+H69+I69</f>
        <v>0</v>
      </c>
      <c r="K69" s="164">
        <f t="shared" si="1"/>
        <v>0</v>
      </c>
      <c r="L69" s="163"/>
    </row>
    <row r="70" spans="1:12" ht="16.5" customHeight="1">
      <c r="A70" s="42">
        <v>720</v>
      </c>
      <c r="B70" s="441" t="s">
        <v>34</v>
      </c>
      <c r="C70" s="442"/>
      <c r="D70" s="443"/>
      <c r="E70" s="77"/>
      <c r="F70" s="78"/>
      <c r="G70" s="78"/>
      <c r="H70" s="77"/>
      <c r="I70" s="77"/>
      <c r="J70" s="77">
        <f t="shared" si="0"/>
        <v>0</v>
      </c>
      <c r="K70" s="164">
        <f t="shared" si="1"/>
        <v>0</v>
      </c>
      <c r="L70" s="164"/>
    </row>
    <row r="71" spans="1:12" ht="16.5" customHeight="1">
      <c r="A71" s="41">
        <v>750</v>
      </c>
      <c r="B71" s="441" t="s">
        <v>30</v>
      </c>
      <c r="C71" s="442"/>
      <c r="D71" s="443"/>
      <c r="E71" s="75">
        <v>271412</v>
      </c>
      <c r="F71" s="76"/>
      <c r="G71" s="76"/>
      <c r="H71" s="75"/>
      <c r="I71" s="75"/>
      <c r="J71" s="77">
        <f t="shared" si="0"/>
        <v>271412</v>
      </c>
      <c r="K71" s="164">
        <f t="shared" si="1"/>
        <v>271412</v>
      </c>
      <c r="L71" s="163"/>
    </row>
    <row r="72" spans="1:12" ht="54.75" customHeight="1">
      <c r="A72" s="41">
        <v>751</v>
      </c>
      <c r="B72" s="574" t="s">
        <v>23</v>
      </c>
      <c r="C72" s="575"/>
      <c r="D72" s="576"/>
      <c r="E72" s="81">
        <v>3400</v>
      </c>
      <c r="F72" s="82"/>
      <c r="G72" s="83"/>
      <c r="H72" s="84"/>
      <c r="I72" s="75"/>
      <c r="J72" s="77">
        <f t="shared" si="0"/>
        <v>3400</v>
      </c>
      <c r="K72" s="164">
        <f t="shared" si="1"/>
        <v>3400</v>
      </c>
      <c r="L72" s="163"/>
    </row>
    <row r="73" spans="1:12" ht="54.75" customHeight="1">
      <c r="A73" s="60">
        <v>756</v>
      </c>
      <c r="B73" s="556" t="s">
        <v>79</v>
      </c>
      <c r="C73" s="557"/>
      <c r="D73" s="558"/>
      <c r="E73" s="75">
        <v>90479879</v>
      </c>
      <c r="F73" s="76"/>
      <c r="G73" s="76"/>
      <c r="H73" s="75"/>
      <c r="I73" s="75"/>
      <c r="J73" s="75">
        <f t="shared" si="0"/>
        <v>90479879</v>
      </c>
      <c r="K73" s="164">
        <f t="shared" si="1"/>
        <v>90479879</v>
      </c>
      <c r="L73" s="163"/>
    </row>
    <row r="74" spans="1:12" ht="16.5" customHeight="1">
      <c r="A74" s="42">
        <v>758</v>
      </c>
      <c r="B74" s="556" t="s">
        <v>9</v>
      </c>
      <c r="C74" s="557"/>
      <c r="D74" s="558"/>
      <c r="E74" s="77">
        <v>35551482</v>
      </c>
      <c r="F74" s="78"/>
      <c r="G74" s="79"/>
      <c r="H74" s="77"/>
      <c r="I74" s="77"/>
      <c r="J74" s="77">
        <f aca="true" t="shared" si="2" ref="J74:J80">E74-F74-G74+H74+I74</f>
        <v>35551482</v>
      </c>
      <c r="K74" s="164">
        <f t="shared" si="1"/>
        <v>35551482</v>
      </c>
      <c r="L74" s="164"/>
    </row>
    <row r="75" spans="1:12" ht="16.5" customHeight="1">
      <c r="A75" s="42">
        <v>801</v>
      </c>
      <c r="B75" s="556" t="s">
        <v>10</v>
      </c>
      <c r="C75" s="557"/>
      <c r="D75" s="558"/>
      <c r="E75" s="77">
        <v>3856600</v>
      </c>
      <c r="F75" s="78">
        <f>G19</f>
        <v>0</v>
      </c>
      <c r="G75" s="78"/>
      <c r="H75" s="77">
        <f>I19</f>
        <v>399539</v>
      </c>
      <c r="I75" s="77"/>
      <c r="J75" s="77">
        <f t="shared" si="2"/>
        <v>4256139</v>
      </c>
      <c r="K75" s="164">
        <f t="shared" si="1"/>
        <v>4256139</v>
      </c>
      <c r="L75" s="163"/>
    </row>
    <row r="76" spans="1:12" ht="16.5" customHeight="1">
      <c r="A76" s="42">
        <v>852</v>
      </c>
      <c r="B76" s="556" t="s">
        <v>12</v>
      </c>
      <c r="C76" s="557"/>
      <c r="D76" s="558"/>
      <c r="E76" s="77">
        <v>3253300</v>
      </c>
      <c r="F76" s="78"/>
      <c r="G76" s="79"/>
      <c r="H76" s="80">
        <f>I27</f>
        <v>40633</v>
      </c>
      <c r="I76" s="80"/>
      <c r="J76" s="77">
        <f t="shared" si="2"/>
        <v>3293933</v>
      </c>
      <c r="K76" s="164">
        <f t="shared" si="1"/>
        <v>3293933</v>
      </c>
      <c r="L76" s="163"/>
    </row>
    <row r="77" spans="1:12" ht="27" customHeight="1">
      <c r="A77" s="62">
        <v>853</v>
      </c>
      <c r="B77" s="556" t="s">
        <v>133</v>
      </c>
      <c r="C77" s="557"/>
      <c r="D77" s="558"/>
      <c r="E77" s="77"/>
      <c r="F77" s="78"/>
      <c r="G77" s="79"/>
      <c r="H77" s="210"/>
      <c r="I77" s="210"/>
      <c r="J77" s="77">
        <f>E77-F77-G77+H77+I77</f>
        <v>0</v>
      </c>
      <c r="K77" s="164">
        <f>J77-L77</f>
        <v>0</v>
      </c>
      <c r="L77" s="216"/>
    </row>
    <row r="78" spans="1:12" ht="28.5" customHeight="1">
      <c r="A78" s="62">
        <v>854</v>
      </c>
      <c r="B78" s="556" t="s">
        <v>13</v>
      </c>
      <c r="C78" s="557"/>
      <c r="D78" s="558"/>
      <c r="E78" s="77"/>
      <c r="F78" s="78"/>
      <c r="G78" s="79"/>
      <c r="H78" s="210"/>
      <c r="I78" s="210"/>
      <c r="J78" s="77">
        <f t="shared" si="2"/>
        <v>0</v>
      </c>
      <c r="K78" s="164">
        <f>J78-L78</f>
        <v>0</v>
      </c>
      <c r="L78" s="205"/>
    </row>
    <row r="79" spans="1:12" ht="29.25" customHeight="1">
      <c r="A79" s="42">
        <v>900</v>
      </c>
      <c r="B79" s="547" t="s">
        <v>14</v>
      </c>
      <c r="C79" s="548"/>
      <c r="D79" s="549"/>
      <c r="E79" s="77">
        <v>5135000</v>
      </c>
      <c r="F79" s="78">
        <f>G27</f>
        <v>0</v>
      </c>
      <c r="G79" s="78"/>
      <c r="H79" s="77"/>
      <c r="I79" s="77"/>
      <c r="J79" s="77">
        <f t="shared" si="2"/>
        <v>5135000</v>
      </c>
      <c r="K79" s="164">
        <f t="shared" si="1"/>
        <v>5135000</v>
      </c>
      <c r="L79" s="163"/>
    </row>
    <row r="80" spans="1:12" ht="17.25" customHeight="1">
      <c r="A80" s="41">
        <v>926</v>
      </c>
      <c r="B80" s="541" t="s">
        <v>111</v>
      </c>
      <c r="C80" s="542"/>
      <c r="D80" s="543"/>
      <c r="E80" s="75">
        <v>250300</v>
      </c>
      <c r="F80" s="76"/>
      <c r="G80" s="76"/>
      <c r="H80" s="75">
        <f>I37</f>
        <v>8800</v>
      </c>
      <c r="I80" s="75"/>
      <c r="J80" s="77">
        <f t="shared" si="2"/>
        <v>259100</v>
      </c>
      <c r="K80" s="164">
        <f t="shared" si="1"/>
        <v>259100</v>
      </c>
      <c r="L80" s="163"/>
    </row>
    <row r="81" spans="1:12" ht="18.75" customHeight="1">
      <c r="A81" s="149" t="s">
        <v>4</v>
      </c>
      <c r="B81" s="565" t="s">
        <v>73</v>
      </c>
      <c r="C81" s="566"/>
      <c r="D81" s="567"/>
      <c r="E81" s="150">
        <f>SUM(E66:E73,E74:E80)</f>
        <v>164601073</v>
      </c>
      <c r="F81" s="150">
        <f>SUM(F66:F80)</f>
        <v>0</v>
      </c>
      <c r="G81" s="150">
        <f>SUM(G66:G73,G74:G80)</f>
        <v>0</v>
      </c>
      <c r="H81" s="150">
        <f>SUM(H66:H73,H74:H80)</f>
        <v>448972</v>
      </c>
      <c r="I81" s="150">
        <f>SUM(I66:I73,I74:I80)</f>
        <v>0</v>
      </c>
      <c r="J81" s="165">
        <f>SUM(J66:J73,J74:J80)</f>
        <v>165050045</v>
      </c>
      <c r="K81" s="165">
        <f t="shared" si="1"/>
        <v>142700045</v>
      </c>
      <c r="L81" s="165">
        <f>SUM(L66:L80)</f>
        <v>22350000</v>
      </c>
    </row>
    <row r="82" spans="1:10" ht="15" customHeight="1">
      <c r="A82" s="30"/>
      <c r="B82" s="30"/>
      <c r="C82" s="30"/>
      <c r="D82" s="30"/>
      <c r="E82" s="31"/>
      <c r="F82" s="31">
        <f>G40-F81</f>
        <v>0</v>
      </c>
      <c r="G82" s="31">
        <f>H40-G81</f>
        <v>0</v>
      </c>
      <c r="H82" s="31">
        <f>I40-H81</f>
        <v>0</v>
      </c>
      <c r="I82" s="31">
        <f>J40-I81</f>
        <v>0</v>
      </c>
      <c r="J82" s="24"/>
    </row>
    <row r="83" spans="1:10" ht="15" customHeight="1">
      <c r="A83" s="30"/>
      <c r="B83" s="30"/>
      <c r="C83" s="30"/>
      <c r="D83" s="30"/>
      <c r="E83" s="31"/>
      <c r="F83" s="31"/>
      <c r="G83" s="31"/>
      <c r="H83" s="31"/>
      <c r="I83" s="31"/>
      <c r="J83" s="24"/>
    </row>
    <row r="84" spans="1:10" ht="15" customHeight="1">
      <c r="A84" s="30"/>
      <c r="B84" s="30"/>
      <c r="C84" s="30"/>
      <c r="D84" s="30"/>
      <c r="E84" s="31"/>
      <c r="F84" s="31"/>
      <c r="G84" s="31"/>
      <c r="H84" s="31"/>
      <c r="I84" s="31"/>
      <c r="J84" s="24"/>
    </row>
    <row r="85" spans="1:10" ht="15" customHeight="1">
      <c r="A85" s="30"/>
      <c r="B85" s="30"/>
      <c r="C85" s="30"/>
      <c r="D85" s="30"/>
      <c r="E85" s="31"/>
      <c r="F85" s="31"/>
      <c r="G85" s="31"/>
      <c r="H85" s="31"/>
      <c r="I85" s="31"/>
      <c r="J85" s="24"/>
    </row>
    <row r="86" spans="1:10" ht="15" customHeight="1">
      <c r="A86" s="562" t="s">
        <v>74</v>
      </c>
      <c r="B86" s="563"/>
      <c r="C86" s="563"/>
      <c r="D86" s="563"/>
      <c r="E86" s="563"/>
      <c r="F86" s="563"/>
      <c r="G86" s="563"/>
      <c r="H86" s="563"/>
      <c r="I86" s="564"/>
      <c r="J86" s="156">
        <f>SUM(J87:J91)</f>
        <v>6887206</v>
      </c>
    </row>
    <row r="87" spans="1:10" ht="15" customHeight="1">
      <c r="A87" s="571" t="s">
        <v>84</v>
      </c>
      <c r="B87" s="572"/>
      <c r="C87" s="572"/>
      <c r="D87" s="572"/>
      <c r="E87" s="572"/>
      <c r="F87" s="572"/>
      <c r="G87" s="572"/>
      <c r="H87" s="572"/>
      <c r="I87" s="573"/>
      <c r="J87" s="157">
        <v>2995306</v>
      </c>
    </row>
    <row r="88" spans="1:10" ht="15" customHeight="1">
      <c r="A88" s="568" t="s">
        <v>85</v>
      </c>
      <c r="B88" s="569"/>
      <c r="C88" s="569"/>
      <c r="D88" s="569"/>
      <c r="E88" s="569"/>
      <c r="F88" s="569"/>
      <c r="G88" s="569"/>
      <c r="H88" s="569"/>
      <c r="I88" s="570"/>
      <c r="J88" s="158">
        <v>331100</v>
      </c>
    </row>
    <row r="89" spans="1:10" ht="15" customHeight="1">
      <c r="A89" s="568" t="s">
        <v>165</v>
      </c>
      <c r="B89" s="569"/>
      <c r="C89" s="569"/>
      <c r="D89" s="569"/>
      <c r="E89" s="569"/>
      <c r="F89" s="569"/>
      <c r="G89" s="569"/>
      <c r="H89" s="569"/>
      <c r="I89" s="570"/>
      <c r="J89" s="158">
        <v>3550000</v>
      </c>
    </row>
    <row r="90" spans="1:10" ht="15.75" customHeight="1">
      <c r="A90" s="551" t="s">
        <v>166</v>
      </c>
      <c r="B90" s="552"/>
      <c r="C90" s="552"/>
      <c r="D90" s="552"/>
      <c r="E90" s="552"/>
      <c r="F90" s="552"/>
      <c r="G90" s="552"/>
      <c r="H90" s="552"/>
      <c r="I90" s="553"/>
      <c r="J90" s="196">
        <v>9180</v>
      </c>
    </row>
    <row r="91" spans="1:10" ht="15" customHeight="1">
      <c r="A91" s="559" t="s">
        <v>167</v>
      </c>
      <c r="B91" s="560"/>
      <c r="C91" s="560"/>
      <c r="D91" s="560"/>
      <c r="E91" s="560"/>
      <c r="F91" s="560"/>
      <c r="G91" s="560"/>
      <c r="H91" s="560"/>
      <c r="I91" s="561"/>
      <c r="J91" s="159">
        <v>1620</v>
      </c>
    </row>
    <row r="92" spans="1:10" ht="15" customHeight="1">
      <c r="A92" s="71" t="s">
        <v>75</v>
      </c>
      <c r="B92" s="72"/>
      <c r="C92" s="72"/>
      <c r="D92" s="72"/>
      <c r="E92" s="72"/>
      <c r="F92" s="72"/>
      <c r="G92" s="72"/>
      <c r="H92" s="72"/>
      <c r="I92" s="73"/>
      <c r="J92" s="156">
        <v>430000</v>
      </c>
    </row>
    <row r="93" spans="1:10" ht="48.75" customHeight="1">
      <c r="A93" s="74">
        <v>950</v>
      </c>
      <c r="B93" s="544" t="s">
        <v>83</v>
      </c>
      <c r="C93" s="554"/>
      <c r="D93" s="554"/>
      <c r="E93" s="554"/>
      <c r="F93" s="554"/>
      <c r="G93" s="554"/>
      <c r="H93" s="554"/>
      <c r="I93" s="555"/>
      <c r="J93" s="160">
        <v>12320000</v>
      </c>
    </row>
    <row r="94" spans="1:10" ht="19.5" customHeight="1">
      <c r="A94" s="74">
        <v>952</v>
      </c>
      <c r="B94" s="544" t="s">
        <v>123</v>
      </c>
      <c r="C94" s="554"/>
      <c r="D94" s="554"/>
      <c r="E94" s="554"/>
      <c r="F94" s="554"/>
      <c r="G94" s="554"/>
      <c r="H94" s="554"/>
      <c r="I94" s="555"/>
      <c r="J94" s="160">
        <v>7700000</v>
      </c>
    </row>
    <row r="95" spans="1:10" ht="48" customHeight="1" hidden="1">
      <c r="A95" s="74">
        <v>950</v>
      </c>
      <c r="B95" s="544" t="s">
        <v>83</v>
      </c>
      <c r="C95" s="545"/>
      <c r="D95" s="545"/>
      <c r="E95" s="545"/>
      <c r="F95" s="545"/>
      <c r="G95" s="545"/>
      <c r="H95" s="545"/>
      <c r="I95" s="546"/>
      <c r="J95" s="160"/>
    </row>
    <row r="96" spans="1:10" ht="18.75" customHeight="1">
      <c r="A96" s="36" t="s">
        <v>5</v>
      </c>
      <c r="B96" s="538" t="s">
        <v>76</v>
      </c>
      <c r="C96" s="539"/>
      <c r="D96" s="539"/>
      <c r="E96" s="539"/>
      <c r="F96" s="539"/>
      <c r="G96" s="539"/>
      <c r="H96" s="539"/>
      <c r="I96" s="540"/>
      <c r="J96" s="161">
        <f>J93+J94</f>
        <v>20020000</v>
      </c>
    </row>
    <row r="97" spans="1:10" ht="22.5" customHeight="1">
      <c r="A97" s="37" t="s">
        <v>78</v>
      </c>
      <c r="B97" s="535" t="s">
        <v>77</v>
      </c>
      <c r="C97" s="536"/>
      <c r="D97" s="536"/>
      <c r="E97" s="536"/>
      <c r="F97" s="536"/>
      <c r="G97" s="536"/>
      <c r="H97" s="536"/>
      <c r="I97" s="537"/>
      <c r="J97" s="162">
        <f>J96+J81</f>
        <v>185070045</v>
      </c>
    </row>
    <row r="98" spans="1:10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4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</row>
    <row r="101" ht="7.5" customHeight="1">
      <c r="J101" s="1"/>
    </row>
    <row r="102" ht="15.75" customHeight="1"/>
    <row r="103" ht="16.5" customHeight="1"/>
    <row r="104" ht="16.5" customHeight="1"/>
    <row r="105" ht="16.5" customHeight="1"/>
    <row r="106" ht="17.25" customHeight="1"/>
    <row r="107" ht="17.25" customHeight="1"/>
    <row r="108" ht="23.25" customHeight="1"/>
    <row r="109" ht="19.5" customHeight="1"/>
    <row r="110" ht="19.5" customHeight="1"/>
    <row r="111" ht="51.75" customHeight="1"/>
    <row r="112" ht="15" customHeight="1"/>
    <row r="113" ht="18" customHeight="1"/>
  </sheetData>
  <sheetProtection/>
  <mergeCells count="72">
    <mergeCell ref="D18:F18"/>
    <mergeCell ref="D24:F24"/>
    <mergeCell ref="A40:F40"/>
    <mergeCell ref="D37:F37"/>
    <mergeCell ref="D38:F38"/>
    <mergeCell ref="D39:F39"/>
    <mergeCell ref="B67:D67"/>
    <mergeCell ref="H64:I64"/>
    <mergeCell ref="F64:G64"/>
    <mergeCell ref="B93:I93"/>
    <mergeCell ref="B69:D69"/>
    <mergeCell ref="D25:F25"/>
    <mergeCell ref="D26:F26"/>
    <mergeCell ref="L64:L65"/>
    <mergeCell ref="K64:K65"/>
    <mergeCell ref="J63:J65"/>
    <mergeCell ref="B66:D66"/>
    <mergeCell ref="D20:F20"/>
    <mergeCell ref="B63:D65"/>
    <mergeCell ref="D31:F31"/>
    <mergeCell ref="E63:E65"/>
    <mergeCell ref="F63:I63"/>
    <mergeCell ref="A87:I87"/>
    <mergeCell ref="B78:D78"/>
    <mergeCell ref="B72:D72"/>
    <mergeCell ref="B68:D68"/>
    <mergeCell ref="I35:J35"/>
    <mergeCell ref="A63:A65"/>
    <mergeCell ref="B70:D70"/>
    <mergeCell ref="B77:D77"/>
    <mergeCell ref="B71:D71"/>
    <mergeCell ref="B75:D75"/>
    <mergeCell ref="A90:I90"/>
    <mergeCell ref="B94:I94"/>
    <mergeCell ref="B73:D73"/>
    <mergeCell ref="A91:I91"/>
    <mergeCell ref="A86:I86"/>
    <mergeCell ref="B76:D76"/>
    <mergeCell ref="B74:D74"/>
    <mergeCell ref="B81:D81"/>
    <mergeCell ref="A88:I88"/>
    <mergeCell ref="A89:I89"/>
    <mergeCell ref="D16:F16"/>
    <mergeCell ref="B97:I97"/>
    <mergeCell ref="B96:I96"/>
    <mergeCell ref="B80:D80"/>
    <mergeCell ref="B95:I95"/>
    <mergeCell ref="B79:D79"/>
    <mergeCell ref="A61:J61"/>
    <mergeCell ref="D17:F17"/>
    <mergeCell ref="D21:F21"/>
    <mergeCell ref="A7:J7"/>
    <mergeCell ref="I9:J9"/>
    <mergeCell ref="A9:C9"/>
    <mergeCell ref="D9:F10"/>
    <mergeCell ref="G9:H9"/>
    <mergeCell ref="D15:F15"/>
    <mergeCell ref="D11:F11"/>
    <mergeCell ref="D12:F12"/>
    <mergeCell ref="D13:F13"/>
    <mergeCell ref="D14:F14"/>
    <mergeCell ref="D28:F28"/>
    <mergeCell ref="D29:F29"/>
    <mergeCell ref="A35:C35"/>
    <mergeCell ref="D35:F36"/>
    <mergeCell ref="G35:H35"/>
    <mergeCell ref="D19:F19"/>
    <mergeCell ref="D27:F27"/>
    <mergeCell ref="D23:F23"/>
    <mergeCell ref="D22:F22"/>
    <mergeCell ref="D30:F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2016-02-29T08:24:35Z</cp:lastPrinted>
  <dcterms:created xsi:type="dcterms:W3CDTF">2004-08-03T08:26:30Z</dcterms:created>
  <dcterms:modified xsi:type="dcterms:W3CDTF">2016-02-29T08:24:45Z</dcterms:modified>
  <cp:category/>
  <cp:version/>
  <cp:contentType/>
  <cp:contentStatus/>
</cp:coreProperties>
</file>