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<sst xmlns="http://schemas.openxmlformats.org/spreadsheetml/2006/main" count="266" uniqueCount="186">
  <si>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</si>
  <si>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</si>
  <si>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</si>
  <si>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</si>
  <si>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</si>
  <si>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</si>
  <si>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</si>
  <si>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</si>
  <si>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</si>
  <si>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</si>
  <si>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</si>
  <si>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</si>
  <si>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</si>
  <si>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</si>
  <si>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</si>
  <si>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</si>
  <si>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</si>
  <si>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</si>
  <si>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</si>
  <si>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</si>
  <si>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</si>
  <si>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</si>
  <si>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</si>
  <si>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</si>
  <si>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</si>
  <si>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</si>
  <si>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</si>
  <si>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</si>
  <si>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</si>
  <si>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</si>
  <si>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</si>
  <si>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</si>
  <si>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</si>
  <si>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</si>
  <si>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</si>
  <si>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</si>
  <si>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</si>
  <si>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</si>
  <si>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</si>
  <si>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</si>
  <si>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</si>
  <si>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</si>
  <si>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</si>
  <si>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</si>
  <si>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</si>
  <si>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</si>
  <si>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</si>
  <si>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</si>
  <si>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</si>
  <si>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</si>
  <si>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</si>
  <si>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</si>
  <si>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</si>
  <si>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</si>
  <si>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</si>
  <si>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</si>
  <si>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</si>
  <si>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</si>
  <si>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</si>
  <si>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</si>
  <si>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</si>
  <si>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</si>
  <si>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</si>
  <si>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</si>
  <si>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</si>
  <si>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</si>
  <si>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</si>
  <si>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</si>
  <si>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</si>
  <si>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</si>
  <si>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</si>
  <si>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</si>
  <si>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</si>
  <si>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</si>
  <si>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</si>
  <si>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</si>
  <si>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</si>
  <si>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</si>
  <si>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</si>
  <si>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</si>
  <si>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</si>
  <si>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</si>
  <si>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</si>
  <si>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</si>
  <si>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</si>
  <si>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</si>
  <si>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</si>
  <si>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</si>
  <si>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</si>
  <si>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</si>
  <si>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>Wynagrodz enia i składki od nich naliczane</t>
  </si>
  <si>
    <t>Pozostałe działania w zakresie polityki społecznej</t>
  </si>
  <si>
    <t>Kultura fizyczna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</si>
  <si>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</si>
  <si>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</si>
  <si>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</si>
  <si>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</si>
  <si>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</si>
  <si>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</si>
  <si>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</si>
  <si>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</si>
  <si>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</si>
  <si>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</si>
  <si>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</si>
  <si>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</si>
  <si>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</si>
  <si>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</si>
  <si>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</si>
  <si>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</si>
  <si>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</si>
  <si>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</si>
  <si>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</si>
  <si>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</si>
  <si>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</si>
  <si>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</si>
  <si>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</si>
  <si>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</si>
  <si>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</si>
  <si>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</si>
  <si>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</si>
  <si>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</si>
  <si>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</si>
  <si>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</si>
  <si>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</si>
  <si>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</si>
  <si>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</si>
  <si>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</si>
  <si>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</si>
  <si>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Dokonuje się zmian w planie DOCHODÓW budżetu gminy na 2014 rok</t>
  </si>
  <si>
    <t xml:space="preserve">1. Spłata rat pożyczek w wysokości 4.258.980,-zł </t>
  </si>
  <si>
    <t>Bieżące</t>
  </si>
  <si>
    <t>Majątkowe</t>
  </si>
  <si>
    <t>Kary i odszkodowania wypłacane na rzecz osób fizycznych</t>
  </si>
  <si>
    <t>Wydatki majątkowe</t>
  </si>
  <si>
    <t>Tabela  Nr 2</t>
  </si>
  <si>
    <t>Drogi publiczne gminne</t>
  </si>
  <si>
    <t>-Dotacje na realizację zadań z zakresu edukacyjnej opieki wychowawczej  (§ 2040)</t>
  </si>
  <si>
    <t>Nadwyżkę budżetową w kwocie 10.908.980,-zł  przeznacza się na rozchody:</t>
  </si>
  <si>
    <t>Wolne środki w kwocie 747.473,-zł  przeznacza się na spłatę pożyczek w wysokości 747.473,-zł</t>
  </si>
  <si>
    <t xml:space="preserve">GOSPODARKA KOMUNALNA I OCHRONA ŚRODOWISKA </t>
  </si>
  <si>
    <t>Urzędy gmin</t>
  </si>
  <si>
    <t>OŚWIATA I WYCHOWANIE</t>
  </si>
  <si>
    <t>Szkoły podstawowe</t>
  </si>
  <si>
    <t xml:space="preserve">TRANSPORT I ŁĄCZNOŚĆ </t>
  </si>
  <si>
    <t xml:space="preserve">Zakup usług pozostałych </t>
  </si>
  <si>
    <t>Oddziały przedszkolne w szkołach podstawowych</t>
  </si>
  <si>
    <t>EDUKACYJNA OPIEKA WYCHOWAWCZA</t>
  </si>
  <si>
    <t xml:space="preserve">OŚWIATA I WYCHOWANIE </t>
  </si>
  <si>
    <t xml:space="preserve">POMOC SPOŁECZNA </t>
  </si>
  <si>
    <t xml:space="preserve">Świadczenia społeczne </t>
  </si>
  <si>
    <t>-Dotacje na realizację zadań finansowanych ze środków  UE (§ 2007,§ 2008  i § 6207)</t>
  </si>
  <si>
    <t>Gimnazjum</t>
  </si>
  <si>
    <t xml:space="preserve">Ośrodki pomocy społecznej </t>
  </si>
  <si>
    <t xml:space="preserve">Wynagrodzenia osobowe pracowników </t>
  </si>
  <si>
    <t>Składki na ubezpieczenie społeczne</t>
  </si>
  <si>
    <t>Pomoc materialna dla uczniów</t>
  </si>
  <si>
    <t xml:space="preserve">Przedszkola </t>
  </si>
  <si>
    <t>Stypendia dla uczniów - GOPS</t>
  </si>
  <si>
    <t>0970</t>
  </si>
  <si>
    <t>Wpływy z różnych dochodów</t>
  </si>
  <si>
    <t>Inne formy wychowania przedszkolnego</t>
  </si>
  <si>
    <t xml:space="preserve">RÓŻNE ROZLICZENIA </t>
  </si>
  <si>
    <t>Pozostała działalność</t>
  </si>
  <si>
    <t>Zakup materiałów i wyposażenia</t>
  </si>
  <si>
    <t>Świetlice szkolne</t>
  </si>
  <si>
    <t>Zasiłki i pomoc w naturze oraz składki na ubezpieczenie emerytalne i rentowe</t>
  </si>
  <si>
    <t>TRANSPORT I ŁĄCZNOŚĆ</t>
  </si>
  <si>
    <t>0570</t>
  </si>
  <si>
    <t>Grzywny, mandaty i inne kary pieniężne od osób fizycznych</t>
  </si>
  <si>
    <t xml:space="preserve">Uzupełnienie subwencji ogólnej dla jst </t>
  </si>
  <si>
    <t>Środki na uzupełnienie dochodów gmin</t>
  </si>
  <si>
    <t>Zakup usług pozostałych</t>
  </si>
  <si>
    <t>Opłaty na rzecz budżetów jst</t>
  </si>
  <si>
    <t>Gospodarka odpadami</t>
  </si>
  <si>
    <t>Dochody  19.12.2014r.</t>
  </si>
  <si>
    <t>Wydatki   19.12.2014r.</t>
  </si>
  <si>
    <t>Plan na dzień  19.12.2014r.</t>
  </si>
  <si>
    <t>Zakup usług przez jst od innych jst</t>
  </si>
  <si>
    <t xml:space="preserve">Opracowania geodezyjne i kartograficzne </t>
  </si>
  <si>
    <t>DZIAŁALNOŚĆ USŁUGOWA</t>
  </si>
  <si>
    <t>Koszty postępowania sądowego i prokuratorskiego</t>
  </si>
  <si>
    <t>Wydatki nie zaliczane do wynagrodzeń</t>
  </si>
  <si>
    <t>z dnia 30 grudnia 2014r.</t>
  </si>
  <si>
    <t>do Uchwały Nr 25/IV/2014</t>
  </si>
  <si>
    <t>do Uchwały  Nr  25/IV/2014</t>
  </si>
  <si>
    <t>z  dnia  30 grudnia 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</si>
</sst>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/>
      <right/>
      <top style="hair"/>
      <bottom style="thin"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1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1" borderId="15" xfId="0" applyNumberFormat="1" applyFont="1" applyFill="1" applyBorder="1" applyAlignment="1">
      <alignment horizontal="right" vertical="center"/>
    </xf>
    <xf numFmtId="3" fontId="32" fillId="41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0" fontId="32" fillId="41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2" fillId="41" borderId="13" xfId="0" applyFont="1" applyFill="1" applyBorder="1" applyAlignment="1">
      <alignment horizontal="center" vertical="center" wrapText="1"/>
    </xf>
    <xf numFmtId="3" fontId="8" fillId="42" borderId="22" xfId="0" applyNumberFormat="1" applyFont="1" applyFill="1" applyBorder="1" applyAlignment="1">
      <alignment horizontal="right" vertical="top" wrapText="1"/>
    </xf>
    <xf numFmtId="3" fontId="8" fillId="42" borderId="14" xfId="0" applyNumberFormat="1" applyFont="1" applyFill="1" applyBorder="1" applyAlignment="1">
      <alignment horizontal="right" vertical="top" wrapText="1"/>
    </xf>
    <xf numFmtId="3" fontId="8" fillId="42" borderId="23" xfId="0" applyNumberFormat="1" applyFont="1" applyFill="1" applyBorder="1" applyAlignment="1">
      <alignment horizontal="right" vertical="top" wrapText="1"/>
    </xf>
    <xf numFmtId="3" fontId="8" fillId="42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1" borderId="25" xfId="0" applyFont="1" applyFill="1" applyBorder="1" applyAlignment="1">
      <alignment horizontal="left" vertical="center"/>
    </xf>
    <xf numFmtId="0" fontId="8" fillId="41" borderId="26" xfId="0" applyFont="1" applyFill="1" applyBorder="1" applyAlignment="1">
      <alignment horizontal="left" vertical="center"/>
    </xf>
    <xf numFmtId="0" fontId="8" fillId="41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 wrapText="1"/>
    </xf>
    <xf numFmtId="0" fontId="8" fillId="42" borderId="29" xfId="0" applyFont="1" applyFill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42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1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1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3" borderId="38" xfId="0" applyFont="1" applyFill="1" applyBorder="1" applyAlignment="1">
      <alignment horizontal="center" vertical="top" wrapText="1"/>
    </xf>
    <xf numFmtId="0" fontId="8" fillId="43" borderId="0" xfId="0" applyFont="1" applyFill="1" applyBorder="1" applyAlignment="1">
      <alignment horizontal="left" vertical="top" wrapText="1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2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0" borderId="22" xfId="0" applyNumberFormat="1" applyFont="1" applyBorder="1" applyAlignment="1">
      <alignment horizontal="right" vertical="center"/>
    </xf>
    <xf numFmtId="0" fontId="31" fillId="16" borderId="13" xfId="0" applyFont="1" applyFill="1" applyBorder="1" applyAlignment="1" quotePrefix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 quotePrefix="1">
      <alignment horizontal="center" vertical="center"/>
    </xf>
    <xf numFmtId="3" fontId="37" fillId="44" borderId="10" xfId="0" applyNumberFormat="1" applyFont="1" applyFill="1" applyBorder="1" applyAlignment="1">
      <alignment horizontal="right" vertical="center" wrapText="1"/>
    </xf>
    <xf numFmtId="3" fontId="37" fillId="44" borderId="10" xfId="0" applyNumberFormat="1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5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1" fillId="0" borderId="22" xfId="0" applyFont="1" applyFill="1" applyBorder="1" applyAlignment="1">
      <alignment horizontal="center" vertical="center"/>
    </xf>
    <xf numFmtId="3" fontId="31" fillId="16" borderId="13" xfId="0" applyNumberFormat="1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5" fillId="45" borderId="13" xfId="0" applyNumberFormat="1" applyFont="1" applyFill="1" applyBorder="1" applyAlignment="1">
      <alignment horizontal="right" vertical="center"/>
    </xf>
    <xf numFmtId="3" fontId="35" fillId="45" borderId="40" xfId="0" applyNumberFormat="1" applyFont="1" applyFill="1" applyBorder="1" applyAlignment="1">
      <alignment horizontal="right" vertical="center"/>
    </xf>
    <xf numFmtId="3" fontId="35" fillId="45" borderId="41" xfId="0" applyNumberFormat="1" applyFont="1" applyFill="1" applyBorder="1" applyAlignment="1">
      <alignment horizontal="right" vertical="center"/>
    </xf>
    <xf numFmtId="3" fontId="35" fillId="45" borderId="42" xfId="0" applyNumberFormat="1" applyFont="1" applyFill="1" applyBorder="1" applyAlignment="1">
      <alignment horizontal="right" vertical="center"/>
    </xf>
    <xf numFmtId="3" fontId="35" fillId="45" borderId="13" xfId="0" applyNumberFormat="1" applyFont="1" applyFill="1" applyBorder="1" applyAlignment="1">
      <alignment vertical="center"/>
    </xf>
    <xf numFmtId="3" fontId="32" fillId="41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3" fontId="3" fillId="46" borderId="44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" fontId="32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center" vertical="center" wrapText="1"/>
    </xf>
    <xf numFmtId="3" fontId="3" fillId="46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8" fillId="0" borderId="22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6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3" fillId="46" borderId="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46" borderId="24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32" fillId="0" borderId="14" xfId="0" applyFont="1" applyBorder="1" applyAlignment="1">
      <alignment horizontal="righ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3" xfId="0" applyFont="1" applyBorder="1" applyAlignment="1" quotePrefix="1">
      <alignment horizontal="center" vertical="center"/>
    </xf>
    <xf numFmtId="3" fontId="32" fillId="0" borderId="23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46" borderId="4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46" borderId="47" xfId="0" applyNumberFormat="1" applyFont="1" applyFill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/>
    </xf>
    <xf numFmtId="3" fontId="3" fillId="46" borderId="45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48" xfId="0" applyFont="1" applyBorder="1" applyAlignment="1" quotePrefix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3" fontId="3" fillId="46" borderId="48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33" borderId="38" xfId="0" applyFont="1" applyFill="1" applyBorder="1" applyAlignment="1" quotePrefix="1">
      <alignment horizontal="left" vertical="top" indent="1"/>
    </xf>
    <xf numFmtId="0" fontId="31" fillId="47" borderId="49" xfId="0" applyFont="1" applyFill="1" applyBorder="1" applyAlignment="1">
      <alignment vertical="center" wrapText="1"/>
    </xf>
    <xf numFmtId="0" fontId="2" fillId="48" borderId="50" xfId="0" applyFont="1" applyFill="1" applyBorder="1" applyAlignment="1">
      <alignment vertical="center" wrapText="1"/>
    </xf>
    <xf numFmtId="0" fontId="2" fillId="48" borderId="51" xfId="0" applyFont="1" applyFill="1" applyBorder="1" applyAlignment="1">
      <alignment vertical="center" wrapText="1"/>
    </xf>
    <xf numFmtId="0" fontId="31" fillId="34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8" fillId="43" borderId="29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31" fillId="47" borderId="16" xfId="0" applyFont="1" applyFill="1" applyBorder="1" applyAlignment="1">
      <alignment vertical="center" wrapText="1"/>
    </xf>
    <xf numFmtId="0" fontId="31" fillId="47" borderId="19" xfId="0" applyFont="1" applyFill="1" applyBorder="1" applyAlignment="1">
      <alignment vertical="center" wrapText="1"/>
    </xf>
    <xf numFmtId="0" fontId="31" fillId="47" borderId="20" xfId="0" applyFont="1" applyFill="1" applyBorder="1" applyAlignment="1">
      <alignment vertical="center" wrapText="1"/>
    </xf>
    <xf numFmtId="0" fontId="8" fillId="41" borderId="29" xfId="0" applyFont="1" applyFill="1" applyBorder="1" applyAlignment="1">
      <alignment horizontal="left" vertical="center" wrapText="1"/>
    </xf>
    <xf numFmtId="0" fontId="8" fillId="41" borderId="38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2" borderId="55" xfId="0" applyFont="1" applyFill="1" applyBorder="1" applyAlignment="1">
      <alignment horizontal="left" vertical="top"/>
    </xf>
    <xf numFmtId="0" fontId="8" fillId="42" borderId="56" xfId="0" applyFont="1" applyFill="1" applyBorder="1" applyAlignment="1">
      <alignment horizontal="left" vertical="top"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8" fillId="42" borderId="47" xfId="0" applyFont="1" applyFill="1" applyBorder="1" applyAlignment="1">
      <alignment horizontal="left" vertical="top" wrapText="1"/>
    </xf>
    <xf numFmtId="0" fontId="8" fillId="42" borderId="57" xfId="0" applyFont="1" applyFill="1" applyBorder="1" applyAlignment="1">
      <alignment horizontal="left" vertical="top" wrapText="1"/>
    </xf>
    <xf numFmtId="0" fontId="8" fillId="42" borderId="38" xfId="0" applyFont="1" applyFill="1" applyBorder="1" applyAlignment="1">
      <alignment horizontal="left" vertical="top" wrapText="1"/>
    </xf>
    <xf numFmtId="0" fontId="8" fillId="42" borderId="2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1" borderId="29" xfId="0" applyFont="1" applyFill="1" applyBorder="1" applyAlignment="1">
      <alignment horizontal="left" vertical="center"/>
    </xf>
    <xf numFmtId="0" fontId="8" fillId="41" borderId="38" xfId="0" applyFont="1" applyFill="1" applyBorder="1" applyAlignment="1">
      <alignment horizontal="left" vertical="center"/>
    </xf>
    <xf numFmtId="0" fontId="8" fillId="41" borderId="24" xfId="0" applyFont="1" applyFill="1" applyBorder="1" applyAlignment="1">
      <alignment horizontal="left" vertical="center"/>
    </xf>
    <xf numFmtId="0" fontId="8" fillId="41" borderId="31" xfId="0" applyFont="1" applyFill="1" applyBorder="1" applyAlignment="1">
      <alignment horizontal="left" vertical="center" wrapText="1"/>
    </xf>
    <xf numFmtId="0" fontId="8" fillId="41" borderId="47" xfId="0" applyFont="1" applyFill="1" applyBorder="1" applyAlignment="1">
      <alignment horizontal="left" vertical="center" wrapText="1"/>
    </xf>
    <xf numFmtId="0" fontId="8" fillId="41" borderId="57" xfId="0" applyFont="1" applyFill="1" applyBorder="1" applyAlignment="1">
      <alignment horizontal="left" vertical="center" wrapTex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8" fillId="42" borderId="38" xfId="0" applyFont="1" applyFill="1" applyBorder="1" applyAlignment="1">
      <alignment horizontal="left" vertical="top"/>
    </xf>
    <xf numFmtId="0" fontId="8" fillId="42" borderId="24" xfId="0" applyFont="1" applyFill="1" applyBorder="1" applyAlignment="1">
      <alignment horizontal="left" vertical="top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41" borderId="16" xfId="0" applyFont="1" applyFill="1" applyBorder="1" applyAlignment="1">
      <alignment horizontal="center" vertical="center"/>
    </xf>
    <xf numFmtId="0" fontId="32" fillId="41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6" fillId="41" borderId="58" xfId="0" applyFont="1" applyFill="1" applyBorder="1" applyAlignment="1">
      <alignment horizontal="center" vertical="center" wrapText="1"/>
    </xf>
    <xf numFmtId="0" fontId="36" fillId="41" borderId="59" xfId="0" applyFont="1" applyFill="1" applyBorder="1" applyAlignment="1">
      <alignment horizontal="center" vertical="center" wrapText="1"/>
    </xf>
    <xf numFmtId="0" fontId="3" fillId="41" borderId="60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2" fillId="41" borderId="28" xfId="0" applyFont="1" applyFill="1" applyBorder="1" applyAlignment="1">
      <alignment horizontal="center" vertical="center" wrapText="1"/>
    </xf>
    <xf numFmtId="0" fontId="32" fillId="41" borderId="55" xfId="0" applyFont="1" applyFill="1" applyBorder="1" applyAlignment="1">
      <alignment horizontal="center" vertical="center" wrapText="1"/>
    </xf>
    <xf numFmtId="0" fontId="36" fillId="41" borderId="61" xfId="0" applyFont="1" applyFill="1" applyBorder="1" applyAlignment="1">
      <alignment horizontal="center" vertical="center" wrapText="1"/>
    </xf>
    <xf numFmtId="0" fontId="36" fillId="41" borderId="6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6" fillId="0" borderId="37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1" borderId="29" xfId="0" applyFont="1" applyFill="1" applyBorder="1" applyAlignment="1">
      <alignment vertical="center" wrapText="1"/>
    </xf>
    <xf numFmtId="0" fontId="8" fillId="41" borderId="38" xfId="0" applyFont="1" applyFill="1" applyBorder="1" applyAlignment="1">
      <alignment vertical="center" wrapText="1"/>
    </xf>
    <xf numFmtId="0" fontId="8" fillId="41" borderId="24" xfId="0" applyFont="1" applyFill="1" applyBorder="1" applyAlignment="1">
      <alignment vertical="center" wrapText="1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2" fillId="42" borderId="37" xfId="0" applyFont="1" applyFill="1" applyBorder="1" applyAlignment="1">
      <alignment horizontal="center" vertical="center" wrapText="1"/>
    </xf>
    <xf numFmtId="0" fontId="32" fillId="42" borderId="63" xfId="0" applyFont="1" applyFill="1" applyBorder="1" applyAlignment="1">
      <alignment horizontal="center" vertical="center" wrapText="1"/>
    </xf>
    <xf numFmtId="0" fontId="32" fillId="42" borderId="65" xfId="0" applyFont="1" applyFill="1" applyBorder="1" applyAlignment="1">
      <alignment horizontal="center" vertical="center" wrapText="1"/>
    </xf>
    <xf numFmtId="0" fontId="32" fillId="42" borderId="66" xfId="0" applyFont="1" applyFill="1" applyBorder="1" applyAlignment="1">
      <alignment horizontal="center" vertical="center" wrapText="1"/>
    </xf>
    <xf numFmtId="0" fontId="32" fillId="41" borderId="37" xfId="0" applyFont="1" applyFill="1" applyBorder="1" applyAlignment="1">
      <alignment horizontal="center" vertical="center"/>
    </xf>
    <xf numFmtId="0" fontId="32" fillId="41" borderId="48" xfId="0" applyFont="1" applyFill="1" applyBorder="1" applyAlignment="1">
      <alignment horizontal="center" vertical="center"/>
    </xf>
    <xf numFmtId="0" fontId="32" fillId="41" borderId="63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32" fillId="41" borderId="67" xfId="0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12" xfId="0" applyFont="1" applyFill="1" applyBorder="1" applyAlignment="1">
      <alignment horizontal="center" vertical="center"/>
    </xf>
    <xf numFmtId="0" fontId="32" fillId="41" borderId="64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2" fillId="41" borderId="2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1" fillId="34" borderId="28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1" fillId="34" borderId="56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32" fillId="41" borderId="13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34" borderId="68" xfId="0" applyNumberFormat="1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1" fillId="44" borderId="28" xfId="0" applyFont="1" applyFill="1" applyBorder="1" applyAlignment="1">
      <alignment horizontal="left" vertical="center" wrapText="1"/>
    </xf>
    <xf numFmtId="0" fontId="31" fillId="44" borderId="55" xfId="0" applyFont="1" applyFill="1" applyBorder="1" applyAlignment="1">
      <alignment horizontal="left" vertical="center" wrapText="1"/>
    </xf>
    <xf numFmtId="0" fontId="31" fillId="44" borderId="56" xfId="0" applyFont="1" applyFill="1" applyBorder="1" applyAlignment="1">
      <alignment horizontal="left" vertical="center" wrapText="1"/>
    </xf>
    <xf numFmtId="0" fontId="32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2" fillId="41" borderId="16" xfId="0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7" xfId="0" applyFont="1" applyFill="1" applyBorder="1" applyAlignment="1" quotePrefix="1">
      <alignment horizontal="left" vertical="center" wrapText="1" indent="1"/>
    </xf>
    <xf numFmtId="0" fontId="5" fillId="33" borderId="57" xfId="0" applyFont="1" applyFill="1" applyBorder="1" applyAlignment="1" quotePrefix="1">
      <alignment horizontal="left" vertical="center" wrapText="1" indent="1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56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1" borderId="18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1" fillId="10" borderId="28" xfId="0" applyFont="1" applyFill="1" applyBorder="1" applyAlignment="1">
      <alignment horizontal="left" vertical="center" wrapText="1"/>
    </xf>
    <xf numFmtId="0" fontId="0" fillId="10" borderId="55" xfId="0" applyFill="1" applyBorder="1" applyAlignment="1">
      <alignment horizontal="left" vertical="center" wrapText="1"/>
    </xf>
    <xf numFmtId="0" fontId="0" fillId="10" borderId="56" xfId="0" applyFill="1" applyBorder="1" applyAlignment="1">
      <alignment horizontal="left" vertical="center" wrapText="1"/>
    </xf>
    <xf numFmtId="0" fontId="6" fillId="16" borderId="16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showZeros="0" tabSelected="1" zoomScalePageLayoutView="0" workbookViewId="0" topLeftCell="A81">
      <selection activeCell="L94" sqref="L94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753906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134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183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182</v>
      </c>
      <c r="K4" s="4"/>
      <c r="L4" s="4"/>
      <c r="M4" s="3"/>
      <c r="N4" s="3"/>
      <c r="O4" s="3"/>
    </row>
    <row r="5" spans="1:15" s="2" customFormat="1" ht="6" customHeight="1">
      <c r="A5" s="183"/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  <c r="M5" s="183"/>
      <c r="N5" s="183"/>
      <c r="O5" s="183"/>
    </row>
    <row r="6" spans="1:15" s="2" customFormat="1" ht="17.25" customHeight="1">
      <c r="A6" s="349" t="s">
        <v>125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"/>
      <c r="N6" s="3"/>
      <c r="O6" s="3"/>
    </row>
    <row r="7" spans="1:15" ht="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4.25" customHeight="1">
      <c r="A8" s="355" t="s">
        <v>50</v>
      </c>
      <c r="B8" s="356"/>
      <c r="C8" s="357"/>
      <c r="D8" s="351" t="s">
        <v>64</v>
      </c>
      <c r="E8" s="351"/>
      <c r="F8" s="351"/>
      <c r="G8" s="351"/>
      <c r="H8" s="352"/>
      <c r="I8" s="350" t="s">
        <v>65</v>
      </c>
      <c r="J8" s="350"/>
      <c r="K8" s="350" t="s">
        <v>66</v>
      </c>
      <c r="L8" s="350"/>
      <c r="M8" s="3"/>
      <c r="N8" s="3"/>
      <c r="O8" s="3"/>
    </row>
    <row r="9" spans="1:15" ht="14.25" customHeight="1">
      <c r="A9" s="73" t="s">
        <v>24</v>
      </c>
      <c r="B9" s="73" t="s">
        <v>51</v>
      </c>
      <c r="C9" s="73" t="s">
        <v>52</v>
      </c>
      <c r="D9" s="353"/>
      <c r="E9" s="353"/>
      <c r="F9" s="353"/>
      <c r="G9" s="353"/>
      <c r="H9" s="354"/>
      <c r="I9" s="149" t="s">
        <v>53</v>
      </c>
      <c r="J9" s="149" t="s">
        <v>54</v>
      </c>
      <c r="K9" s="149" t="s">
        <v>53</v>
      </c>
      <c r="L9" s="149" t="s">
        <v>54</v>
      </c>
      <c r="M9" s="3"/>
      <c r="N9" s="3"/>
      <c r="O9" s="3"/>
    </row>
    <row r="10" spans="1:15" ht="16.5" customHeight="1">
      <c r="A10" s="147">
        <v>600</v>
      </c>
      <c r="B10" s="148"/>
      <c r="C10" s="148"/>
      <c r="D10" s="286" t="s">
        <v>143</v>
      </c>
      <c r="E10" s="287"/>
      <c r="F10" s="287"/>
      <c r="G10" s="287"/>
      <c r="H10" s="288"/>
      <c r="I10" s="63">
        <f>I11</f>
        <v>400000</v>
      </c>
      <c r="J10" s="63"/>
      <c r="K10" s="63"/>
      <c r="L10" s="63">
        <f>L11</f>
        <v>0</v>
      </c>
      <c r="M10" s="226"/>
      <c r="N10" s="226"/>
      <c r="O10" s="226"/>
    </row>
    <row r="11" spans="1:15" ht="15.75" customHeight="1">
      <c r="A11" s="143"/>
      <c r="B11" s="144">
        <v>60016</v>
      </c>
      <c r="C11" s="143"/>
      <c r="D11" s="386" t="s">
        <v>135</v>
      </c>
      <c r="E11" s="387"/>
      <c r="F11" s="387"/>
      <c r="G11" s="387"/>
      <c r="H11" s="390"/>
      <c r="I11" s="12">
        <f>I12</f>
        <v>400000</v>
      </c>
      <c r="J11" s="12">
        <f>J12</f>
        <v>0</v>
      </c>
      <c r="K11" s="12"/>
      <c r="L11" s="12">
        <f>L12</f>
        <v>0</v>
      </c>
      <c r="M11" s="232"/>
      <c r="N11" s="232"/>
      <c r="O11" s="232"/>
    </row>
    <row r="12" spans="1:15" ht="16.5" customHeight="1">
      <c r="A12" s="145"/>
      <c r="B12" s="69"/>
      <c r="C12" s="212">
        <v>4300</v>
      </c>
      <c r="D12" s="284" t="s">
        <v>171</v>
      </c>
      <c r="E12" s="285"/>
      <c r="F12" s="285"/>
      <c r="G12" s="285"/>
      <c r="H12" s="391"/>
      <c r="I12" s="213">
        <v>400000</v>
      </c>
      <c r="J12" s="175"/>
      <c r="K12" s="175"/>
      <c r="L12" s="175"/>
      <c r="M12" s="231"/>
      <c r="N12" s="231"/>
      <c r="O12" s="231"/>
    </row>
    <row r="13" spans="1:15" ht="14.25" customHeight="1">
      <c r="A13" s="141">
        <v>700</v>
      </c>
      <c r="B13" s="142"/>
      <c r="C13" s="142"/>
      <c r="D13" s="275" t="s">
        <v>115</v>
      </c>
      <c r="E13" s="276"/>
      <c r="F13" s="276"/>
      <c r="G13" s="276"/>
      <c r="H13" s="277"/>
      <c r="I13" s="146"/>
      <c r="J13" s="146"/>
      <c r="K13" s="146">
        <f>K14</f>
        <v>735000</v>
      </c>
      <c r="L13" s="146">
        <f>L14</f>
        <v>0</v>
      </c>
      <c r="M13" s="165"/>
      <c r="N13" s="165"/>
      <c r="O13" s="165"/>
    </row>
    <row r="14" spans="1:15" ht="16.5" customHeight="1">
      <c r="A14" s="143"/>
      <c r="B14" s="144">
        <v>70005</v>
      </c>
      <c r="C14" s="143"/>
      <c r="D14" s="278" t="s">
        <v>116</v>
      </c>
      <c r="E14" s="279"/>
      <c r="F14" s="279"/>
      <c r="G14" s="279"/>
      <c r="H14" s="280"/>
      <c r="I14" s="12"/>
      <c r="J14" s="12"/>
      <c r="K14" s="12">
        <f>SUM(K15:K15)</f>
        <v>735000</v>
      </c>
      <c r="L14" s="12">
        <f>L15</f>
        <v>0</v>
      </c>
      <c r="M14" s="165"/>
      <c r="N14" s="165"/>
      <c r="O14" s="165"/>
    </row>
    <row r="15" spans="1:15" ht="15" customHeight="1">
      <c r="A15" s="145"/>
      <c r="B15" s="69"/>
      <c r="C15" s="155">
        <v>4590</v>
      </c>
      <c r="D15" s="281" t="s">
        <v>132</v>
      </c>
      <c r="E15" s="282"/>
      <c r="F15" s="282"/>
      <c r="G15" s="282"/>
      <c r="H15" s="283"/>
      <c r="I15" s="156"/>
      <c r="J15" s="156"/>
      <c r="K15" s="156">
        <v>735000</v>
      </c>
      <c r="L15" s="214"/>
      <c r="M15" s="227"/>
      <c r="N15" s="227"/>
      <c r="O15" s="227"/>
    </row>
    <row r="16" spans="1:15" ht="15" customHeight="1">
      <c r="A16" s="141">
        <v>710</v>
      </c>
      <c r="B16" s="142"/>
      <c r="C16" s="142"/>
      <c r="D16" s="275" t="s">
        <v>179</v>
      </c>
      <c r="E16" s="276"/>
      <c r="F16" s="276"/>
      <c r="G16" s="276"/>
      <c r="H16" s="277"/>
      <c r="I16" s="146">
        <f>I17</f>
        <v>20000</v>
      </c>
      <c r="J16" s="146"/>
      <c r="K16" s="146"/>
      <c r="L16" s="146">
        <f>L17</f>
        <v>0</v>
      </c>
      <c r="M16" s="255"/>
      <c r="N16" s="255"/>
      <c r="O16" s="255"/>
    </row>
    <row r="17" spans="1:15" ht="15" customHeight="1">
      <c r="A17" s="143"/>
      <c r="B17" s="144">
        <v>71014</v>
      </c>
      <c r="C17" s="143"/>
      <c r="D17" s="278" t="s">
        <v>178</v>
      </c>
      <c r="E17" s="279"/>
      <c r="F17" s="279"/>
      <c r="G17" s="279"/>
      <c r="H17" s="280"/>
      <c r="I17" s="12">
        <f>I18</f>
        <v>20000</v>
      </c>
      <c r="J17" s="12"/>
      <c r="K17" s="12"/>
      <c r="L17" s="12">
        <f>L18</f>
        <v>0</v>
      </c>
      <c r="M17" s="255"/>
      <c r="N17" s="255"/>
      <c r="O17" s="255"/>
    </row>
    <row r="18" spans="1:15" ht="15" customHeight="1">
      <c r="A18" s="145"/>
      <c r="B18" s="69"/>
      <c r="C18" s="155">
        <v>4610</v>
      </c>
      <c r="D18" s="281" t="s">
        <v>180</v>
      </c>
      <c r="E18" s="282"/>
      <c r="F18" s="282"/>
      <c r="G18" s="282"/>
      <c r="H18" s="283"/>
      <c r="I18" s="156">
        <v>20000</v>
      </c>
      <c r="J18" s="156"/>
      <c r="K18" s="156"/>
      <c r="L18" s="214"/>
      <c r="M18" s="255"/>
      <c r="N18" s="255"/>
      <c r="O18" s="255"/>
    </row>
    <row r="19" spans="1:15" ht="17.25" customHeight="1">
      <c r="A19" s="147">
        <v>750</v>
      </c>
      <c r="B19" s="148"/>
      <c r="C19" s="148"/>
      <c r="D19" s="286" t="s">
        <v>124</v>
      </c>
      <c r="E19" s="287"/>
      <c r="F19" s="287"/>
      <c r="G19" s="287"/>
      <c r="H19" s="288"/>
      <c r="I19" s="63">
        <f>I20</f>
        <v>45000</v>
      </c>
      <c r="J19" s="63"/>
      <c r="K19" s="63">
        <f>K20</f>
        <v>0</v>
      </c>
      <c r="L19" s="63">
        <f>L20</f>
        <v>0</v>
      </c>
      <c r="M19" s="170"/>
      <c r="N19" s="170"/>
      <c r="O19" s="170"/>
    </row>
    <row r="20" spans="1:15" ht="13.5" customHeight="1">
      <c r="A20" s="143"/>
      <c r="B20" s="144">
        <v>75023</v>
      </c>
      <c r="C20" s="143"/>
      <c r="D20" s="278" t="s">
        <v>140</v>
      </c>
      <c r="E20" s="388"/>
      <c r="F20" s="388"/>
      <c r="G20" s="388"/>
      <c r="H20" s="389"/>
      <c r="I20" s="12">
        <f>I21</f>
        <v>45000</v>
      </c>
      <c r="J20" s="12"/>
      <c r="K20" s="12">
        <f>SUM((K21:K21))</f>
        <v>0</v>
      </c>
      <c r="L20" s="12">
        <f>SUM((L21:L21))</f>
        <v>0</v>
      </c>
      <c r="M20" s="223"/>
      <c r="N20" s="223"/>
      <c r="O20" s="223"/>
    </row>
    <row r="21" spans="1:15" ht="14.25" customHeight="1">
      <c r="A21" s="145"/>
      <c r="B21" s="69"/>
      <c r="C21" s="155">
        <v>4520</v>
      </c>
      <c r="D21" s="383" t="s">
        <v>172</v>
      </c>
      <c r="E21" s="384"/>
      <c r="F21" s="384"/>
      <c r="G21" s="384"/>
      <c r="H21" s="385"/>
      <c r="I21" s="156">
        <v>45000</v>
      </c>
      <c r="J21" s="156"/>
      <c r="K21" s="156"/>
      <c r="L21" s="156"/>
      <c r="M21" s="223"/>
      <c r="N21" s="223"/>
      <c r="O21" s="223"/>
    </row>
    <row r="22" spans="1:15" ht="18" customHeight="1">
      <c r="A22" s="147">
        <v>801</v>
      </c>
      <c r="B22" s="148"/>
      <c r="C22" s="148"/>
      <c r="D22" s="286" t="s">
        <v>141</v>
      </c>
      <c r="E22" s="287"/>
      <c r="F22" s="287"/>
      <c r="G22" s="287"/>
      <c r="H22" s="287"/>
      <c r="I22" s="63">
        <f>I26+I28+I23</f>
        <v>468000</v>
      </c>
      <c r="J22" s="63"/>
      <c r="K22" s="63">
        <f>K23+K28+K31</f>
        <v>303000</v>
      </c>
      <c r="L22" s="63"/>
      <c r="M22" s="226"/>
      <c r="N22" s="226"/>
      <c r="O22" s="226"/>
    </row>
    <row r="23" spans="1:15" ht="15.75" customHeight="1">
      <c r="A23" s="143"/>
      <c r="B23" s="144">
        <v>80101</v>
      </c>
      <c r="C23" s="143"/>
      <c r="D23" s="386" t="s">
        <v>142</v>
      </c>
      <c r="E23" s="387"/>
      <c r="F23" s="387"/>
      <c r="G23" s="387"/>
      <c r="H23" s="387"/>
      <c r="I23" s="12">
        <f>I25</f>
        <v>8000</v>
      </c>
      <c r="J23" s="12"/>
      <c r="K23" s="12">
        <f>K24</f>
        <v>203000</v>
      </c>
      <c r="L23" s="12"/>
      <c r="M23" s="226"/>
      <c r="N23" s="226"/>
      <c r="O23" s="226"/>
    </row>
    <row r="24" spans="1:15" ht="14.25" customHeight="1">
      <c r="A24" s="145"/>
      <c r="B24" s="69"/>
      <c r="C24" s="169">
        <v>4010</v>
      </c>
      <c r="D24" s="284" t="s">
        <v>153</v>
      </c>
      <c r="E24" s="285"/>
      <c r="F24" s="285"/>
      <c r="G24" s="285"/>
      <c r="H24" s="285"/>
      <c r="I24" s="219"/>
      <c r="J24" s="156"/>
      <c r="K24" s="156">
        <v>203000</v>
      </c>
      <c r="L24" s="156"/>
      <c r="M24" s="233"/>
      <c r="N24" s="233"/>
      <c r="O24" s="233"/>
    </row>
    <row r="25" spans="1:15" ht="14.25" customHeight="1">
      <c r="A25" s="145"/>
      <c r="B25" s="69"/>
      <c r="C25" s="261">
        <v>4210</v>
      </c>
      <c r="D25" s="284" t="s">
        <v>163</v>
      </c>
      <c r="E25" s="285"/>
      <c r="F25" s="285"/>
      <c r="G25" s="285"/>
      <c r="H25" s="391"/>
      <c r="I25" s="262">
        <v>8000</v>
      </c>
      <c r="J25" s="239"/>
      <c r="K25" s="239"/>
      <c r="L25" s="239"/>
      <c r="M25" s="256"/>
      <c r="N25" s="256"/>
      <c r="O25" s="256"/>
    </row>
    <row r="26" spans="1:15" ht="14.25" customHeight="1">
      <c r="A26" s="143"/>
      <c r="B26" s="144">
        <v>80103</v>
      </c>
      <c r="C26" s="143"/>
      <c r="D26" s="386" t="s">
        <v>145</v>
      </c>
      <c r="E26" s="387"/>
      <c r="F26" s="387"/>
      <c r="G26" s="387"/>
      <c r="H26" s="387"/>
      <c r="I26" s="12">
        <f>I27</f>
        <v>100000</v>
      </c>
      <c r="J26" s="12"/>
      <c r="K26" s="12"/>
      <c r="L26" s="12"/>
      <c r="M26" s="254"/>
      <c r="N26" s="254"/>
      <c r="O26" s="254"/>
    </row>
    <row r="27" spans="1:15" ht="14.25" customHeight="1">
      <c r="A27" s="145"/>
      <c r="B27" s="69"/>
      <c r="C27" s="169">
        <v>4330</v>
      </c>
      <c r="D27" s="284" t="s">
        <v>177</v>
      </c>
      <c r="E27" s="285"/>
      <c r="F27" s="285"/>
      <c r="G27" s="285"/>
      <c r="H27" s="285"/>
      <c r="I27" s="219">
        <v>100000</v>
      </c>
      <c r="J27" s="156"/>
      <c r="K27" s="156"/>
      <c r="L27" s="239"/>
      <c r="M27" s="254"/>
      <c r="N27" s="254"/>
      <c r="O27" s="254"/>
    </row>
    <row r="28" spans="1:15" ht="14.25" customHeight="1">
      <c r="A28" s="143"/>
      <c r="B28" s="144">
        <v>80104</v>
      </c>
      <c r="C28" s="143"/>
      <c r="D28" s="386" t="s">
        <v>156</v>
      </c>
      <c r="E28" s="387"/>
      <c r="F28" s="387"/>
      <c r="G28" s="387"/>
      <c r="H28" s="387"/>
      <c r="I28" s="12">
        <f>I30</f>
        <v>360000</v>
      </c>
      <c r="J28" s="12"/>
      <c r="K28" s="12">
        <f>K29</f>
        <v>20000</v>
      </c>
      <c r="L28" s="12"/>
      <c r="M28" s="233"/>
      <c r="N28" s="233"/>
      <c r="O28" s="233"/>
    </row>
    <row r="29" spans="1:15" ht="14.25" customHeight="1">
      <c r="A29" s="145"/>
      <c r="B29" s="69"/>
      <c r="C29" s="169">
        <v>4010</v>
      </c>
      <c r="D29" s="284" t="s">
        <v>153</v>
      </c>
      <c r="E29" s="285"/>
      <c r="F29" s="285"/>
      <c r="G29" s="285"/>
      <c r="H29" s="285"/>
      <c r="I29" s="219"/>
      <c r="J29" s="156"/>
      <c r="K29" s="156">
        <v>20000</v>
      </c>
      <c r="L29" s="239"/>
      <c r="M29" s="234"/>
      <c r="N29" s="234"/>
      <c r="O29" s="234"/>
    </row>
    <row r="30" spans="1:15" ht="14.25" customHeight="1">
      <c r="A30" s="145"/>
      <c r="B30" s="69"/>
      <c r="C30" s="169">
        <v>4330</v>
      </c>
      <c r="D30" s="284" t="s">
        <v>177</v>
      </c>
      <c r="E30" s="285"/>
      <c r="F30" s="285"/>
      <c r="G30" s="285"/>
      <c r="H30" s="285"/>
      <c r="I30" s="219">
        <v>360000</v>
      </c>
      <c r="J30" s="156"/>
      <c r="K30" s="239"/>
      <c r="L30" s="239"/>
      <c r="M30" s="254"/>
      <c r="N30" s="254"/>
      <c r="O30" s="254"/>
    </row>
    <row r="31" spans="1:15" ht="14.25" customHeight="1">
      <c r="A31" s="143"/>
      <c r="B31" s="144">
        <v>80110</v>
      </c>
      <c r="C31" s="12"/>
      <c r="D31" s="401" t="s">
        <v>151</v>
      </c>
      <c r="E31" s="402"/>
      <c r="F31" s="402"/>
      <c r="G31" s="402"/>
      <c r="H31" s="403"/>
      <c r="I31" s="12">
        <f>SUM(I32:I32)</f>
        <v>0</v>
      </c>
      <c r="J31" s="12"/>
      <c r="K31" s="12">
        <f>K32</f>
        <v>80000</v>
      </c>
      <c r="L31" s="12"/>
      <c r="M31" s="228"/>
      <c r="N31" s="228"/>
      <c r="O31" s="228"/>
    </row>
    <row r="32" spans="1:15" ht="12.75" customHeight="1">
      <c r="A32" s="145"/>
      <c r="B32" s="69"/>
      <c r="C32" s="169">
        <v>4010</v>
      </c>
      <c r="D32" s="284" t="s">
        <v>153</v>
      </c>
      <c r="E32" s="285"/>
      <c r="F32" s="285"/>
      <c r="G32" s="285"/>
      <c r="H32" s="285"/>
      <c r="I32" s="219"/>
      <c r="J32" s="156"/>
      <c r="K32" s="156">
        <v>80000</v>
      </c>
      <c r="L32" s="156"/>
      <c r="M32" s="233"/>
      <c r="N32" s="233"/>
      <c r="O32" s="233"/>
    </row>
    <row r="33" spans="1:15" ht="16.5" customHeight="1">
      <c r="A33" s="147">
        <v>852</v>
      </c>
      <c r="B33" s="148"/>
      <c r="C33" s="148"/>
      <c r="D33" s="286" t="s">
        <v>148</v>
      </c>
      <c r="E33" s="287"/>
      <c r="F33" s="287"/>
      <c r="G33" s="287"/>
      <c r="H33" s="288"/>
      <c r="I33" s="63"/>
      <c r="J33" s="63"/>
      <c r="K33" s="63">
        <f>K34+K36+K38</f>
        <v>7000</v>
      </c>
      <c r="L33" s="63"/>
      <c r="M33" s="230"/>
      <c r="N33" s="230"/>
      <c r="O33" s="230"/>
    </row>
    <row r="34" spans="1:15" ht="24.75" customHeight="1">
      <c r="A34" s="143"/>
      <c r="B34" s="144">
        <v>85214</v>
      </c>
      <c r="C34" s="143"/>
      <c r="D34" s="386" t="s">
        <v>165</v>
      </c>
      <c r="E34" s="387"/>
      <c r="F34" s="387"/>
      <c r="G34" s="387"/>
      <c r="H34" s="390"/>
      <c r="I34" s="12"/>
      <c r="J34" s="12"/>
      <c r="K34" s="12">
        <f>K35</f>
        <v>2000</v>
      </c>
      <c r="L34" s="12"/>
      <c r="M34" s="250"/>
      <c r="N34" s="250"/>
      <c r="O34" s="250"/>
    </row>
    <row r="35" spans="1:15" ht="14.25" customHeight="1">
      <c r="A35" s="145"/>
      <c r="B35" s="69"/>
      <c r="C35" s="169">
        <v>3110</v>
      </c>
      <c r="D35" s="284" t="s">
        <v>149</v>
      </c>
      <c r="E35" s="285"/>
      <c r="F35" s="285"/>
      <c r="G35" s="285"/>
      <c r="H35" s="391"/>
      <c r="I35" s="229"/>
      <c r="J35" s="156"/>
      <c r="K35" s="156">
        <v>2000</v>
      </c>
      <c r="L35" s="156"/>
      <c r="M35" s="250"/>
      <c r="N35" s="250"/>
      <c r="O35" s="250"/>
    </row>
    <row r="36" spans="1:16" ht="15.75" customHeight="1">
      <c r="A36" s="143"/>
      <c r="B36" s="144">
        <v>85219</v>
      </c>
      <c r="C36" s="143"/>
      <c r="D36" s="386" t="s">
        <v>152</v>
      </c>
      <c r="E36" s="387"/>
      <c r="F36" s="387"/>
      <c r="G36" s="387"/>
      <c r="H36" s="390"/>
      <c r="I36" s="12"/>
      <c r="J36" s="12"/>
      <c r="K36" s="12">
        <f>K37</f>
        <v>3000</v>
      </c>
      <c r="L36" s="12"/>
      <c r="M36" s="230"/>
      <c r="N36" s="230"/>
      <c r="O36" s="230"/>
      <c r="P36" s="248"/>
    </row>
    <row r="37" spans="1:16" ht="14.25" customHeight="1">
      <c r="A37" s="145"/>
      <c r="B37" s="69"/>
      <c r="C37" s="212">
        <v>4210</v>
      </c>
      <c r="D37" s="284" t="s">
        <v>163</v>
      </c>
      <c r="E37" s="285"/>
      <c r="F37" s="285"/>
      <c r="G37" s="285"/>
      <c r="H37" s="391"/>
      <c r="I37" s="229"/>
      <c r="J37" s="156"/>
      <c r="K37" s="156">
        <v>3000</v>
      </c>
      <c r="L37" s="156"/>
      <c r="M37" s="230"/>
      <c r="N37" s="230"/>
      <c r="O37" s="230"/>
      <c r="P37" s="248"/>
    </row>
    <row r="38" spans="1:16" ht="18.75" customHeight="1">
      <c r="A38" s="143"/>
      <c r="B38" s="144">
        <v>85295</v>
      </c>
      <c r="C38" s="143"/>
      <c r="D38" s="386" t="s">
        <v>162</v>
      </c>
      <c r="E38" s="387"/>
      <c r="F38" s="387"/>
      <c r="G38" s="387"/>
      <c r="H38" s="390"/>
      <c r="I38" s="12"/>
      <c r="J38" s="12">
        <f>J39</f>
        <v>0</v>
      </c>
      <c r="K38" s="12">
        <f>K39</f>
        <v>2000</v>
      </c>
      <c r="L38" s="12"/>
      <c r="M38" s="251"/>
      <c r="N38" s="251"/>
      <c r="O38" s="251"/>
      <c r="P38" s="248"/>
    </row>
    <row r="39" spans="1:16" ht="14.25" customHeight="1">
      <c r="A39" s="257"/>
      <c r="B39" s="258"/>
      <c r="C39" s="259">
        <v>3110</v>
      </c>
      <c r="D39" s="407" t="s">
        <v>149</v>
      </c>
      <c r="E39" s="408"/>
      <c r="F39" s="408"/>
      <c r="G39" s="408"/>
      <c r="H39" s="409"/>
      <c r="I39" s="260"/>
      <c r="J39" s="214"/>
      <c r="K39" s="214">
        <v>2000</v>
      </c>
      <c r="L39" s="214"/>
      <c r="M39" s="251"/>
      <c r="N39" s="251"/>
      <c r="O39" s="251"/>
      <c r="P39" s="248"/>
    </row>
    <row r="40" spans="1:16" ht="14.25" customHeight="1">
      <c r="A40" s="266"/>
      <c r="B40" s="266"/>
      <c r="C40" s="267"/>
      <c r="D40" s="268"/>
      <c r="E40" s="268"/>
      <c r="F40" s="268"/>
      <c r="G40" s="268"/>
      <c r="H40" s="268"/>
      <c r="I40" s="269"/>
      <c r="J40" s="270"/>
      <c r="K40" s="270"/>
      <c r="L40" s="270"/>
      <c r="M40" s="264"/>
      <c r="N40" s="264"/>
      <c r="O40" s="264"/>
      <c r="P40" s="248"/>
    </row>
    <row r="41" spans="1:16" ht="8.25" customHeight="1">
      <c r="A41" s="271"/>
      <c r="B41" s="271"/>
      <c r="C41" s="272"/>
      <c r="D41" s="265"/>
      <c r="E41" s="265"/>
      <c r="F41" s="265"/>
      <c r="G41" s="265"/>
      <c r="H41" s="265"/>
      <c r="I41" s="236"/>
      <c r="J41" s="273"/>
      <c r="K41" s="273"/>
      <c r="L41" s="273"/>
      <c r="M41" s="264"/>
      <c r="N41" s="264"/>
      <c r="O41" s="264"/>
      <c r="P41" s="248"/>
    </row>
    <row r="42" spans="1:16" ht="14.25" customHeight="1">
      <c r="A42" s="355" t="s">
        <v>50</v>
      </c>
      <c r="B42" s="356"/>
      <c r="C42" s="357"/>
      <c r="D42" s="351" t="s">
        <v>64</v>
      </c>
      <c r="E42" s="351"/>
      <c r="F42" s="351"/>
      <c r="G42" s="351"/>
      <c r="H42" s="352"/>
      <c r="I42" s="350" t="s">
        <v>65</v>
      </c>
      <c r="J42" s="350"/>
      <c r="K42" s="350" t="s">
        <v>66</v>
      </c>
      <c r="L42" s="350"/>
      <c r="M42" s="254"/>
      <c r="N42" s="254"/>
      <c r="O42" s="254"/>
      <c r="P42" s="248"/>
    </row>
    <row r="43" spans="1:16" ht="14.25" customHeight="1">
      <c r="A43" s="263" t="s">
        <v>24</v>
      </c>
      <c r="B43" s="263" t="s">
        <v>51</v>
      </c>
      <c r="C43" s="263" t="s">
        <v>52</v>
      </c>
      <c r="D43" s="353"/>
      <c r="E43" s="353"/>
      <c r="F43" s="353"/>
      <c r="G43" s="353"/>
      <c r="H43" s="354"/>
      <c r="I43" s="149" t="s">
        <v>53</v>
      </c>
      <c r="J43" s="149" t="s">
        <v>54</v>
      </c>
      <c r="K43" s="149" t="s">
        <v>53</v>
      </c>
      <c r="L43" s="149" t="s">
        <v>54</v>
      </c>
      <c r="M43" s="254"/>
      <c r="N43" s="254"/>
      <c r="O43" s="254"/>
      <c r="P43" s="248"/>
    </row>
    <row r="44" spans="1:16" ht="14.25" customHeight="1">
      <c r="A44" s="147">
        <v>854</v>
      </c>
      <c r="B44" s="148"/>
      <c r="C44" s="148"/>
      <c r="D44" s="286" t="s">
        <v>146</v>
      </c>
      <c r="E44" s="287"/>
      <c r="F44" s="287"/>
      <c r="G44" s="287"/>
      <c r="H44" s="288"/>
      <c r="I44" s="63">
        <f>I49</f>
        <v>7000</v>
      </c>
      <c r="J44" s="63"/>
      <c r="K44" s="63">
        <f>K45</f>
        <v>95000</v>
      </c>
      <c r="L44" s="63"/>
      <c r="M44" s="228"/>
      <c r="N44" s="228"/>
      <c r="O44" s="228"/>
      <c r="P44" s="248"/>
    </row>
    <row r="45" spans="1:15" ht="17.25" customHeight="1">
      <c r="A45" s="143"/>
      <c r="B45" s="144">
        <v>85401</v>
      </c>
      <c r="C45" s="143"/>
      <c r="D45" s="386" t="s">
        <v>164</v>
      </c>
      <c r="E45" s="387"/>
      <c r="F45" s="387"/>
      <c r="G45" s="387"/>
      <c r="H45" s="390"/>
      <c r="I45" s="12">
        <f>I46</f>
        <v>0</v>
      </c>
      <c r="J45" s="12"/>
      <c r="K45" s="12">
        <f>K46+K48+K47</f>
        <v>95000</v>
      </c>
      <c r="L45" s="12"/>
      <c r="M45" s="249"/>
      <c r="N45" s="249"/>
      <c r="O45" s="249"/>
    </row>
    <row r="46" spans="1:15" ht="14.25" customHeight="1">
      <c r="A46" s="145"/>
      <c r="B46" s="69"/>
      <c r="C46" s="169">
        <v>3020</v>
      </c>
      <c r="D46" s="284" t="s">
        <v>181</v>
      </c>
      <c r="E46" s="285"/>
      <c r="F46" s="285"/>
      <c r="G46" s="285"/>
      <c r="H46" s="391"/>
      <c r="I46" s="238"/>
      <c r="J46" s="156"/>
      <c r="K46" s="156">
        <v>8000</v>
      </c>
      <c r="L46" s="156"/>
      <c r="M46" s="249"/>
      <c r="N46" s="249"/>
      <c r="O46" s="249"/>
    </row>
    <row r="47" spans="1:15" ht="14.25" customHeight="1">
      <c r="A47" s="145"/>
      <c r="B47" s="69"/>
      <c r="C47" s="169">
        <v>4010</v>
      </c>
      <c r="D47" s="284" t="s">
        <v>153</v>
      </c>
      <c r="E47" s="285"/>
      <c r="F47" s="285"/>
      <c r="G47" s="285"/>
      <c r="H47" s="391"/>
      <c r="I47" s="238"/>
      <c r="J47" s="156"/>
      <c r="K47" s="156">
        <v>62000</v>
      </c>
      <c r="L47" s="237"/>
      <c r="M47" s="256"/>
      <c r="N47" s="256"/>
      <c r="O47" s="256"/>
    </row>
    <row r="48" spans="1:15" ht="14.25" customHeight="1">
      <c r="A48" s="145"/>
      <c r="B48" s="69"/>
      <c r="C48" s="235">
        <v>4110</v>
      </c>
      <c r="D48" s="404" t="s">
        <v>154</v>
      </c>
      <c r="E48" s="410"/>
      <c r="F48" s="410"/>
      <c r="G48" s="410"/>
      <c r="H48" s="411"/>
      <c r="I48" s="236"/>
      <c r="J48" s="237"/>
      <c r="K48" s="237">
        <v>25000</v>
      </c>
      <c r="L48" s="237"/>
      <c r="M48" s="249"/>
      <c r="N48" s="249"/>
      <c r="O48" s="249"/>
    </row>
    <row r="49" spans="1:15" ht="18.75" customHeight="1">
      <c r="A49" s="143"/>
      <c r="B49" s="144">
        <v>85415</v>
      </c>
      <c r="C49" s="143"/>
      <c r="D49" s="386" t="s">
        <v>155</v>
      </c>
      <c r="E49" s="387"/>
      <c r="F49" s="387"/>
      <c r="G49" s="387"/>
      <c r="H49" s="390"/>
      <c r="I49" s="12">
        <f>I50</f>
        <v>7000</v>
      </c>
      <c r="J49" s="12"/>
      <c r="K49" s="12"/>
      <c r="L49" s="12"/>
      <c r="M49" s="228"/>
      <c r="N49" s="228"/>
      <c r="O49" s="228"/>
    </row>
    <row r="50" spans="1:15" ht="14.25" customHeight="1">
      <c r="A50" s="145"/>
      <c r="B50" s="69"/>
      <c r="C50" s="212">
        <v>3240</v>
      </c>
      <c r="D50" s="404" t="s">
        <v>157</v>
      </c>
      <c r="E50" s="405"/>
      <c r="F50" s="405"/>
      <c r="G50" s="405"/>
      <c r="H50" s="406"/>
      <c r="I50" s="253">
        <v>7000</v>
      </c>
      <c r="J50" s="175"/>
      <c r="K50" s="175"/>
      <c r="L50" s="175"/>
      <c r="M50" s="228"/>
      <c r="N50" s="228"/>
      <c r="O50" s="228"/>
    </row>
    <row r="51" spans="1:15" ht="16.5" customHeight="1">
      <c r="A51" s="147">
        <v>900</v>
      </c>
      <c r="B51" s="148"/>
      <c r="C51" s="148"/>
      <c r="D51" s="286" t="s">
        <v>139</v>
      </c>
      <c r="E51" s="287"/>
      <c r="F51" s="287"/>
      <c r="G51" s="287"/>
      <c r="H51" s="288"/>
      <c r="I51" s="63">
        <f>I52</f>
        <v>200000</v>
      </c>
      <c r="J51" s="63"/>
      <c r="K51" s="63"/>
      <c r="L51" s="63"/>
      <c r="M51" s="220"/>
      <c r="N51" s="196"/>
      <c r="O51" s="220"/>
    </row>
    <row r="52" spans="1:15" ht="16.5" customHeight="1">
      <c r="A52" s="143"/>
      <c r="B52" s="144">
        <v>90002</v>
      </c>
      <c r="C52" s="143"/>
      <c r="D52" s="386" t="s">
        <v>173</v>
      </c>
      <c r="E52" s="387"/>
      <c r="F52" s="387"/>
      <c r="G52" s="387"/>
      <c r="H52" s="390"/>
      <c r="I52" s="12">
        <f>I53</f>
        <v>200000</v>
      </c>
      <c r="J52" s="12"/>
      <c r="K52" s="12"/>
      <c r="L52" s="12"/>
      <c r="M52" s="221"/>
      <c r="N52" s="196"/>
      <c r="O52" s="221"/>
    </row>
    <row r="53" spans="1:15" ht="15" customHeight="1">
      <c r="A53" s="145"/>
      <c r="B53" s="69"/>
      <c r="C53" s="212">
        <v>4300</v>
      </c>
      <c r="D53" s="284" t="s">
        <v>144</v>
      </c>
      <c r="E53" s="285"/>
      <c r="F53" s="285"/>
      <c r="G53" s="285"/>
      <c r="H53" s="391"/>
      <c r="I53" s="175">
        <v>200000</v>
      </c>
      <c r="J53" s="175"/>
      <c r="K53" s="175"/>
      <c r="L53" s="175"/>
      <c r="M53" s="225"/>
      <c r="N53" s="196"/>
      <c r="O53" s="225"/>
    </row>
    <row r="54" spans="1:15" ht="16.5" customHeight="1">
      <c r="A54" s="395" t="s">
        <v>67</v>
      </c>
      <c r="B54" s="396"/>
      <c r="C54" s="396"/>
      <c r="D54" s="396"/>
      <c r="E54" s="396"/>
      <c r="F54" s="396"/>
      <c r="G54" s="396"/>
      <c r="H54" s="397"/>
      <c r="I54" s="63">
        <f>I19+I44+I22+I33+I51+I10+I16</f>
        <v>1140000</v>
      </c>
      <c r="J54" s="63"/>
      <c r="K54" s="63">
        <f>K51+K44+K33+K22+K13+K10</f>
        <v>1140000</v>
      </c>
      <c r="L54" s="63"/>
      <c r="M54" s="399"/>
      <c r="N54" s="400"/>
      <c r="O54" s="196"/>
    </row>
    <row r="55" spans="1:15" ht="11.25" customHeight="1">
      <c r="A55" s="58"/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59"/>
      <c r="M55" s="60"/>
      <c r="N55" s="61"/>
      <c r="O55" s="61"/>
    </row>
    <row r="56" spans="1:15" ht="15" customHeight="1">
      <c r="A56" s="58"/>
      <c r="B56" s="58"/>
      <c r="C56" s="58"/>
      <c r="D56" s="58"/>
      <c r="E56" s="58"/>
      <c r="F56" s="58"/>
      <c r="G56" s="58"/>
      <c r="H56" s="58"/>
      <c r="I56" s="59"/>
      <c r="J56" s="59"/>
      <c r="K56" s="59"/>
      <c r="L56" s="59"/>
      <c r="M56" s="60"/>
      <c r="N56" s="61"/>
      <c r="O56" s="61"/>
    </row>
    <row r="57" spans="1:15" ht="15" customHeight="1">
      <c r="A57" s="58"/>
      <c r="B57" s="58"/>
      <c r="C57" s="58"/>
      <c r="D57" s="58"/>
      <c r="E57" s="58"/>
      <c r="F57" s="58"/>
      <c r="G57" s="58"/>
      <c r="H57" s="58"/>
      <c r="I57" s="59"/>
      <c r="J57" s="59"/>
      <c r="K57" s="59"/>
      <c r="L57" s="59"/>
      <c r="M57" s="60"/>
      <c r="N57" s="61"/>
      <c r="O57" s="61"/>
    </row>
    <row r="58" spans="1:15" ht="32.25" customHeight="1">
      <c r="A58" s="58"/>
      <c r="B58" s="58"/>
      <c r="C58" s="58"/>
      <c r="D58" s="58"/>
      <c r="E58" s="58"/>
      <c r="F58" s="58"/>
      <c r="G58" s="58"/>
      <c r="H58" s="58"/>
      <c r="I58" s="59"/>
      <c r="J58" s="59"/>
      <c r="K58" s="59"/>
      <c r="L58" s="59"/>
      <c r="M58" s="60"/>
      <c r="N58" s="61"/>
      <c r="O58" s="61"/>
    </row>
    <row r="59" spans="1:15" ht="17.25" customHeight="1">
      <c r="A59" s="58"/>
      <c r="B59" s="58"/>
      <c r="C59" s="58"/>
      <c r="D59" s="58"/>
      <c r="E59" s="58"/>
      <c r="F59" s="58"/>
      <c r="G59" s="58"/>
      <c r="H59" s="58"/>
      <c r="I59" s="59"/>
      <c r="J59" s="59"/>
      <c r="K59" s="59"/>
      <c r="L59" s="59"/>
      <c r="M59" s="60"/>
      <c r="N59" s="61"/>
      <c r="O59" s="61"/>
    </row>
    <row r="60" spans="1:15" ht="94.5" customHeight="1">
      <c r="A60" s="58"/>
      <c r="B60" s="58"/>
      <c r="C60" s="58"/>
      <c r="D60" s="58"/>
      <c r="E60" s="58"/>
      <c r="F60" s="58"/>
      <c r="G60" s="58"/>
      <c r="H60" s="58"/>
      <c r="I60" s="59"/>
      <c r="J60" s="59"/>
      <c r="K60" s="59"/>
      <c r="L60" s="59"/>
      <c r="M60" s="60"/>
      <c r="N60" s="61"/>
      <c r="O60" s="61"/>
    </row>
    <row r="61" spans="1:15" ht="23.25" customHeight="1">
      <c r="A61" s="58"/>
      <c r="B61" s="58"/>
      <c r="C61" s="58"/>
      <c r="D61" s="58"/>
      <c r="E61" s="58"/>
      <c r="F61" s="58"/>
      <c r="G61" s="58"/>
      <c r="H61" s="58"/>
      <c r="I61" s="59"/>
      <c r="J61" s="59"/>
      <c r="K61" s="59"/>
      <c r="L61" s="59"/>
      <c r="M61" s="60"/>
      <c r="N61" s="61"/>
      <c r="O61" s="61"/>
    </row>
    <row r="62" spans="1:15" ht="42" customHeight="1" hidden="1">
      <c r="A62" s="58"/>
      <c r="B62" s="58"/>
      <c r="C62" s="58"/>
      <c r="D62" s="58"/>
      <c r="E62" s="58"/>
      <c r="F62" s="58"/>
      <c r="G62" s="58"/>
      <c r="H62" s="58"/>
      <c r="I62" s="59"/>
      <c r="J62" s="59"/>
      <c r="K62" s="59"/>
      <c r="L62" s="59"/>
      <c r="M62" s="60"/>
      <c r="N62" s="61"/>
      <c r="O62" s="61"/>
    </row>
    <row r="63" spans="1:15" ht="27.75" customHeight="1">
      <c r="A63" s="58"/>
      <c r="B63" s="58"/>
      <c r="C63" s="58"/>
      <c r="D63" s="58"/>
      <c r="E63" s="58"/>
      <c r="F63" s="58"/>
      <c r="G63" s="58"/>
      <c r="H63" s="58"/>
      <c r="I63" s="59"/>
      <c r="J63" s="59"/>
      <c r="K63" s="59"/>
      <c r="L63" s="59"/>
      <c r="M63" s="60"/>
      <c r="N63" s="61"/>
      <c r="O63" s="61"/>
    </row>
    <row r="64" spans="1:15" ht="32.25" customHeight="1">
      <c r="A64" s="58"/>
      <c r="B64" s="58"/>
      <c r="C64" s="58"/>
      <c r="D64" s="58"/>
      <c r="E64" s="58"/>
      <c r="F64" s="58"/>
      <c r="G64" s="58"/>
      <c r="H64" s="58"/>
      <c r="I64" s="59"/>
      <c r="J64" s="59"/>
      <c r="K64" s="59"/>
      <c r="L64" s="59"/>
      <c r="M64" s="60"/>
      <c r="N64" s="61"/>
      <c r="O64" s="61"/>
    </row>
    <row r="65" spans="1:15" ht="31.5" customHeight="1">
      <c r="A65" s="58"/>
      <c r="B65" s="58"/>
      <c r="C65" s="58"/>
      <c r="D65" s="58"/>
      <c r="E65" s="58"/>
      <c r="F65" s="58"/>
      <c r="G65" s="58"/>
      <c r="H65" s="58"/>
      <c r="I65" s="59"/>
      <c r="J65" s="59"/>
      <c r="K65" s="59"/>
      <c r="L65" s="59"/>
      <c r="M65" s="60"/>
      <c r="N65" s="61"/>
      <c r="O65" s="61"/>
    </row>
    <row r="66" spans="1:15" ht="15" customHeight="1">
      <c r="A66" s="58"/>
      <c r="B66" s="58"/>
      <c r="C66" s="58"/>
      <c r="D66" s="58"/>
      <c r="E66" s="58"/>
      <c r="F66" s="58"/>
      <c r="G66" s="58"/>
      <c r="H66" s="58"/>
      <c r="I66" s="59"/>
      <c r="J66" s="59"/>
      <c r="K66" s="59"/>
      <c r="L66" s="59"/>
      <c r="M66" s="60"/>
      <c r="N66" s="61"/>
      <c r="O66" s="61"/>
    </row>
    <row r="67" spans="1:15" ht="15" customHeight="1">
      <c r="A67" s="58"/>
      <c r="B67" s="58"/>
      <c r="C67" s="58"/>
      <c r="D67" s="58"/>
      <c r="E67" s="58"/>
      <c r="F67" s="58"/>
      <c r="G67" s="58"/>
      <c r="H67" s="58"/>
      <c r="I67" s="59"/>
      <c r="J67" s="59"/>
      <c r="K67" s="59"/>
      <c r="L67" s="59"/>
      <c r="M67" s="60"/>
      <c r="N67" s="61"/>
      <c r="O67" s="61"/>
    </row>
    <row r="68" spans="1:15" ht="18" customHeight="1">
      <c r="A68" s="58"/>
      <c r="B68" s="58"/>
      <c r="C68" s="58"/>
      <c r="D68" s="58"/>
      <c r="E68" s="58"/>
      <c r="F68" s="58"/>
      <c r="G68" s="58"/>
      <c r="H68" s="58"/>
      <c r="I68" s="59"/>
      <c r="J68" s="59"/>
      <c r="K68" s="59"/>
      <c r="L68" s="59"/>
      <c r="M68" s="60"/>
      <c r="N68" s="61"/>
      <c r="O68" s="61"/>
    </row>
    <row r="69" spans="1:15" ht="14.25" customHeight="1">
      <c r="A69" s="58"/>
      <c r="B69" s="58"/>
      <c r="C69" s="58"/>
      <c r="D69" s="58"/>
      <c r="E69" s="58"/>
      <c r="F69" s="58"/>
      <c r="G69" s="58"/>
      <c r="H69" s="58"/>
      <c r="I69" s="59"/>
      <c r="J69" s="59"/>
      <c r="K69" s="59"/>
      <c r="L69" s="59"/>
      <c r="M69" s="60"/>
      <c r="N69" s="61"/>
      <c r="O69" s="61"/>
    </row>
    <row r="70" spans="1:15" ht="12" customHeight="1">
      <c r="A70" s="58"/>
      <c r="B70" s="58"/>
      <c r="C70" s="58"/>
      <c r="D70" s="58"/>
      <c r="E70" s="58"/>
      <c r="F70" s="58"/>
      <c r="G70" s="58"/>
      <c r="H70" s="58"/>
      <c r="I70" s="59"/>
      <c r="J70" s="59"/>
      <c r="K70" s="59"/>
      <c r="L70" s="59"/>
      <c r="M70" s="60"/>
      <c r="N70" s="61"/>
      <c r="O70" s="61"/>
    </row>
    <row r="71" spans="1:15" ht="7.5" customHeight="1">
      <c r="A71" s="58"/>
      <c r="B71" s="58"/>
      <c r="C71" s="58"/>
      <c r="D71" s="58"/>
      <c r="E71" s="58"/>
      <c r="F71" s="58"/>
      <c r="G71" s="58"/>
      <c r="H71" s="58"/>
      <c r="I71" s="59"/>
      <c r="J71" s="59"/>
      <c r="K71" s="59"/>
      <c r="L71" s="59"/>
      <c r="M71" s="60"/>
      <c r="N71" s="61"/>
      <c r="O71" s="61"/>
    </row>
    <row r="72" spans="1:15" ht="12.75" customHeight="1">
      <c r="A72" s="398" t="s">
        <v>112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</row>
    <row r="73" spans="1:15" ht="6" customHeight="1">
      <c r="A73" s="58"/>
      <c r="B73" s="58"/>
      <c r="C73" s="58"/>
      <c r="D73" s="58"/>
      <c r="E73" s="58"/>
      <c r="F73" s="58"/>
      <c r="G73" s="58"/>
      <c r="H73" s="58"/>
      <c r="I73" s="59"/>
      <c r="J73" s="59"/>
      <c r="K73" s="59"/>
      <c r="L73" s="59"/>
      <c r="M73" s="60"/>
      <c r="N73" s="61"/>
      <c r="O73" s="61"/>
    </row>
    <row r="74" spans="1:16" ht="11.25" customHeight="1">
      <c r="A74" s="392" t="s">
        <v>24</v>
      </c>
      <c r="B74" s="370" t="s">
        <v>0</v>
      </c>
      <c r="C74" s="371"/>
      <c r="D74" s="372"/>
      <c r="E74" s="379" t="s">
        <v>176</v>
      </c>
      <c r="F74" s="366" t="s">
        <v>16</v>
      </c>
      <c r="G74" s="367"/>
      <c r="H74" s="379" t="s">
        <v>61</v>
      </c>
      <c r="I74" s="333" t="s">
        <v>25</v>
      </c>
      <c r="J74" s="334"/>
      <c r="K74" s="334"/>
      <c r="L74" s="334"/>
      <c r="M74" s="334"/>
      <c r="N74" s="334"/>
      <c r="O74" s="334"/>
      <c r="P74" s="335"/>
    </row>
    <row r="75" spans="1:16" ht="11.25" customHeight="1">
      <c r="A75" s="392"/>
      <c r="B75" s="373"/>
      <c r="C75" s="374"/>
      <c r="D75" s="375"/>
      <c r="E75" s="380"/>
      <c r="F75" s="368"/>
      <c r="G75" s="369"/>
      <c r="H75" s="380"/>
      <c r="I75" s="379" t="s">
        <v>27</v>
      </c>
      <c r="J75" s="341" t="s">
        <v>32</v>
      </c>
      <c r="K75" s="342"/>
      <c r="L75" s="342"/>
      <c r="M75" s="342"/>
      <c r="N75" s="342"/>
      <c r="O75" s="342"/>
      <c r="P75" s="331" t="s">
        <v>133</v>
      </c>
    </row>
    <row r="76" spans="1:16" ht="12" customHeight="1">
      <c r="A76" s="393"/>
      <c r="B76" s="373"/>
      <c r="C76" s="374"/>
      <c r="D76" s="375"/>
      <c r="E76" s="380"/>
      <c r="F76" s="382" t="s">
        <v>94</v>
      </c>
      <c r="G76" s="382" t="s">
        <v>95</v>
      </c>
      <c r="H76" s="380"/>
      <c r="I76" s="380"/>
      <c r="J76" s="343" t="s">
        <v>90</v>
      </c>
      <c r="K76" s="336" t="s">
        <v>28</v>
      </c>
      <c r="L76" s="336" t="s">
        <v>33</v>
      </c>
      <c r="M76" s="336" t="s">
        <v>29</v>
      </c>
      <c r="N76" s="338" t="s">
        <v>32</v>
      </c>
      <c r="O76" s="339"/>
      <c r="P76" s="332"/>
    </row>
    <row r="77" spans="1:16" ht="65.25" customHeight="1">
      <c r="A77" s="394"/>
      <c r="B77" s="376"/>
      <c r="C77" s="377"/>
      <c r="D77" s="378"/>
      <c r="E77" s="381"/>
      <c r="F77" s="381"/>
      <c r="G77" s="381"/>
      <c r="H77" s="381"/>
      <c r="I77" s="381"/>
      <c r="J77" s="344"/>
      <c r="K77" s="337"/>
      <c r="L77" s="337"/>
      <c r="M77" s="337"/>
      <c r="N77" s="159" t="s">
        <v>113</v>
      </c>
      <c r="O77" s="199" t="s">
        <v>88</v>
      </c>
      <c r="P77" s="332"/>
    </row>
    <row r="78" spans="1:16" ht="13.5" customHeight="1">
      <c r="A78" s="103" t="s">
        <v>1</v>
      </c>
      <c r="B78" s="102" t="s">
        <v>3</v>
      </c>
      <c r="C78" s="100"/>
      <c r="D78" s="101"/>
      <c r="E78" s="86">
        <v>936501</v>
      </c>
      <c r="F78" s="85"/>
      <c r="G78" s="85"/>
      <c r="H78" s="86">
        <f aca="true" t="shared" si="0" ref="H78:H83">E78-F78+G78</f>
        <v>936501</v>
      </c>
      <c r="I78" s="85">
        <f>H78-P78</f>
        <v>206442</v>
      </c>
      <c r="J78" s="114"/>
      <c r="K78" s="115">
        <v>143645</v>
      </c>
      <c r="L78" s="115"/>
      <c r="M78" s="116"/>
      <c r="N78" s="115">
        <v>52204</v>
      </c>
      <c r="O78" s="117"/>
      <c r="P78" s="200">
        <v>730059</v>
      </c>
    </row>
    <row r="79" spans="1:16" ht="13.5" customHeight="1">
      <c r="A79" s="28" t="s">
        <v>2</v>
      </c>
      <c r="B79" s="309" t="s">
        <v>6</v>
      </c>
      <c r="C79" s="310"/>
      <c r="D79" s="311"/>
      <c r="E79" s="118">
        <v>85422</v>
      </c>
      <c r="F79" s="119"/>
      <c r="G79" s="119"/>
      <c r="H79" s="118">
        <f t="shared" si="0"/>
        <v>85422</v>
      </c>
      <c r="I79" s="119">
        <f aca="true" t="shared" si="1" ref="I79:I99">H79-P79</f>
        <v>85422</v>
      </c>
      <c r="J79" s="120"/>
      <c r="K79" s="121"/>
      <c r="L79" s="121"/>
      <c r="M79" s="121"/>
      <c r="N79" s="121"/>
      <c r="O79" s="122"/>
      <c r="P79" s="201"/>
    </row>
    <row r="80" spans="1:16" ht="13.5" customHeight="1">
      <c r="A80" s="28">
        <v>150</v>
      </c>
      <c r="B80" s="289" t="s">
        <v>89</v>
      </c>
      <c r="C80" s="290"/>
      <c r="D80" s="291"/>
      <c r="E80" s="118">
        <v>5308</v>
      </c>
      <c r="F80" s="119"/>
      <c r="G80" s="119"/>
      <c r="H80" s="118">
        <f t="shared" si="0"/>
        <v>5308</v>
      </c>
      <c r="I80" s="119">
        <f t="shared" si="1"/>
        <v>0</v>
      </c>
      <c r="J80" s="120"/>
      <c r="K80" s="123"/>
      <c r="L80" s="121"/>
      <c r="M80" s="121"/>
      <c r="N80" s="121"/>
      <c r="O80" s="122"/>
      <c r="P80" s="202">
        <v>5308</v>
      </c>
    </row>
    <row r="81" spans="1:16" ht="13.5" customHeight="1">
      <c r="A81" s="104">
        <v>600</v>
      </c>
      <c r="B81" s="309" t="s">
        <v>7</v>
      </c>
      <c r="C81" s="310"/>
      <c r="D81" s="311"/>
      <c r="E81" s="118">
        <v>17148517</v>
      </c>
      <c r="F81" s="119">
        <f>I10</f>
        <v>400000</v>
      </c>
      <c r="G81" s="119">
        <f>L10</f>
        <v>0</v>
      </c>
      <c r="H81" s="118">
        <f t="shared" si="0"/>
        <v>16748517</v>
      </c>
      <c r="I81" s="119">
        <f t="shared" si="1"/>
        <v>9997368</v>
      </c>
      <c r="J81" s="124"/>
      <c r="K81" s="123">
        <v>2775680</v>
      </c>
      <c r="L81" s="123"/>
      <c r="M81" s="121"/>
      <c r="N81" s="121"/>
      <c r="O81" s="122">
        <v>2268000</v>
      </c>
      <c r="P81" s="202">
        <v>6751149</v>
      </c>
    </row>
    <row r="82" spans="1:16" ht="13.5" customHeight="1">
      <c r="A82" s="104">
        <v>630</v>
      </c>
      <c r="B82" s="309" t="s">
        <v>31</v>
      </c>
      <c r="C82" s="310"/>
      <c r="D82" s="311"/>
      <c r="E82" s="118">
        <v>43000</v>
      </c>
      <c r="F82" s="119"/>
      <c r="G82" s="119"/>
      <c r="H82" s="118">
        <f t="shared" si="0"/>
        <v>43000</v>
      </c>
      <c r="I82" s="119">
        <f t="shared" si="1"/>
        <v>43000</v>
      </c>
      <c r="J82" s="124"/>
      <c r="K82" s="123">
        <f>I82</f>
        <v>43000</v>
      </c>
      <c r="L82" s="123"/>
      <c r="M82" s="121"/>
      <c r="N82" s="121"/>
      <c r="O82" s="122"/>
      <c r="P82" s="201"/>
    </row>
    <row r="83" spans="1:16" ht="13.5" customHeight="1">
      <c r="A83" s="104">
        <v>700</v>
      </c>
      <c r="B83" s="289" t="s">
        <v>68</v>
      </c>
      <c r="C83" s="290"/>
      <c r="D83" s="291"/>
      <c r="E83" s="118">
        <v>29246401</v>
      </c>
      <c r="F83" s="119"/>
      <c r="G83" s="119">
        <f>K13+L13</f>
        <v>735000</v>
      </c>
      <c r="H83" s="118">
        <f t="shared" si="0"/>
        <v>29981401</v>
      </c>
      <c r="I83" s="119">
        <f t="shared" si="1"/>
        <v>29716751</v>
      </c>
      <c r="J83" s="124">
        <v>295000</v>
      </c>
      <c r="K83" s="123"/>
      <c r="L83" s="121"/>
      <c r="M83" s="121"/>
      <c r="N83" s="121"/>
      <c r="O83" s="125"/>
      <c r="P83" s="202">
        <v>264650</v>
      </c>
    </row>
    <row r="84" spans="1:16" ht="13.5" customHeight="1">
      <c r="A84" s="104">
        <v>710</v>
      </c>
      <c r="B84" s="309" t="s">
        <v>15</v>
      </c>
      <c r="C84" s="310"/>
      <c r="D84" s="311"/>
      <c r="E84" s="118">
        <v>450500</v>
      </c>
      <c r="F84" s="119">
        <f>I16</f>
        <v>20000</v>
      </c>
      <c r="G84" s="119"/>
      <c r="H84" s="118">
        <f>E84-F84+G84</f>
        <v>430500</v>
      </c>
      <c r="I84" s="119">
        <f t="shared" si="1"/>
        <v>430500</v>
      </c>
      <c r="J84" s="124">
        <v>27000</v>
      </c>
      <c r="K84" s="123"/>
      <c r="L84" s="123"/>
      <c r="M84" s="121"/>
      <c r="N84" s="121"/>
      <c r="O84" s="125"/>
      <c r="P84" s="201"/>
    </row>
    <row r="85" spans="1:16" ht="13.5" customHeight="1">
      <c r="A85" s="104">
        <v>720</v>
      </c>
      <c r="B85" s="309" t="s">
        <v>34</v>
      </c>
      <c r="C85" s="310"/>
      <c r="D85" s="311"/>
      <c r="E85" s="118">
        <v>1274119</v>
      </c>
      <c r="F85" s="119"/>
      <c r="G85" s="119"/>
      <c r="H85" s="118">
        <f>E85-F85+G85</f>
        <v>1274119</v>
      </c>
      <c r="I85" s="119">
        <f t="shared" si="1"/>
        <v>185778</v>
      </c>
      <c r="J85" s="124">
        <v>33781</v>
      </c>
      <c r="K85" s="121"/>
      <c r="L85" s="123"/>
      <c r="M85" s="121"/>
      <c r="N85" s="121"/>
      <c r="O85" s="125"/>
      <c r="P85" s="202">
        <v>1088341</v>
      </c>
    </row>
    <row r="86" spans="1:16" ht="15" customHeight="1">
      <c r="A86" s="104">
        <v>750</v>
      </c>
      <c r="B86" s="309" t="s">
        <v>30</v>
      </c>
      <c r="C86" s="310"/>
      <c r="D86" s="311"/>
      <c r="E86" s="118">
        <v>16163495</v>
      </c>
      <c r="F86" s="119">
        <f>J19+I19</f>
        <v>45000</v>
      </c>
      <c r="G86" s="119">
        <f>K19+L19</f>
        <v>0</v>
      </c>
      <c r="H86" s="118">
        <f>E86-F86+G86</f>
        <v>16118495</v>
      </c>
      <c r="I86" s="119">
        <f t="shared" si="1"/>
        <v>15663222</v>
      </c>
      <c r="J86" s="124">
        <v>10752433</v>
      </c>
      <c r="K86" s="123">
        <v>204000</v>
      </c>
      <c r="L86" s="123">
        <v>373100</v>
      </c>
      <c r="M86" s="121"/>
      <c r="N86" s="123">
        <v>165195</v>
      </c>
      <c r="O86" s="126"/>
      <c r="P86" s="202">
        <v>455273</v>
      </c>
    </row>
    <row r="87" spans="1:16" ht="58.5" customHeight="1">
      <c r="A87" s="104">
        <v>751</v>
      </c>
      <c r="B87" s="289" t="s">
        <v>23</v>
      </c>
      <c r="C87" s="290"/>
      <c r="D87" s="291"/>
      <c r="E87" s="118">
        <v>216220</v>
      </c>
      <c r="F87" s="119"/>
      <c r="G87" s="119"/>
      <c r="H87" s="118">
        <f aca="true" t="shared" si="2" ref="H87:H92">E87-F87+G87</f>
        <v>216220</v>
      </c>
      <c r="I87" s="119">
        <f t="shared" si="1"/>
        <v>216220</v>
      </c>
      <c r="J87" s="124">
        <v>83278</v>
      </c>
      <c r="K87" s="123"/>
      <c r="L87" s="123">
        <v>83180</v>
      </c>
      <c r="M87" s="121"/>
      <c r="N87" s="123">
        <v>147970</v>
      </c>
      <c r="O87" s="125"/>
      <c r="P87" s="201"/>
    </row>
    <row r="88" spans="1:16" ht="38.25" customHeight="1">
      <c r="A88" s="104">
        <v>754</v>
      </c>
      <c r="B88" s="289" t="s">
        <v>26</v>
      </c>
      <c r="C88" s="290"/>
      <c r="D88" s="291"/>
      <c r="E88" s="118">
        <v>864000</v>
      </c>
      <c r="F88" s="119"/>
      <c r="G88" s="119"/>
      <c r="H88" s="118">
        <f t="shared" si="2"/>
        <v>864000</v>
      </c>
      <c r="I88" s="119">
        <f t="shared" si="1"/>
        <v>693500</v>
      </c>
      <c r="J88" s="124">
        <v>0</v>
      </c>
      <c r="K88" s="123">
        <v>117500</v>
      </c>
      <c r="L88" s="123">
        <v>110748</v>
      </c>
      <c r="M88" s="121"/>
      <c r="N88" s="121"/>
      <c r="O88" s="125"/>
      <c r="P88" s="118">
        <v>170500</v>
      </c>
    </row>
    <row r="89" spans="1:16" ht="24" customHeight="1">
      <c r="A89" s="104">
        <v>757</v>
      </c>
      <c r="B89" s="289" t="s">
        <v>8</v>
      </c>
      <c r="C89" s="290"/>
      <c r="D89" s="291"/>
      <c r="E89" s="118">
        <v>3000713</v>
      </c>
      <c r="F89" s="119"/>
      <c r="G89" s="119"/>
      <c r="H89" s="127">
        <f t="shared" si="2"/>
        <v>3000713</v>
      </c>
      <c r="I89" s="119">
        <f t="shared" si="1"/>
        <v>3000713</v>
      </c>
      <c r="J89" s="120"/>
      <c r="K89" s="121"/>
      <c r="L89" s="121"/>
      <c r="M89" s="123">
        <v>2829213</v>
      </c>
      <c r="N89" s="123"/>
      <c r="O89" s="125"/>
      <c r="P89" s="201"/>
    </row>
    <row r="90" spans="1:16" ht="14.25" customHeight="1">
      <c r="A90" s="104">
        <v>758</v>
      </c>
      <c r="B90" s="289" t="s">
        <v>9</v>
      </c>
      <c r="C90" s="290"/>
      <c r="D90" s="291"/>
      <c r="E90" s="150">
        <v>7149153</v>
      </c>
      <c r="F90" s="164"/>
      <c r="G90" s="129"/>
      <c r="H90" s="128">
        <f t="shared" si="2"/>
        <v>7149153</v>
      </c>
      <c r="I90" s="119">
        <f t="shared" si="1"/>
        <v>7149153</v>
      </c>
      <c r="J90" s="130"/>
      <c r="K90" s="131"/>
      <c r="L90" s="131"/>
      <c r="M90" s="132"/>
      <c r="N90" s="132"/>
      <c r="O90" s="133"/>
      <c r="P90" s="201"/>
    </row>
    <row r="91" spans="1:16" ht="14.25" customHeight="1">
      <c r="A91" s="104">
        <v>801</v>
      </c>
      <c r="B91" s="289" t="s">
        <v>10</v>
      </c>
      <c r="C91" s="290"/>
      <c r="D91" s="291"/>
      <c r="E91" s="150">
        <v>70252623</v>
      </c>
      <c r="F91" s="129">
        <f>J22+I22</f>
        <v>468000</v>
      </c>
      <c r="G91" s="129">
        <f>K22+L22</f>
        <v>303000</v>
      </c>
      <c r="H91" s="128">
        <f t="shared" si="2"/>
        <v>70087623</v>
      </c>
      <c r="I91" s="119">
        <f t="shared" si="1"/>
        <v>58683856</v>
      </c>
      <c r="J91" s="134">
        <v>31186076</v>
      </c>
      <c r="K91" s="135">
        <v>13663522</v>
      </c>
      <c r="L91" s="135">
        <v>1809815</v>
      </c>
      <c r="M91" s="131"/>
      <c r="N91" s="135">
        <v>52920</v>
      </c>
      <c r="O91" s="133"/>
      <c r="P91" s="202">
        <v>11403767</v>
      </c>
    </row>
    <row r="92" spans="1:16" ht="13.5" customHeight="1">
      <c r="A92" s="104">
        <v>851</v>
      </c>
      <c r="B92" s="289" t="s">
        <v>11</v>
      </c>
      <c r="C92" s="290"/>
      <c r="D92" s="291"/>
      <c r="E92" s="118">
        <v>465000</v>
      </c>
      <c r="F92" s="119"/>
      <c r="G92" s="119"/>
      <c r="H92" s="127">
        <f t="shared" si="2"/>
        <v>465000</v>
      </c>
      <c r="I92" s="119">
        <f t="shared" si="1"/>
        <v>465000</v>
      </c>
      <c r="J92" s="124">
        <v>174100</v>
      </c>
      <c r="K92" s="123">
        <v>40000</v>
      </c>
      <c r="L92" s="123"/>
      <c r="M92" s="121"/>
      <c r="N92" s="121"/>
      <c r="O92" s="133"/>
      <c r="P92" s="201"/>
    </row>
    <row r="93" spans="1:16" ht="14.25" customHeight="1">
      <c r="A93" s="104">
        <v>852</v>
      </c>
      <c r="B93" s="289" t="s">
        <v>12</v>
      </c>
      <c r="C93" s="290"/>
      <c r="D93" s="291"/>
      <c r="E93" s="118">
        <v>5872087</v>
      </c>
      <c r="F93" s="119">
        <f>I33</f>
        <v>0</v>
      </c>
      <c r="G93" s="119">
        <f>K33</f>
        <v>7000</v>
      </c>
      <c r="H93" s="127">
        <f aca="true" t="shared" si="3" ref="H93:H98">E93-F93+G93</f>
        <v>5879087</v>
      </c>
      <c r="I93" s="119">
        <f t="shared" si="1"/>
        <v>5879087</v>
      </c>
      <c r="J93" s="124">
        <v>1596939</v>
      </c>
      <c r="K93" s="123"/>
      <c r="L93" s="123">
        <v>3552866</v>
      </c>
      <c r="M93" s="121"/>
      <c r="N93" s="123">
        <v>2772612</v>
      </c>
      <c r="O93" s="133"/>
      <c r="P93" s="201"/>
    </row>
    <row r="94" spans="1:16" ht="38.25" customHeight="1">
      <c r="A94" s="104">
        <v>853</v>
      </c>
      <c r="B94" s="358" t="s">
        <v>91</v>
      </c>
      <c r="C94" s="359"/>
      <c r="D94" s="360"/>
      <c r="E94" s="118">
        <v>413389</v>
      </c>
      <c r="F94" s="119"/>
      <c r="G94" s="119"/>
      <c r="H94" s="127">
        <f t="shared" si="3"/>
        <v>413389</v>
      </c>
      <c r="I94" s="119">
        <f t="shared" si="1"/>
        <v>413389</v>
      </c>
      <c r="J94" s="124">
        <v>67690</v>
      </c>
      <c r="K94" s="123">
        <v>252800</v>
      </c>
      <c r="L94" s="123">
        <v>16366</v>
      </c>
      <c r="M94" s="121"/>
      <c r="N94" s="123"/>
      <c r="O94" s="133"/>
      <c r="P94" s="201"/>
    </row>
    <row r="95" spans="1:16" ht="23.25" customHeight="1">
      <c r="A95" s="104">
        <v>854</v>
      </c>
      <c r="B95" s="289" t="s">
        <v>13</v>
      </c>
      <c r="C95" s="290"/>
      <c r="D95" s="291"/>
      <c r="E95" s="118">
        <v>2938423</v>
      </c>
      <c r="F95" s="119">
        <f>I44</f>
        <v>7000</v>
      </c>
      <c r="G95" s="119">
        <f>K44</f>
        <v>95000</v>
      </c>
      <c r="H95" s="127">
        <f t="shared" si="3"/>
        <v>3026423</v>
      </c>
      <c r="I95" s="119">
        <f t="shared" si="1"/>
        <v>3026423</v>
      </c>
      <c r="J95" s="124">
        <v>2347872</v>
      </c>
      <c r="K95" s="123">
        <v>22700</v>
      </c>
      <c r="L95" s="123">
        <v>437155</v>
      </c>
      <c r="M95" s="121"/>
      <c r="N95" s="121"/>
      <c r="O95" s="133"/>
      <c r="P95" s="201"/>
    </row>
    <row r="96" spans="1:16" ht="24.75" customHeight="1">
      <c r="A96" s="104">
        <v>900</v>
      </c>
      <c r="B96" s="289" t="s">
        <v>82</v>
      </c>
      <c r="C96" s="290"/>
      <c r="D96" s="291"/>
      <c r="E96" s="118">
        <v>8270974</v>
      </c>
      <c r="F96" s="119">
        <f>J51+I51</f>
        <v>200000</v>
      </c>
      <c r="G96" s="119">
        <f>L51+K51</f>
        <v>0</v>
      </c>
      <c r="H96" s="127">
        <f>E96-F96+G96</f>
        <v>8070974</v>
      </c>
      <c r="I96" s="119">
        <f t="shared" si="1"/>
        <v>7050396</v>
      </c>
      <c r="J96" s="124"/>
      <c r="K96" s="121"/>
      <c r="L96" s="121"/>
      <c r="M96" s="121"/>
      <c r="N96" s="121"/>
      <c r="O96" s="133"/>
      <c r="P96" s="202">
        <v>1020578</v>
      </c>
    </row>
    <row r="97" spans="1:16" ht="25.5" customHeight="1">
      <c r="A97" s="104">
        <v>921</v>
      </c>
      <c r="B97" s="289" t="s">
        <v>56</v>
      </c>
      <c r="C97" s="290"/>
      <c r="D97" s="291"/>
      <c r="E97" s="118">
        <v>2985500</v>
      </c>
      <c r="F97" s="119"/>
      <c r="G97" s="119"/>
      <c r="H97" s="127">
        <f t="shared" si="3"/>
        <v>2985500</v>
      </c>
      <c r="I97" s="119">
        <f t="shared" si="1"/>
        <v>2985500</v>
      </c>
      <c r="J97" s="120"/>
      <c r="K97" s="123">
        <v>2960000</v>
      </c>
      <c r="L97" s="123"/>
      <c r="M97" s="121"/>
      <c r="N97" s="121"/>
      <c r="O97" s="133"/>
      <c r="P97" s="201"/>
    </row>
    <row r="98" spans="1:16" ht="15" customHeight="1">
      <c r="A98" s="105">
        <v>926</v>
      </c>
      <c r="B98" s="312" t="s">
        <v>92</v>
      </c>
      <c r="C98" s="313"/>
      <c r="D98" s="314"/>
      <c r="E98" s="136">
        <v>3505887</v>
      </c>
      <c r="F98" s="140"/>
      <c r="G98" s="209"/>
      <c r="H98" s="210">
        <f t="shared" si="3"/>
        <v>3505887</v>
      </c>
      <c r="I98" s="209">
        <f t="shared" si="1"/>
        <v>3280887</v>
      </c>
      <c r="J98" s="211">
        <v>775732</v>
      </c>
      <c r="K98" s="137">
        <v>409116</v>
      </c>
      <c r="L98" s="137">
        <v>1000</v>
      </c>
      <c r="M98" s="138"/>
      <c r="N98" s="138"/>
      <c r="O98" s="139"/>
      <c r="P98" s="203">
        <v>225000</v>
      </c>
    </row>
    <row r="99" spans="1:16" ht="18.75" customHeight="1">
      <c r="A99" s="72" t="s">
        <v>17</v>
      </c>
      <c r="B99" s="315" t="s">
        <v>21</v>
      </c>
      <c r="C99" s="316"/>
      <c r="D99" s="317"/>
      <c r="E99" s="40">
        <f>SUM(E78:E86,E87:E98)</f>
        <v>171287232</v>
      </c>
      <c r="F99" s="40">
        <f>SUM(F78:F98)</f>
        <v>1140000</v>
      </c>
      <c r="G99" s="204">
        <f>SUM(G78:G98)</f>
        <v>1140000</v>
      </c>
      <c r="H99" s="204">
        <f>SUM(H78:H86,H87:H98)</f>
        <v>171287232</v>
      </c>
      <c r="I99" s="204">
        <f t="shared" si="1"/>
        <v>149172607</v>
      </c>
      <c r="J99" s="205">
        <f aca="true" t="shared" si="4" ref="J99:O99">SUM(J78:J86,J87:J98)</f>
        <v>47339901</v>
      </c>
      <c r="K99" s="206">
        <f t="shared" si="4"/>
        <v>20631963</v>
      </c>
      <c r="L99" s="206">
        <f t="shared" si="4"/>
        <v>6384230</v>
      </c>
      <c r="M99" s="206">
        <f t="shared" si="4"/>
        <v>2829213</v>
      </c>
      <c r="N99" s="206">
        <f t="shared" si="4"/>
        <v>3190901</v>
      </c>
      <c r="O99" s="207">
        <f t="shared" si="4"/>
        <v>2268000</v>
      </c>
      <c r="P99" s="208">
        <f>SUM(P78:P98)</f>
        <v>22114625</v>
      </c>
    </row>
    <row r="100" spans="1:15" ht="14.25" customHeight="1">
      <c r="A100" s="39"/>
      <c r="B100" s="39"/>
      <c r="C100" s="39"/>
      <c r="D100" s="39"/>
      <c r="E100" s="318">
        <f>F99-I54-J54</f>
        <v>0</v>
      </c>
      <c r="F100" s="319"/>
      <c r="G100" s="38">
        <f>G99-K54-L54</f>
        <v>0</v>
      </c>
      <c r="H100" s="39"/>
      <c r="I100" s="6"/>
      <c r="J100" s="6"/>
      <c r="K100" s="5"/>
      <c r="L100" s="5"/>
      <c r="M100" s="5"/>
      <c r="N100" s="5"/>
      <c r="O100" s="3"/>
    </row>
    <row r="101" spans="1:15" ht="9" customHeight="1">
      <c r="A101" s="56"/>
      <c r="B101" s="56"/>
      <c r="C101" s="56"/>
      <c r="D101" s="56"/>
      <c r="E101" s="55"/>
      <c r="F101" s="57">
        <f>F99-I54-J54</f>
        <v>0</v>
      </c>
      <c r="G101" s="55">
        <f>G99-K54-L54</f>
        <v>0</v>
      </c>
      <c r="H101" s="56"/>
      <c r="I101" s="56"/>
      <c r="J101" s="56"/>
      <c r="K101" s="5"/>
      <c r="L101" s="5"/>
      <c r="M101" s="5"/>
      <c r="N101" s="5"/>
      <c r="O101" s="54"/>
    </row>
    <row r="102" spans="1:15" ht="6.75" customHeight="1">
      <c r="A102" s="48"/>
      <c r="B102" s="48"/>
      <c r="C102" s="48"/>
      <c r="D102" s="48"/>
      <c r="E102" s="47"/>
      <c r="F102" s="49"/>
      <c r="G102" s="47"/>
      <c r="H102" s="48"/>
      <c r="I102" s="48"/>
      <c r="J102" s="48"/>
      <c r="K102" s="5"/>
      <c r="L102" s="5"/>
      <c r="M102" s="5"/>
      <c r="N102" s="5"/>
      <c r="O102" s="46"/>
    </row>
    <row r="103" spans="1:15" ht="15" customHeight="1">
      <c r="A103" s="106" t="s">
        <v>35</v>
      </c>
      <c r="B103" s="292" t="s">
        <v>63</v>
      </c>
      <c r="C103" s="292"/>
      <c r="D103" s="292"/>
      <c r="E103" s="292"/>
      <c r="F103" s="292"/>
      <c r="G103" s="293"/>
      <c r="H103" s="96">
        <f>H105+H104</f>
        <v>118387169</v>
      </c>
      <c r="I103" s="13"/>
      <c r="J103" s="14"/>
      <c r="K103" s="32"/>
      <c r="L103" s="5"/>
      <c r="M103" s="5"/>
      <c r="N103" s="5"/>
      <c r="O103" s="3"/>
    </row>
    <row r="104" spans="1:15" ht="13.5" customHeight="1">
      <c r="A104" s="107"/>
      <c r="B104" s="307" t="s">
        <v>96</v>
      </c>
      <c r="C104" s="307"/>
      <c r="D104" s="307"/>
      <c r="E104" s="307"/>
      <c r="F104" s="307"/>
      <c r="G104" s="308"/>
      <c r="H104" s="97">
        <f>J99</f>
        <v>47339901</v>
      </c>
      <c r="I104" s="13"/>
      <c r="J104" s="318"/>
      <c r="K104" s="318"/>
      <c r="L104" s="5"/>
      <c r="M104" s="5"/>
      <c r="N104" s="5"/>
      <c r="O104" s="3"/>
    </row>
    <row r="105" spans="1:15" ht="14.25" customHeight="1">
      <c r="A105" s="107"/>
      <c r="B105" s="307" t="s">
        <v>97</v>
      </c>
      <c r="C105" s="307"/>
      <c r="D105" s="307"/>
      <c r="E105" s="307"/>
      <c r="F105" s="307"/>
      <c r="G105" s="308"/>
      <c r="H105" s="97">
        <f>I99-J99-K99-L99-M99-H112</f>
        <v>71047268</v>
      </c>
      <c r="I105" s="15" t="e">
        <f>H103+H106+H109+H113+H115+H116+#REF!+H118</f>
        <v>#REF!</v>
      </c>
      <c r="J105" s="318"/>
      <c r="K105" s="340"/>
      <c r="L105" s="5"/>
      <c r="M105" s="5"/>
      <c r="N105" s="5"/>
      <c r="O105" s="3"/>
    </row>
    <row r="106" spans="1:15" ht="16.5" customHeight="1">
      <c r="A106" s="108" t="s">
        <v>36</v>
      </c>
      <c r="B106" s="326" t="s">
        <v>37</v>
      </c>
      <c r="C106" s="326"/>
      <c r="D106" s="326"/>
      <c r="E106" s="326"/>
      <c r="F106" s="326"/>
      <c r="G106" s="327"/>
      <c r="H106" s="94">
        <f>H107+H108</f>
        <v>22289591</v>
      </c>
      <c r="I106" s="13"/>
      <c r="J106" s="6"/>
      <c r="K106" s="5"/>
      <c r="L106" s="5"/>
      <c r="M106" s="5"/>
      <c r="N106" s="5"/>
      <c r="O106" s="3"/>
    </row>
    <row r="107" spans="1:15" ht="13.5" customHeight="1">
      <c r="A107" s="107"/>
      <c r="B107" s="274" t="s">
        <v>57</v>
      </c>
      <c r="C107" s="274"/>
      <c r="D107" s="274"/>
      <c r="E107" s="274"/>
      <c r="F107" s="274"/>
      <c r="G107" s="98"/>
      <c r="H107" s="97">
        <v>1657628</v>
      </c>
      <c r="I107" s="13"/>
      <c r="J107" s="6"/>
      <c r="K107" s="5"/>
      <c r="L107" s="5"/>
      <c r="M107" s="5"/>
      <c r="N107" s="5"/>
      <c r="O107" s="3"/>
    </row>
    <row r="108" spans="1:15" ht="14.25" customHeight="1">
      <c r="A108" s="107"/>
      <c r="B108" s="274" t="s">
        <v>58</v>
      </c>
      <c r="C108" s="274"/>
      <c r="D108" s="274"/>
      <c r="E108" s="274"/>
      <c r="F108" s="274"/>
      <c r="G108" s="98"/>
      <c r="H108" s="97">
        <f>K99</f>
        <v>20631963</v>
      </c>
      <c r="I108" s="13"/>
      <c r="J108" s="6"/>
      <c r="K108" s="32"/>
      <c r="L108" s="5"/>
      <c r="M108" s="5"/>
      <c r="N108" s="5"/>
      <c r="O108" s="3"/>
    </row>
    <row r="109" spans="1:15" ht="15.75" customHeight="1">
      <c r="A109" s="108" t="s">
        <v>38</v>
      </c>
      <c r="B109" s="326" t="s">
        <v>33</v>
      </c>
      <c r="C109" s="326"/>
      <c r="D109" s="326"/>
      <c r="E109" s="326"/>
      <c r="F109" s="326"/>
      <c r="G109" s="327"/>
      <c r="H109" s="94">
        <f>L99</f>
        <v>6384230</v>
      </c>
      <c r="I109" s="13"/>
      <c r="J109" s="6"/>
      <c r="K109" s="5"/>
      <c r="L109" s="5"/>
      <c r="M109" s="5"/>
      <c r="N109" s="5"/>
      <c r="O109" s="3"/>
    </row>
    <row r="110" spans="1:15" ht="15" customHeight="1">
      <c r="A110" s="109" t="s">
        <v>39</v>
      </c>
      <c r="B110" s="299" t="s">
        <v>87</v>
      </c>
      <c r="C110" s="299"/>
      <c r="D110" s="299"/>
      <c r="E110" s="299"/>
      <c r="F110" s="299"/>
      <c r="G110" s="300"/>
      <c r="H110" s="93">
        <f>H112+H111</f>
        <v>1865122</v>
      </c>
      <c r="I110" s="13"/>
      <c r="J110" s="6"/>
      <c r="K110" s="5"/>
      <c r="L110" s="5"/>
      <c r="M110" s="5"/>
      <c r="N110" s="5"/>
      <c r="O110" s="3"/>
    </row>
    <row r="111" spans="1:15" ht="15" customHeight="1">
      <c r="A111" s="107"/>
      <c r="B111" s="274" t="s">
        <v>59</v>
      </c>
      <c r="C111" s="274"/>
      <c r="D111" s="274"/>
      <c r="E111" s="274"/>
      <c r="F111" s="274"/>
      <c r="G111" s="98"/>
      <c r="H111" s="99">
        <v>925090</v>
      </c>
      <c r="I111" s="13"/>
      <c r="J111" s="6"/>
      <c r="K111" s="5"/>
      <c r="L111" s="5"/>
      <c r="M111" s="5"/>
      <c r="N111" s="5"/>
      <c r="O111" s="3"/>
    </row>
    <row r="112" spans="1:15" ht="14.25" customHeight="1">
      <c r="A112" s="107"/>
      <c r="B112" s="274" t="s">
        <v>60</v>
      </c>
      <c r="C112" s="274"/>
      <c r="D112" s="274"/>
      <c r="E112" s="274"/>
      <c r="F112" s="274"/>
      <c r="G112" s="98"/>
      <c r="H112" s="99">
        <v>940032</v>
      </c>
      <c r="I112" s="13"/>
      <c r="J112" s="6"/>
      <c r="K112" s="5"/>
      <c r="L112" s="5"/>
      <c r="M112" s="5"/>
      <c r="N112" s="5"/>
      <c r="O112" s="3"/>
    </row>
    <row r="113" spans="1:15" ht="15" customHeight="1">
      <c r="A113" s="110" t="s">
        <v>40</v>
      </c>
      <c r="B113" s="299" t="s">
        <v>29</v>
      </c>
      <c r="C113" s="299"/>
      <c r="D113" s="299"/>
      <c r="E113" s="299"/>
      <c r="F113" s="299"/>
      <c r="G113" s="300"/>
      <c r="H113" s="93">
        <f>M99</f>
        <v>2829213</v>
      </c>
      <c r="I113" s="13"/>
      <c r="J113" s="7"/>
      <c r="K113" s="3"/>
      <c r="L113" s="3"/>
      <c r="M113" s="3"/>
      <c r="N113" s="3"/>
      <c r="O113" s="3"/>
    </row>
    <row r="114" spans="1:15" ht="15.75" customHeight="1">
      <c r="A114" s="110" t="s">
        <v>41</v>
      </c>
      <c r="B114" s="299" t="s">
        <v>98</v>
      </c>
      <c r="C114" s="299"/>
      <c r="D114" s="299"/>
      <c r="E114" s="299"/>
      <c r="F114" s="299"/>
      <c r="G114" s="300"/>
      <c r="H114" s="93"/>
      <c r="I114" s="13"/>
      <c r="J114" s="7"/>
      <c r="K114" s="3"/>
      <c r="L114" s="3"/>
      <c r="M114" s="3"/>
      <c r="N114" s="3"/>
      <c r="O114" s="3"/>
    </row>
    <row r="115" spans="1:15" ht="24" customHeight="1">
      <c r="A115" s="111" t="s">
        <v>42</v>
      </c>
      <c r="B115" s="299" t="s">
        <v>113</v>
      </c>
      <c r="C115" s="299"/>
      <c r="D115" s="299"/>
      <c r="E115" s="299"/>
      <c r="F115" s="299"/>
      <c r="G115" s="300"/>
      <c r="H115" s="93">
        <f>N99</f>
        <v>3190901</v>
      </c>
      <c r="I115" s="13"/>
      <c r="J115" s="7"/>
      <c r="K115" s="3"/>
      <c r="L115" s="160"/>
      <c r="M115" s="160"/>
      <c r="N115" s="160"/>
      <c r="O115" s="160"/>
    </row>
    <row r="116" spans="1:15" ht="26.25" customHeight="1">
      <c r="A116" s="109" t="s">
        <v>43</v>
      </c>
      <c r="B116" s="299" t="s">
        <v>114</v>
      </c>
      <c r="C116" s="299"/>
      <c r="D116" s="299"/>
      <c r="E116" s="299"/>
      <c r="F116" s="299"/>
      <c r="G116" s="300"/>
      <c r="H116" s="94">
        <f>O99</f>
        <v>2268000</v>
      </c>
      <c r="I116" s="13"/>
      <c r="J116" s="7"/>
      <c r="K116" s="3"/>
      <c r="L116" s="3"/>
      <c r="M116" s="3"/>
      <c r="N116" s="3"/>
      <c r="O116" s="3"/>
    </row>
    <row r="117" spans="1:15" ht="25.5" customHeight="1">
      <c r="A117" s="108" t="s">
        <v>44</v>
      </c>
      <c r="B117" s="299" t="s">
        <v>46</v>
      </c>
      <c r="C117" s="299"/>
      <c r="D117" s="299"/>
      <c r="E117" s="299"/>
      <c r="F117" s="299"/>
      <c r="G117" s="300"/>
      <c r="H117" s="94">
        <v>0</v>
      </c>
      <c r="I117" s="13"/>
      <c r="J117" s="7"/>
      <c r="K117" s="3"/>
      <c r="L117" s="3"/>
      <c r="M117" s="3"/>
      <c r="N117" s="3"/>
      <c r="O117" s="3"/>
    </row>
    <row r="118" spans="1:15" ht="39.75" customHeight="1">
      <c r="A118" s="112" t="s">
        <v>45</v>
      </c>
      <c r="B118" s="297" t="s">
        <v>47</v>
      </c>
      <c r="C118" s="297"/>
      <c r="D118" s="297"/>
      <c r="E118" s="297"/>
      <c r="F118" s="297"/>
      <c r="G118" s="298"/>
      <c r="H118" s="95">
        <v>410000</v>
      </c>
      <c r="I118" s="13"/>
      <c r="J118" s="7"/>
      <c r="K118" s="3"/>
      <c r="L118" s="3"/>
      <c r="M118" s="3"/>
      <c r="N118" s="3"/>
      <c r="O118" s="3"/>
    </row>
    <row r="119" spans="1:15" ht="4.5" customHeight="1">
      <c r="A119" s="52"/>
      <c r="B119" s="53"/>
      <c r="C119" s="53"/>
      <c r="D119" s="53"/>
      <c r="E119" s="53"/>
      <c r="F119" s="53"/>
      <c r="G119" s="53"/>
      <c r="H119" s="18"/>
      <c r="I119" s="18"/>
      <c r="J119" s="7"/>
      <c r="K119" s="45"/>
      <c r="L119" s="45"/>
      <c r="M119" s="45"/>
      <c r="N119" s="45"/>
      <c r="O119" s="45"/>
    </row>
    <row r="120" spans="1:15" ht="6" customHeight="1">
      <c r="A120" s="16"/>
      <c r="B120" s="50"/>
      <c r="C120" s="50"/>
      <c r="D120" s="50"/>
      <c r="E120" s="50"/>
      <c r="F120" s="50"/>
      <c r="G120" s="50"/>
      <c r="H120" s="17"/>
      <c r="I120" s="18"/>
      <c r="J120" s="7"/>
      <c r="K120" s="51"/>
      <c r="L120" s="51"/>
      <c r="M120" s="51"/>
      <c r="N120" s="51"/>
      <c r="O120" s="51"/>
    </row>
    <row r="121" spans="1:15" ht="15.75" customHeight="1">
      <c r="A121" s="68" t="s">
        <v>20</v>
      </c>
      <c r="B121" s="321" t="s">
        <v>119</v>
      </c>
      <c r="C121" s="322"/>
      <c r="D121" s="322"/>
      <c r="E121" s="322"/>
      <c r="F121" s="322"/>
      <c r="G121" s="323"/>
      <c r="H121" s="75">
        <v>5006453</v>
      </c>
      <c r="I121" s="19"/>
      <c r="J121" s="7"/>
      <c r="K121" s="3"/>
      <c r="L121" s="3"/>
      <c r="M121" s="3"/>
      <c r="N121" s="3"/>
      <c r="O121" s="3"/>
    </row>
    <row r="122" spans="1:15" ht="14.25" customHeight="1">
      <c r="A122" s="73" t="s">
        <v>20</v>
      </c>
      <c r="B122" s="321" t="s">
        <v>120</v>
      </c>
      <c r="C122" s="322"/>
      <c r="D122" s="322"/>
      <c r="E122" s="322"/>
      <c r="F122" s="322"/>
      <c r="G122" s="323"/>
      <c r="H122" s="76">
        <v>650000</v>
      </c>
      <c r="I122" s="20"/>
      <c r="J122" s="7"/>
      <c r="K122" s="3"/>
      <c r="L122" s="3"/>
      <c r="M122" s="3"/>
      <c r="N122" s="3"/>
      <c r="O122" s="3"/>
    </row>
    <row r="123" spans="1:15" ht="27.75" customHeight="1">
      <c r="A123" s="73" t="s">
        <v>80</v>
      </c>
      <c r="B123" s="321" t="s">
        <v>81</v>
      </c>
      <c r="C123" s="322"/>
      <c r="D123" s="322"/>
      <c r="E123" s="322"/>
      <c r="F123" s="322"/>
      <c r="G123" s="323"/>
      <c r="H123" s="76">
        <v>6000000</v>
      </c>
      <c r="I123" s="20"/>
      <c r="J123" s="7"/>
      <c r="K123" s="3"/>
      <c r="L123" s="3"/>
      <c r="M123" s="3"/>
      <c r="N123" s="3"/>
      <c r="O123" s="3"/>
    </row>
    <row r="124" spans="1:15" ht="14.25" customHeight="1">
      <c r="A124" s="72" t="s">
        <v>18</v>
      </c>
      <c r="B124" s="315" t="s">
        <v>22</v>
      </c>
      <c r="C124" s="316"/>
      <c r="D124" s="316"/>
      <c r="E124" s="316"/>
      <c r="F124" s="316"/>
      <c r="G124" s="317"/>
      <c r="H124" s="71">
        <f>H121+H122+H123</f>
        <v>11656453</v>
      </c>
      <c r="I124" s="21"/>
      <c r="J124" s="7"/>
      <c r="K124" s="3"/>
      <c r="L124" s="3"/>
      <c r="M124" s="3"/>
      <c r="N124" s="3"/>
      <c r="O124" s="3"/>
    </row>
    <row r="125" spans="1:15" ht="14.25" customHeight="1">
      <c r="A125" s="74" t="s">
        <v>19</v>
      </c>
      <c r="B125" s="328" t="s">
        <v>62</v>
      </c>
      <c r="C125" s="329"/>
      <c r="D125" s="329"/>
      <c r="E125" s="329"/>
      <c r="F125" s="329"/>
      <c r="G125" s="330"/>
      <c r="H125" s="25">
        <f>H124+H99</f>
        <v>182943685</v>
      </c>
      <c r="I125" s="8"/>
      <c r="J125" s="7"/>
      <c r="K125" s="151"/>
      <c r="L125" s="3"/>
      <c r="M125" s="3"/>
      <c r="N125" s="3"/>
      <c r="O125" s="3"/>
    </row>
    <row r="126" spans="1:15" ht="9.75" customHeight="1">
      <c r="A126" s="22"/>
      <c r="B126" s="23"/>
      <c r="C126" s="23"/>
      <c r="D126" s="23"/>
      <c r="E126" s="23"/>
      <c r="F126" s="23"/>
      <c r="G126" s="23"/>
      <c r="H126" s="24"/>
      <c r="I126" s="8"/>
      <c r="J126" s="7"/>
      <c r="K126" s="3"/>
      <c r="L126" s="3"/>
      <c r="M126" s="3"/>
      <c r="N126" s="3"/>
      <c r="O126" s="3"/>
    </row>
    <row r="127" ht="34.5" customHeight="1"/>
    <row r="128" ht="33" customHeight="1"/>
    <row r="129" ht="91.5" customHeight="1"/>
    <row r="130" ht="12" customHeight="1"/>
    <row r="131" spans="11:12" ht="18.75" customHeight="1">
      <c r="K131" s="158" t="s">
        <v>53</v>
      </c>
      <c r="L131" s="158" t="s">
        <v>54</v>
      </c>
    </row>
    <row r="132" spans="1:14" ht="17.25" customHeight="1">
      <c r="A132" s="152" t="s">
        <v>4</v>
      </c>
      <c r="B132" s="304" t="s">
        <v>174</v>
      </c>
      <c r="C132" s="305"/>
      <c r="D132" s="305"/>
      <c r="E132" s="305"/>
      <c r="F132" s="305"/>
      <c r="G132" s="305"/>
      <c r="H132" s="306"/>
      <c r="I132" s="324">
        <f>K132+L132</f>
        <v>182196212</v>
      </c>
      <c r="J132" s="305"/>
      <c r="K132" s="161">
        <v>178788506</v>
      </c>
      <c r="L132" s="161">
        <v>3407706</v>
      </c>
      <c r="M132" s="1"/>
      <c r="N132" s="172">
        <f>I132-Dochody!E59</f>
        <v>0</v>
      </c>
    </row>
    <row r="133" spans="1:14" ht="12.75">
      <c r="A133" s="152"/>
      <c r="B133" s="301" t="s">
        <v>99</v>
      </c>
      <c r="C133" s="302"/>
      <c r="D133" s="302"/>
      <c r="E133" s="302"/>
      <c r="F133" s="302"/>
      <c r="G133" s="302"/>
      <c r="H133" s="303"/>
      <c r="I133" s="320">
        <f>Dochody!F59+Dochody!G59</f>
        <v>761160</v>
      </c>
      <c r="J133" s="302"/>
      <c r="K133" s="161">
        <f>Dochody!F59</f>
        <v>761160</v>
      </c>
      <c r="L133" s="161">
        <f>Dochody!G59</f>
        <v>0</v>
      </c>
      <c r="N133" s="173"/>
    </row>
    <row r="134" spans="1:14" ht="12.75">
      <c r="A134" s="152"/>
      <c r="B134" s="301" t="s">
        <v>100</v>
      </c>
      <c r="C134" s="302"/>
      <c r="D134" s="302"/>
      <c r="E134" s="302"/>
      <c r="F134" s="302"/>
      <c r="G134" s="302"/>
      <c r="H134" s="303"/>
      <c r="I134" s="320">
        <f>Dochody!H59+Dochody!I59</f>
        <v>761160</v>
      </c>
      <c r="J134" s="302"/>
      <c r="K134" s="161">
        <f>Dochody!H59</f>
        <v>761160</v>
      </c>
      <c r="L134" s="161">
        <f>Dochody!I59</f>
        <v>0</v>
      </c>
      <c r="N134" s="173"/>
    </row>
    <row r="135" spans="1:14" ht="12.75">
      <c r="A135" s="152" t="s">
        <v>5</v>
      </c>
      <c r="B135" s="301" t="s">
        <v>101</v>
      </c>
      <c r="C135" s="302"/>
      <c r="D135" s="302"/>
      <c r="E135" s="302"/>
      <c r="F135" s="302"/>
      <c r="G135" s="302"/>
      <c r="H135" s="303"/>
      <c r="I135" s="324">
        <f>I132+I134-I133</f>
        <v>182196212</v>
      </c>
      <c r="J135" s="305"/>
      <c r="K135" s="161">
        <f>K132-K133+K134</f>
        <v>178788506</v>
      </c>
      <c r="L135" s="161">
        <f>L132-L133+L134</f>
        <v>3407706</v>
      </c>
      <c r="N135" s="173"/>
    </row>
    <row r="136" spans="1:14" ht="45" customHeight="1">
      <c r="A136" s="157" t="s">
        <v>102</v>
      </c>
      <c r="B136" s="363" t="s">
        <v>83</v>
      </c>
      <c r="C136" s="364"/>
      <c r="D136" s="364"/>
      <c r="E136" s="364"/>
      <c r="F136" s="364"/>
      <c r="G136" s="364"/>
      <c r="H136" s="365"/>
      <c r="I136" s="346">
        <v>747473</v>
      </c>
      <c r="J136" s="347"/>
      <c r="K136" s="162"/>
      <c r="L136" s="162"/>
      <c r="N136" s="173"/>
    </row>
    <row r="137" spans="1:14" ht="18" customHeight="1">
      <c r="A137" s="152"/>
      <c r="B137" s="304" t="s">
        <v>121</v>
      </c>
      <c r="C137" s="305"/>
      <c r="D137" s="305"/>
      <c r="E137" s="305"/>
      <c r="F137" s="305"/>
      <c r="G137" s="305"/>
      <c r="H137" s="306"/>
      <c r="I137" s="324">
        <f>I135+I136</f>
        <v>182943685</v>
      </c>
      <c r="J137" s="305"/>
      <c r="K137" s="163"/>
      <c r="L137" s="163"/>
      <c r="N137" s="173"/>
    </row>
    <row r="138" spans="1:14" ht="8.25" customHeight="1">
      <c r="A138" s="152"/>
      <c r="B138" s="301"/>
      <c r="C138" s="302"/>
      <c r="D138" s="302"/>
      <c r="E138" s="302"/>
      <c r="F138" s="302"/>
      <c r="G138" s="302"/>
      <c r="H138" s="303"/>
      <c r="I138" s="301"/>
      <c r="J138" s="302"/>
      <c r="K138" s="163"/>
      <c r="L138" s="163"/>
      <c r="N138" s="173"/>
    </row>
    <row r="139" spans="1:14" ht="17.25" customHeight="1">
      <c r="A139" s="152" t="s">
        <v>4</v>
      </c>
      <c r="B139" s="304" t="s">
        <v>175</v>
      </c>
      <c r="C139" s="305"/>
      <c r="D139" s="305"/>
      <c r="E139" s="305"/>
      <c r="F139" s="305"/>
      <c r="G139" s="305"/>
      <c r="H139" s="306"/>
      <c r="I139" s="324">
        <f>K139+L139</f>
        <v>171287232</v>
      </c>
      <c r="J139" s="305"/>
      <c r="K139" s="161">
        <v>149172607</v>
      </c>
      <c r="L139" s="161">
        <v>22114625</v>
      </c>
      <c r="N139" s="172">
        <f>I139-E99</f>
        <v>0</v>
      </c>
    </row>
    <row r="140" spans="1:12" ht="12.75">
      <c r="A140" s="152"/>
      <c r="B140" s="301" t="s">
        <v>104</v>
      </c>
      <c r="C140" s="302"/>
      <c r="D140" s="302"/>
      <c r="E140" s="302"/>
      <c r="F140" s="302"/>
      <c r="G140" s="302"/>
      <c r="H140" s="303"/>
      <c r="I140" s="320">
        <f>F99</f>
        <v>1140000</v>
      </c>
      <c r="J140" s="302"/>
      <c r="K140" s="161">
        <f>I54</f>
        <v>1140000</v>
      </c>
      <c r="L140" s="161">
        <f>J54</f>
        <v>0</v>
      </c>
    </row>
    <row r="141" spans="1:12" ht="12.75">
      <c r="A141" s="152"/>
      <c r="B141" s="301" t="s">
        <v>105</v>
      </c>
      <c r="C141" s="302"/>
      <c r="D141" s="302"/>
      <c r="E141" s="302"/>
      <c r="F141" s="302"/>
      <c r="G141" s="302"/>
      <c r="H141" s="303"/>
      <c r="I141" s="320">
        <f>G99</f>
        <v>1140000</v>
      </c>
      <c r="J141" s="302"/>
      <c r="K141" s="161">
        <f>K54</f>
        <v>1140000</v>
      </c>
      <c r="L141" s="161">
        <f>L54</f>
        <v>0</v>
      </c>
    </row>
    <row r="142" spans="1:15" ht="12.75">
      <c r="A142" s="152" t="s">
        <v>5</v>
      </c>
      <c r="B142" s="301" t="s">
        <v>106</v>
      </c>
      <c r="C142" s="302"/>
      <c r="D142" s="302"/>
      <c r="E142" s="302"/>
      <c r="F142" s="302"/>
      <c r="G142" s="302"/>
      <c r="H142" s="303"/>
      <c r="I142" s="324">
        <f>I139+I141-I140</f>
        <v>171287232</v>
      </c>
      <c r="J142" s="305"/>
      <c r="K142" s="161">
        <f>K139-K140+K141</f>
        <v>149172607</v>
      </c>
      <c r="L142" s="161">
        <f>L139-L140+L141</f>
        <v>22114625</v>
      </c>
      <c r="O142" t="s">
        <v>117</v>
      </c>
    </row>
    <row r="143" spans="1:12" ht="12.75">
      <c r="A143" s="152" t="s">
        <v>102</v>
      </c>
      <c r="B143" s="301" t="s">
        <v>107</v>
      </c>
      <c r="C143" s="302"/>
      <c r="D143" s="302"/>
      <c r="E143" s="302"/>
      <c r="F143" s="302"/>
      <c r="G143" s="302"/>
      <c r="H143" s="303"/>
      <c r="I143" s="320">
        <v>5006453</v>
      </c>
      <c r="J143" s="302"/>
      <c r="K143" s="163"/>
      <c r="L143" s="163"/>
    </row>
    <row r="144" spans="1:12" ht="12.75">
      <c r="A144" s="152" t="s">
        <v>108</v>
      </c>
      <c r="B144" s="301" t="s">
        <v>109</v>
      </c>
      <c r="C144" s="302"/>
      <c r="D144" s="302"/>
      <c r="E144" s="302"/>
      <c r="F144" s="302"/>
      <c r="G144" s="302"/>
      <c r="H144" s="303"/>
      <c r="I144" s="320">
        <v>650000</v>
      </c>
      <c r="J144" s="302"/>
      <c r="K144" s="163"/>
      <c r="L144" s="163"/>
    </row>
    <row r="145" spans="1:12" ht="12.75">
      <c r="A145" s="152" t="s">
        <v>103</v>
      </c>
      <c r="B145" s="301" t="s">
        <v>81</v>
      </c>
      <c r="C145" s="302"/>
      <c r="D145" s="302"/>
      <c r="E145" s="302"/>
      <c r="F145" s="302"/>
      <c r="G145" s="302"/>
      <c r="H145" s="303"/>
      <c r="I145" s="320">
        <v>6000000</v>
      </c>
      <c r="J145" s="325"/>
      <c r="K145" s="163"/>
      <c r="L145" s="163"/>
    </row>
    <row r="146" spans="1:12" ht="12.75">
      <c r="A146" s="152" t="s">
        <v>111</v>
      </c>
      <c r="B146" s="294" t="s">
        <v>123</v>
      </c>
      <c r="C146" s="295"/>
      <c r="D146" s="295"/>
      <c r="E146" s="295"/>
      <c r="F146" s="295"/>
      <c r="G146" s="295"/>
      <c r="H146" s="296"/>
      <c r="I146" s="361">
        <f>SUM(I143:J145)</f>
        <v>11656453</v>
      </c>
      <c r="J146" s="362"/>
      <c r="K146" s="163"/>
      <c r="L146" s="163"/>
    </row>
    <row r="147" spans="1:12" ht="18" customHeight="1">
      <c r="A147" s="153"/>
      <c r="B147" s="304" t="s">
        <v>122</v>
      </c>
      <c r="C147" s="305"/>
      <c r="D147" s="305"/>
      <c r="E147" s="305"/>
      <c r="F147" s="305"/>
      <c r="G147" s="305"/>
      <c r="H147" s="306"/>
      <c r="I147" s="324">
        <f>I142+I146</f>
        <v>182943685</v>
      </c>
      <c r="J147" s="305"/>
      <c r="K147" s="163"/>
      <c r="L147" s="163"/>
    </row>
    <row r="148" spans="1:10" ht="13.5" customHeight="1">
      <c r="A148" s="9"/>
      <c r="B148" s="70"/>
      <c r="C148" s="70"/>
      <c r="D148" s="70"/>
      <c r="E148" s="154"/>
      <c r="F148" s="7"/>
      <c r="G148" s="70"/>
      <c r="H148" s="70"/>
      <c r="I148" s="70"/>
      <c r="J148" s="70"/>
    </row>
    <row r="149" spans="1:12" ht="13.5" customHeight="1">
      <c r="A149" s="348" t="s">
        <v>137</v>
      </c>
      <c r="B149" s="348"/>
      <c r="C149" s="348"/>
      <c r="D149" s="348"/>
      <c r="E149" s="348"/>
      <c r="F149" s="348"/>
      <c r="G149" s="348"/>
      <c r="H149" s="348"/>
      <c r="I149" s="348"/>
      <c r="J149" s="348"/>
      <c r="K149" s="348"/>
      <c r="L149" s="348"/>
    </row>
    <row r="150" spans="1:12" ht="12.75">
      <c r="A150" s="345" t="s">
        <v>129</v>
      </c>
      <c r="B150" s="345"/>
      <c r="C150" s="345"/>
      <c r="D150" s="345"/>
      <c r="E150" s="345"/>
      <c r="F150" s="345"/>
      <c r="G150" s="345"/>
      <c r="H150" s="345"/>
      <c r="I150" s="345"/>
      <c r="J150" s="345"/>
      <c r="L150" s="1">
        <f>I137-I147</f>
        <v>0</v>
      </c>
    </row>
    <row r="151" spans="1:10" ht="12.75">
      <c r="A151" s="166" t="s">
        <v>126</v>
      </c>
      <c r="B151" s="70"/>
      <c r="C151" s="70"/>
      <c r="D151" s="70"/>
      <c r="E151" s="70"/>
      <c r="F151" s="70"/>
      <c r="G151" s="70"/>
      <c r="H151" s="70"/>
      <c r="I151" s="70"/>
      <c r="J151" s="70"/>
    </row>
    <row r="152" spans="1:10" ht="12.75">
      <c r="A152" s="166" t="s">
        <v>127</v>
      </c>
      <c r="B152" s="70"/>
      <c r="C152" s="70"/>
      <c r="D152" s="70"/>
      <c r="E152" s="70"/>
      <c r="F152" s="70"/>
      <c r="G152" s="70"/>
      <c r="H152" s="70"/>
      <c r="I152" s="70"/>
      <c r="J152" s="70"/>
    </row>
    <row r="153" spans="1:12" ht="12.75" customHeight="1">
      <c r="A153" s="348" t="s">
        <v>138</v>
      </c>
      <c r="B153" s="348"/>
      <c r="C153" s="348"/>
      <c r="D153" s="348"/>
      <c r="E153" s="348"/>
      <c r="F153" s="348"/>
      <c r="G153" s="348"/>
      <c r="H153" s="348"/>
      <c r="I153" s="348"/>
      <c r="J153" s="348"/>
      <c r="K153" s="348"/>
      <c r="L153" s="348"/>
    </row>
    <row r="154" ht="12.75" customHeight="1"/>
  </sheetData>
  <sheetProtection/>
  <mergeCells count="148">
    <mergeCell ref="A42:C42"/>
    <mergeCell ref="D42:H43"/>
    <mergeCell ref="I42:J42"/>
    <mergeCell ref="D37:H37"/>
    <mergeCell ref="D38:H38"/>
    <mergeCell ref="D47:H47"/>
    <mergeCell ref="K42:L42"/>
    <mergeCell ref="D35:H35"/>
    <mergeCell ref="D52:H52"/>
    <mergeCell ref="D46:H46"/>
    <mergeCell ref="D26:H26"/>
    <mergeCell ref="D27:H27"/>
    <mergeCell ref="D30:H30"/>
    <mergeCell ref="D48:H48"/>
    <mergeCell ref="D23:H23"/>
    <mergeCell ref="D45:H45"/>
    <mergeCell ref="D49:H49"/>
    <mergeCell ref="D50:H50"/>
    <mergeCell ref="D39:H39"/>
    <mergeCell ref="D25:H25"/>
    <mergeCell ref="M54:N54"/>
    <mergeCell ref="H74:H77"/>
    <mergeCell ref="L76:L77"/>
    <mergeCell ref="D22:H22"/>
    <mergeCell ref="D31:H31"/>
    <mergeCell ref="D44:H44"/>
    <mergeCell ref="D32:H32"/>
    <mergeCell ref="D34:H34"/>
    <mergeCell ref="D51:H51"/>
    <mergeCell ref="D36:H36"/>
    <mergeCell ref="D20:H20"/>
    <mergeCell ref="D11:H11"/>
    <mergeCell ref="D12:H12"/>
    <mergeCell ref="D15:H15"/>
    <mergeCell ref="A74:A77"/>
    <mergeCell ref="F76:F77"/>
    <mergeCell ref="A54:H54"/>
    <mergeCell ref="D53:H53"/>
    <mergeCell ref="A72:O72"/>
    <mergeCell ref="K76:K77"/>
    <mergeCell ref="B79:D79"/>
    <mergeCell ref="E74:E77"/>
    <mergeCell ref="G76:G77"/>
    <mergeCell ref="I75:I77"/>
    <mergeCell ref="D10:H10"/>
    <mergeCell ref="D21:H21"/>
    <mergeCell ref="D19:H19"/>
    <mergeCell ref="D13:H13"/>
    <mergeCell ref="D14:H14"/>
    <mergeCell ref="D28:H28"/>
    <mergeCell ref="B87:D87"/>
    <mergeCell ref="B91:D91"/>
    <mergeCell ref="B85:D85"/>
    <mergeCell ref="F74:G75"/>
    <mergeCell ref="B86:D86"/>
    <mergeCell ref="B82:D82"/>
    <mergeCell ref="B89:D89"/>
    <mergeCell ref="B81:D81"/>
    <mergeCell ref="B74:D77"/>
    <mergeCell ref="B80:D80"/>
    <mergeCell ref="B94:D94"/>
    <mergeCell ref="B90:D90"/>
    <mergeCell ref="I147:J147"/>
    <mergeCell ref="I146:J146"/>
    <mergeCell ref="I140:J140"/>
    <mergeCell ref="B97:D97"/>
    <mergeCell ref="B136:H136"/>
    <mergeCell ref="I142:J142"/>
    <mergeCell ref="B106:G106"/>
    <mergeCell ref="I138:J138"/>
    <mergeCell ref="A153:L153"/>
    <mergeCell ref="B142:H142"/>
    <mergeCell ref="I135:J135"/>
    <mergeCell ref="I144:J144"/>
    <mergeCell ref="I139:J139"/>
    <mergeCell ref="A6:L6"/>
    <mergeCell ref="I8:J8"/>
    <mergeCell ref="K8:L8"/>
    <mergeCell ref="D8:H9"/>
    <mergeCell ref="A8:C8"/>
    <mergeCell ref="I143:J143"/>
    <mergeCell ref="I141:J141"/>
    <mergeCell ref="A150:J150"/>
    <mergeCell ref="I136:J136"/>
    <mergeCell ref="I137:J137"/>
    <mergeCell ref="B143:H143"/>
    <mergeCell ref="B140:H140"/>
    <mergeCell ref="B137:H137"/>
    <mergeCell ref="B138:H138"/>
    <mergeCell ref="A149:L149"/>
    <mergeCell ref="P75:P77"/>
    <mergeCell ref="I74:P74"/>
    <mergeCell ref="M76:M77"/>
    <mergeCell ref="N76:O76"/>
    <mergeCell ref="J104:K104"/>
    <mergeCell ref="J105:K105"/>
    <mergeCell ref="J75:O75"/>
    <mergeCell ref="J76:J77"/>
    <mergeCell ref="I145:J145"/>
    <mergeCell ref="B109:G109"/>
    <mergeCell ref="B93:D93"/>
    <mergeCell ref="B147:H147"/>
    <mergeCell ref="B123:G123"/>
    <mergeCell ref="B124:G124"/>
    <mergeCell ref="B121:G121"/>
    <mergeCell ref="B134:H134"/>
    <mergeCell ref="B125:G125"/>
    <mergeCell ref="B145:H145"/>
    <mergeCell ref="B110:G110"/>
    <mergeCell ref="B111:F111"/>
    <mergeCell ref="I134:J134"/>
    <mergeCell ref="B113:G113"/>
    <mergeCell ref="B122:G122"/>
    <mergeCell ref="B112:F112"/>
    <mergeCell ref="B115:G115"/>
    <mergeCell ref="I133:J133"/>
    <mergeCell ref="B133:H133"/>
    <mergeCell ref="I132:J132"/>
    <mergeCell ref="B104:G104"/>
    <mergeCell ref="B83:D83"/>
    <mergeCell ref="B84:D84"/>
    <mergeCell ref="B98:D98"/>
    <mergeCell ref="B108:F108"/>
    <mergeCell ref="B99:D99"/>
    <mergeCell ref="B92:D92"/>
    <mergeCell ref="B105:G105"/>
    <mergeCell ref="E100:F100"/>
    <mergeCell ref="B96:D96"/>
    <mergeCell ref="B146:H146"/>
    <mergeCell ref="B118:G118"/>
    <mergeCell ref="B117:G117"/>
    <mergeCell ref="B116:G116"/>
    <mergeCell ref="B114:G114"/>
    <mergeCell ref="B135:H135"/>
    <mergeCell ref="B132:H132"/>
    <mergeCell ref="B139:H139"/>
    <mergeCell ref="B144:H144"/>
    <mergeCell ref="B141:H141"/>
    <mergeCell ref="B107:F107"/>
    <mergeCell ref="D16:H16"/>
    <mergeCell ref="D17:H17"/>
    <mergeCell ref="D18:H18"/>
    <mergeCell ref="D24:H24"/>
    <mergeCell ref="D29:H29"/>
    <mergeCell ref="D33:H33"/>
    <mergeCell ref="B95:D95"/>
    <mergeCell ref="B88:D88"/>
    <mergeCell ref="B103:G10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showZeros="0" zoomScalePageLayoutView="0" workbookViewId="0" topLeftCell="A57">
      <selection activeCell="M23" sqref="M1:N16384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70"/>
      <c r="B1" s="70"/>
      <c r="C1" s="70"/>
      <c r="D1" s="70"/>
      <c r="E1" s="70"/>
      <c r="F1" s="70"/>
      <c r="G1" s="70"/>
      <c r="H1" s="10" t="s">
        <v>48</v>
      </c>
      <c r="I1" s="70"/>
      <c r="J1" s="11"/>
    </row>
    <row r="2" spans="1:10" ht="3" customHeight="1">
      <c r="A2" s="70"/>
      <c r="B2" s="70"/>
      <c r="C2" s="70"/>
      <c r="D2" s="70"/>
      <c r="E2" s="70"/>
      <c r="F2" s="70"/>
      <c r="G2" s="70"/>
      <c r="H2" s="10"/>
      <c r="I2" s="70"/>
      <c r="J2" s="10"/>
    </row>
    <row r="3" spans="1:10" ht="10.5" customHeight="1">
      <c r="A3" s="70"/>
      <c r="B3" s="70"/>
      <c r="C3" s="70"/>
      <c r="D3" s="70"/>
      <c r="E3" s="70"/>
      <c r="F3" s="70"/>
      <c r="G3" s="70"/>
      <c r="H3" s="4" t="s">
        <v>184</v>
      </c>
      <c r="I3" s="70"/>
      <c r="J3" s="4"/>
    </row>
    <row r="4" spans="1:10" ht="11.25" customHeight="1">
      <c r="A4" s="70"/>
      <c r="B4" s="70"/>
      <c r="C4" s="70"/>
      <c r="D4" s="70"/>
      <c r="E4" s="70"/>
      <c r="F4" s="70"/>
      <c r="G4" s="70"/>
      <c r="H4" s="4" t="s">
        <v>49</v>
      </c>
      <c r="I4" s="70"/>
      <c r="J4" s="4"/>
    </row>
    <row r="5" spans="1:10" ht="12" customHeight="1">
      <c r="A5" s="70"/>
      <c r="B5" s="70"/>
      <c r="C5" s="70"/>
      <c r="D5" s="70"/>
      <c r="E5" s="70"/>
      <c r="F5" s="70"/>
      <c r="G5" s="70"/>
      <c r="H5" s="4" t="s">
        <v>185</v>
      </c>
      <c r="I5" s="70"/>
      <c r="J5" s="4"/>
    </row>
    <row r="6" spans="1:10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1.25" customHeight="1">
      <c r="A7" s="421" t="s">
        <v>128</v>
      </c>
      <c r="B7" s="422"/>
      <c r="C7" s="422"/>
      <c r="D7" s="422"/>
      <c r="E7" s="422"/>
      <c r="F7" s="422"/>
      <c r="G7" s="422"/>
      <c r="H7" s="422"/>
      <c r="I7" s="422"/>
      <c r="J7" s="422"/>
    </row>
    <row r="8" spans="1:10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</row>
    <row r="9" spans="1:10" ht="14.25" customHeight="1">
      <c r="A9" s="424" t="s">
        <v>50</v>
      </c>
      <c r="B9" s="425"/>
      <c r="C9" s="426"/>
      <c r="D9" s="427" t="s">
        <v>64</v>
      </c>
      <c r="E9" s="428"/>
      <c r="F9" s="429"/>
      <c r="G9" s="423" t="s">
        <v>65</v>
      </c>
      <c r="H9" s="423"/>
      <c r="I9" s="423" t="s">
        <v>66</v>
      </c>
      <c r="J9" s="423"/>
    </row>
    <row r="10" spans="1:10" ht="14.25" customHeight="1">
      <c r="A10" s="35" t="s">
        <v>24</v>
      </c>
      <c r="B10" s="35" t="s">
        <v>51</v>
      </c>
      <c r="C10" s="35" t="s">
        <v>52</v>
      </c>
      <c r="D10" s="430"/>
      <c r="E10" s="431"/>
      <c r="F10" s="432"/>
      <c r="G10" s="27" t="s">
        <v>53</v>
      </c>
      <c r="H10" s="27" t="s">
        <v>54</v>
      </c>
      <c r="I10" s="27" t="s">
        <v>53</v>
      </c>
      <c r="J10" s="27" t="s">
        <v>54</v>
      </c>
    </row>
    <row r="11" spans="1:10" ht="14.25" customHeight="1">
      <c r="A11" s="176">
        <v>600</v>
      </c>
      <c r="B11" s="67"/>
      <c r="C11" s="66"/>
      <c r="D11" s="412" t="s">
        <v>166</v>
      </c>
      <c r="E11" s="413"/>
      <c r="F11" s="414"/>
      <c r="G11" s="182">
        <f>G12</f>
        <v>0</v>
      </c>
      <c r="H11" s="182"/>
      <c r="I11" s="182">
        <f>I12</f>
        <v>87</v>
      </c>
      <c r="J11" s="198"/>
    </row>
    <row r="12" spans="1:10" ht="14.25" customHeight="1">
      <c r="A12" s="179"/>
      <c r="B12" s="178">
        <v>60016</v>
      </c>
      <c r="C12" s="177"/>
      <c r="D12" s="415" t="s">
        <v>135</v>
      </c>
      <c r="E12" s="416"/>
      <c r="F12" s="417"/>
      <c r="G12" s="180">
        <f>G13</f>
        <v>0</v>
      </c>
      <c r="H12" s="180"/>
      <c r="I12" s="180">
        <f>I13</f>
        <v>87</v>
      </c>
      <c r="J12" s="181"/>
    </row>
    <row r="13" spans="1:10" ht="30" customHeight="1">
      <c r="A13" s="247"/>
      <c r="B13" s="247"/>
      <c r="C13" s="241" t="s">
        <v>167</v>
      </c>
      <c r="D13" s="418" t="s">
        <v>168</v>
      </c>
      <c r="E13" s="419"/>
      <c r="F13" s="420"/>
      <c r="G13" s="242"/>
      <c r="H13" s="243"/>
      <c r="I13" s="242">
        <v>87</v>
      </c>
      <c r="J13" s="243"/>
    </row>
    <row r="14" spans="1:10" ht="16.5" customHeight="1">
      <c r="A14" s="176">
        <v>700</v>
      </c>
      <c r="B14" s="67"/>
      <c r="C14" s="66"/>
      <c r="D14" s="484" t="s">
        <v>115</v>
      </c>
      <c r="E14" s="485"/>
      <c r="F14" s="486"/>
      <c r="G14" s="182">
        <f>G15</f>
        <v>179560</v>
      </c>
      <c r="H14" s="182"/>
      <c r="I14" s="182"/>
      <c r="J14" s="198"/>
    </row>
    <row r="15" spans="1:10" ht="16.5" customHeight="1">
      <c r="A15" s="179"/>
      <c r="B15" s="178">
        <v>70005</v>
      </c>
      <c r="C15" s="177"/>
      <c r="D15" s="487" t="s">
        <v>116</v>
      </c>
      <c r="E15" s="488"/>
      <c r="F15" s="489"/>
      <c r="G15" s="180">
        <f>SUM(G16:G16)</f>
        <v>179560</v>
      </c>
      <c r="H15" s="180"/>
      <c r="I15" s="180"/>
      <c r="J15" s="181"/>
    </row>
    <row r="16" spans="1:10" ht="14.25" customHeight="1">
      <c r="A16" s="240"/>
      <c r="B16" s="240"/>
      <c r="C16" s="244" t="s">
        <v>158</v>
      </c>
      <c r="D16" s="436" t="s">
        <v>159</v>
      </c>
      <c r="E16" s="437"/>
      <c r="F16" s="438"/>
      <c r="G16" s="245">
        <v>179560</v>
      </c>
      <c r="H16" s="246"/>
      <c r="I16" s="246"/>
      <c r="J16" s="246"/>
    </row>
    <row r="17" spans="1:10" ht="16.5" customHeight="1">
      <c r="A17" s="176">
        <v>758</v>
      </c>
      <c r="B17" s="67"/>
      <c r="C17" s="66"/>
      <c r="D17" s="412" t="s">
        <v>161</v>
      </c>
      <c r="E17" s="413"/>
      <c r="F17" s="414"/>
      <c r="G17" s="182">
        <f>G18</f>
        <v>0</v>
      </c>
      <c r="H17" s="182"/>
      <c r="I17" s="182">
        <f>I18</f>
        <v>736073</v>
      </c>
      <c r="J17" s="198"/>
    </row>
    <row r="18" spans="1:10" ht="16.5" customHeight="1">
      <c r="A18" s="179"/>
      <c r="B18" s="178">
        <v>75802</v>
      </c>
      <c r="C18" s="177"/>
      <c r="D18" s="415" t="s">
        <v>169</v>
      </c>
      <c r="E18" s="416"/>
      <c r="F18" s="417"/>
      <c r="G18" s="180">
        <f>G19</f>
        <v>0</v>
      </c>
      <c r="H18" s="180"/>
      <c r="I18" s="180">
        <f>I19</f>
        <v>736073</v>
      </c>
      <c r="J18" s="181"/>
    </row>
    <row r="19" spans="1:10" ht="14.25" customHeight="1">
      <c r="A19" s="247"/>
      <c r="B19" s="247"/>
      <c r="C19" s="241">
        <v>2750</v>
      </c>
      <c r="D19" s="418" t="s">
        <v>170</v>
      </c>
      <c r="E19" s="419"/>
      <c r="F19" s="420"/>
      <c r="G19" s="242"/>
      <c r="H19" s="243"/>
      <c r="I19" s="150">
        <v>736073</v>
      </c>
      <c r="J19" s="243"/>
    </row>
    <row r="20" spans="1:10" ht="19.5" customHeight="1">
      <c r="A20" s="176">
        <v>801</v>
      </c>
      <c r="B20" s="67"/>
      <c r="C20" s="66"/>
      <c r="D20" s="490" t="s">
        <v>147</v>
      </c>
      <c r="E20" s="491"/>
      <c r="F20" s="492"/>
      <c r="G20" s="182">
        <f>G21+G23</f>
        <v>581600</v>
      </c>
      <c r="H20" s="182"/>
      <c r="I20" s="182">
        <f>I25</f>
        <v>25000</v>
      </c>
      <c r="J20" s="198"/>
    </row>
    <row r="21" spans="1:10" ht="30.75" customHeight="1">
      <c r="A21" s="179"/>
      <c r="B21" s="178">
        <v>80103</v>
      </c>
      <c r="C21" s="177"/>
      <c r="D21" s="415" t="s">
        <v>145</v>
      </c>
      <c r="E21" s="416"/>
      <c r="F21" s="417"/>
      <c r="G21" s="180">
        <f>G22</f>
        <v>20000</v>
      </c>
      <c r="H21" s="180"/>
      <c r="I21" s="180">
        <f>I22</f>
        <v>0</v>
      </c>
      <c r="J21" s="181"/>
    </row>
    <row r="22" spans="1:10" ht="16.5" customHeight="1">
      <c r="A22" s="192"/>
      <c r="B22" s="197"/>
      <c r="C22" s="222" t="s">
        <v>158</v>
      </c>
      <c r="D22" s="436" t="s">
        <v>159</v>
      </c>
      <c r="E22" s="437"/>
      <c r="F22" s="438"/>
      <c r="G22" s="216">
        <v>20000</v>
      </c>
      <c r="H22" s="217"/>
      <c r="I22" s="216"/>
      <c r="J22" s="218"/>
    </row>
    <row r="23" spans="1:10" ht="16.5" customHeight="1">
      <c r="A23" s="179"/>
      <c r="B23" s="178">
        <v>80104</v>
      </c>
      <c r="C23" s="177"/>
      <c r="D23" s="415" t="s">
        <v>156</v>
      </c>
      <c r="E23" s="416"/>
      <c r="F23" s="417"/>
      <c r="G23" s="180">
        <f>G24</f>
        <v>561600</v>
      </c>
      <c r="H23" s="180"/>
      <c r="I23" s="180">
        <f>I24</f>
        <v>0</v>
      </c>
      <c r="J23" s="181"/>
    </row>
    <row r="24" spans="1:10" ht="16.5" customHeight="1">
      <c r="A24" s="192"/>
      <c r="B24" s="197"/>
      <c r="C24" s="222" t="s">
        <v>158</v>
      </c>
      <c r="D24" s="436" t="s">
        <v>159</v>
      </c>
      <c r="E24" s="437"/>
      <c r="F24" s="438"/>
      <c r="G24" s="216">
        <v>561600</v>
      </c>
      <c r="H24" s="217"/>
      <c r="I24" s="216"/>
      <c r="J24" s="218"/>
    </row>
    <row r="25" spans="1:10" ht="16.5" customHeight="1">
      <c r="A25" s="179"/>
      <c r="B25" s="178">
        <v>80106</v>
      </c>
      <c r="C25" s="177"/>
      <c r="D25" s="415" t="s">
        <v>160</v>
      </c>
      <c r="E25" s="416"/>
      <c r="F25" s="417"/>
      <c r="G25" s="180"/>
      <c r="H25" s="180"/>
      <c r="I25" s="180">
        <f>I26</f>
        <v>25000</v>
      </c>
      <c r="J25" s="181"/>
    </row>
    <row r="26" spans="1:10" ht="16.5" customHeight="1">
      <c r="A26" s="192"/>
      <c r="B26" s="197"/>
      <c r="C26" s="222" t="s">
        <v>158</v>
      </c>
      <c r="D26" s="436" t="s">
        <v>159</v>
      </c>
      <c r="E26" s="437"/>
      <c r="F26" s="438"/>
      <c r="G26" s="216"/>
      <c r="H26" s="217"/>
      <c r="I26" s="216">
        <v>25000</v>
      </c>
      <c r="J26" s="218"/>
    </row>
    <row r="27" spans="1:10" ht="24" customHeight="1">
      <c r="A27" s="480" t="s">
        <v>55</v>
      </c>
      <c r="B27" s="481"/>
      <c r="C27" s="481"/>
      <c r="D27" s="481"/>
      <c r="E27" s="481"/>
      <c r="F27" s="482"/>
      <c r="G27" s="43">
        <f>G20+G17+G14+G11</f>
        <v>761160</v>
      </c>
      <c r="H27" s="43">
        <f>H20+H17+H14+H11</f>
        <v>0</v>
      </c>
      <c r="I27" s="43">
        <f>I20+I17+I14+I11</f>
        <v>761160</v>
      </c>
      <c r="J27" s="43">
        <f>J20+J17+J14+J11</f>
        <v>0</v>
      </c>
    </row>
    <row r="28" spans="1:10" ht="10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8.2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ht="5.2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10" ht="6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</row>
    <row r="33" spans="1:10" ht="6.7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</row>
    <row r="34" spans="1:10" ht="14.25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</row>
    <row r="35" spans="1:10" ht="0.75" customHeight="1">
      <c r="A35" s="224"/>
      <c r="B35" s="215"/>
      <c r="C35" s="215"/>
      <c r="D35" s="215"/>
      <c r="E35" s="215"/>
      <c r="F35" s="215"/>
      <c r="G35" s="215"/>
      <c r="H35" s="215"/>
      <c r="I35" s="215"/>
      <c r="J35" s="215"/>
    </row>
    <row r="36" spans="1:10" ht="9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ht="17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 ht="13.5" customHeight="1">
      <c r="A38" s="479" t="s">
        <v>69</v>
      </c>
      <c r="B38" s="479"/>
      <c r="C38" s="479"/>
      <c r="D38" s="479"/>
      <c r="E38" s="479"/>
      <c r="F38" s="479"/>
      <c r="G38" s="479"/>
      <c r="H38" s="479"/>
      <c r="I38" s="479"/>
      <c r="J38" s="479"/>
    </row>
    <row r="39" spans="1:10" ht="6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2" ht="12.75">
      <c r="A40" s="393" t="s">
        <v>24</v>
      </c>
      <c r="B40" s="370" t="s">
        <v>0</v>
      </c>
      <c r="C40" s="371"/>
      <c r="D40" s="372"/>
      <c r="E40" s="379" t="s">
        <v>176</v>
      </c>
      <c r="F40" s="441" t="s">
        <v>16</v>
      </c>
      <c r="G40" s="442"/>
      <c r="H40" s="442"/>
      <c r="I40" s="443"/>
      <c r="J40" s="379" t="s">
        <v>61</v>
      </c>
      <c r="K40" s="193" t="s">
        <v>25</v>
      </c>
      <c r="L40" s="193"/>
    </row>
    <row r="41" spans="1:12" ht="11.25" customHeight="1">
      <c r="A41" s="483"/>
      <c r="B41" s="373"/>
      <c r="C41" s="374"/>
      <c r="D41" s="375"/>
      <c r="E41" s="380"/>
      <c r="F41" s="441" t="s">
        <v>70</v>
      </c>
      <c r="G41" s="443"/>
      <c r="H41" s="441" t="s">
        <v>71</v>
      </c>
      <c r="I41" s="443"/>
      <c r="J41" s="380"/>
      <c r="K41" s="477" t="s">
        <v>130</v>
      </c>
      <c r="L41" s="477" t="s">
        <v>131</v>
      </c>
    </row>
    <row r="42" spans="1:12" ht="14.25" customHeight="1">
      <c r="A42" s="394"/>
      <c r="B42" s="376"/>
      <c r="C42" s="377"/>
      <c r="D42" s="378"/>
      <c r="E42" s="381"/>
      <c r="F42" s="91" t="s">
        <v>53</v>
      </c>
      <c r="G42" s="92" t="s">
        <v>54</v>
      </c>
      <c r="H42" s="91" t="s">
        <v>53</v>
      </c>
      <c r="I42" s="92" t="s">
        <v>54</v>
      </c>
      <c r="J42" s="381"/>
      <c r="K42" s="478"/>
      <c r="L42" s="478"/>
    </row>
    <row r="43" spans="1:12" ht="15" customHeight="1">
      <c r="A43" s="29" t="s">
        <v>1</v>
      </c>
      <c r="B43" s="304" t="s">
        <v>3</v>
      </c>
      <c r="C43" s="305"/>
      <c r="D43" s="306"/>
      <c r="E43" s="83">
        <v>516004</v>
      </c>
      <c r="F43" s="84"/>
      <c r="G43" s="85"/>
      <c r="H43" s="86"/>
      <c r="I43" s="86"/>
      <c r="J43" s="83">
        <f aca="true" t="shared" si="0" ref="J43:J51">E43-F43-G43+H43+I43</f>
        <v>516004</v>
      </c>
      <c r="K43" s="194">
        <f>J43-L43</f>
        <v>53004</v>
      </c>
      <c r="L43" s="194">
        <v>463000</v>
      </c>
    </row>
    <row r="44" spans="1:12" ht="15" customHeight="1">
      <c r="A44" s="65">
        <v>600</v>
      </c>
      <c r="B44" s="304" t="s">
        <v>7</v>
      </c>
      <c r="C44" s="305"/>
      <c r="D44" s="306"/>
      <c r="E44" s="83">
        <v>200000</v>
      </c>
      <c r="F44" s="84"/>
      <c r="G44" s="84"/>
      <c r="H44" s="83">
        <f>I11</f>
        <v>87</v>
      </c>
      <c r="I44" s="83"/>
      <c r="J44" s="83">
        <f>E44-F44-G44+H44+I44</f>
        <v>200087</v>
      </c>
      <c r="K44" s="194">
        <f aca="true" t="shared" si="1" ref="K44:K59">J44-L44</f>
        <v>87</v>
      </c>
      <c r="L44" s="194">
        <v>200000</v>
      </c>
    </row>
    <row r="45" spans="1:12" ht="15" customHeight="1">
      <c r="A45" s="42">
        <v>700</v>
      </c>
      <c r="B45" s="304" t="s">
        <v>72</v>
      </c>
      <c r="C45" s="305"/>
      <c r="D45" s="306"/>
      <c r="E45" s="83">
        <v>68854566</v>
      </c>
      <c r="F45" s="84">
        <f>G14</f>
        <v>179560</v>
      </c>
      <c r="G45" s="84"/>
      <c r="H45" s="83">
        <f>I14</f>
        <v>0</v>
      </c>
      <c r="I45" s="83"/>
      <c r="J45" s="83">
        <f t="shared" si="0"/>
        <v>68675006</v>
      </c>
      <c r="K45" s="194">
        <f t="shared" si="1"/>
        <v>67987806</v>
      </c>
      <c r="L45" s="194">
        <v>687200</v>
      </c>
    </row>
    <row r="46" spans="1:12" ht="15" customHeight="1">
      <c r="A46" s="65">
        <v>710</v>
      </c>
      <c r="B46" s="304" t="s">
        <v>15</v>
      </c>
      <c r="C46" s="305"/>
      <c r="D46" s="306"/>
      <c r="E46" s="83">
        <v>13500</v>
      </c>
      <c r="F46" s="84"/>
      <c r="G46" s="84"/>
      <c r="H46" s="83"/>
      <c r="I46" s="83"/>
      <c r="J46" s="83">
        <f>E46-F46-G46+H46+I46</f>
        <v>13500</v>
      </c>
      <c r="K46" s="194">
        <f t="shared" si="1"/>
        <v>13500</v>
      </c>
      <c r="L46" s="193"/>
    </row>
    <row r="47" spans="1:12" ht="15" customHeight="1">
      <c r="A47" s="42">
        <v>720</v>
      </c>
      <c r="B47" s="304" t="s">
        <v>34</v>
      </c>
      <c r="C47" s="305"/>
      <c r="D47" s="306"/>
      <c r="E47" s="83">
        <v>2207284</v>
      </c>
      <c r="F47" s="84"/>
      <c r="G47" s="84"/>
      <c r="H47" s="83"/>
      <c r="I47" s="83"/>
      <c r="J47" s="83">
        <f t="shared" si="0"/>
        <v>2207284</v>
      </c>
      <c r="K47" s="194">
        <f t="shared" si="1"/>
        <v>185778</v>
      </c>
      <c r="L47" s="194">
        <v>2021506</v>
      </c>
    </row>
    <row r="48" spans="1:12" ht="15" customHeight="1">
      <c r="A48" s="41">
        <v>750</v>
      </c>
      <c r="B48" s="304" t="s">
        <v>30</v>
      </c>
      <c r="C48" s="305"/>
      <c r="D48" s="306"/>
      <c r="E48" s="81">
        <v>388757</v>
      </c>
      <c r="F48" s="82">
        <f>G17</f>
        <v>0</v>
      </c>
      <c r="G48" s="82"/>
      <c r="H48" s="81"/>
      <c r="I48" s="81"/>
      <c r="J48" s="83">
        <f t="shared" si="0"/>
        <v>388757</v>
      </c>
      <c r="K48" s="194">
        <f t="shared" si="1"/>
        <v>388757</v>
      </c>
      <c r="L48" s="193"/>
    </row>
    <row r="49" spans="1:12" ht="53.25" customHeight="1">
      <c r="A49" s="41">
        <v>751</v>
      </c>
      <c r="B49" s="447" t="s">
        <v>23</v>
      </c>
      <c r="C49" s="448"/>
      <c r="D49" s="449"/>
      <c r="E49" s="87">
        <v>147970</v>
      </c>
      <c r="F49" s="88"/>
      <c r="G49" s="89"/>
      <c r="H49" s="90"/>
      <c r="I49" s="81"/>
      <c r="J49" s="83">
        <f t="shared" si="0"/>
        <v>147970</v>
      </c>
      <c r="K49" s="194">
        <f t="shared" si="1"/>
        <v>147970</v>
      </c>
      <c r="L49" s="193"/>
    </row>
    <row r="50" spans="1:12" ht="27.75" customHeight="1">
      <c r="A50" s="62">
        <v>754</v>
      </c>
      <c r="B50" s="444" t="s">
        <v>26</v>
      </c>
      <c r="C50" s="445"/>
      <c r="D50" s="446"/>
      <c r="E50" s="81">
        <v>111000</v>
      </c>
      <c r="F50" s="82"/>
      <c r="G50" s="82"/>
      <c r="H50" s="81"/>
      <c r="I50" s="81"/>
      <c r="J50" s="81">
        <f t="shared" si="0"/>
        <v>111000</v>
      </c>
      <c r="K50" s="194">
        <f t="shared" si="1"/>
        <v>75000</v>
      </c>
      <c r="L50" s="193">
        <v>36000</v>
      </c>
    </row>
    <row r="51" spans="1:12" ht="54.75" customHeight="1">
      <c r="A51" s="62">
        <v>756</v>
      </c>
      <c r="B51" s="444" t="s">
        <v>79</v>
      </c>
      <c r="C51" s="445"/>
      <c r="D51" s="446"/>
      <c r="E51" s="81">
        <v>73875737</v>
      </c>
      <c r="F51" s="82"/>
      <c r="G51" s="82"/>
      <c r="H51" s="81"/>
      <c r="I51" s="81"/>
      <c r="J51" s="81">
        <f t="shared" si="0"/>
        <v>73875737</v>
      </c>
      <c r="K51" s="194">
        <f t="shared" si="1"/>
        <v>73875737</v>
      </c>
      <c r="L51" s="193"/>
    </row>
    <row r="52" spans="1:12" ht="15.75" customHeight="1">
      <c r="A52" s="42">
        <v>758</v>
      </c>
      <c r="B52" s="444" t="s">
        <v>9</v>
      </c>
      <c r="C52" s="445"/>
      <c r="D52" s="446"/>
      <c r="E52" s="83">
        <v>26290234</v>
      </c>
      <c r="F52" s="84"/>
      <c r="G52" s="85"/>
      <c r="H52" s="83">
        <f>I17</f>
        <v>736073</v>
      </c>
      <c r="I52" s="83"/>
      <c r="J52" s="83">
        <f aca="true" t="shared" si="2" ref="J52:J58">E52-F52-G52+H52+I52</f>
        <v>27026307</v>
      </c>
      <c r="K52" s="194">
        <f t="shared" si="1"/>
        <v>27026307</v>
      </c>
      <c r="L52" s="193"/>
    </row>
    <row r="53" spans="1:12" ht="15" customHeight="1">
      <c r="A53" s="42">
        <v>801</v>
      </c>
      <c r="B53" s="444" t="s">
        <v>10</v>
      </c>
      <c r="C53" s="445"/>
      <c r="D53" s="446"/>
      <c r="E53" s="83">
        <v>5752962</v>
      </c>
      <c r="F53" s="84">
        <f>G20</f>
        <v>581600</v>
      </c>
      <c r="G53" s="84"/>
      <c r="H53" s="83">
        <f>I20</f>
        <v>25000</v>
      </c>
      <c r="I53" s="83"/>
      <c r="J53" s="83">
        <f t="shared" si="2"/>
        <v>5196362</v>
      </c>
      <c r="K53" s="194">
        <f t="shared" si="1"/>
        <v>5196362</v>
      </c>
      <c r="L53" s="193"/>
    </row>
    <row r="54" spans="1:12" ht="15" customHeight="1">
      <c r="A54" s="42">
        <v>852</v>
      </c>
      <c r="B54" s="444" t="s">
        <v>12</v>
      </c>
      <c r="C54" s="445"/>
      <c r="D54" s="446"/>
      <c r="E54" s="83">
        <v>3334944</v>
      </c>
      <c r="F54" s="84"/>
      <c r="G54" s="85"/>
      <c r="H54" s="86"/>
      <c r="I54" s="86"/>
      <c r="J54" s="83">
        <f t="shared" si="2"/>
        <v>3334944</v>
      </c>
      <c r="K54" s="194">
        <f t="shared" si="1"/>
        <v>3334944</v>
      </c>
      <c r="L54" s="193"/>
    </row>
    <row r="55" spans="1:12" ht="33" customHeight="1">
      <c r="A55" s="65">
        <v>853</v>
      </c>
      <c r="B55" s="444" t="s">
        <v>91</v>
      </c>
      <c r="C55" s="445"/>
      <c r="D55" s="446"/>
      <c r="E55" s="83">
        <v>144927</v>
      </c>
      <c r="F55" s="84"/>
      <c r="G55" s="84"/>
      <c r="H55" s="83"/>
      <c r="I55" s="83"/>
      <c r="J55" s="83">
        <f t="shared" si="2"/>
        <v>144927</v>
      </c>
      <c r="K55" s="194">
        <f t="shared" si="1"/>
        <v>144927</v>
      </c>
      <c r="L55" s="193"/>
    </row>
    <row r="56" spans="1:12" ht="24.75" customHeight="1">
      <c r="A56" s="64">
        <v>854</v>
      </c>
      <c r="B56" s="444" t="s">
        <v>13</v>
      </c>
      <c r="C56" s="445"/>
      <c r="D56" s="446"/>
      <c r="E56" s="83">
        <v>133216</v>
      </c>
      <c r="F56" s="84"/>
      <c r="G56" s="84"/>
      <c r="H56" s="83"/>
      <c r="I56" s="83"/>
      <c r="J56" s="83">
        <f t="shared" si="2"/>
        <v>133216</v>
      </c>
      <c r="K56" s="194">
        <f t="shared" si="1"/>
        <v>133216</v>
      </c>
      <c r="L56" s="193"/>
    </row>
    <row r="57" spans="1:12" ht="25.5" customHeight="1">
      <c r="A57" s="42">
        <v>900</v>
      </c>
      <c r="B57" s="453" t="s">
        <v>14</v>
      </c>
      <c r="C57" s="454"/>
      <c r="D57" s="455"/>
      <c r="E57" s="83">
        <v>70751</v>
      </c>
      <c r="F57" s="84"/>
      <c r="G57" s="84"/>
      <c r="H57" s="83"/>
      <c r="I57" s="83"/>
      <c r="J57" s="83">
        <f t="shared" si="2"/>
        <v>70751</v>
      </c>
      <c r="K57" s="194">
        <f t="shared" si="1"/>
        <v>70751</v>
      </c>
      <c r="L57" s="193"/>
    </row>
    <row r="58" spans="1:12" ht="15" customHeight="1">
      <c r="A58" s="41">
        <v>926</v>
      </c>
      <c r="B58" s="462" t="s">
        <v>118</v>
      </c>
      <c r="C58" s="463"/>
      <c r="D58" s="464"/>
      <c r="E58" s="81">
        <v>154360</v>
      </c>
      <c r="F58" s="82"/>
      <c r="G58" s="82"/>
      <c r="H58" s="81"/>
      <c r="I58" s="81"/>
      <c r="J58" s="83">
        <f t="shared" si="2"/>
        <v>154360</v>
      </c>
      <c r="K58" s="194">
        <f t="shared" si="1"/>
        <v>154360</v>
      </c>
      <c r="L58" s="193"/>
    </row>
    <row r="59" spans="1:12" ht="22.5" customHeight="1">
      <c r="A59" s="167" t="s">
        <v>4</v>
      </c>
      <c r="B59" s="465" t="s">
        <v>73</v>
      </c>
      <c r="C59" s="466"/>
      <c r="D59" s="467"/>
      <c r="E59" s="168">
        <f>SUM(E43:E51,E52:E58)</f>
        <v>182196212</v>
      </c>
      <c r="F59" s="168">
        <f>SUM(F43:F58)</f>
        <v>761160</v>
      </c>
      <c r="G59" s="168">
        <f>SUM(G43:G51,G52:G58)</f>
        <v>0</v>
      </c>
      <c r="H59" s="168">
        <f>SUM(H43:H51,H52:H58)</f>
        <v>761160</v>
      </c>
      <c r="I59" s="168">
        <f>SUM(I43:I51,I52:I58)</f>
        <v>0</v>
      </c>
      <c r="J59" s="195">
        <f>SUM(J43:J51,J52:J58)</f>
        <v>182196212</v>
      </c>
      <c r="K59" s="195">
        <f t="shared" si="1"/>
        <v>178788506</v>
      </c>
      <c r="L59" s="195">
        <f>SUM(L43:L58)</f>
        <v>3407706</v>
      </c>
    </row>
    <row r="60" spans="1:10" ht="13.5" customHeight="1">
      <c r="A60" s="30"/>
      <c r="B60" s="30"/>
      <c r="C60" s="30"/>
      <c r="D60" s="30"/>
      <c r="E60" s="31"/>
      <c r="F60" s="31">
        <f>G27-F59</f>
        <v>0</v>
      </c>
      <c r="G60" s="31"/>
      <c r="H60" s="31">
        <f>H59-I27</f>
        <v>0</v>
      </c>
      <c r="I60" s="31">
        <f>J27-I59</f>
        <v>0</v>
      </c>
      <c r="J60" s="24"/>
    </row>
    <row r="61" spans="1:10" ht="4.5" customHeight="1">
      <c r="A61" s="30"/>
      <c r="B61" s="30"/>
      <c r="C61" s="30"/>
      <c r="D61" s="30"/>
      <c r="E61" s="31"/>
      <c r="F61" s="31"/>
      <c r="G61" s="31"/>
      <c r="H61" s="31"/>
      <c r="I61" s="31"/>
      <c r="J61" s="24"/>
    </row>
    <row r="62" spans="1:10" ht="4.5" customHeight="1">
      <c r="A62" s="30"/>
      <c r="B62" s="30"/>
      <c r="C62" s="30"/>
      <c r="D62" s="30"/>
      <c r="E62" s="31"/>
      <c r="F62" s="31"/>
      <c r="G62" s="31"/>
      <c r="H62" s="31"/>
      <c r="I62" s="31"/>
      <c r="J62" s="24"/>
    </row>
    <row r="63" spans="1:10" ht="9.75" customHeight="1">
      <c r="A63" s="30"/>
      <c r="B63" s="30"/>
      <c r="C63" s="30"/>
      <c r="D63" s="30"/>
      <c r="E63" s="31"/>
      <c r="F63" s="31"/>
      <c r="G63" s="31"/>
      <c r="H63" s="31"/>
      <c r="I63" s="31"/>
      <c r="J63" s="24"/>
    </row>
    <row r="64" spans="1:10" ht="13.5" customHeight="1">
      <c r="A64" s="30"/>
      <c r="B64" s="30"/>
      <c r="C64" s="30"/>
      <c r="D64" s="30"/>
      <c r="E64" s="31"/>
      <c r="F64" s="31"/>
      <c r="G64" s="31"/>
      <c r="H64" s="31"/>
      <c r="I64" s="31"/>
      <c r="J64" s="24"/>
    </row>
    <row r="65" spans="1:10" ht="7.5" customHeight="1">
      <c r="A65" s="30"/>
      <c r="B65" s="30"/>
      <c r="C65" s="30"/>
      <c r="D65" s="30"/>
      <c r="E65" s="31"/>
      <c r="F65" s="31"/>
      <c r="G65" s="31"/>
      <c r="H65" s="31"/>
      <c r="I65" s="31"/>
      <c r="J65" s="24"/>
    </row>
    <row r="66" spans="1:10" ht="15.75" customHeight="1">
      <c r="A66" s="474" t="s">
        <v>74</v>
      </c>
      <c r="B66" s="475"/>
      <c r="C66" s="475"/>
      <c r="D66" s="475"/>
      <c r="E66" s="475"/>
      <c r="F66" s="475"/>
      <c r="G66" s="475"/>
      <c r="H66" s="475"/>
      <c r="I66" s="476"/>
      <c r="J66" s="185">
        <f>SUM(J67:J71)</f>
        <v>8872615</v>
      </c>
    </row>
    <row r="67" spans="1:10" ht="16.5" customHeight="1">
      <c r="A67" s="471" t="s">
        <v>84</v>
      </c>
      <c r="B67" s="472"/>
      <c r="C67" s="472"/>
      <c r="D67" s="472"/>
      <c r="E67" s="472"/>
      <c r="F67" s="472"/>
      <c r="G67" s="472"/>
      <c r="H67" s="472"/>
      <c r="I67" s="473"/>
      <c r="J67" s="186">
        <v>3190901</v>
      </c>
    </row>
    <row r="68" spans="1:10" ht="16.5" customHeight="1">
      <c r="A68" s="450" t="s">
        <v>85</v>
      </c>
      <c r="B68" s="451"/>
      <c r="C68" s="451"/>
      <c r="D68" s="451"/>
      <c r="E68" s="451"/>
      <c r="F68" s="451"/>
      <c r="G68" s="451"/>
      <c r="H68" s="451"/>
      <c r="I68" s="452"/>
      <c r="J68" s="187">
        <v>2622324</v>
      </c>
    </row>
    <row r="69" spans="1:10" ht="16.5" customHeight="1">
      <c r="A69" s="450" t="s">
        <v>136</v>
      </c>
      <c r="B69" s="451"/>
      <c r="C69" s="451"/>
      <c r="D69" s="451"/>
      <c r="E69" s="451"/>
      <c r="F69" s="451"/>
      <c r="G69" s="451"/>
      <c r="H69" s="451"/>
      <c r="I69" s="452"/>
      <c r="J69" s="187">
        <v>36598</v>
      </c>
    </row>
    <row r="70" spans="1:10" ht="17.25" customHeight="1">
      <c r="A70" s="450" t="s">
        <v>150</v>
      </c>
      <c r="B70" s="451"/>
      <c r="C70" s="451"/>
      <c r="D70" s="451"/>
      <c r="E70" s="451"/>
      <c r="F70" s="451"/>
      <c r="G70" s="451"/>
      <c r="H70" s="451"/>
      <c r="I70" s="452"/>
      <c r="J70" s="187">
        <v>2682424</v>
      </c>
    </row>
    <row r="71" spans="1:10" ht="17.25" customHeight="1">
      <c r="A71" s="468" t="s">
        <v>110</v>
      </c>
      <c r="B71" s="469"/>
      <c r="C71" s="469"/>
      <c r="D71" s="469"/>
      <c r="E71" s="469"/>
      <c r="F71" s="469"/>
      <c r="G71" s="469"/>
      <c r="H71" s="469"/>
      <c r="I71" s="470"/>
      <c r="J71" s="188">
        <v>340368</v>
      </c>
    </row>
    <row r="72" spans="1:10" ht="23.25" customHeight="1">
      <c r="A72" s="77" t="s">
        <v>75</v>
      </c>
      <c r="B72" s="78"/>
      <c r="C72" s="78"/>
      <c r="D72" s="78"/>
      <c r="E72" s="78"/>
      <c r="F72" s="78"/>
      <c r="G72" s="78"/>
      <c r="H72" s="78"/>
      <c r="I72" s="79"/>
      <c r="J72" s="185">
        <v>410000</v>
      </c>
    </row>
    <row r="73" spans="1:10" ht="15" customHeight="1">
      <c r="A73" s="80">
        <v>931</v>
      </c>
      <c r="B73" s="433" t="s">
        <v>86</v>
      </c>
      <c r="C73" s="439"/>
      <c r="D73" s="439"/>
      <c r="E73" s="439"/>
      <c r="F73" s="439"/>
      <c r="G73" s="439"/>
      <c r="H73" s="439"/>
      <c r="I73" s="440"/>
      <c r="J73" s="189"/>
    </row>
    <row r="74" spans="1:10" ht="18.75" customHeight="1">
      <c r="A74" s="80">
        <v>952</v>
      </c>
      <c r="B74" s="433" t="s">
        <v>93</v>
      </c>
      <c r="C74" s="434"/>
      <c r="D74" s="434"/>
      <c r="E74" s="434"/>
      <c r="F74" s="434"/>
      <c r="G74" s="434"/>
      <c r="H74" s="434"/>
      <c r="I74" s="435"/>
      <c r="J74" s="189"/>
    </row>
    <row r="75" spans="1:10" ht="50.25" customHeight="1">
      <c r="A75" s="80">
        <v>950</v>
      </c>
      <c r="B75" s="433" t="s">
        <v>83</v>
      </c>
      <c r="C75" s="439"/>
      <c r="D75" s="439"/>
      <c r="E75" s="439"/>
      <c r="F75" s="439"/>
      <c r="G75" s="439"/>
      <c r="H75" s="439"/>
      <c r="I75" s="440"/>
      <c r="J75" s="189">
        <v>747473</v>
      </c>
    </row>
    <row r="76" spans="1:10" ht="15" customHeight="1">
      <c r="A76" s="36" t="s">
        <v>5</v>
      </c>
      <c r="B76" s="459" t="s">
        <v>76</v>
      </c>
      <c r="C76" s="460"/>
      <c r="D76" s="460"/>
      <c r="E76" s="460"/>
      <c r="F76" s="460"/>
      <c r="G76" s="460"/>
      <c r="H76" s="460"/>
      <c r="I76" s="461"/>
      <c r="J76" s="190">
        <f>SUM(J73:J75)</f>
        <v>747473</v>
      </c>
    </row>
    <row r="77" spans="1:10" ht="18" customHeight="1">
      <c r="A77" s="37" t="s">
        <v>78</v>
      </c>
      <c r="B77" s="456" t="s">
        <v>77</v>
      </c>
      <c r="C77" s="457"/>
      <c r="D77" s="457"/>
      <c r="E77" s="457"/>
      <c r="F77" s="457"/>
      <c r="G77" s="457"/>
      <c r="H77" s="457"/>
      <c r="I77" s="458"/>
      <c r="J77" s="191">
        <f>J76+J59</f>
        <v>182943685</v>
      </c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26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2.75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ht="12.75">
      <c r="J81" s="1"/>
    </row>
  </sheetData>
  <sheetProtection/>
  <mergeCells count="61">
    <mergeCell ref="D24:F24"/>
    <mergeCell ref="D17:F17"/>
    <mergeCell ref="D18:F18"/>
    <mergeCell ref="D23:F23"/>
    <mergeCell ref="D14:F14"/>
    <mergeCell ref="D15:F15"/>
    <mergeCell ref="D16:F16"/>
    <mergeCell ref="D19:F19"/>
    <mergeCell ref="D20:F20"/>
    <mergeCell ref="A38:J38"/>
    <mergeCell ref="J40:J42"/>
    <mergeCell ref="A27:F27"/>
    <mergeCell ref="A40:A42"/>
    <mergeCell ref="H41:I41"/>
    <mergeCell ref="E40:E42"/>
    <mergeCell ref="B40:D42"/>
    <mergeCell ref="B44:D44"/>
    <mergeCell ref="B52:D52"/>
    <mergeCell ref="B51:D51"/>
    <mergeCell ref="A66:I66"/>
    <mergeCell ref="B54:D54"/>
    <mergeCell ref="L41:L42"/>
    <mergeCell ref="K41:K42"/>
    <mergeCell ref="B77:I77"/>
    <mergeCell ref="B76:I76"/>
    <mergeCell ref="B58:D58"/>
    <mergeCell ref="B75:I75"/>
    <mergeCell ref="B59:D59"/>
    <mergeCell ref="A71:I71"/>
    <mergeCell ref="A69:I69"/>
    <mergeCell ref="A68:I68"/>
    <mergeCell ref="A67:I67"/>
    <mergeCell ref="D25:F25"/>
    <mergeCell ref="B50:D50"/>
    <mergeCell ref="B46:D46"/>
    <mergeCell ref="B49:D49"/>
    <mergeCell ref="B48:D48"/>
    <mergeCell ref="A70:I70"/>
    <mergeCell ref="B57:D57"/>
    <mergeCell ref="B45:D45"/>
    <mergeCell ref="F41:G41"/>
    <mergeCell ref="B43:D43"/>
    <mergeCell ref="B74:I74"/>
    <mergeCell ref="D21:F21"/>
    <mergeCell ref="D22:F22"/>
    <mergeCell ref="B47:D47"/>
    <mergeCell ref="B73:I73"/>
    <mergeCell ref="F40:I40"/>
    <mergeCell ref="B53:D53"/>
    <mergeCell ref="B55:D55"/>
    <mergeCell ref="D26:F26"/>
    <mergeCell ref="B56:D56"/>
    <mergeCell ref="D11:F11"/>
    <mergeCell ref="D12:F12"/>
    <mergeCell ref="D13:F13"/>
    <mergeCell ref="A7:J7"/>
    <mergeCell ref="I9:J9"/>
    <mergeCell ref="A9:C9"/>
    <mergeCell ref="D9:F10"/>
    <mergeCell ref="G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2014-12-31T08:28:57Z</cp:lastPrinted>
  <dcterms:created xsi:type="dcterms:W3CDTF">2004-08-03T08:26:30Z</dcterms:created>
  <dcterms:modified xsi:type="dcterms:W3CDTF">2015-01-02T10:15:11Z</dcterms:modified>
  <cp:category/>
  <cp:version/>
  <cp:contentType/>
  <cp:contentStatus/>
</cp:coreProperties>
</file>