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<sst xmlns="http://schemas.openxmlformats.org/spreadsheetml/2006/main" count="264" uniqueCount="147">
  <si>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</si>
  <si>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</si>
  <si>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</si>
  <si>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</si>
  <si>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</si>
  <si>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</si>
  <si>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</si>
  <si>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</si>
  <si>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</si>
  <si>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</si>
  <si>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</si>
  <si>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</si>
  <si>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</si>
  <si>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</si>
  <si>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</si>
  <si>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</si>
  <si>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</si>
  <si>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</si>
  <si>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</si>
  <si>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</si>
  <si>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</si>
  <si>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</si>
  <si>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</si>
  <si>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</si>
  <si>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</si>
  <si>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2010-2014</t>
  </si>
  <si>
    <t>2009-2014</t>
  </si>
  <si>
    <t xml:space="preserve">Program rozwoju gospod wodno - ściekowej 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</si>
  <si>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</si>
  <si>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</si>
  <si>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</si>
  <si>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</si>
  <si>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</si>
  <si>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Wilcza Góra-Projekt  budowy ul. Jasnej z odwodnieniem</t>
  </si>
  <si>
    <t>1.1</t>
  </si>
  <si>
    <t>1.2</t>
  </si>
  <si>
    <t>1.3</t>
  </si>
  <si>
    <t>1.4</t>
  </si>
  <si>
    <t>1.6</t>
  </si>
  <si>
    <t>1.7</t>
  </si>
  <si>
    <t>1.</t>
  </si>
  <si>
    <t>2.</t>
  </si>
  <si>
    <t>2.1</t>
  </si>
  <si>
    <t>2.3</t>
  </si>
  <si>
    <t>2.4</t>
  </si>
  <si>
    <t>2.5</t>
  </si>
  <si>
    <t>2.6</t>
  </si>
  <si>
    <t>2.7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</si>
  <si>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</si>
  <si>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</si>
  <si>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</si>
  <si>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</si>
  <si>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</si>
  <si>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</si>
  <si>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</si>
  <si>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</si>
  <si>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</si>
  <si>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</si>
  <si>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</si>
  <si>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</si>
  <si>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</si>
  <si>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Nowa Wola-Moderniz, remont ul. Plonowej I etap </t>
  </si>
  <si>
    <t>Lesznowola - Projekt i budowa oświetlenia ul. Dworkowej  i Słonecznej (pkt świetlne)</t>
  </si>
  <si>
    <t>2012-2014</t>
  </si>
  <si>
    <t>2012-2013</t>
  </si>
  <si>
    <t>4.11</t>
  </si>
  <si>
    <t>4.12</t>
  </si>
  <si>
    <t>4.13</t>
  </si>
  <si>
    <t>4.14</t>
  </si>
  <si>
    <t>4.15</t>
  </si>
  <si>
    <t>4.16</t>
  </si>
  <si>
    <t xml:space="preserve">Łazy - Aktualizacja projektu i budowa świetlicy    </t>
  </si>
  <si>
    <t xml:space="preserve">Podolszyn - Budowa świetlicy                    </t>
  </si>
  <si>
    <t>Mysiadło- Projekt i przebudowa ul. Polnej wraz z odwodnieniem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</si>
  <si>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</si>
  <si>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</si>
  <si>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</si>
  <si>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</si>
  <si>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</si>
  <si>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</si>
  <si>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</si>
  <si>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</si>
  <si>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</si>
  <si>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</si>
  <si>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WYKAZ PRZEDSIĘWZIEĆ MAJĄTKOWYCH GMINY LESZNOWOLA NA LATA 2012-2016 - wg źródeł finansowania - w 2012r.- po zmianach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</si>
  <si>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</si>
  <si>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</si>
  <si>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</si>
  <si>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</si>
  <si>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</si>
  <si>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</si>
  <si>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>4.20</t>
  </si>
  <si>
    <t>2012-2016</t>
  </si>
  <si>
    <t>2012-2015</t>
  </si>
  <si>
    <t xml:space="preserve">Zgorzała - Budowa świetlicy  II etap                 </t>
  </si>
  <si>
    <t>Stachowo, Wólka Kosowska, PAN Kosów i Mroków  - Projekt i budowa ul. Karasia z odwodnieniem</t>
  </si>
  <si>
    <t>Przeciwdziałanie wykluczeniu cyfrowemu w Gminie Lesznowola</t>
  </si>
  <si>
    <t xml:space="preserve">Magdalenka - Projekt świetlicy       </t>
  </si>
  <si>
    <t>2010-2012</t>
  </si>
  <si>
    <t>Stefanowo- Projekt i przebudowa ul. Uroczej wraz z budową chodnika</t>
  </si>
  <si>
    <t>4.21</t>
  </si>
  <si>
    <t xml:space="preserve"> </t>
  </si>
  <si>
    <t>2009-2016</t>
  </si>
  <si>
    <t>4.22</t>
  </si>
  <si>
    <t>4.23</t>
  </si>
  <si>
    <t>4.24</t>
  </si>
  <si>
    <t>4.25</t>
  </si>
  <si>
    <t>4.26</t>
  </si>
  <si>
    <t>4.27</t>
  </si>
  <si>
    <t>4.29</t>
  </si>
  <si>
    <t>Jazgarzewszczyzna -Projekt budowy ul. Krzywej wraz z kanalizacją deszczową</t>
  </si>
  <si>
    <t>Łazy - Projekt budowy ul. Kwiatowej wraz z kanalizacją deszczową</t>
  </si>
  <si>
    <t>Kolonia Lesznowola - Projekt  i budowa ul. Krótkiej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</si>
  <si>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</si>
  <si>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</si>
  <si>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</si>
  <si>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Nowa Iwiczna - Projekt i rozbudowa ul. Torowej wraz z kanalizacją deszczową</t>
  </si>
  <si>
    <t>Wilcza Góra-Projekt  budowy ul. Przyleśnej wraz z kanalizacją deszczową</t>
  </si>
  <si>
    <t xml:space="preserve">Lesznowola - Projekt budowy drogi na odcinku od ul. Jedności na działkach nr149/3, 150/4, 151/5 , 152, 159/1, 160/2 i 160/1  wraz z kanalizacja deszczową </t>
  </si>
  <si>
    <t xml:space="preserve">Lesznowola-Projekt i budowa parkingu wraz z odwodnieniem i zjazdem z drogi lokalnej 18 KD G-L przy Zespole Szkół Publicznych </t>
  </si>
  <si>
    <t>Lesznowola - Projekt i  budowa  ul. Sportowej i Ornej wraz z kanalizacja deszczową</t>
  </si>
  <si>
    <t>Łazy - Projekt budowy ul. Spokojnej, Marzeń  i Szmaragdowej  wraz z kanalizacją deszczową</t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</si>
  <si>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                </t>
    </r>
    <r>
      <rPr>
        <sz val="7"/>
        <rFont val="Cambria"/>
        <family val="1"/>
      </rPr>
      <t>( Razem 25.098.602,-zł)</t>
    </r>
  </si>
  <si>
    <t>Kredyt</t>
  </si>
  <si>
    <t>Środki pomocowe,  dotacje i inne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</si>
  <si>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</t>
    </r>
    <r>
      <rPr>
        <sz val="7"/>
        <rFont val="Cambria"/>
        <family val="1"/>
      </rPr>
      <t>( Razem 45.689.433,-zł)</t>
    </r>
  </si>
  <si>
    <t>3.4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</si>
  <si>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94.586.024,-zł) </t>
    </r>
    <r>
      <rPr>
        <vertAlign val="superscript"/>
        <sz val="7"/>
        <rFont val="Cambria"/>
        <family val="1"/>
      </rPr>
      <t xml:space="preserve">1)                   </t>
    </r>
  </si>
  <si>
    <t xml:space="preserve">                     I etap 54.186.024,-zł </t>
  </si>
  <si>
    <t>Mysiadło-Projekt i budowa przyłącza energetycznego 15 kV do CEiS (j.w.)</t>
  </si>
  <si>
    <t>4.30</t>
  </si>
  <si>
    <t>Internet dla mieszkańców Gminy Lesznowola</t>
  </si>
  <si>
    <t>6059 bp.</t>
  </si>
  <si>
    <t>6059 bg.</t>
  </si>
  <si>
    <t>2010-2015</t>
  </si>
  <si>
    <t>2013-2015</t>
  </si>
  <si>
    <t>1.5</t>
  </si>
  <si>
    <t>2.2</t>
  </si>
  <si>
    <t>Mysiadło- Projekt i adaptacja budynku przy ul. Osiedlowej - filia GOPS</t>
  </si>
  <si>
    <t>Zamienie- Budowa ul. Błędnej III etap</t>
  </si>
  <si>
    <t>4.31</t>
  </si>
  <si>
    <t>2006-2016</t>
  </si>
  <si>
    <t>2011-2014</t>
  </si>
  <si>
    <t>2013-2014</t>
  </si>
  <si>
    <t>2013-2016</t>
  </si>
  <si>
    <t>Do Uchwały Nr 264/XXII/2012</t>
  </si>
  <si>
    <t>z dnia 30 listopada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</si>
</sst>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6"/>
      <name val="Cambria"/>
      <family val="1"/>
    </font>
    <font>
      <sz val="5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/>
      <top style="thin"/>
      <bottom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mediumDashed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thin"/>
      <bottom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double"/>
    </border>
    <border>
      <left style="thin"/>
      <right style="thin"/>
      <top/>
      <bottom style="double"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/>
      <right style="thin"/>
      <top style="medium"/>
      <bottom style="medium"/>
    </border>
    <border>
      <left/>
      <right style="thin"/>
      <top style="double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vertical="center" wrapText="1"/>
    </xf>
    <xf numFmtId="0" fontId="33" fillId="34" borderId="16" xfId="0" applyFont="1" applyFill="1" applyBorder="1" applyAlignment="1">
      <alignment vertical="center" wrapText="1"/>
    </xf>
    <xf numFmtId="0" fontId="33" fillId="34" borderId="1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3" fontId="11" fillId="0" borderId="19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3" fontId="32" fillId="34" borderId="2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3" fontId="8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0" fontId="33" fillId="35" borderId="44" xfId="0" applyFont="1" applyFill="1" applyBorder="1" applyAlignment="1">
      <alignment horizontal="center" vertical="center" wrapText="1"/>
    </xf>
    <xf numFmtId="3" fontId="32" fillId="35" borderId="45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3" fontId="32" fillId="35" borderId="44" xfId="0" applyNumberFormat="1" applyFont="1" applyFill="1" applyBorder="1" applyAlignment="1">
      <alignment horizontal="center" vertical="center"/>
    </xf>
    <xf numFmtId="3" fontId="32" fillId="35" borderId="48" xfId="0" applyNumberFormat="1" applyFont="1" applyFill="1" applyBorder="1" applyAlignment="1">
      <alignment horizontal="center" vertical="center"/>
    </xf>
    <xf numFmtId="3" fontId="32" fillId="35" borderId="49" xfId="0" applyNumberFormat="1" applyFont="1" applyFill="1" applyBorder="1" applyAlignment="1">
      <alignment horizontal="center" vertical="center"/>
    </xf>
    <xf numFmtId="3" fontId="32" fillId="35" borderId="5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32" fillId="34" borderId="30" xfId="0" applyNumberFormat="1" applyFont="1" applyFill="1" applyBorder="1" applyAlignment="1">
      <alignment horizontal="center" vertical="center"/>
    </xf>
    <xf numFmtId="3" fontId="32" fillId="34" borderId="53" xfId="0" applyNumberFormat="1" applyFont="1" applyFill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35" fillId="0" borderId="29" xfId="0" applyNumberFormat="1" applyFont="1" applyFill="1" applyBorder="1" applyAlignment="1">
      <alignment horizontal="center" vertical="center"/>
    </xf>
    <xf numFmtId="3" fontId="35" fillId="0" borderId="46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57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35" fillId="0" borderId="58" xfId="0" applyNumberFormat="1" applyFont="1" applyFill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6" fillId="34" borderId="69" xfId="0" applyFont="1" applyFill="1" applyBorder="1" applyAlignment="1">
      <alignment horizontal="center" vertical="center"/>
    </xf>
    <xf numFmtId="0" fontId="31" fillId="34" borderId="69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36" fillId="34" borderId="69" xfId="0" applyFont="1" applyFill="1" applyBorder="1" applyAlignment="1">
      <alignment horizontal="left" vertical="center" wrapText="1"/>
    </xf>
    <xf numFmtId="0" fontId="32" fillId="34" borderId="69" xfId="0" applyFont="1" applyFill="1" applyBorder="1" applyAlignment="1">
      <alignment horizontal="center" vertical="center"/>
    </xf>
    <xf numFmtId="3" fontId="37" fillId="34" borderId="7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0" fontId="8" fillId="0" borderId="0" xfId="0" applyFont="1" applyAlignment="1" quotePrefix="1">
      <alignment horizontal="center" vertical="center"/>
    </xf>
    <xf numFmtId="3" fontId="8" fillId="0" borderId="29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32" fillId="35" borderId="72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 vertical="center"/>
    </xf>
    <xf numFmtId="3" fontId="8" fillId="0" borderId="77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8" fillId="0" borderId="79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" fontId="8" fillId="0" borderId="80" xfId="0" applyNumberFormat="1" applyFont="1" applyBorder="1" applyAlignment="1">
      <alignment horizontal="center" vertical="center"/>
    </xf>
    <xf numFmtId="3" fontId="8" fillId="0" borderId="81" xfId="0" applyNumberFormat="1" applyFont="1" applyFill="1" applyBorder="1" applyAlignment="1">
      <alignment horizontal="center" vertical="center"/>
    </xf>
    <xf numFmtId="3" fontId="35" fillId="0" borderId="81" xfId="0" applyNumberFormat="1" applyFont="1" applyFill="1" applyBorder="1" applyAlignment="1">
      <alignment horizontal="center" vertical="center"/>
    </xf>
    <xf numFmtId="3" fontId="11" fillId="0" borderId="82" xfId="0" applyNumberFormat="1" applyFont="1" applyFill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" fontId="8" fillId="0" borderId="82" xfId="0" applyNumberFormat="1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35" fillId="0" borderId="5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8" fillId="0" borderId="81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 wrapText="1"/>
    </xf>
    <xf numFmtId="3" fontId="8" fillId="0" borderId="81" xfId="0" applyNumberFormat="1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11" fillId="0" borderId="84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8" fillId="0" borderId="8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left" vertical="center" wrapText="1"/>
    </xf>
    <xf numFmtId="0" fontId="11" fillId="0" borderId="8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88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89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32" fillId="34" borderId="90" xfId="0" applyNumberFormat="1" applyFont="1" applyFill="1" applyBorder="1" applyAlignment="1">
      <alignment horizontal="center" vertical="center"/>
    </xf>
    <xf numFmtId="3" fontId="32" fillId="34" borderId="0" xfId="0" applyNumberFormat="1" applyFont="1" applyFill="1" applyBorder="1" applyAlignment="1">
      <alignment horizontal="center" vertical="center"/>
    </xf>
    <xf numFmtId="3" fontId="32" fillId="34" borderId="8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 quotePrefix="1">
      <alignment horizontal="center" vertical="center"/>
    </xf>
    <xf numFmtId="3" fontId="8" fillId="0" borderId="91" xfId="0" applyNumberFormat="1" applyFont="1" applyFill="1" applyBorder="1" applyAlignment="1">
      <alignment horizontal="center" vertical="center"/>
    </xf>
    <xf numFmtId="3" fontId="8" fillId="0" borderId="92" xfId="0" applyNumberFormat="1" applyFont="1" applyFill="1" applyBorder="1" applyAlignment="1">
      <alignment horizontal="center" vertical="center"/>
    </xf>
    <xf numFmtId="3" fontId="8" fillId="0" borderId="93" xfId="0" applyNumberFormat="1" applyFont="1" applyFill="1" applyBorder="1" applyAlignment="1">
      <alignment horizontal="center" vertical="center"/>
    </xf>
    <xf numFmtId="3" fontId="8" fillId="0" borderId="94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1" fillId="0" borderId="94" xfId="0" applyNumberFormat="1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3" fontId="11" fillId="0" borderId="95" xfId="0" applyNumberFormat="1" applyFont="1" applyFill="1" applyBorder="1" applyAlignment="1">
      <alignment horizontal="center" vertical="center"/>
    </xf>
    <xf numFmtId="3" fontId="32" fillId="34" borderId="94" xfId="0" applyNumberFormat="1" applyFont="1" applyFill="1" applyBorder="1" applyAlignment="1">
      <alignment horizontal="center" vertical="center"/>
    </xf>
    <xf numFmtId="3" fontId="8" fillId="0" borderId="96" xfId="0" applyNumberFormat="1" applyFont="1" applyFill="1" applyBorder="1" applyAlignment="1">
      <alignment horizontal="center" vertical="center"/>
    </xf>
    <xf numFmtId="3" fontId="8" fillId="0" borderId="97" xfId="0" applyNumberFormat="1" applyFont="1" applyFill="1" applyBorder="1" applyAlignment="1">
      <alignment horizontal="center" vertical="center"/>
    </xf>
    <xf numFmtId="3" fontId="8" fillId="0" borderId="98" xfId="0" applyNumberFormat="1" applyFont="1" applyFill="1" applyBorder="1" applyAlignment="1">
      <alignment horizontal="center" vertical="center"/>
    </xf>
    <xf numFmtId="3" fontId="11" fillId="0" borderId="81" xfId="0" applyNumberFormat="1" applyFont="1" applyFill="1" applyBorder="1" applyAlignment="1">
      <alignment horizontal="center" vertical="center"/>
    </xf>
    <xf numFmtId="3" fontId="11" fillId="0" borderId="99" xfId="0" applyNumberFormat="1" applyFont="1" applyFill="1" applyBorder="1" applyAlignment="1">
      <alignment horizontal="center" vertical="center"/>
    </xf>
    <xf numFmtId="3" fontId="11" fillId="0" borderId="100" xfId="0" applyNumberFormat="1" applyFont="1" applyFill="1" applyBorder="1" applyAlignment="1">
      <alignment horizontal="center" vertical="center"/>
    </xf>
    <xf numFmtId="3" fontId="32" fillId="34" borderId="19" xfId="0" applyNumberFormat="1" applyFont="1" applyFill="1" applyBorder="1" applyAlignment="1">
      <alignment horizontal="center" vertical="center"/>
    </xf>
    <xf numFmtId="3" fontId="32" fillId="34" borderId="101" xfId="0" applyNumberFormat="1" applyFont="1" applyFill="1" applyBorder="1" applyAlignment="1">
      <alignment horizontal="center" vertical="center"/>
    </xf>
    <xf numFmtId="3" fontId="32" fillId="34" borderId="51" xfId="0" applyNumberFormat="1" applyFont="1" applyFill="1" applyBorder="1" applyAlignment="1">
      <alignment horizontal="center" vertical="center"/>
    </xf>
    <xf numFmtId="3" fontId="32" fillId="34" borderId="43" xfId="0" applyNumberFormat="1" applyFont="1" applyFill="1" applyBorder="1" applyAlignment="1">
      <alignment horizontal="center" vertical="center"/>
    </xf>
    <xf numFmtId="3" fontId="32" fillId="34" borderId="46" xfId="0" applyNumberFormat="1" applyFont="1" applyFill="1" applyBorder="1" applyAlignment="1">
      <alignment horizontal="center" vertical="center"/>
    </xf>
    <xf numFmtId="3" fontId="11" fillId="0" borderId="10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1" fillId="0" borderId="103" xfId="0" applyFont="1" applyBorder="1" applyAlignment="1">
      <alignment horizontal="center" vertical="center"/>
    </xf>
    <xf numFmtId="3" fontId="8" fillId="0" borderId="104" xfId="0" applyNumberFormat="1" applyFont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/>
    </xf>
    <xf numFmtId="3" fontId="8" fillId="0" borderId="106" xfId="0" applyNumberFormat="1" applyFont="1" applyFill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3" fontId="8" fillId="0" borderId="10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8" fillId="0" borderId="108" xfId="0" applyNumberFormat="1" applyFont="1" applyFill="1" applyBorder="1" applyAlignment="1">
      <alignment horizontal="left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3" fontId="11" fillId="0" borderId="111" xfId="0" applyNumberFormat="1" applyFont="1" applyBorder="1" applyAlignment="1">
      <alignment horizontal="center" vertical="center"/>
    </xf>
    <xf numFmtId="3" fontId="11" fillId="0" borderId="112" xfId="0" applyNumberFormat="1" applyFont="1" applyFill="1" applyBorder="1" applyAlignment="1">
      <alignment horizontal="center" vertical="center"/>
    </xf>
    <xf numFmtId="3" fontId="11" fillId="0" borderId="113" xfId="0" applyNumberFormat="1" applyFont="1" applyFill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3" fontId="8" fillId="0" borderId="114" xfId="0" applyNumberFormat="1" applyFont="1" applyBorder="1" applyAlignment="1">
      <alignment horizontal="center" vertical="center"/>
    </xf>
    <xf numFmtId="3" fontId="11" fillId="0" borderId="116" xfId="0" applyNumberFormat="1" applyFont="1" applyBorder="1" applyAlignment="1">
      <alignment horizontal="center" vertical="center"/>
    </xf>
    <xf numFmtId="3" fontId="11" fillId="0" borderId="117" xfId="0" applyNumberFormat="1" applyFont="1" applyFill="1" applyBorder="1" applyAlignment="1">
      <alignment horizontal="center" vertical="center"/>
    </xf>
    <xf numFmtId="3" fontId="11" fillId="0" borderId="118" xfId="0" applyNumberFormat="1" applyFont="1" applyFill="1" applyBorder="1" applyAlignment="1">
      <alignment horizontal="center" vertical="center"/>
    </xf>
    <xf numFmtId="3" fontId="11" fillId="0" borderId="119" xfId="0" applyNumberFormat="1" applyFont="1" applyBorder="1" applyAlignment="1">
      <alignment horizontal="center" vertical="center"/>
    </xf>
    <xf numFmtId="3" fontId="8" fillId="0" borderId="117" xfId="0" applyNumberFormat="1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3" fontId="8" fillId="0" borderId="100" xfId="0" applyNumberFormat="1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3" fontId="37" fillId="34" borderId="122" xfId="0" applyNumberFormat="1" applyFont="1" applyFill="1" applyBorder="1" applyAlignment="1">
      <alignment horizontal="center" vertical="center"/>
    </xf>
    <xf numFmtId="3" fontId="37" fillId="34" borderId="123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32" fillId="34" borderId="27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center" vertical="center"/>
    </xf>
    <xf numFmtId="3" fontId="32" fillId="34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3" fontId="32" fillId="34" borderId="123" xfId="0" applyNumberFormat="1" applyFont="1" applyFill="1" applyBorder="1" applyAlignment="1">
      <alignment horizontal="center" vertical="center"/>
    </xf>
    <xf numFmtId="3" fontId="32" fillId="34" borderId="122" xfId="0" applyNumberFormat="1" applyFont="1" applyFill="1" applyBorder="1" applyAlignment="1">
      <alignment horizontal="center" vertical="center"/>
    </xf>
    <xf numFmtId="3" fontId="39" fillId="35" borderId="49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1" xfId="0" applyFont="1" applyBorder="1" applyAlignment="1">
      <alignment horizontal="center" vertical="center" wrapText="1"/>
    </xf>
    <xf numFmtId="0" fontId="41" fillId="0" borderId="12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11" fillId="34" borderId="94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26" xfId="0" applyFont="1" applyFill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41" fillId="0" borderId="129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40" fillId="0" borderId="7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31" fillId="0" borderId="0" xfId="0" applyFont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1" fillId="0" borderId="12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3" fontId="32" fillId="34" borderId="15" xfId="0" applyNumberFormat="1" applyFont="1" applyFill="1" applyBorder="1" applyAlignment="1">
      <alignment horizontal="center" vertical="center"/>
    </xf>
    <xf numFmtId="3" fontId="32" fillId="34" borderId="16" xfId="0" applyNumberFormat="1" applyFont="1" applyFill="1" applyBorder="1" applyAlignment="1">
      <alignment horizontal="center" vertical="center"/>
    </xf>
    <xf numFmtId="3" fontId="32" fillId="34" borderId="17" xfId="0" applyNumberFormat="1" applyFont="1" applyFill="1" applyBorder="1" applyAlignment="1">
      <alignment horizontal="center" vertical="center"/>
    </xf>
    <xf numFmtId="0" fontId="41" fillId="0" borderId="1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3" fontId="32" fillId="34" borderId="130" xfId="0" applyNumberFormat="1" applyFont="1" applyFill="1" applyBorder="1" applyAlignment="1">
      <alignment horizontal="center" vertical="center"/>
    </xf>
    <xf numFmtId="3" fontId="32" fillId="34" borderId="64" xfId="0" applyNumberFormat="1" applyFont="1" applyFill="1" applyBorder="1" applyAlignment="1">
      <alignment horizontal="center" vertical="center"/>
    </xf>
    <xf numFmtId="3" fontId="32" fillId="34" borderId="82" xfId="0" applyNumberFormat="1" applyFont="1" applyFill="1" applyBorder="1" applyAlignment="1">
      <alignment horizontal="center" vertical="center"/>
    </xf>
    <xf numFmtId="3" fontId="32" fillId="34" borderId="131" xfId="0" applyNumberFormat="1" applyFont="1" applyFill="1" applyBorder="1" applyAlignment="1">
      <alignment horizontal="center" vertical="center"/>
    </xf>
    <xf numFmtId="3" fontId="32" fillId="34" borderId="32" xfId="0" applyNumberFormat="1" applyFont="1" applyFill="1" applyBorder="1" applyAlignment="1">
      <alignment horizontal="center" vertical="center"/>
    </xf>
    <xf numFmtId="3" fontId="32" fillId="34" borderId="80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2" fillId="34" borderId="17" xfId="0" applyFont="1" applyFill="1" applyBorder="1" applyAlignment="1">
      <alignment vertical="center"/>
    </xf>
    <xf numFmtId="0" fontId="40" fillId="0" borderId="128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2" fillId="34" borderId="32" xfId="0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 wrapText="1"/>
    </xf>
    <xf numFmtId="0" fontId="33" fillId="35" borderId="44" xfId="0" applyFont="1" applyFill="1" applyBorder="1" applyAlignment="1">
      <alignment horizontal="center" vertical="center" wrapText="1"/>
    </xf>
    <xf numFmtId="0" fontId="33" fillId="35" borderId="132" xfId="0" applyFont="1" applyFill="1" applyBorder="1" applyAlignment="1">
      <alignment horizontal="center" vertical="center" wrapText="1"/>
    </xf>
    <xf numFmtId="0" fontId="36" fillId="34" borderId="133" xfId="0" applyFont="1" applyFill="1" applyBorder="1" applyAlignment="1">
      <alignment vertical="center" wrapText="1"/>
    </xf>
    <xf numFmtId="0" fontId="36" fillId="34" borderId="85" xfId="0" applyFont="1" applyFill="1" applyBorder="1" applyAlignment="1">
      <alignment vertical="center" wrapText="1"/>
    </xf>
    <xf numFmtId="0" fontId="36" fillId="34" borderId="83" xfId="0" applyFont="1" applyFill="1" applyBorder="1" applyAlignment="1">
      <alignment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74" xfId="0" applyBorder="1" applyAlignment="1">
      <alignment vertical="center"/>
    </xf>
    <xf numFmtId="0" fontId="11" fillId="0" borderId="27" xfId="0" applyFont="1" applyBorder="1" applyAlignment="1">
      <alignment horizontal="left" vertical="center" wrapText="1"/>
    </xf>
    <xf numFmtId="0" fontId="12" fillId="0" borderId="74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7" xfId="0" applyFont="1" applyBorder="1" applyAlignment="1">
      <alignment horizontal="left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3" fontId="3" fillId="0" borderId="134" xfId="0" applyNumberFormat="1" applyFont="1" applyBorder="1" applyAlignment="1">
      <alignment vertical="center"/>
    </xf>
    <xf numFmtId="0" fontId="3" fillId="0" borderId="134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showZeros="0" tabSelected="1" zoomScalePageLayoutView="0" workbookViewId="0" topLeftCell="A1">
      <selection activeCell="R123" sqref="R123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6.25390625" style="1" customWidth="1"/>
    <col min="5" max="5" width="7.00390625" style="1" customWidth="1"/>
    <col min="6" max="6" width="9.75390625" style="2" customWidth="1"/>
    <col min="7" max="7" width="8.75390625" style="1" customWidth="1"/>
    <col min="8" max="8" width="7.00390625" style="1" customWidth="1"/>
    <col min="9" max="9" width="7.75390625" style="1" customWidth="1"/>
    <col min="10" max="10" width="8.75390625" style="1" customWidth="1"/>
    <col min="11" max="11" width="7.125" style="1" customWidth="1"/>
    <col min="12" max="12" width="8.25390625" style="1" customWidth="1"/>
    <col min="13" max="13" width="7.00390625" style="1" customWidth="1"/>
    <col min="14" max="14" width="8.125" style="1" customWidth="1"/>
    <col min="15" max="17" width="7.00390625" style="1" customWidth="1"/>
    <col min="18" max="16384" width="9.125" style="1" customWidth="1"/>
  </cols>
  <sheetData>
    <row r="1" spans="1:17" ht="15.75">
      <c r="A1" s="24"/>
      <c r="B1" s="24"/>
      <c r="C1" s="24"/>
      <c r="D1" s="24"/>
      <c r="E1" s="24"/>
      <c r="F1" s="25"/>
      <c r="G1" s="26"/>
      <c r="H1" s="26"/>
      <c r="I1" s="26"/>
      <c r="J1" s="26"/>
      <c r="K1" s="26" t="s">
        <v>19</v>
      </c>
      <c r="L1" s="26"/>
      <c r="M1" s="26"/>
      <c r="N1" s="24"/>
      <c r="O1" s="24"/>
      <c r="P1" s="24"/>
      <c r="Q1" s="24"/>
    </row>
    <row r="2" spans="1:17" ht="3" customHeight="1">
      <c r="A2" s="24"/>
      <c r="B2" s="24"/>
      <c r="C2" s="24"/>
      <c r="D2" s="24"/>
      <c r="E2" s="24"/>
      <c r="F2" s="25"/>
      <c r="G2" s="24"/>
      <c r="H2" s="24"/>
      <c r="I2" s="27"/>
      <c r="J2" s="27"/>
      <c r="K2" s="24"/>
      <c r="L2" s="24"/>
      <c r="M2" s="24"/>
      <c r="N2" s="24"/>
      <c r="O2" s="24"/>
      <c r="P2" s="24"/>
      <c r="Q2" s="24"/>
    </row>
    <row r="3" spans="1:17" ht="12" customHeight="1">
      <c r="A3" s="24"/>
      <c r="B3" s="24"/>
      <c r="C3" s="24"/>
      <c r="D3" s="24"/>
      <c r="E3" s="24"/>
      <c r="F3" s="25"/>
      <c r="G3" s="27"/>
      <c r="H3" s="27"/>
      <c r="I3" s="27"/>
      <c r="J3" s="27"/>
      <c r="K3" s="27" t="s">
        <v>145</v>
      </c>
      <c r="L3" s="27"/>
      <c r="M3" s="27"/>
      <c r="N3" s="27"/>
      <c r="O3" s="27"/>
      <c r="P3" s="27"/>
      <c r="Q3" s="27"/>
    </row>
    <row r="4" spans="1:17" ht="12" customHeight="1">
      <c r="A4" s="24"/>
      <c r="B4" s="24"/>
      <c r="C4" s="24"/>
      <c r="D4" s="28"/>
      <c r="E4" s="24"/>
      <c r="F4" s="25"/>
      <c r="G4" s="27"/>
      <c r="H4" s="27"/>
      <c r="I4" s="27"/>
      <c r="J4" s="27"/>
      <c r="K4" s="27" t="s">
        <v>10</v>
      </c>
      <c r="L4" s="27"/>
      <c r="M4" s="27"/>
      <c r="N4" s="27"/>
      <c r="O4" s="27"/>
      <c r="P4" s="27"/>
      <c r="Q4" s="27"/>
    </row>
    <row r="5" spans="1:17" ht="11.25" customHeight="1">
      <c r="A5" s="24"/>
      <c r="B5" s="24"/>
      <c r="C5" s="24"/>
      <c r="D5" s="28"/>
      <c r="E5" s="24"/>
      <c r="F5" s="171"/>
      <c r="G5" s="27"/>
      <c r="H5" s="27"/>
      <c r="I5" s="27"/>
      <c r="J5" s="27"/>
      <c r="K5" s="27" t="s">
        <v>146</v>
      </c>
      <c r="L5" s="27"/>
      <c r="M5" s="27"/>
      <c r="N5" s="27"/>
      <c r="O5" s="27"/>
      <c r="P5" s="27"/>
      <c r="Q5" s="27"/>
    </row>
    <row r="6" spans="1:17" ht="4.5" customHeight="1">
      <c r="A6" s="24"/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396" t="s">
        <v>84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</row>
    <row r="8" spans="1:17" ht="2.25" customHeight="1">
      <c r="A8" s="29"/>
      <c r="B8" s="29"/>
      <c r="C8" s="29"/>
      <c r="D8" s="29"/>
      <c r="E8" s="29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9" customHeight="1">
      <c r="A9" s="386" t="s">
        <v>2</v>
      </c>
      <c r="B9" s="388" t="s">
        <v>15</v>
      </c>
      <c r="C9" s="389" t="s">
        <v>3</v>
      </c>
      <c r="D9" s="392" t="s">
        <v>4</v>
      </c>
      <c r="E9" s="363" t="s">
        <v>5</v>
      </c>
      <c r="F9" s="382" t="s">
        <v>18</v>
      </c>
      <c r="G9" s="378" t="s">
        <v>8</v>
      </c>
      <c r="H9" s="379"/>
      <c r="I9" s="379"/>
      <c r="J9" s="379"/>
      <c r="K9" s="379"/>
      <c r="L9" s="379"/>
      <c r="M9" s="379"/>
      <c r="N9" s="379"/>
      <c r="O9" s="379"/>
      <c r="P9" s="379"/>
      <c r="Q9" s="400"/>
    </row>
    <row r="10" spans="1:17" ht="11.25" customHeight="1">
      <c r="A10" s="386"/>
      <c r="B10" s="388"/>
      <c r="C10" s="390"/>
      <c r="D10" s="393"/>
      <c r="E10" s="391"/>
      <c r="F10" s="382"/>
      <c r="G10" s="367">
        <v>2012</v>
      </c>
      <c r="H10" s="371"/>
      <c r="I10" s="372"/>
      <c r="J10" s="367">
        <v>2013</v>
      </c>
      <c r="K10" s="368"/>
      <c r="L10" s="373">
        <v>2014</v>
      </c>
      <c r="M10" s="374"/>
      <c r="N10" s="367">
        <v>2015</v>
      </c>
      <c r="O10" s="368"/>
      <c r="P10" s="367">
        <v>2016</v>
      </c>
      <c r="Q10" s="397"/>
    </row>
    <row r="11" spans="1:17" ht="8.25" customHeight="1">
      <c r="A11" s="386"/>
      <c r="B11" s="388"/>
      <c r="C11" s="390"/>
      <c r="D11" s="364"/>
      <c r="E11" s="391"/>
      <c r="F11" s="382"/>
      <c r="G11" s="350" t="s">
        <v>12</v>
      </c>
      <c r="H11" s="363" t="s">
        <v>123</v>
      </c>
      <c r="I11" s="369" t="s">
        <v>124</v>
      </c>
      <c r="J11" s="350" t="s">
        <v>12</v>
      </c>
      <c r="K11" s="369" t="s">
        <v>13</v>
      </c>
      <c r="L11" s="350" t="s">
        <v>12</v>
      </c>
      <c r="M11" s="359" t="s">
        <v>13</v>
      </c>
      <c r="N11" s="350" t="s">
        <v>12</v>
      </c>
      <c r="O11" s="359" t="s">
        <v>13</v>
      </c>
      <c r="P11" s="350" t="s">
        <v>12</v>
      </c>
      <c r="Q11" s="398" t="s">
        <v>124</v>
      </c>
    </row>
    <row r="12" spans="1:17" ht="18.75" customHeight="1" thickBot="1">
      <c r="A12" s="386"/>
      <c r="B12" s="388"/>
      <c r="C12" s="390"/>
      <c r="D12" s="30" t="s">
        <v>6</v>
      </c>
      <c r="E12" s="391"/>
      <c r="F12" s="382"/>
      <c r="G12" s="399"/>
      <c r="H12" s="377"/>
      <c r="I12" s="404"/>
      <c r="J12" s="399"/>
      <c r="K12" s="404"/>
      <c r="L12" s="361"/>
      <c r="M12" s="375"/>
      <c r="N12" s="399"/>
      <c r="O12" s="420"/>
      <c r="P12" s="399"/>
      <c r="Q12" s="377"/>
    </row>
    <row r="13" spans="1:17" s="3" customFormat="1" ht="8.25" customHeight="1" thickTop="1">
      <c r="A13" s="430" t="s">
        <v>40</v>
      </c>
      <c r="B13" s="21"/>
      <c r="C13" s="21"/>
      <c r="D13" s="427" t="s">
        <v>27</v>
      </c>
      <c r="E13" s="417" t="s">
        <v>83</v>
      </c>
      <c r="F13" s="414">
        <f>SUM(F16:F26)</f>
        <v>65425691</v>
      </c>
      <c r="G13" s="411">
        <f>SUM(G16:G26)</f>
        <v>7128264</v>
      </c>
      <c r="H13" s="254"/>
      <c r="I13" s="414">
        <f>SUM(I16:I26)</f>
        <v>2457999</v>
      </c>
      <c r="J13" s="411">
        <f>SUM(J16:J21)+J25+J26</f>
        <v>11190716</v>
      </c>
      <c r="K13" s="411">
        <f aca="true" t="shared" si="0" ref="K13:P13">SUM(K16:K21)+K25+K26</f>
        <v>0</v>
      </c>
      <c r="L13" s="411">
        <f>SUM(L16:L21)+L25+L26</f>
        <v>9075000</v>
      </c>
      <c r="M13" s="411">
        <f t="shared" si="0"/>
        <v>14010000</v>
      </c>
      <c r="N13" s="411">
        <f t="shared" si="0"/>
        <v>7540000</v>
      </c>
      <c r="O13" s="411">
        <f t="shared" si="0"/>
        <v>425000</v>
      </c>
      <c r="P13" s="411">
        <f t="shared" si="0"/>
        <v>2645000</v>
      </c>
      <c r="Q13" s="401">
        <f>Q17+Q20</f>
        <v>2000000</v>
      </c>
    </row>
    <row r="14" spans="1:17" s="3" customFormat="1" ht="6.75" customHeight="1">
      <c r="A14" s="431"/>
      <c r="B14" s="22"/>
      <c r="C14" s="22"/>
      <c r="D14" s="428"/>
      <c r="E14" s="418"/>
      <c r="F14" s="415"/>
      <c r="G14" s="412"/>
      <c r="H14" s="255"/>
      <c r="I14" s="415"/>
      <c r="J14" s="412"/>
      <c r="K14" s="412"/>
      <c r="L14" s="412"/>
      <c r="M14" s="412"/>
      <c r="N14" s="412"/>
      <c r="O14" s="412"/>
      <c r="P14" s="412"/>
      <c r="Q14" s="402"/>
    </row>
    <row r="15" spans="1:17" s="3" customFormat="1" ht="12.75" customHeight="1">
      <c r="A15" s="432"/>
      <c r="B15" s="23"/>
      <c r="C15" s="23"/>
      <c r="D15" s="429"/>
      <c r="E15" s="419"/>
      <c r="F15" s="423"/>
      <c r="G15" s="413"/>
      <c r="H15" s="256"/>
      <c r="I15" s="416"/>
      <c r="J15" s="413"/>
      <c r="K15" s="413"/>
      <c r="L15" s="413"/>
      <c r="M15" s="413"/>
      <c r="N15" s="413"/>
      <c r="O15" s="413"/>
      <c r="P15" s="413"/>
      <c r="Q15" s="403"/>
    </row>
    <row r="16" spans="1:17" ht="11.25" customHeight="1">
      <c r="A16" s="405" t="s">
        <v>34</v>
      </c>
      <c r="B16" s="407" t="s">
        <v>1</v>
      </c>
      <c r="C16" s="31">
        <v>6050</v>
      </c>
      <c r="D16" s="409" t="s">
        <v>125</v>
      </c>
      <c r="E16" s="363" t="s">
        <v>83</v>
      </c>
      <c r="F16" s="173">
        <f>SUM(G16:Q16)+1903936</f>
        <v>21897654</v>
      </c>
      <c r="G16" s="172">
        <v>2716762</v>
      </c>
      <c r="H16" s="257"/>
      <c r="I16" s="32"/>
      <c r="J16" s="105">
        <v>4716956</v>
      </c>
      <c r="K16" s="122"/>
      <c r="L16" s="105">
        <v>4560000</v>
      </c>
      <c r="M16" s="162"/>
      <c r="N16" s="105">
        <v>6500000</v>
      </c>
      <c r="O16" s="107"/>
      <c r="P16" s="105">
        <v>1500000</v>
      </c>
      <c r="Q16" s="325"/>
    </row>
    <row r="17" spans="1:17" ht="11.25" customHeight="1">
      <c r="A17" s="406"/>
      <c r="B17" s="408"/>
      <c r="C17" s="33">
        <v>6058</v>
      </c>
      <c r="D17" s="410"/>
      <c r="E17" s="391"/>
      <c r="F17" s="174">
        <f>SUM(G17:Q17)</f>
        <v>12057999</v>
      </c>
      <c r="G17" s="147"/>
      <c r="H17" s="258"/>
      <c r="I17" s="34">
        <v>2457999</v>
      </c>
      <c r="J17" s="147"/>
      <c r="K17" s="174"/>
      <c r="L17" s="147"/>
      <c r="M17" s="163">
        <v>7175000</v>
      </c>
      <c r="N17" s="147"/>
      <c r="O17" s="174">
        <v>425000</v>
      </c>
      <c r="P17" s="147"/>
      <c r="Q17" s="340">
        <v>2000000</v>
      </c>
    </row>
    <row r="18" spans="1:17" ht="11.25" customHeight="1">
      <c r="A18" s="406"/>
      <c r="B18" s="408"/>
      <c r="C18" s="35">
        <v>6059</v>
      </c>
      <c r="D18" s="410"/>
      <c r="E18" s="391"/>
      <c r="F18" s="175">
        <f>SUM(G18:Q18)+3768987</f>
        <v>10741288</v>
      </c>
      <c r="G18" s="149">
        <v>1403541</v>
      </c>
      <c r="H18" s="259"/>
      <c r="I18" s="36"/>
      <c r="J18" s="149">
        <v>3153760</v>
      </c>
      <c r="K18" s="175"/>
      <c r="L18" s="149">
        <v>415000</v>
      </c>
      <c r="M18" s="164"/>
      <c r="N18" s="149">
        <v>1000000</v>
      </c>
      <c r="O18" s="150"/>
      <c r="P18" s="149">
        <v>1000000</v>
      </c>
      <c r="Q18" s="327"/>
    </row>
    <row r="19" spans="1:17" ht="11.25" customHeight="1">
      <c r="A19" s="405" t="s">
        <v>35</v>
      </c>
      <c r="B19" s="407" t="s">
        <v>1</v>
      </c>
      <c r="C19" s="31">
        <v>6050</v>
      </c>
      <c r="D19" s="409" t="s">
        <v>122</v>
      </c>
      <c r="E19" s="363" t="s">
        <v>14</v>
      </c>
      <c r="F19" s="32">
        <f>G19+J19+3272700+L19</f>
        <v>5218781</v>
      </c>
      <c r="G19" s="105">
        <v>211081</v>
      </c>
      <c r="H19" s="223"/>
      <c r="I19" s="32"/>
      <c r="J19" s="105">
        <v>1135000</v>
      </c>
      <c r="K19" s="122"/>
      <c r="L19" s="105">
        <v>600000</v>
      </c>
      <c r="M19" s="162"/>
      <c r="N19" s="105"/>
      <c r="O19" s="107"/>
      <c r="P19" s="105"/>
      <c r="Q19" s="325"/>
    </row>
    <row r="20" spans="1:17" ht="10.5" customHeight="1">
      <c r="A20" s="406"/>
      <c r="B20" s="408"/>
      <c r="C20" s="33">
        <v>6058</v>
      </c>
      <c r="D20" s="410"/>
      <c r="E20" s="391"/>
      <c r="F20" s="34">
        <f>M20</f>
        <v>6835000</v>
      </c>
      <c r="G20" s="147"/>
      <c r="H20" s="258"/>
      <c r="I20" s="34"/>
      <c r="J20" s="147"/>
      <c r="K20" s="174"/>
      <c r="L20" s="147"/>
      <c r="M20" s="163">
        <v>6835000</v>
      </c>
      <c r="N20" s="147"/>
      <c r="O20" s="148"/>
      <c r="P20" s="147"/>
      <c r="Q20" s="326"/>
    </row>
    <row r="21" spans="1:17" ht="10.5" customHeight="1">
      <c r="A21" s="406"/>
      <c r="B21" s="408"/>
      <c r="C21" s="37">
        <v>6059</v>
      </c>
      <c r="D21" s="410"/>
      <c r="E21" s="391"/>
      <c r="F21" s="38">
        <f>G21+J21+L21</f>
        <v>5270000</v>
      </c>
      <c r="G21" s="125"/>
      <c r="H21" s="260"/>
      <c r="I21" s="38"/>
      <c r="J21" s="125">
        <v>2170000</v>
      </c>
      <c r="K21" s="126"/>
      <c r="L21" s="125">
        <v>3100000</v>
      </c>
      <c r="M21" s="165"/>
      <c r="N21" s="125"/>
      <c r="O21" s="151"/>
      <c r="P21" s="125"/>
      <c r="Q21" s="328"/>
    </row>
    <row r="22" spans="1:17" ht="29.25" customHeight="1">
      <c r="A22" s="39" t="s">
        <v>36</v>
      </c>
      <c r="B22" s="40" t="s">
        <v>1</v>
      </c>
      <c r="C22" s="39">
        <v>6050</v>
      </c>
      <c r="D22" s="41" t="s">
        <v>32</v>
      </c>
      <c r="E22" s="297" t="s">
        <v>17</v>
      </c>
      <c r="F22" s="43">
        <f>G22+3641</f>
        <v>129101</v>
      </c>
      <c r="G22" s="145">
        <v>125460</v>
      </c>
      <c r="H22" s="261"/>
      <c r="I22" s="43"/>
      <c r="J22" s="145"/>
      <c r="K22" s="111"/>
      <c r="L22" s="145"/>
      <c r="M22" s="166"/>
      <c r="N22" s="145"/>
      <c r="O22" s="112"/>
      <c r="P22" s="145"/>
      <c r="Q22" s="329"/>
    </row>
    <row r="23" spans="1:17" ht="40.5" customHeight="1">
      <c r="A23" s="39" t="s">
        <v>37</v>
      </c>
      <c r="B23" s="40" t="s">
        <v>1</v>
      </c>
      <c r="C23" s="39">
        <v>6050</v>
      </c>
      <c r="D23" s="41" t="s">
        <v>31</v>
      </c>
      <c r="E23" s="297" t="s">
        <v>17</v>
      </c>
      <c r="F23" s="43">
        <f>G23+3604</f>
        <v>247937</v>
      </c>
      <c r="G23" s="145">
        <v>244333</v>
      </c>
      <c r="H23" s="261"/>
      <c r="I23" s="43"/>
      <c r="J23" s="145"/>
      <c r="K23" s="111"/>
      <c r="L23" s="145" t="s">
        <v>101</v>
      </c>
      <c r="M23" s="166"/>
      <c r="N23" s="145"/>
      <c r="O23" s="112"/>
      <c r="P23" s="145"/>
      <c r="Q23" s="329"/>
    </row>
    <row r="24" spans="1:17" ht="21" customHeight="1">
      <c r="A24" s="39" t="s">
        <v>136</v>
      </c>
      <c r="B24" s="39">
        <v>90001</v>
      </c>
      <c r="C24" s="39">
        <v>6050</v>
      </c>
      <c r="D24" s="41" t="s">
        <v>20</v>
      </c>
      <c r="E24" s="297" t="s">
        <v>17</v>
      </c>
      <c r="F24" s="50">
        <f>G24+844</f>
        <v>2344906</v>
      </c>
      <c r="G24" s="49">
        <v>2344062</v>
      </c>
      <c r="H24" s="64"/>
      <c r="I24" s="54"/>
      <c r="J24" s="152"/>
      <c r="K24" s="112"/>
      <c r="L24" s="152"/>
      <c r="M24" s="167"/>
      <c r="N24" s="152"/>
      <c r="O24" s="112"/>
      <c r="P24" s="152"/>
      <c r="Q24" s="329"/>
    </row>
    <row r="25" spans="1:17" ht="39" customHeight="1">
      <c r="A25" s="39" t="s">
        <v>38</v>
      </c>
      <c r="B25" s="298">
        <v>90001</v>
      </c>
      <c r="C25" s="295">
        <v>6050</v>
      </c>
      <c r="D25" s="299" t="s">
        <v>82</v>
      </c>
      <c r="E25" s="296" t="s">
        <v>92</v>
      </c>
      <c r="F25" s="48">
        <f>G25+N25+P25+J25+L25</f>
        <v>337515</v>
      </c>
      <c r="G25" s="49">
        <v>37515</v>
      </c>
      <c r="H25" s="64"/>
      <c r="I25" s="54"/>
      <c r="J25" s="334">
        <v>10000</v>
      </c>
      <c r="K25" s="112"/>
      <c r="L25" s="334">
        <v>200000</v>
      </c>
      <c r="M25" s="167"/>
      <c r="N25" s="113">
        <v>20000</v>
      </c>
      <c r="O25" s="111"/>
      <c r="P25" s="113">
        <v>70000</v>
      </c>
      <c r="Q25" s="329"/>
    </row>
    <row r="26" spans="1:17" ht="43.5" customHeight="1">
      <c r="A26" s="39" t="s">
        <v>39</v>
      </c>
      <c r="B26" s="298">
        <v>90001</v>
      </c>
      <c r="C26" s="295">
        <v>6050</v>
      </c>
      <c r="D26" s="14" t="s">
        <v>78</v>
      </c>
      <c r="E26" s="296" t="s">
        <v>92</v>
      </c>
      <c r="F26" s="48">
        <f>G26+N26+P26+J26+L26</f>
        <v>345510</v>
      </c>
      <c r="G26" s="49">
        <v>45510</v>
      </c>
      <c r="H26" s="64"/>
      <c r="I26" s="54">
        <v>0</v>
      </c>
      <c r="J26" s="113">
        <v>5000</v>
      </c>
      <c r="K26" s="111"/>
      <c r="L26" s="113">
        <v>200000</v>
      </c>
      <c r="M26" s="154"/>
      <c r="N26" s="113">
        <v>20000</v>
      </c>
      <c r="O26" s="111"/>
      <c r="P26" s="113">
        <v>75000</v>
      </c>
      <c r="Q26" s="329"/>
    </row>
    <row r="27" spans="1:17" s="3" customFormat="1" ht="13.5" customHeight="1">
      <c r="A27" s="90" t="s">
        <v>41</v>
      </c>
      <c r="B27" s="19"/>
      <c r="C27" s="18"/>
      <c r="D27" s="89" t="s">
        <v>7</v>
      </c>
      <c r="E27" s="20" t="s">
        <v>24</v>
      </c>
      <c r="F27" s="273">
        <f>SUM(F28:F29,F42:F46)</f>
        <v>8621081</v>
      </c>
      <c r="G27" s="120">
        <f>SUM(G28:G29,G42:G46)</f>
        <v>128130</v>
      </c>
      <c r="H27" s="341"/>
      <c r="I27" s="273">
        <f>SUM(I28:I29,I42:I46)</f>
        <v>0</v>
      </c>
      <c r="J27" s="274">
        <f>SUM(J28:J29,J42:J46)</f>
        <v>2092155</v>
      </c>
      <c r="K27" s="275">
        <f>SUM(K28:K29,K42:K46)</f>
        <v>0</v>
      </c>
      <c r="L27" s="276">
        <f>SUM(L28:L29,L42:L46)</f>
        <v>3245000</v>
      </c>
      <c r="M27" s="273"/>
      <c r="N27" s="274">
        <f>SUM(N28:N29,N42:N46)</f>
        <v>3000000</v>
      </c>
      <c r="O27" s="277">
        <f>SUM(O28:O43,O44:O46)</f>
        <v>0</v>
      </c>
      <c r="P27" s="274">
        <f>SUM(P28:P29,P42:P46)</f>
        <v>0</v>
      </c>
      <c r="Q27" s="330">
        <f>SUM(Q28:Q43,Q44:Q46)</f>
        <v>0</v>
      </c>
    </row>
    <row r="28" spans="1:17" s="3" customFormat="1" ht="29.25" customHeight="1">
      <c r="A28" s="295" t="s">
        <v>42</v>
      </c>
      <c r="B28" s="295">
        <v>70005</v>
      </c>
      <c r="C28" s="295">
        <v>6050</v>
      </c>
      <c r="D28" s="53" t="s">
        <v>28</v>
      </c>
      <c r="E28" s="339" t="s">
        <v>135</v>
      </c>
      <c r="F28" s="48">
        <f>SUM(G28:N28)</f>
        <v>2465000</v>
      </c>
      <c r="G28" s="49">
        <v>0</v>
      </c>
      <c r="H28" s="64"/>
      <c r="I28" s="54"/>
      <c r="J28" s="49">
        <v>20000</v>
      </c>
      <c r="K28" s="153"/>
      <c r="L28" s="49">
        <v>445000</v>
      </c>
      <c r="M28" s="168"/>
      <c r="N28" s="49">
        <v>2000000</v>
      </c>
      <c r="O28" s="153"/>
      <c r="P28" s="49"/>
      <c r="Q28" s="331"/>
    </row>
    <row r="29" spans="1:17" s="3" customFormat="1" ht="22.5" customHeight="1">
      <c r="A29" s="39" t="s">
        <v>137</v>
      </c>
      <c r="B29" s="39">
        <v>90015</v>
      </c>
      <c r="C29" s="39">
        <v>6050</v>
      </c>
      <c r="D29" s="41" t="s">
        <v>62</v>
      </c>
      <c r="E29" s="333" t="s">
        <v>21</v>
      </c>
      <c r="F29" s="50">
        <f>G29+9645+J29</f>
        <v>138645</v>
      </c>
      <c r="G29" s="51">
        <v>2000</v>
      </c>
      <c r="H29" s="263"/>
      <c r="I29" s="117"/>
      <c r="J29" s="51">
        <v>127000</v>
      </c>
      <c r="K29" s="118"/>
      <c r="L29" s="51"/>
      <c r="M29" s="169"/>
      <c r="N29" s="51"/>
      <c r="O29" s="118"/>
      <c r="P29" s="51"/>
      <c r="Q29" s="332"/>
    </row>
    <row r="30" spans="1:17" s="3" customFormat="1" ht="9.75" customHeight="1" hidden="1">
      <c r="A30" s="65"/>
      <c r="B30" s="65"/>
      <c r="C30" s="65"/>
      <c r="D30" s="66"/>
      <c r="E30" s="67"/>
      <c r="F30" s="68"/>
      <c r="G30" s="59"/>
      <c r="H30" s="59"/>
      <c r="I30" s="69"/>
      <c r="J30" s="59"/>
      <c r="K30" s="69"/>
      <c r="L30" s="69"/>
      <c r="M30" s="69"/>
      <c r="N30" s="59"/>
      <c r="O30" s="59"/>
      <c r="P30" s="59"/>
      <c r="Q30" s="69"/>
    </row>
    <row r="31" spans="1:17" s="3" customFormat="1" ht="12" customHeight="1">
      <c r="A31" s="60"/>
      <c r="B31" s="60"/>
      <c r="C31" s="60"/>
      <c r="D31" s="61"/>
      <c r="E31" s="62"/>
      <c r="F31" s="63"/>
      <c r="G31" s="64"/>
      <c r="H31" s="64"/>
      <c r="I31" s="52"/>
      <c r="J31" s="64"/>
      <c r="K31" s="52"/>
      <c r="L31" s="52"/>
      <c r="M31" s="52"/>
      <c r="N31" s="64"/>
      <c r="O31" s="64"/>
      <c r="P31" s="64"/>
      <c r="Q31" s="52"/>
    </row>
    <row r="32" spans="1:17" s="3" customFormat="1" ht="12" customHeight="1">
      <c r="A32" s="335"/>
      <c r="B32" s="335"/>
      <c r="C32" s="335"/>
      <c r="D32" s="66"/>
      <c r="E32" s="67"/>
      <c r="F32" s="68"/>
      <c r="G32" s="59"/>
      <c r="H32" s="59"/>
      <c r="I32" s="69"/>
      <c r="J32" s="59"/>
      <c r="K32" s="69"/>
      <c r="L32" s="69"/>
      <c r="M32" s="69"/>
      <c r="N32" s="59"/>
      <c r="O32" s="59"/>
      <c r="P32" s="59"/>
      <c r="Q32" s="69"/>
    </row>
    <row r="33" spans="1:17" s="3" customFormat="1" ht="12" customHeight="1">
      <c r="A33" s="335"/>
      <c r="B33" s="335"/>
      <c r="C33" s="335"/>
      <c r="D33" s="66"/>
      <c r="E33" s="67"/>
      <c r="F33" s="68"/>
      <c r="G33" s="59"/>
      <c r="H33" s="59"/>
      <c r="I33" s="69"/>
      <c r="J33" s="59"/>
      <c r="K33" s="69"/>
      <c r="L33" s="69"/>
      <c r="M33" s="69"/>
      <c r="N33" s="59"/>
      <c r="O33" s="59"/>
      <c r="P33" s="59"/>
      <c r="Q33" s="69"/>
    </row>
    <row r="34" spans="1:17" s="3" customFormat="1" ht="12" customHeight="1">
      <c r="A34" s="335"/>
      <c r="B34" s="335"/>
      <c r="C34" s="335"/>
      <c r="D34" s="66"/>
      <c r="E34" s="67"/>
      <c r="F34" s="68"/>
      <c r="G34" s="59"/>
      <c r="H34" s="59"/>
      <c r="I34" s="69"/>
      <c r="J34" s="59"/>
      <c r="K34" s="69"/>
      <c r="L34" s="69"/>
      <c r="M34" s="69"/>
      <c r="N34" s="59"/>
      <c r="O34" s="59"/>
      <c r="P34" s="59"/>
      <c r="Q34" s="69"/>
    </row>
    <row r="35" spans="1:17" s="3" customFormat="1" ht="12" customHeight="1">
      <c r="A35" s="335"/>
      <c r="B35" s="335"/>
      <c r="C35" s="335"/>
      <c r="D35" s="66"/>
      <c r="E35" s="67"/>
      <c r="F35" s="68"/>
      <c r="G35" s="59"/>
      <c r="H35" s="59"/>
      <c r="I35" s="69"/>
      <c r="J35" s="59"/>
      <c r="K35" s="69"/>
      <c r="L35" s="69"/>
      <c r="M35" s="69"/>
      <c r="N35" s="59"/>
      <c r="O35" s="59"/>
      <c r="P35" s="59"/>
      <c r="Q35" s="69"/>
    </row>
    <row r="36" spans="1:17" s="3" customFormat="1" ht="12" customHeight="1">
      <c r="A36" s="335"/>
      <c r="B36" s="335"/>
      <c r="C36" s="335"/>
      <c r="D36" s="66"/>
      <c r="E36" s="67"/>
      <c r="F36" s="68"/>
      <c r="G36" s="59"/>
      <c r="H36" s="59"/>
      <c r="I36" s="69"/>
      <c r="J36" s="59"/>
      <c r="K36" s="69"/>
      <c r="L36" s="69"/>
      <c r="M36" s="69"/>
      <c r="N36" s="59"/>
      <c r="O36" s="59"/>
      <c r="P36" s="59"/>
      <c r="Q36" s="69"/>
    </row>
    <row r="37" spans="1:17" s="3" customFormat="1" ht="5.25" customHeight="1">
      <c r="A37" s="65"/>
      <c r="B37" s="65"/>
      <c r="C37" s="65"/>
      <c r="D37" s="66"/>
      <c r="E37" s="67"/>
      <c r="F37" s="68"/>
      <c r="G37" s="59"/>
      <c r="H37" s="59"/>
      <c r="I37" s="69"/>
      <c r="J37" s="59"/>
      <c r="K37" s="69"/>
      <c r="L37" s="69"/>
      <c r="M37" s="69"/>
      <c r="N37" s="59"/>
      <c r="O37" s="59"/>
      <c r="P37" s="59"/>
      <c r="Q37" s="69"/>
    </row>
    <row r="38" spans="1:17" s="3" customFormat="1" ht="12.75" customHeight="1">
      <c r="A38" s="386" t="s">
        <v>2</v>
      </c>
      <c r="B38" s="388" t="s">
        <v>15</v>
      </c>
      <c r="C38" s="389" t="s">
        <v>3</v>
      </c>
      <c r="D38" s="392" t="s">
        <v>4</v>
      </c>
      <c r="E38" s="363" t="s">
        <v>5</v>
      </c>
      <c r="F38" s="382" t="s">
        <v>18</v>
      </c>
      <c r="G38" s="378" t="s">
        <v>8</v>
      </c>
      <c r="H38" s="379"/>
      <c r="I38" s="379"/>
      <c r="J38" s="379"/>
      <c r="K38" s="379"/>
      <c r="L38" s="379"/>
      <c r="M38" s="379"/>
      <c r="N38" s="379"/>
      <c r="O38" s="379"/>
      <c r="P38" s="379"/>
      <c r="Q38" s="380"/>
    </row>
    <row r="39" spans="1:17" s="3" customFormat="1" ht="12.75" customHeight="1">
      <c r="A39" s="386"/>
      <c r="B39" s="388"/>
      <c r="C39" s="390"/>
      <c r="D39" s="393"/>
      <c r="E39" s="391"/>
      <c r="F39" s="382"/>
      <c r="G39" s="367">
        <v>2012</v>
      </c>
      <c r="H39" s="371"/>
      <c r="I39" s="372"/>
      <c r="J39" s="367">
        <v>2013</v>
      </c>
      <c r="K39" s="368"/>
      <c r="L39" s="373">
        <v>2014</v>
      </c>
      <c r="M39" s="374"/>
      <c r="N39" s="376">
        <v>2015</v>
      </c>
      <c r="O39" s="368"/>
      <c r="P39" s="376">
        <v>2016</v>
      </c>
      <c r="Q39" s="368"/>
    </row>
    <row r="40" spans="1:17" s="3" customFormat="1" ht="11.25" customHeight="1">
      <c r="A40" s="386"/>
      <c r="B40" s="388"/>
      <c r="C40" s="390"/>
      <c r="D40" s="364"/>
      <c r="E40" s="391"/>
      <c r="F40" s="382"/>
      <c r="G40" s="350" t="s">
        <v>12</v>
      </c>
      <c r="H40" s="363" t="s">
        <v>123</v>
      </c>
      <c r="I40" s="369" t="s">
        <v>13</v>
      </c>
      <c r="J40" s="350" t="s">
        <v>12</v>
      </c>
      <c r="K40" s="369" t="s">
        <v>13</v>
      </c>
      <c r="L40" s="350" t="s">
        <v>12</v>
      </c>
      <c r="M40" s="359" t="s">
        <v>13</v>
      </c>
      <c r="N40" s="365" t="s">
        <v>12</v>
      </c>
      <c r="O40" s="359" t="s">
        <v>13</v>
      </c>
      <c r="P40" s="365" t="s">
        <v>12</v>
      </c>
      <c r="Q40" s="359" t="s">
        <v>13</v>
      </c>
    </row>
    <row r="41" spans="1:17" s="3" customFormat="1" ht="16.5" customHeight="1" thickBot="1">
      <c r="A41" s="387"/>
      <c r="B41" s="363"/>
      <c r="C41" s="390"/>
      <c r="D41" s="30" t="s">
        <v>6</v>
      </c>
      <c r="E41" s="391"/>
      <c r="F41" s="383"/>
      <c r="G41" s="358"/>
      <c r="H41" s="364"/>
      <c r="I41" s="370"/>
      <c r="J41" s="351"/>
      <c r="K41" s="433"/>
      <c r="L41" s="361"/>
      <c r="M41" s="375"/>
      <c r="N41" s="385"/>
      <c r="O41" s="384"/>
      <c r="P41" s="385"/>
      <c r="Q41" s="384"/>
    </row>
    <row r="42" spans="1:17" s="3" customFormat="1" ht="17.25" customHeight="1" thickTop="1">
      <c r="A42" s="337" t="s">
        <v>43</v>
      </c>
      <c r="B42" s="101">
        <v>92109</v>
      </c>
      <c r="C42" s="31">
        <v>6050</v>
      </c>
      <c r="D42" s="103" t="s">
        <v>71</v>
      </c>
      <c r="E42" s="102" t="s">
        <v>25</v>
      </c>
      <c r="F42" s="54">
        <f>L42+J42+G42+4880</f>
        <v>739880</v>
      </c>
      <c r="G42" s="278">
        <v>85000</v>
      </c>
      <c r="H42" s="59"/>
      <c r="I42" s="58"/>
      <c r="J42" s="49">
        <v>300000</v>
      </c>
      <c r="K42" s="107"/>
      <c r="L42" s="49">
        <v>350000</v>
      </c>
      <c r="M42" s="92"/>
      <c r="N42" s="55"/>
      <c r="O42" s="107"/>
      <c r="P42" s="55"/>
      <c r="Q42" s="107"/>
    </row>
    <row r="43" spans="1:17" s="3" customFormat="1" ht="18" customHeight="1">
      <c r="A43" s="337" t="s">
        <v>44</v>
      </c>
      <c r="B43" s="101">
        <v>92109</v>
      </c>
      <c r="C43" s="31">
        <v>6050</v>
      </c>
      <c r="D43" s="190" t="s">
        <v>97</v>
      </c>
      <c r="E43" s="189" t="s">
        <v>98</v>
      </c>
      <c r="F43" s="54">
        <f>L43+J43+G43+6541</f>
        <v>42826</v>
      </c>
      <c r="G43" s="55">
        <v>36285</v>
      </c>
      <c r="H43" s="262"/>
      <c r="I43" s="54"/>
      <c r="J43" s="49"/>
      <c r="K43" s="107"/>
      <c r="L43" s="49"/>
      <c r="M43" s="92"/>
      <c r="N43" s="55"/>
      <c r="O43" s="107"/>
      <c r="P43" s="55"/>
      <c r="Q43" s="107"/>
    </row>
    <row r="44" spans="1:17" s="3" customFormat="1" ht="30.75" customHeight="1">
      <c r="A44" s="337" t="s">
        <v>45</v>
      </c>
      <c r="B44" s="101">
        <v>85219</v>
      </c>
      <c r="C44" s="31">
        <v>6050</v>
      </c>
      <c r="D44" s="342" t="s">
        <v>138</v>
      </c>
      <c r="E44" s="336" t="s">
        <v>98</v>
      </c>
      <c r="F44" s="54">
        <v>70070</v>
      </c>
      <c r="G44" s="70"/>
      <c r="H44" s="264"/>
      <c r="I44" s="54"/>
      <c r="J44" s="70"/>
      <c r="K44" s="107"/>
      <c r="L44" s="70"/>
      <c r="M44" s="93"/>
      <c r="N44" s="105"/>
      <c r="O44" s="107"/>
      <c r="P44" s="105"/>
      <c r="Q44" s="107"/>
    </row>
    <row r="45" spans="1:17" s="3" customFormat="1" ht="17.25" customHeight="1">
      <c r="A45" s="337" t="s">
        <v>46</v>
      </c>
      <c r="B45" s="185">
        <v>92109</v>
      </c>
      <c r="C45" s="31">
        <v>6050</v>
      </c>
      <c r="D45" s="187" t="s">
        <v>72</v>
      </c>
      <c r="E45" s="336" t="s">
        <v>134</v>
      </c>
      <c r="F45" s="71">
        <f>L45+J45+G45+64660+N45</f>
        <v>1564660</v>
      </c>
      <c r="G45" s="106">
        <v>0</v>
      </c>
      <c r="H45" s="265"/>
      <c r="I45" s="71"/>
      <c r="J45" s="106">
        <v>50000</v>
      </c>
      <c r="K45" s="119"/>
      <c r="L45" s="106">
        <v>450000</v>
      </c>
      <c r="M45" s="94"/>
      <c r="N45" s="106">
        <v>1000000</v>
      </c>
      <c r="O45" s="119"/>
      <c r="P45" s="72"/>
      <c r="Q45" s="119"/>
    </row>
    <row r="46" spans="1:17" s="3" customFormat="1" ht="18" customHeight="1">
      <c r="A46" s="337" t="s">
        <v>47</v>
      </c>
      <c r="B46" s="101">
        <v>92109</v>
      </c>
      <c r="C46" s="31">
        <v>6050</v>
      </c>
      <c r="D46" s="187" t="s">
        <v>94</v>
      </c>
      <c r="E46" s="336" t="s">
        <v>63</v>
      </c>
      <c r="F46" s="71">
        <f>L46+J46+G46</f>
        <v>3600000</v>
      </c>
      <c r="G46" s="106">
        <v>4845</v>
      </c>
      <c r="H46" s="265"/>
      <c r="I46" s="71"/>
      <c r="J46" s="106">
        <v>1595155</v>
      </c>
      <c r="K46" s="119"/>
      <c r="L46" s="106">
        <v>2000000</v>
      </c>
      <c r="M46" s="94"/>
      <c r="N46" s="72"/>
      <c r="O46" s="119"/>
      <c r="P46" s="72"/>
      <c r="Q46" s="119"/>
    </row>
    <row r="47" spans="1:17" s="3" customFormat="1" ht="26.25" customHeight="1">
      <c r="A47" s="91" t="s">
        <v>48</v>
      </c>
      <c r="B47" s="73"/>
      <c r="C47" s="74"/>
      <c r="D47" s="88" t="s">
        <v>11</v>
      </c>
      <c r="E47" s="73" t="s">
        <v>141</v>
      </c>
      <c r="F47" s="75">
        <f aca="true" t="shared" si="1" ref="F47:L47">SUM(F48:F57)</f>
        <v>97448185</v>
      </c>
      <c r="G47" s="120">
        <f t="shared" si="1"/>
        <v>16367100</v>
      </c>
      <c r="H47" s="266">
        <f>H48</f>
        <v>10000000</v>
      </c>
      <c r="I47" s="75">
        <f t="shared" si="1"/>
        <v>0</v>
      </c>
      <c r="J47" s="120">
        <f>SUM(J48:J57)</f>
        <v>25107000</v>
      </c>
      <c r="K47" s="121">
        <f t="shared" si="1"/>
        <v>0</v>
      </c>
      <c r="L47" s="120">
        <f t="shared" si="1"/>
        <v>1900000</v>
      </c>
      <c r="M47" s="121"/>
      <c r="N47" s="120">
        <f>SUM(N48:N57)</f>
        <v>11400000</v>
      </c>
      <c r="O47" s="121">
        <f>SUM(O48:O57)</f>
        <v>0</v>
      </c>
      <c r="P47" s="120">
        <f>SUM(P48:P57)</f>
        <v>20000000</v>
      </c>
      <c r="Q47" s="121">
        <f>SUM(Q48:Q57)</f>
        <v>9000000</v>
      </c>
    </row>
    <row r="48" spans="1:17" s="3" customFormat="1" ht="15.75" customHeight="1">
      <c r="A48" s="405" t="s">
        <v>49</v>
      </c>
      <c r="B48" s="405">
        <v>80101</v>
      </c>
      <c r="C48" s="31">
        <v>6050</v>
      </c>
      <c r="D48" s="409" t="s">
        <v>127</v>
      </c>
      <c r="E48" s="363" t="s">
        <v>141</v>
      </c>
      <c r="F48" s="32">
        <f>J48+G48+3611024+H48</f>
        <v>54186024</v>
      </c>
      <c r="G48" s="105">
        <v>15995000</v>
      </c>
      <c r="H48" s="223">
        <v>10000000</v>
      </c>
      <c r="I48" s="32"/>
      <c r="J48" s="105">
        <v>24580000</v>
      </c>
      <c r="K48" s="122"/>
      <c r="L48" s="123"/>
      <c r="M48" s="124"/>
      <c r="N48" s="123"/>
      <c r="O48" s="122"/>
      <c r="P48" s="123"/>
      <c r="Q48" s="122"/>
    </row>
    <row r="49" spans="1:17" s="3" customFormat="1" ht="14.25" customHeight="1">
      <c r="A49" s="406"/>
      <c r="B49" s="406"/>
      <c r="C49" s="33">
        <v>6058</v>
      </c>
      <c r="D49" s="410"/>
      <c r="E49" s="391"/>
      <c r="F49" s="38"/>
      <c r="G49" s="125"/>
      <c r="H49" s="260"/>
      <c r="I49" s="38"/>
      <c r="J49" s="125"/>
      <c r="K49" s="126"/>
      <c r="L49" s="127"/>
      <c r="M49" s="128"/>
      <c r="N49" s="127"/>
      <c r="O49" s="126"/>
      <c r="P49" s="127"/>
      <c r="Q49" s="126"/>
    </row>
    <row r="50" spans="1:17" s="3" customFormat="1" ht="14.25" customHeight="1" thickBot="1">
      <c r="A50" s="406"/>
      <c r="B50" s="406"/>
      <c r="C50" s="76">
        <v>6059</v>
      </c>
      <c r="D50" s="77" t="s">
        <v>128</v>
      </c>
      <c r="E50" s="391"/>
      <c r="F50" s="78"/>
      <c r="G50" s="129"/>
      <c r="H50" s="267"/>
      <c r="I50" s="78"/>
      <c r="J50" s="129"/>
      <c r="K50" s="130"/>
      <c r="L50" s="131"/>
      <c r="M50" s="132"/>
      <c r="N50" s="131"/>
      <c r="O50" s="130"/>
      <c r="P50" s="131"/>
      <c r="Q50" s="130"/>
    </row>
    <row r="51" spans="1:17" s="3" customFormat="1" ht="13.5" customHeight="1">
      <c r="A51" s="406"/>
      <c r="B51" s="406"/>
      <c r="C51" s="79">
        <v>6058</v>
      </c>
      <c r="D51" s="80" t="s">
        <v>22</v>
      </c>
      <c r="E51" s="391"/>
      <c r="F51" s="81">
        <v>4000000</v>
      </c>
      <c r="G51" s="133"/>
      <c r="H51" s="268"/>
      <c r="I51" s="81"/>
      <c r="J51" s="133"/>
      <c r="K51" s="134"/>
      <c r="L51" s="135"/>
      <c r="M51" s="136"/>
      <c r="N51" s="135"/>
      <c r="O51" s="136"/>
      <c r="P51" s="135"/>
      <c r="Q51" s="134">
        <v>4000000</v>
      </c>
    </row>
    <row r="52" spans="1:17" s="3" customFormat="1" ht="15" customHeight="1" thickBot="1">
      <c r="A52" s="406"/>
      <c r="B52" s="406"/>
      <c r="C52" s="82">
        <v>6059</v>
      </c>
      <c r="D52" s="77"/>
      <c r="E52" s="391"/>
      <c r="F52" s="83">
        <v>16400000</v>
      </c>
      <c r="G52" s="137"/>
      <c r="H52" s="269"/>
      <c r="I52" s="83"/>
      <c r="J52" s="137"/>
      <c r="K52" s="138"/>
      <c r="L52" s="137"/>
      <c r="M52" s="139"/>
      <c r="N52" s="137">
        <v>6400000</v>
      </c>
      <c r="O52" s="139"/>
      <c r="P52" s="137">
        <v>10000000</v>
      </c>
      <c r="Q52" s="138"/>
    </row>
    <row r="53" spans="1:17" s="3" customFormat="1" ht="14.25" customHeight="1">
      <c r="A53" s="406"/>
      <c r="B53" s="406"/>
      <c r="C53" s="79">
        <v>6058</v>
      </c>
      <c r="D53" s="80" t="s">
        <v>23</v>
      </c>
      <c r="E53" s="391"/>
      <c r="F53" s="81">
        <v>5000000</v>
      </c>
      <c r="G53" s="133"/>
      <c r="H53" s="268"/>
      <c r="I53" s="81"/>
      <c r="J53" s="133"/>
      <c r="K53" s="134"/>
      <c r="L53" s="133"/>
      <c r="M53" s="140"/>
      <c r="N53" s="133"/>
      <c r="O53" s="140"/>
      <c r="P53" s="133"/>
      <c r="Q53" s="134">
        <v>5000000</v>
      </c>
    </row>
    <row r="54" spans="1:17" s="3" customFormat="1" ht="13.5" customHeight="1">
      <c r="A54" s="56"/>
      <c r="B54" s="56"/>
      <c r="C54" s="282">
        <v>6059</v>
      </c>
      <c r="D54" s="281"/>
      <c r="E54" s="57"/>
      <c r="F54" s="283">
        <v>15000000</v>
      </c>
      <c r="G54" s="284"/>
      <c r="H54" s="285"/>
      <c r="I54" s="283"/>
      <c r="J54" s="284"/>
      <c r="K54" s="286"/>
      <c r="L54" s="284"/>
      <c r="M54" s="287"/>
      <c r="N54" s="284">
        <v>5000000</v>
      </c>
      <c r="O54" s="287"/>
      <c r="P54" s="284">
        <v>10000000</v>
      </c>
      <c r="Q54" s="286"/>
    </row>
    <row r="55" spans="1:17" s="3" customFormat="1" ht="26.25" customHeight="1">
      <c r="A55" s="39" t="s">
        <v>50</v>
      </c>
      <c r="B55" s="39">
        <v>80101</v>
      </c>
      <c r="C55" s="39">
        <v>6050</v>
      </c>
      <c r="D55" s="292" t="s">
        <v>129</v>
      </c>
      <c r="E55" s="279" t="s">
        <v>64</v>
      </c>
      <c r="F55" s="293">
        <v>485000</v>
      </c>
      <c r="G55" s="294">
        <v>65000</v>
      </c>
      <c r="H55" s="294"/>
      <c r="I55" s="293"/>
      <c r="J55" s="294">
        <v>420000</v>
      </c>
      <c r="K55" s="293"/>
      <c r="L55" s="294"/>
      <c r="M55" s="294"/>
      <c r="N55" s="294"/>
      <c r="O55" s="293"/>
      <c r="P55" s="294"/>
      <c r="Q55" s="111"/>
    </row>
    <row r="56" spans="1:17" s="3" customFormat="1" ht="35.25" customHeight="1">
      <c r="A56" s="288" t="s">
        <v>51</v>
      </c>
      <c r="B56" s="288">
        <v>80101</v>
      </c>
      <c r="C56" s="289">
        <v>6050</v>
      </c>
      <c r="D56" s="290" t="s">
        <v>119</v>
      </c>
      <c r="E56" s="289" t="s">
        <v>17</v>
      </c>
      <c r="F56" s="291">
        <f>G56+861</f>
        <v>307961</v>
      </c>
      <c r="G56" s="142">
        <v>307100</v>
      </c>
      <c r="H56" s="226"/>
      <c r="I56" s="115"/>
      <c r="J56" s="142"/>
      <c r="K56" s="116"/>
      <c r="L56" s="143"/>
      <c r="M56" s="144"/>
      <c r="N56" s="143"/>
      <c r="O56" s="116"/>
      <c r="P56" s="143"/>
      <c r="Q56" s="116"/>
    </row>
    <row r="57" spans="1:17" s="3" customFormat="1" ht="22.5" customHeight="1">
      <c r="A57" s="280" t="s">
        <v>126</v>
      </c>
      <c r="B57" s="44">
        <v>80104</v>
      </c>
      <c r="C57" s="44">
        <v>6050</v>
      </c>
      <c r="D57" s="46" t="s">
        <v>9</v>
      </c>
      <c r="E57" s="336" t="s">
        <v>142</v>
      </c>
      <c r="F57" s="32">
        <f>J57+G57+62200+L57</f>
        <v>2069200</v>
      </c>
      <c r="G57" s="141">
        <v>0</v>
      </c>
      <c r="H57" s="223"/>
      <c r="I57" s="220"/>
      <c r="J57" s="141">
        <v>107000</v>
      </c>
      <c r="K57" s="110"/>
      <c r="L57" s="141">
        <v>1900000</v>
      </c>
      <c r="M57" s="222"/>
      <c r="N57" s="221"/>
      <c r="O57" s="110"/>
      <c r="P57" s="221"/>
      <c r="Q57" s="110"/>
    </row>
    <row r="58" spans="1:17" s="3" customFormat="1" ht="48" customHeight="1">
      <c r="A58" s="60"/>
      <c r="B58" s="60"/>
      <c r="C58" s="60"/>
      <c r="D58" s="61"/>
      <c r="E58" s="62"/>
      <c r="F58" s="87"/>
      <c r="G58" s="223"/>
      <c r="H58" s="223"/>
      <c r="I58" s="180"/>
      <c r="J58" s="223"/>
      <c r="K58" s="180"/>
      <c r="L58" s="224"/>
      <c r="M58" s="224"/>
      <c r="N58" s="224"/>
      <c r="O58" s="180"/>
      <c r="P58" s="224"/>
      <c r="Q58" s="180"/>
    </row>
    <row r="59" spans="1:17" s="3" customFormat="1" ht="31.5" customHeight="1">
      <c r="A59" s="65"/>
      <c r="B59" s="65"/>
      <c r="C59" s="65"/>
      <c r="D59" s="66"/>
      <c r="E59" s="67"/>
      <c r="F59" s="225"/>
      <c r="G59" s="226"/>
      <c r="H59" s="226"/>
      <c r="I59" s="227"/>
      <c r="J59" s="226"/>
      <c r="K59" s="227"/>
      <c r="L59" s="228"/>
      <c r="M59" s="228"/>
      <c r="N59" s="228"/>
      <c r="O59" s="227"/>
      <c r="P59" s="228"/>
      <c r="Q59" s="227"/>
    </row>
    <row r="60" spans="1:17" s="3" customFormat="1" ht="35.25" customHeight="1">
      <c r="A60" s="65"/>
      <c r="B60" s="65"/>
      <c r="C60" s="65"/>
      <c r="D60" s="66"/>
      <c r="E60" s="67"/>
      <c r="F60" s="225"/>
      <c r="G60" s="226"/>
      <c r="H60" s="226"/>
      <c r="I60" s="227"/>
      <c r="J60" s="226"/>
      <c r="K60" s="227"/>
      <c r="L60" s="228"/>
      <c r="M60" s="228"/>
      <c r="N60" s="228"/>
      <c r="O60" s="227"/>
      <c r="P60" s="228"/>
      <c r="Q60" s="227"/>
    </row>
    <row r="61" spans="1:17" s="3" customFormat="1" ht="26.25" customHeight="1">
      <c r="A61" s="65"/>
      <c r="B61" s="65"/>
      <c r="C61" s="65"/>
      <c r="D61" s="66"/>
      <c r="E61" s="67"/>
      <c r="F61" s="225"/>
      <c r="G61" s="226"/>
      <c r="H61" s="226"/>
      <c r="I61" s="227"/>
      <c r="J61" s="226"/>
      <c r="K61" s="227"/>
      <c r="L61" s="228"/>
      <c r="M61" s="228"/>
      <c r="N61" s="228"/>
      <c r="O61" s="227"/>
      <c r="P61" s="228"/>
      <c r="Q61" s="227"/>
    </row>
    <row r="62" spans="1:17" s="3" customFormat="1" ht="4.5" customHeight="1">
      <c r="A62" s="229"/>
      <c r="B62" s="229"/>
      <c r="C62" s="229"/>
      <c r="D62" s="230"/>
      <c r="E62" s="231"/>
      <c r="F62" s="232"/>
      <c r="G62" s="212"/>
      <c r="H62" s="212"/>
      <c r="I62" s="233"/>
      <c r="J62" s="212"/>
      <c r="K62" s="233"/>
      <c r="L62" s="213"/>
      <c r="M62" s="213"/>
      <c r="N62" s="213"/>
      <c r="O62" s="233"/>
      <c r="P62" s="213"/>
      <c r="Q62" s="233"/>
    </row>
    <row r="63" spans="1:17" s="3" customFormat="1" ht="13.5" customHeight="1">
      <c r="A63" s="386" t="s">
        <v>2</v>
      </c>
      <c r="B63" s="388" t="s">
        <v>15</v>
      </c>
      <c r="C63" s="389" t="s">
        <v>3</v>
      </c>
      <c r="D63" s="392" t="s">
        <v>4</v>
      </c>
      <c r="E63" s="363" t="s">
        <v>5</v>
      </c>
      <c r="F63" s="382" t="s">
        <v>18</v>
      </c>
      <c r="G63" s="378" t="s">
        <v>8</v>
      </c>
      <c r="H63" s="379"/>
      <c r="I63" s="379"/>
      <c r="J63" s="379"/>
      <c r="K63" s="379"/>
      <c r="L63" s="379"/>
      <c r="M63" s="379"/>
      <c r="N63" s="379"/>
      <c r="O63" s="379"/>
      <c r="P63" s="379"/>
      <c r="Q63" s="380"/>
    </row>
    <row r="64" spans="1:17" s="3" customFormat="1" ht="12" customHeight="1">
      <c r="A64" s="386"/>
      <c r="B64" s="388"/>
      <c r="C64" s="390"/>
      <c r="D64" s="393"/>
      <c r="E64" s="391"/>
      <c r="F64" s="382"/>
      <c r="G64" s="367">
        <v>2012</v>
      </c>
      <c r="H64" s="371"/>
      <c r="I64" s="372"/>
      <c r="J64" s="367">
        <v>2013</v>
      </c>
      <c r="K64" s="368"/>
      <c r="L64" s="373">
        <v>2014</v>
      </c>
      <c r="M64" s="374"/>
      <c r="N64" s="376">
        <v>2015</v>
      </c>
      <c r="O64" s="368"/>
      <c r="P64" s="376">
        <v>2016</v>
      </c>
      <c r="Q64" s="368"/>
    </row>
    <row r="65" spans="1:17" s="3" customFormat="1" ht="22.5" customHeight="1">
      <c r="A65" s="386"/>
      <c r="B65" s="388"/>
      <c r="C65" s="390"/>
      <c r="D65" s="364"/>
      <c r="E65" s="391"/>
      <c r="F65" s="382"/>
      <c r="G65" s="350" t="s">
        <v>12</v>
      </c>
      <c r="H65" s="363" t="s">
        <v>123</v>
      </c>
      <c r="I65" s="369" t="s">
        <v>13</v>
      </c>
      <c r="J65" s="350" t="s">
        <v>12</v>
      </c>
      <c r="K65" s="369" t="s">
        <v>13</v>
      </c>
      <c r="L65" s="350" t="s">
        <v>12</v>
      </c>
      <c r="M65" s="359" t="s">
        <v>13</v>
      </c>
      <c r="N65" s="365" t="s">
        <v>12</v>
      </c>
      <c r="O65" s="359" t="s">
        <v>13</v>
      </c>
      <c r="P65" s="365" t="s">
        <v>12</v>
      </c>
      <c r="Q65" s="359" t="s">
        <v>13</v>
      </c>
    </row>
    <row r="66" spans="1:17" s="3" customFormat="1" ht="13.5" customHeight="1" thickBot="1">
      <c r="A66" s="387"/>
      <c r="B66" s="363"/>
      <c r="C66" s="390"/>
      <c r="D66" s="30" t="s">
        <v>6</v>
      </c>
      <c r="E66" s="391"/>
      <c r="F66" s="383"/>
      <c r="G66" s="351"/>
      <c r="H66" s="377"/>
      <c r="I66" s="433"/>
      <c r="J66" s="351"/>
      <c r="K66" s="370"/>
      <c r="L66" s="362"/>
      <c r="M66" s="360"/>
      <c r="N66" s="366"/>
      <c r="O66" s="381"/>
      <c r="P66" s="385"/>
      <c r="Q66" s="384"/>
    </row>
    <row r="67" spans="1:17" s="3" customFormat="1" ht="28.5" customHeight="1" thickTop="1">
      <c r="A67" s="155" t="s">
        <v>52</v>
      </c>
      <c r="B67" s="156"/>
      <c r="C67" s="157"/>
      <c r="D67" s="158" t="s">
        <v>16</v>
      </c>
      <c r="E67" s="159" t="s">
        <v>102</v>
      </c>
      <c r="F67" s="324">
        <f>SUM(F68:F80,F91:F101,F110:F114)</f>
        <v>21838552</v>
      </c>
      <c r="G67" s="323">
        <f aca="true" t="shared" si="2" ref="G67:Q67">SUM(G68:G80,G91:G101,G110:G117)</f>
        <v>4946392</v>
      </c>
      <c r="H67" s="160">
        <f t="shared" si="2"/>
        <v>0</v>
      </c>
      <c r="I67" s="324">
        <f t="shared" si="2"/>
        <v>6671</v>
      </c>
      <c r="J67" s="323">
        <f t="shared" si="2"/>
        <v>6328429</v>
      </c>
      <c r="K67" s="343">
        <f t="shared" si="2"/>
        <v>2660951</v>
      </c>
      <c r="L67" s="323">
        <f t="shared" si="2"/>
        <v>4948900</v>
      </c>
      <c r="M67" s="324">
        <f t="shared" si="2"/>
        <v>141100</v>
      </c>
      <c r="N67" s="344">
        <f t="shared" si="2"/>
        <v>1266900</v>
      </c>
      <c r="O67" s="324">
        <f t="shared" si="2"/>
        <v>39100</v>
      </c>
      <c r="P67" s="344">
        <f t="shared" si="2"/>
        <v>1300000</v>
      </c>
      <c r="Q67" s="324">
        <f t="shared" si="2"/>
        <v>0</v>
      </c>
    </row>
    <row r="68" spans="1:17" s="3" customFormat="1" ht="35.25" customHeight="1">
      <c r="A68" s="45" t="s">
        <v>79</v>
      </c>
      <c r="B68" s="99">
        <v>60016</v>
      </c>
      <c r="C68" s="45">
        <v>6050</v>
      </c>
      <c r="D68" s="13" t="s">
        <v>85</v>
      </c>
      <c r="E68" s="47" t="s">
        <v>64</v>
      </c>
      <c r="F68" s="48">
        <f>G68+J68</f>
        <v>100225</v>
      </c>
      <c r="G68" s="49">
        <v>225</v>
      </c>
      <c r="H68" s="64"/>
      <c r="I68" s="54">
        <v>0</v>
      </c>
      <c r="J68" s="113">
        <v>100000</v>
      </c>
      <c r="K68" s="111"/>
      <c r="L68" s="109"/>
      <c r="M68" s="110"/>
      <c r="N68" s="108"/>
      <c r="O68" s="43"/>
      <c r="P68" s="109"/>
      <c r="Q68" s="111"/>
    </row>
    <row r="69" spans="1:17" s="3" customFormat="1" ht="35.25" customHeight="1">
      <c r="A69" s="241" t="s">
        <v>53</v>
      </c>
      <c r="B69" s="243">
        <v>60016</v>
      </c>
      <c r="C69" s="241">
        <v>6050</v>
      </c>
      <c r="D69" s="14" t="s">
        <v>110</v>
      </c>
      <c r="E69" s="240" t="s">
        <v>64</v>
      </c>
      <c r="F69" s="48">
        <f>G69+J69</f>
        <v>60225</v>
      </c>
      <c r="G69" s="84">
        <v>225</v>
      </c>
      <c r="H69" s="64"/>
      <c r="I69" s="54"/>
      <c r="J69" s="113">
        <v>60000</v>
      </c>
      <c r="K69" s="122"/>
      <c r="L69" s="109"/>
      <c r="M69" s="110"/>
      <c r="N69" s="108"/>
      <c r="O69" s="32"/>
      <c r="P69" s="109"/>
      <c r="Q69" s="122"/>
    </row>
    <row r="70" spans="1:17" s="3" customFormat="1" ht="27" customHeight="1">
      <c r="A70" s="252" t="s">
        <v>54</v>
      </c>
      <c r="B70" s="39">
        <v>60016</v>
      </c>
      <c r="C70" s="39">
        <v>6050</v>
      </c>
      <c r="D70" s="246" t="s">
        <v>89</v>
      </c>
      <c r="E70" s="183" t="s">
        <v>29</v>
      </c>
      <c r="F70" s="50">
        <f>G70+J70+541582</f>
        <v>4696782</v>
      </c>
      <c r="G70" s="51">
        <v>1660000</v>
      </c>
      <c r="H70" s="263"/>
      <c r="I70" s="50"/>
      <c r="J70" s="176">
        <v>2495200</v>
      </c>
      <c r="K70" s="111"/>
      <c r="L70" s="178"/>
      <c r="M70" s="146"/>
      <c r="N70" s="114"/>
      <c r="O70" s="43"/>
      <c r="P70" s="178"/>
      <c r="Q70" s="111"/>
    </row>
    <row r="71" spans="1:17" s="3" customFormat="1" ht="26.25" customHeight="1">
      <c r="A71" s="252" t="s">
        <v>55</v>
      </c>
      <c r="B71" s="186">
        <v>60016</v>
      </c>
      <c r="C71" s="186">
        <v>6050</v>
      </c>
      <c r="D71" s="247" t="s">
        <v>90</v>
      </c>
      <c r="E71" s="188" t="s">
        <v>26</v>
      </c>
      <c r="F71" s="58">
        <f>G71+J71+L71+150269</f>
        <v>1060269</v>
      </c>
      <c r="G71" s="214">
        <v>0</v>
      </c>
      <c r="H71" s="270"/>
      <c r="I71" s="215"/>
      <c r="J71" s="216">
        <v>100000</v>
      </c>
      <c r="K71" s="209"/>
      <c r="L71" s="217">
        <v>810000</v>
      </c>
      <c r="M71" s="210"/>
      <c r="N71" s="218"/>
      <c r="O71" s="211"/>
      <c r="P71" s="219"/>
      <c r="Q71" s="111"/>
    </row>
    <row r="72" spans="1:17" s="3" customFormat="1" ht="32.25" customHeight="1">
      <c r="A72" s="252" t="s">
        <v>56</v>
      </c>
      <c r="B72" s="44">
        <v>60016</v>
      </c>
      <c r="C72" s="45">
        <v>6050</v>
      </c>
      <c r="D72" s="41" t="s">
        <v>120</v>
      </c>
      <c r="E72" s="242" t="s">
        <v>29</v>
      </c>
      <c r="F72" s="48">
        <f>G72+22814+J72+L72</f>
        <v>797109</v>
      </c>
      <c r="G72" s="49">
        <v>20295</v>
      </c>
      <c r="H72" s="64"/>
      <c r="I72" s="54"/>
      <c r="J72" s="113">
        <v>100000</v>
      </c>
      <c r="K72" s="111"/>
      <c r="L72" s="109">
        <v>654000</v>
      </c>
      <c r="M72" s="110"/>
      <c r="N72" s="108"/>
      <c r="O72" s="43"/>
      <c r="P72" s="109"/>
      <c r="Q72" s="111"/>
    </row>
    <row r="73" spans="1:17" s="3" customFormat="1" ht="54" customHeight="1">
      <c r="A73" s="252" t="s">
        <v>57</v>
      </c>
      <c r="B73" s="243">
        <v>60016</v>
      </c>
      <c r="C73" s="241">
        <v>6050</v>
      </c>
      <c r="D73" s="251" t="s">
        <v>118</v>
      </c>
      <c r="E73" s="242" t="s">
        <v>64</v>
      </c>
      <c r="F73" s="48">
        <f>G73+J73</f>
        <v>35225</v>
      </c>
      <c r="G73" s="49">
        <v>225</v>
      </c>
      <c r="H73" s="64"/>
      <c r="I73" s="54"/>
      <c r="J73" s="113">
        <v>35000</v>
      </c>
      <c r="K73" s="111"/>
      <c r="L73" s="109"/>
      <c r="M73" s="110"/>
      <c r="N73" s="108"/>
      <c r="O73" s="43"/>
      <c r="P73" s="109"/>
      <c r="Q73" s="111"/>
    </row>
    <row r="74" spans="1:17" s="3" customFormat="1" ht="39" customHeight="1">
      <c r="A74" s="252" t="s">
        <v>58</v>
      </c>
      <c r="B74" s="99">
        <v>60016</v>
      </c>
      <c r="C74" s="45">
        <v>6050</v>
      </c>
      <c r="D74" s="250" t="s">
        <v>121</v>
      </c>
      <c r="E74" s="47" t="s">
        <v>64</v>
      </c>
      <c r="F74" s="48">
        <f>G74+J74</f>
        <v>70225</v>
      </c>
      <c r="G74" s="49">
        <v>225</v>
      </c>
      <c r="H74" s="64"/>
      <c r="I74" s="54"/>
      <c r="J74" s="113">
        <v>70000</v>
      </c>
      <c r="K74" s="111"/>
      <c r="L74" s="109"/>
      <c r="M74" s="110"/>
      <c r="N74" s="108"/>
      <c r="O74" s="43"/>
      <c r="P74" s="109"/>
      <c r="Q74" s="111"/>
    </row>
    <row r="75" spans="1:17" s="3" customFormat="1" ht="26.25" customHeight="1">
      <c r="A75" s="252" t="s">
        <v>59</v>
      </c>
      <c r="B75" s="243">
        <v>60016</v>
      </c>
      <c r="C75" s="241">
        <v>6050</v>
      </c>
      <c r="D75" s="17" t="s">
        <v>111</v>
      </c>
      <c r="E75" s="242" t="s">
        <v>64</v>
      </c>
      <c r="F75" s="48">
        <f>G75+J75</f>
        <v>75225</v>
      </c>
      <c r="G75" s="49">
        <v>225</v>
      </c>
      <c r="H75" s="64"/>
      <c r="I75" s="54"/>
      <c r="J75" s="113">
        <v>75000</v>
      </c>
      <c r="K75" s="111"/>
      <c r="L75" s="109"/>
      <c r="M75" s="110"/>
      <c r="N75" s="108"/>
      <c r="O75" s="43"/>
      <c r="P75" s="109"/>
      <c r="Q75" s="111"/>
    </row>
    <row r="76" spans="1:17" s="3" customFormat="1" ht="21.75" customHeight="1">
      <c r="A76" s="252" t="s">
        <v>60</v>
      </c>
      <c r="B76" s="44">
        <v>60016</v>
      </c>
      <c r="C76" s="45">
        <v>6050</v>
      </c>
      <c r="D76" s="16" t="s">
        <v>112</v>
      </c>
      <c r="E76" s="47" t="s">
        <v>92</v>
      </c>
      <c r="F76" s="48">
        <f>G76+N76+P76+J76+L76</f>
        <v>676211</v>
      </c>
      <c r="G76" s="49">
        <v>56211</v>
      </c>
      <c r="H76" s="64"/>
      <c r="I76" s="54"/>
      <c r="J76" s="113">
        <v>60000</v>
      </c>
      <c r="K76" s="111"/>
      <c r="L76" s="113">
        <v>120000</v>
      </c>
      <c r="M76" s="110"/>
      <c r="N76" s="207">
        <v>440000</v>
      </c>
      <c r="O76" s="43"/>
      <c r="P76" s="113"/>
      <c r="Q76" s="111"/>
    </row>
    <row r="77" spans="1:17" s="3" customFormat="1" ht="21.75" customHeight="1">
      <c r="A77" s="252" t="s">
        <v>65</v>
      </c>
      <c r="B77" s="44">
        <v>60016</v>
      </c>
      <c r="C77" s="45">
        <v>6050</v>
      </c>
      <c r="D77" s="14" t="s">
        <v>77</v>
      </c>
      <c r="E77" s="242" t="s">
        <v>21</v>
      </c>
      <c r="F77" s="48">
        <f>G77+67650+J77</f>
        <v>778650</v>
      </c>
      <c r="G77" s="49">
        <v>473000</v>
      </c>
      <c r="H77" s="64"/>
      <c r="I77" s="54"/>
      <c r="J77" s="113">
        <v>238000</v>
      </c>
      <c r="K77" s="111"/>
      <c r="L77" s="109"/>
      <c r="M77" s="110"/>
      <c r="N77" s="108"/>
      <c r="O77" s="43"/>
      <c r="P77" s="109"/>
      <c r="Q77" s="111"/>
    </row>
    <row r="78" spans="1:17" s="3" customFormat="1" ht="12.75" customHeight="1">
      <c r="A78" s="252" t="s">
        <v>66</v>
      </c>
      <c r="B78" s="99">
        <v>60016</v>
      </c>
      <c r="C78" s="45">
        <v>6050</v>
      </c>
      <c r="D78" s="14" t="s">
        <v>74</v>
      </c>
      <c r="E78" s="47" t="s">
        <v>64</v>
      </c>
      <c r="F78" s="48">
        <f>G78+J78+L78</f>
        <v>900000</v>
      </c>
      <c r="G78" s="49">
        <v>0</v>
      </c>
      <c r="H78" s="64"/>
      <c r="I78" s="54"/>
      <c r="J78" s="113">
        <v>200000</v>
      </c>
      <c r="K78" s="111"/>
      <c r="L78" s="113">
        <v>700000</v>
      </c>
      <c r="M78" s="110"/>
      <c r="N78" s="108"/>
      <c r="O78" s="43"/>
      <c r="P78" s="109"/>
      <c r="Q78" s="111"/>
    </row>
    <row r="79" spans="1:17" s="3" customFormat="1" ht="26.25" customHeight="1">
      <c r="A79" s="252" t="s">
        <v>67</v>
      </c>
      <c r="B79" s="99">
        <v>60016</v>
      </c>
      <c r="C79" s="45">
        <v>6050</v>
      </c>
      <c r="D79" s="14" t="s">
        <v>75</v>
      </c>
      <c r="E79" s="339" t="s">
        <v>143</v>
      </c>
      <c r="F79" s="48">
        <f>J79+L79</f>
        <v>840000</v>
      </c>
      <c r="G79" s="49"/>
      <c r="H79" s="64"/>
      <c r="I79" s="54"/>
      <c r="J79" s="113">
        <v>200000</v>
      </c>
      <c r="K79" s="111"/>
      <c r="L79" s="109">
        <v>640000</v>
      </c>
      <c r="M79" s="110"/>
      <c r="N79" s="108"/>
      <c r="O79" s="43"/>
      <c r="P79" s="109"/>
      <c r="Q79" s="111"/>
    </row>
    <row r="80" spans="1:17" s="3" customFormat="1" ht="12.75" customHeight="1">
      <c r="A80" s="252" t="s">
        <v>68</v>
      </c>
      <c r="B80" s="99">
        <v>60016</v>
      </c>
      <c r="C80" s="45">
        <v>6050</v>
      </c>
      <c r="D80" s="14" t="s">
        <v>76</v>
      </c>
      <c r="E80" s="47" t="s">
        <v>64</v>
      </c>
      <c r="F80" s="48">
        <f>G80+J80</f>
        <v>710000</v>
      </c>
      <c r="G80" s="49">
        <v>196000</v>
      </c>
      <c r="H80" s="64"/>
      <c r="I80" s="54"/>
      <c r="J80" s="113">
        <v>514000</v>
      </c>
      <c r="K80" s="111"/>
      <c r="L80" s="109"/>
      <c r="M80" s="110"/>
      <c r="N80" s="108"/>
      <c r="O80" s="43"/>
      <c r="P80" s="109"/>
      <c r="Q80" s="111"/>
    </row>
    <row r="81" spans="1:17" s="3" customFormat="1" ht="12.75" customHeight="1">
      <c r="A81" s="60"/>
      <c r="B81" s="60"/>
      <c r="C81" s="60"/>
      <c r="D81" s="181"/>
      <c r="E81" s="62"/>
      <c r="F81" s="63"/>
      <c r="G81" s="64"/>
      <c r="H81" s="64"/>
      <c r="I81" s="63"/>
      <c r="J81" s="87"/>
      <c r="K81" s="87"/>
      <c r="L81" s="180"/>
      <c r="M81" s="180"/>
      <c r="N81" s="180"/>
      <c r="O81" s="87"/>
      <c r="P81" s="180"/>
      <c r="Q81" s="87"/>
    </row>
    <row r="82" spans="1:17" s="3" customFormat="1" ht="12.75" customHeight="1">
      <c r="A82" s="65"/>
      <c r="B82" s="65"/>
      <c r="C82" s="65"/>
      <c r="D82" s="248"/>
      <c r="E82" s="67"/>
      <c r="F82" s="68"/>
      <c r="G82" s="59"/>
      <c r="H82" s="59"/>
      <c r="I82" s="68"/>
      <c r="J82" s="225"/>
      <c r="K82" s="225"/>
      <c r="L82" s="227"/>
      <c r="M82" s="227"/>
      <c r="N82" s="227"/>
      <c r="O82" s="225"/>
      <c r="P82" s="227"/>
      <c r="Q82" s="225"/>
    </row>
    <row r="83" spans="1:17" s="3" customFormat="1" ht="12.75" customHeight="1">
      <c r="A83" s="335"/>
      <c r="B83" s="335"/>
      <c r="C83" s="335"/>
      <c r="D83" s="248"/>
      <c r="E83" s="67"/>
      <c r="F83" s="68"/>
      <c r="G83" s="59"/>
      <c r="H83" s="59"/>
      <c r="I83" s="68"/>
      <c r="J83" s="225"/>
      <c r="K83" s="225"/>
      <c r="L83" s="227"/>
      <c r="M83" s="227"/>
      <c r="N83" s="227"/>
      <c r="O83" s="225"/>
      <c r="P83" s="227"/>
      <c r="Q83" s="225"/>
    </row>
    <row r="84" spans="1:17" s="3" customFormat="1" ht="12.75" customHeight="1">
      <c r="A84" s="335"/>
      <c r="B84" s="335"/>
      <c r="C84" s="335"/>
      <c r="D84" s="248"/>
      <c r="E84" s="67"/>
      <c r="F84" s="68"/>
      <c r="G84" s="59"/>
      <c r="H84" s="59"/>
      <c r="I84" s="68"/>
      <c r="J84" s="225"/>
      <c r="K84" s="225"/>
      <c r="L84" s="227"/>
      <c r="M84" s="227"/>
      <c r="N84" s="227"/>
      <c r="O84" s="225"/>
      <c r="P84" s="227"/>
      <c r="Q84" s="225"/>
    </row>
    <row r="85" spans="1:17" s="3" customFormat="1" ht="2.25" customHeight="1">
      <c r="A85" s="335"/>
      <c r="B85" s="335"/>
      <c r="C85" s="335"/>
      <c r="D85" s="248"/>
      <c r="E85" s="67"/>
      <c r="F85" s="68"/>
      <c r="G85" s="59"/>
      <c r="H85" s="59"/>
      <c r="I85" s="68"/>
      <c r="J85" s="225"/>
      <c r="K85" s="225"/>
      <c r="L85" s="227"/>
      <c r="M85" s="227"/>
      <c r="N85" s="227"/>
      <c r="O85" s="225"/>
      <c r="P85" s="227"/>
      <c r="Q85" s="225"/>
    </row>
    <row r="86" spans="1:17" s="3" customFormat="1" ht="9" customHeight="1">
      <c r="A86" s="335"/>
      <c r="B86" s="335"/>
      <c r="C86" s="335"/>
      <c r="D86" s="248"/>
      <c r="E86" s="67"/>
      <c r="F86" s="68"/>
      <c r="G86" s="59"/>
      <c r="H86" s="59"/>
      <c r="I86" s="68"/>
      <c r="J86" s="225"/>
      <c r="K86" s="225"/>
      <c r="L86" s="227"/>
      <c r="M86" s="227"/>
      <c r="N86" s="227"/>
      <c r="O86" s="225"/>
      <c r="P86" s="227"/>
      <c r="Q86" s="225"/>
    </row>
    <row r="87" spans="1:17" s="3" customFormat="1" ht="12.75" customHeight="1">
      <c r="A87" s="386" t="s">
        <v>2</v>
      </c>
      <c r="B87" s="388" t="s">
        <v>15</v>
      </c>
      <c r="C87" s="389" t="s">
        <v>3</v>
      </c>
      <c r="D87" s="392" t="s">
        <v>4</v>
      </c>
      <c r="E87" s="363" t="s">
        <v>5</v>
      </c>
      <c r="F87" s="382" t="s">
        <v>18</v>
      </c>
      <c r="G87" s="378" t="s">
        <v>8</v>
      </c>
      <c r="H87" s="379"/>
      <c r="I87" s="379"/>
      <c r="J87" s="379"/>
      <c r="K87" s="379"/>
      <c r="L87" s="379"/>
      <c r="M87" s="379"/>
      <c r="N87" s="379"/>
      <c r="O87" s="379"/>
      <c r="P87" s="379"/>
      <c r="Q87" s="380"/>
    </row>
    <row r="88" spans="1:17" s="3" customFormat="1" ht="12.75" customHeight="1">
      <c r="A88" s="386"/>
      <c r="B88" s="388"/>
      <c r="C88" s="390"/>
      <c r="D88" s="393"/>
      <c r="E88" s="391"/>
      <c r="F88" s="382"/>
      <c r="G88" s="367">
        <v>2012</v>
      </c>
      <c r="H88" s="371"/>
      <c r="I88" s="372"/>
      <c r="J88" s="367">
        <v>2013</v>
      </c>
      <c r="K88" s="368"/>
      <c r="L88" s="373">
        <v>2014</v>
      </c>
      <c r="M88" s="374"/>
      <c r="N88" s="376">
        <v>2015</v>
      </c>
      <c r="O88" s="368"/>
      <c r="P88" s="376">
        <v>2016</v>
      </c>
      <c r="Q88" s="368"/>
    </row>
    <row r="89" spans="1:17" s="3" customFormat="1" ht="12.75" customHeight="1">
      <c r="A89" s="386"/>
      <c r="B89" s="388"/>
      <c r="C89" s="390"/>
      <c r="D89" s="364"/>
      <c r="E89" s="391"/>
      <c r="F89" s="382"/>
      <c r="G89" s="350" t="s">
        <v>12</v>
      </c>
      <c r="H89" s="363" t="s">
        <v>123</v>
      </c>
      <c r="I89" s="369" t="s">
        <v>13</v>
      </c>
      <c r="J89" s="350" t="s">
        <v>12</v>
      </c>
      <c r="K89" s="369" t="s">
        <v>13</v>
      </c>
      <c r="L89" s="350" t="s">
        <v>12</v>
      </c>
      <c r="M89" s="359" t="s">
        <v>13</v>
      </c>
      <c r="N89" s="365" t="s">
        <v>12</v>
      </c>
      <c r="O89" s="359" t="s">
        <v>13</v>
      </c>
      <c r="P89" s="365" t="s">
        <v>12</v>
      </c>
      <c r="Q89" s="359" t="s">
        <v>13</v>
      </c>
    </row>
    <row r="90" spans="1:17" s="3" customFormat="1" ht="21" customHeight="1">
      <c r="A90" s="386"/>
      <c r="B90" s="388"/>
      <c r="C90" s="434"/>
      <c r="D90" s="245" t="s">
        <v>6</v>
      </c>
      <c r="E90" s="435"/>
      <c r="F90" s="382"/>
      <c r="G90" s="358"/>
      <c r="H90" s="364"/>
      <c r="I90" s="370"/>
      <c r="J90" s="358"/>
      <c r="K90" s="370"/>
      <c r="L90" s="362"/>
      <c r="M90" s="360"/>
      <c r="N90" s="366"/>
      <c r="O90" s="381"/>
      <c r="P90" s="366"/>
      <c r="Q90" s="381"/>
    </row>
    <row r="91" spans="1:17" s="3" customFormat="1" ht="57" customHeight="1">
      <c r="A91" s="252" t="s">
        <v>69</v>
      </c>
      <c r="B91" s="243">
        <v>60016</v>
      </c>
      <c r="C91" s="241">
        <v>6050</v>
      </c>
      <c r="D91" s="14" t="s">
        <v>113</v>
      </c>
      <c r="E91" s="242" t="s">
        <v>64</v>
      </c>
      <c r="F91" s="48">
        <f>G91+J91</f>
        <v>45225</v>
      </c>
      <c r="G91" s="278">
        <v>225</v>
      </c>
      <c r="H91" s="59"/>
      <c r="I91" s="58"/>
      <c r="J91" s="113">
        <v>45000</v>
      </c>
      <c r="K91" s="111"/>
      <c r="L91" s="109"/>
      <c r="M91" s="110"/>
      <c r="N91" s="108"/>
      <c r="O91" s="43"/>
      <c r="P91" s="109"/>
      <c r="Q91" s="111"/>
    </row>
    <row r="92" spans="1:17" s="3" customFormat="1" ht="62.25" customHeight="1">
      <c r="A92" s="252" t="s">
        <v>70</v>
      </c>
      <c r="B92" s="243">
        <v>60016</v>
      </c>
      <c r="C92" s="241">
        <v>6050</v>
      </c>
      <c r="D92" s="14" t="s">
        <v>114</v>
      </c>
      <c r="E92" s="242" t="s">
        <v>64</v>
      </c>
      <c r="F92" s="48">
        <f>G92+J92</f>
        <v>35225</v>
      </c>
      <c r="G92" s="49">
        <v>225</v>
      </c>
      <c r="H92" s="64"/>
      <c r="I92" s="54"/>
      <c r="J92" s="113">
        <v>35000</v>
      </c>
      <c r="K92" s="111"/>
      <c r="L92" s="109"/>
      <c r="M92" s="110"/>
      <c r="N92" s="108"/>
      <c r="O92" s="43"/>
      <c r="P92" s="109"/>
      <c r="Q92" s="111"/>
    </row>
    <row r="93" spans="1:17" s="3" customFormat="1" ht="39" customHeight="1">
      <c r="A93" s="252" t="s">
        <v>81</v>
      </c>
      <c r="B93" s="243">
        <v>60016</v>
      </c>
      <c r="C93" s="241">
        <v>6050</v>
      </c>
      <c r="D93" s="244" t="s">
        <v>115</v>
      </c>
      <c r="E93" s="339" t="s">
        <v>144</v>
      </c>
      <c r="F93" s="48">
        <f>G93+J93+N93+P93</f>
        <v>670000</v>
      </c>
      <c r="G93" s="49">
        <v>0</v>
      </c>
      <c r="H93" s="64"/>
      <c r="I93" s="54"/>
      <c r="J93" s="113">
        <v>70000</v>
      </c>
      <c r="K93" s="111"/>
      <c r="L93" s="109"/>
      <c r="M93" s="110"/>
      <c r="N93" s="207">
        <v>100000</v>
      </c>
      <c r="O93" s="43"/>
      <c r="P93" s="113">
        <v>500000</v>
      </c>
      <c r="Q93" s="111"/>
    </row>
    <row r="94" spans="1:17" s="3" customFormat="1" ht="24" customHeight="1">
      <c r="A94" s="252" t="s">
        <v>87</v>
      </c>
      <c r="B94" s="99">
        <v>60016</v>
      </c>
      <c r="C94" s="45">
        <v>6050</v>
      </c>
      <c r="D94" s="17" t="s">
        <v>80</v>
      </c>
      <c r="E94" s="100" t="s">
        <v>63</v>
      </c>
      <c r="F94" s="54">
        <f>G94+J94+L94</f>
        <v>1765000</v>
      </c>
      <c r="G94" s="84">
        <v>0</v>
      </c>
      <c r="H94" s="64"/>
      <c r="I94" s="54"/>
      <c r="J94" s="113">
        <v>365000</v>
      </c>
      <c r="K94" s="111"/>
      <c r="L94" s="113">
        <v>1400000</v>
      </c>
      <c r="M94" s="110"/>
      <c r="N94" s="108"/>
      <c r="O94" s="43"/>
      <c r="P94" s="109"/>
      <c r="Q94" s="111"/>
    </row>
    <row r="95" spans="1:17" s="3" customFormat="1" ht="25.5" customHeight="1">
      <c r="A95" s="252" t="s">
        <v>88</v>
      </c>
      <c r="B95" s="101">
        <v>60016</v>
      </c>
      <c r="C95" s="45">
        <v>6050</v>
      </c>
      <c r="D95" s="14" t="s">
        <v>73</v>
      </c>
      <c r="E95" s="104" t="s">
        <v>17</v>
      </c>
      <c r="F95" s="50">
        <f>G95+1070071</f>
        <v>2283971</v>
      </c>
      <c r="G95" s="84">
        <v>1213900</v>
      </c>
      <c r="H95" s="64"/>
      <c r="I95" s="54"/>
      <c r="J95" s="113"/>
      <c r="K95" s="111"/>
      <c r="L95" s="113"/>
      <c r="M95" s="110"/>
      <c r="N95" s="108"/>
      <c r="O95" s="43"/>
      <c r="P95" s="109"/>
      <c r="Q95" s="111"/>
    </row>
    <row r="96" spans="1:17" s="3" customFormat="1" ht="41.25" customHeight="1">
      <c r="A96" s="252" t="s">
        <v>91</v>
      </c>
      <c r="B96" s="161">
        <v>60016</v>
      </c>
      <c r="C96" s="45">
        <v>6050</v>
      </c>
      <c r="D96" s="170" t="s">
        <v>116</v>
      </c>
      <c r="E96" s="239" t="s">
        <v>92</v>
      </c>
      <c r="F96" s="50">
        <f>G96+P96+N96+J96</f>
        <v>255225</v>
      </c>
      <c r="G96" s="84">
        <v>225</v>
      </c>
      <c r="H96" s="64"/>
      <c r="I96" s="54"/>
      <c r="J96" s="113">
        <v>45000</v>
      </c>
      <c r="K96" s="111"/>
      <c r="L96" s="113"/>
      <c r="M96" s="110"/>
      <c r="N96" s="207">
        <v>10000</v>
      </c>
      <c r="O96" s="43"/>
      <c r="P96" s="113">
        <v>200000</v>
      </c>
      <c r="Q96" s="111"/>
    </row>
    <row r="97" spans="1:17" s="3" customFormat="1" ht="48" customHeight="1">
      <c r="A97" s="252" t="s">
        <v>100</v>
      </c>
      <c r="B97" s="179">
        <v>60016</v>
      </c>
      <c r="C97" s="185">
        <v>6050</v>
      </c>
      <c r="D97" s="234" t="s">
        <v>86</v>
      </c>
      <c r="E97" s="184" t="s">
        <v>64</v>
      </c>
      <c r="F97" s="50">
        <f>G97+P97+N97+J97</f>
        <v>35225</v>
      </c>
      <c r="G97" s="84">
        <v>225</v>
      </c>
      <c r="H97" s="64"/>
      <c r="I97" s="54"/>
      <c r="J97" s="113">
        <v>35000</v>
      </c>
      <c r="K97" s="122"/>
      <c r="L97" s="113"/>
      <c r="M97" s="110"/>
      <c r="N97" s="108"/>
      <c r="O97" s="32"/>
      <c r="P97" s="109"/>
      <c r="Q97" s="122"/>
    </row>
    <row r="98" spans="1:17" s="3" customFormat="1" ht="24.75" customHeight="1">
      <c r="A98" s="252" t="s">
        <v>103</v>
      </c>
      <c r="B98" s="44">
        <v>60016</v>
      </c>
      <c r="C98" s="45">
        <v>6050</v>
      </c>
      <c r="D98" s="17" t="s">
        <v>61</v>
      </c>
      <c r="E98" s="42" t="s">
        <v>17</v>
      </c>
      <c r="F98" s="50">
        <f>G98+212845+J98</f>
        <v>918010</v>
      </c>
      <c r="G98" s="84">
        <v>295165</v>
      </c>
      <c r="H98" s="64"/>
      <c r="I98" s="54"/>
      <c r="J98" s="109">
        <v>410000</v>
      </c>
      <c r="K98" s="111"/>
      <c r="L98" s="109"/>
      <c r="M98" s="110"/>
      <c r="N98" s="108"/>
      <c r="O98" s="43"/>
      <c r="P98" s="109"/>
      <c r="Q98" s="111"/>
    </row>
    <row r="99" spans="1:17" s="3" customFormat="1" ht="36" customHeight="1">
      <c r="A99" s="252" t="s">
        <v>104</v>
      </c>
      <c r="B99" s="44">
        <v>60016</v>
      </c>
      <c r="C99" s="45">
        <v>6050</v>
      </c>
      <c r="D99" s="15" t="s">
        <v>95</v>
      </c>
      <c r="E99" s="184" t="s">
        <v>92</v>
      </c>
      <c r="F99" s="54">
        <f>G99+P99+N99</f>
        <v>368671</v>
      </c>
      <c r="G99" s="84">
        <v>58671</v>
      </c>
      <c r="H99" s="64"/>
      <c r="I99" s="54"/>
      <c r="J99" s="109"/>
      <c r="K99" s="111"/>
      <c r="L99" s="109"/>
      <c r="M99" s="110"/>
      <c r="N99" s="207">
        <v>10000</v>
      </c>
      <c r="O99" s="43"/>
      <c r="P99" s="113">
        <v>300000</v>
      </c>
      <c r="Q99" s="111"/>
    </row>
    <row r="100" spans="1:17" s="3" customFormat="1" ht="38.25" customHeight="1">
      <c r="A100" s="252" t="s">
        <v>105</v>
      </c>
      <c r="B100" s="236">
        <v>60016</v>
      </c>
      <c r="C100" s="235">
        <v>6050</v>
      </c>
      <c r="D100" s="238" t="s">
        <v>99</v>
      </c>
      <c r="E100" s="240" t="s">
        <v>64</v>
      </c>
      <c r="F100" s="54">
        <f>G100+J100+N100+P100</f>
        <v>667650</v>
      </c>
      <c r="G100" s="84">
        <v>0</v>
      </c>
      <c r="H100" s="64"/>
      <c r="I100" s="54"/>
      <c r="J100" s="113">
        <v>167650</v>
      </c>
      <c r="K100" s="111"/>
      <c r="L100" s="109"/>
      <c r="M100" s="110"/>
      <c r="N100" s="207">
        <v>200000</v>
      </c>
      <c r="O100" s="43"/>
      <c r="P100" s="113">
        <v>300000</v>
      </c>
      <c r="Q100" s="111"/>
    </row>
    <row r="101" spans="1:17" s="3" customFormat="1" ht="42.75" customHeight="1">
      <c r="A101" s="39" t="s">
        <v>106</v>
      </c>
      <c r="B101" s="39">
        <v>60016</v>
      </c>
      <c r="C101" s="39">
        <v>6050</v>
      </c>
      <c r="D101" s="14" t="s">
        <v>30</v>
      </c>
      <c r="E101" s="253" t="s">
        <v>17</v>
      </c>
      <c r="F101" s="50">
        <f>G101+218957</f>
        <v>1089504</v>
      </c>
      <c r="G101" s="51">
        <v>870547</v>
      </c>
      <c r="H101" s="263"/>
      <c r="I101" s="50"/>
      <c r="J101" s="178"/>
      <c r="K101" s="111"/>
      <c r="L101" s="178"/>
      <c r="M101" s="146"/>
      <c r="N101" s="114"/>
      <c r="O101" s="43"/>
      <c r="P101" s="178"/>
      <c r="Q101" s="111"/>
    </row>
    <row r="102" spans="1:17" s="3" customFormat="1" ht="8.25" customHeight="1">
      <c r="A102" s="65"/>
      <c r="B102" s="65"/>
      <c r="C102" s="65"/>
      <c r="D102" s="248"/>
      <c r="E102" s="67"/>
      <c r="F102" s="68"/>
      <c r="G102" s="59"/>
      <c r="H102" s="59"/>
      <c r="I102" s="68"/>
      <c r="J102" s="227"/>
      <c r="K102" s="225"/>
      <c r="L102" s="227"/>
      <c r="M102" s="227"/>
      <c r="N102" s="227"/>
      <c r="O102" s="225"/>
      <c r="P102" s="227"/>
      <c r="Q102" s="225"/>
    </row>
    <row r="103" spans="1:17" s="3" customFormat="1" ht="5.25" customHeight="1">
      <c r="A103" s="65"/>
      <c r="B103" s="65"/>
      <c r="C103" s="65"/>
      <c r="D103" s="248"/>
      <c r="E103" s="67"/>
      <c r="F103" s="68"/>
      <c r="G103" s="59"/>
      <c r="H103" s="59"/>
      <c r="I103" s="68"/>
      <c r="J103" s="227"/>
      <c r="K103" s="225"/>
      <c r="L103" s="227"/>
      <c r="M103" s="227"/>
      <c r="N103" s="227"/>
      <c r="O103" s="225"/>
      <c r="P103" s="227"/>
      <c r="Q103" s="225"/>
    </row>
    <row r="104" spans="1:17" s="3" customFormat="1" ht="3.75" customHeight="1">
      <c r="A104" s="65"/>
      <c r="B104" s="65"/>
      <c r="C104" s="65"/>
      <c r="D104" s="248"/>
      <c r="E104" s="67"/>
      <c r="F104" s="68"/>
      <c r="G104" s="59"/>
      <c r="H104" s="59"/>
      <c r="I104" s="68"/>
      <c r="J104" s="227"/>
      <c r="K104" s="225"/>
      <c r="L104" s="227"/>
      <c r="M104" s="227"/>
      <c r="N104" s="227"/>
      <c r="O104" s="225"/>
      <c r="P104" s="227"/>
      <c r="Q104" s="225"/>
    </row>
    <row r="105" spans="1:17" s="3" customFormat="1" ht="8.25" customHeight="1">
      <c r="A105" s="65"/>
      <c r="B105" s="65"/>
      <c r="C105" s="65"/>
      <c r="D105" s="248"/>
      <c r="E105" s="67"/>
      <c r="F105" s="68"/>
      <c r="G105" s="59"/>
      <c r="H105" s="59"/>
      <c r="I105" s="68"/>
      <c r="J105" s="227"/>
      <c r="K105" s="225"/>
      <c r="L105" s="227"/>
      <c r="M105" s="227"/>
      <c r="N105" s="227"/>
      <c r="O105" s="225"/>
      <c r="P105" s="227"/>
      <c r="Q105" s="225"/>
    </row>
    <row r="106" spans="1:17" s="3" customFormat="1" ht="11.25" customHeight="1">
      <c r="A106" s="386" t="s">
        <v>2</v>
      </c>
      <c r="B106" s="388" t="s">
        <v>15</v>
      </c>
      <c r="C106" s="389" t="s">
        <v>3</v>
      </c>
      <c r="D106" s="392" t="s">
        <v>4</v>
      </c>
      <c r="E106" s="363" t="s">
        <v>5</v>
      </c>
      <c r="F106" s="382" t="s">
        <v>18</v>
      </c>
      <c r="G106" s="378" t="s">
        <v>8</v>
      </c>
      <c r="H106" s="379"/>
      <c r="I106" s="379"/>
      <c r="J106" s="379"/>
      <c r="K106" s="379"/>
      <c r="L106" s="379"/>
      <c r="M106" s="379"/>
      <c r="N106" s="379"/>
      <c r="O106" s="379"/>
      <c r="P106" s="379"/>
      <c r="Q106" s="380"/>
    </row>
    <row r="107" spans="1:17" s="3" customFormat="1" ht="13.5" customHeight="1">
      <c r="A107" s="386"/>
      <c r="B107" s="388"/>
      <c r="C107" s="390"/>
      <c r="D107" s="393"/>
      <c r="E107" s="391"/>
      <c r="F107" s="382"/>
      <c r="G107" s="367">
        <v>2012</v>
      </c>
      <c r="H107" s="371"/>
      <c r="I107" s="372"/>
      <c r="J107" s="367">
        <v>2013</v>
      </c>
      <c r="K107" s="368"/>
      <c r="L107" s="373">
        <v>2014</v>
      </c>
      <c r="M107" s="374"/>
      <c r="N107" s="376">
        <v>2015</v>
      </c>
      <c r="O107" s="368"/>
      <c r="P107" s="376">
        <v>2016</v>
      </c>
      <c r="Q107" s="368"/>
    </row>
    <row r="108" spans="1:17" s="3" customFormat="1" ht="21" customHeight="1">
      <c r="A108" s="386"/>
      <c r="B108" s="388"/>
      <c r="C108" s="390"/>
      <c r="D108" s="364"/>
      <c r="E108" s="391"/>
      <c r="F108" s="382"/>
      <c r="G108" s="354" t="s">
        <v>12</v>
      </c>
      <c r="H108" s="363" t="s">
        <v>123</v>
      </c>
      <c r="I108" s="356" t="s">
        <v>13</v>
      </c>
      <c r="J108" s="350" t="s">
        <v>12</v>
      </c>
      <c r="K108" s="369" t="s">
        <v>13</v>
      </c>
      <c r="L108" s="350" t="s">
        <v>12</v>
      </c>
      <c r="M108" s="359" t="s">
        <v>13</v>
      </c>
      <c r="N108" s="365" t="s">
        <v>12</v>
      </c>
      <c r="O108" s="359" t="s">
        <v>13</v>
      </c>
      <c r="P108" s="365" t="s">
        <v>12</v>
      </c>
      <c r="Q108" s="359" t="s">
        <v>13</v>
      </c>
    </row>
    <row r="109" spans="1:17" s="3" customFormat="1" ht="16.5" customHeight="1">
      <c r="A109" s="386"/>
      <c r="B109" s="388"/>
      <c r="C109" s="434"/>
      <c r="D109" s="245" t="s">
        <v>6</v>
      </c>
      <c r="E109" s="435"/>
      <c r="F109" s="382"/>
      <c r="G109" s="355"/>
      <c r="H109" s="364"/>
      <c r="I109" s="357"/>
      <c r="J109" s="358"/>
      <c r="K109" s="370"/>
      <c r="L109" s="362"/>
      <c r="M109" s="360"/>
      <c r="N109" s="366"/>
      <c r="O109" s="381"/>
      <c r="P109" s="366"/>
      <c r="Q109" s="381"/>
    </row>
    <row r="110" spans="1:17" s="3" customFormat="1" ht="26.25" customHeight="1">
      <c r="A110" s="252" t="s">
        <v>107</v>
      </c>
      <c r="B110" s="182">
        <v>60016</v>
      </c>
      <c r="C110" s="185">
        <v>6050</v>
      </c>
      <c r="D110" s="16" t="s">
        <v>33</v>
      </c>
      <c r="E110" s="184" t="s">
        <v>17</v>
      </c>
      <c r="F110" s="54">
        <f>G110+9350+J110+L110+N110</f>
        <v>893525</v>
      </c>
      <c r="G110" s="84">
        <v>89175</v>
      </c>
      <c r="H110" s="59"/>
      <c r="I110" s="54"/>
      <c r="J110" s="176">
        <v>95000</v>
      </c>
      <c r="K110" s="111"/>
      <c r="L110" s="176">
        <v>200000</v>
      </c>
      <c r="M110" s="146"/>
      <c r="N110" s="176">
        <v>500000</v>
      </c>
      <c r="O110" s="43"/>
      <c r="P110" s="178"/>
      <c r="Q110" s="111"/>
    </row>
    <row r="111" spans="1:17" s="3" customFormat="1" ht="39.75" customHeight="1">
      <c r="A111" s="252" t="s">
        <v>108</v>
      </c>
      <c r="B111" s="243">
        <v>60016</v>
      </c>
      <c r="C111" s="243">
        <v>6050</v>
      </c>
      <c r="D111" s="249" t="s">
        <v>117</v>
      </c>
      <c r="E111" s="242" t="s">
        <v>64</v>
      </c>
      <c r="F111" s="54">
        <f>G111+J111</f>
        <v>95225</v>
      </c>
      <c r="G111" s="84">
        <v>225</v>
      </c>
      <c r="H111" s="64"/>
      <c r="I111" s="54"/>
      <c r="J111" s="176">
        <v>95000</v>
      </c>
      <c r="K111" s="111"/>
      <c r="L111" s="178"/>
      <c r="M111" s="146"/>
      <c r="N111" s="178"/>
      <c r="O111" s="43"/>
      <c r="P111" s="178"/>
      <c r="Q111" s="111"/>
    </row>
    <row r="112" spans="1:17" s="3" customFormat="1" ht="64.5" customHeight="1">
      <c r="A112" s="338" t="s">
        <v>109</v>
      </c>
      <c r="B112" s="337">
        <v>60016</v>
      </c>
      <c r="C112" s="337">
        <v>6050</v>
      </c>
      <c r="D112" s="249" t="s">
        <v>139</v>
      </c>
      <c r="E112" s="339" t="s">
        <v>63</v>
      </c>
      <c r="F112" s="54">
        <f>G112+J112+L112</f>
        <v>659000</v>
      </c>
      <c r="G112" s="84">
        <v>10000</v>
      </c>
      <c r="H112" s="64"/>
      <c r="I112" s="54"/>
      <c r="J112" s="176">
        <v>249000</v>
      </c>
      <c r="K112" s="111"/>
      <c r="L112" s="176">
        <v>400000</v>
      </c>
      <c r="M112" s="146"/>
      <c r="N112" s="178"/>
      <c r="O112" s="43"/>
      <c r="P112" s="178"/>
      <c r="Q112" s="111"/>
    </row>
    <row r="113" spans="1:17" s="3" customFormat="1" ht="24" customHeight="1">
      <c r="A113" s="394" t="s">
        <v>130</v>
      </c>
      <c r="B113" s="394">
        <v>72095</v>
      </c>
      <c r="C113" s="45">
        <v>6057</v>
      </c>
      <c r="D113" s="438" t="s">
        <v>96</v>
      </c>
      <c r="E113" s="440" t="s">
        <v>93</v>
      </c>
      <c r="F113" s="204">
        <f>SUM(G113:Q113)</f>
        <v>1068407</v>
      </c>
      <c r="G113" s="49"/>
      <c r="H113" s="271"/>
      <c r="I113" s="48"/>
      <c r="J113" s="191"/>
      <c r="K113" s="192">
        <v>888207</v>
      </c>
      <c r="L113" s="191"/>
      <c r="M113" s="193">
        <v>141100</v>
      </c>
      <c r="N113" s="194"/>
      <c r="O113" s="195">
        <v>39100</v>
      </c>
      <c r="P113" s="191"/>
      <c r="Q113" s="192"/>
    </row>
    <row r="114" spans="1:17" s="3" customFormat="1" ht="24.75" customHeight="1" thickBot="1">
      <c r="A114" s="395"/>
      <c r="B114" s="437"/>
      <c r="C114" s="196">
        <v>6059</v>
      </c>
      <c r="D114" s="439"/>
      <c r="E114" s="437"/>
      <c r="F114" s="205">
        <f>SUM(G114:Q114)</f>
        <v>188543</v>
      </c>
      <c r="G114" s="198"/>
      <c r="H114" s="272"/>
      <c r="I114" s="197"/>
      <c r="J114" s="199">
        <v>156743</v>
      </c>
      <c r="K114" s="200"/>
      <c r="L114" s="201">
        <v>24900</v>
      </c>
      <c r="M114" s="202"/>
      <c r="N114" s="206">
        <v>6900</v>
      </c>
      <c r="O114" s="203"/>
      <c r="P114" s="201"/>
      <c r="Q114" s="200"/>
    </row>
    <row r="115" spans="1:17" s="3" customFormat="1" ht="24" customHeight="1">
      <c r="A115" s="444" t="s">
        <v>140</v>
      </c>
      <c r="B115" s="441">
        <v>72095</v>
      </c>
      <c r="C115" s="300">
        <v>6057</v>
      </c>
      <c r="D115" s="446" t="s">
        <v>131</v>
      </c>
      <c r="E115" s="449" t="s">
        <v>64</v>
      </c>
      <c r="F115" s="302">
        <f>SUM(G115:Q115)</f>
        <v>1512503</v>
      </c>
      <c r="G115" s="303"/>
      <c r="H115" s="304"/>
      <c r="I115" s="305">
        <v>5670</v>
      </c>
      <c r="J115" s="306"/>
      <c r="K115" s="307">
        <v>1506833</v>
      </c>
      <c r="L115" s="306"/>
      <c r="M115" s="308"/>
      <c r="N115" s="309"/>
      <c r="O115" s="310"/>
      <c r="P115" s="306"/>
      <c r="Q115" s="307"/>
    </row>
    <row r="116" spans="1:17" s="3" customFormat="1" ht="24.75" customHeight="1">
      <c r="A116" s="406"/>
      <c r="B116" s="442"/>
      <c r="C116" s="301" t="s">
        <v>132</v>
      </c>
      <c r="D116" s="447"/>
      <c r="E116" s="391"/>
      <c r="F116" s="311">
        <f>SUM(G116:Q116)</f>
        <v>266912</v>
      </c>
      <c r="G116" s="312"/>
      <c r="H116" s="313"/>
      <c r="I116" s="314">
        <v>1001</v>
      </c>
      <c r="J116" s="315"/>
      <c r="K116" s="316">
        <v>265911</v>
      </c>
      <c r="L116" s="317"/>
      <c r="M116" s="318"/>
      <c r="N116" s="319"/>
      <c r="O116" s="320"/>
      <c r="P116" s="317"/>
      <c r="Q116" s="316"/>
    </row>
    <row r="117" spans="1:17" s="3" customFormat="1" ht="24.75" customHeight="1" thickBot="1">
      <c r="A117" s="445"/>
      <c r="B117" s="443"/>
      <c r="C117" s="196" t="s">
        <v>133</v>
      </c>
      <c r="D117" s="448"/>
      <c r="E117" s="450"/>
      <c r="F117" s="205">
        <f>SUM(G117:Q117)</f>
        <v>314014</v>
      </c>
      <c r="G117" s="198">
        <v>1178</v>
      </c>
      <c r="H117" s="272"/>
      <c r="I117" s="197"/>
      <c r="J117" s="315">
        <v>312836</v>
      </c>
      <c r="K117" s="321"/>
      <c r="L117" s="201"/>
      <c r="M117" s="318"/>
      <c r="N117" s="321"/>
      <c r="O117" s="203"/>
      <c r="P117" s="322"/>
      <c r="Q117" s="200"/>
    </row>
    <row r="118" spans="1:17" ht="17.25" customHeight="1" thickBot="1">
      <c r="A118" s="424" t="s">
        <v>0</v>
      </c>
      <c r="B118" s="425"/>
      <c r="C118" s="425"/>
      <c r="D118" s="426"/>
      <c r="E118" s="85"/>
      <c r="F118" s="86">
        <f aca="true" t="shared" si="3" ref="F118:Q118">F47+F27+F13+F67</f>
        <v>193333509</v>
      </c>
      <c r="G118" s="96">
        <f t="shared" si="3"/>
        <v>28569886</v>
      </c>
      <c r="H118" s="98">
        <f t="shared" si="3"/>
        <v>10000000</v>
      </c>
      <c r="I118" s="97">
        <f t="shared" si="3"/>
        <v>2464670</v>
      </c>
      <c r="J118" s="177">
        <f t="shared" si="3"/>
        <v>44718300</v>
      </c>
      <c r="K118" s="177">
        <f t="shared" si="3"/>
        <v>2660951</v>
      </c>
      <c r="L118" s="96">
        <f t="shared" si="3"/>
        <v>19168900</v>
      </c>
      <c r="M118" s="96">
        <f t="shared" si="3"/>
        <v>14151100</v>
      </c>
      <c r="N118" s="95">
        <f t="shared" si="3"/>
        <v>23206900</v>
      </c>
      <c r="O118" s="86">
        <f t="shared" si="3"/>
        <v>464100</v>
      </c>
      <c r="P118" s="177">
        <f t="shared" si="3"/>
        <v>23945000</v>
      </c>
      <c r="Q118" s="345">
        <f t="shared" si="3"/>
        <v>11000000</v>
      </c>
    </row>
    <row r="119" spans="1:15" ht="12" customHeight="1">
      <c r="A119" s="4"/>
      <c r="B119" s="4"/>
      <c r="C119" s="4"/>
      <c r="D119" s="4"/>
      <c r="E119" s="4"/>
      <c r="F119" s="5"/>
      <c r="G119" s="12"/>
      <c r="H119" s="12"/>
      <c r="J119" s="12"/>
      <c r="K119" s="12"/>
      <c r="L119" s="451"/>
      <c r="M119" s="452"/>
      <c r="N119" s="12"/>
      <c r="O119" s="12"/>
    </row>
    <row r="120" spans="1:15" ht="12" customHeight="1">
      <c r="A120" s="4"/>
      <c r="B120" s="4"/>
      <c r="C120" s="4"/>
      <c r="D120" s="4"/>
      <c r="E120" s="4"/>
      <c r="F120" s="5"/>
      <c r="G120" s="12"/>
      <c r="H120" s="12"/>
      <c r="J120" s="12"/>
      <c r="K120" s="12"/>
      <c r="L120" s="346"/>
      <c r="M120" s="347"/>
      <c r="N120" s="12"/>
      <c r="O120" s="12"/>
    </row>
    <row r="121" spans="1:15" ht="12" customHeight="1">
      <c r="A121" s="4"/>
      <c r="B121" s="4"/>
      <c r="C121" s="4"/>
      <c r="D121" s="4"/>
      <c r="E121" s="4"/>
      <c r="F121" s="5"/>
      <c r="G121" s="12"/>
      <c r="H121" s="12"/>
      <c r="J121" s="12"/>
      <c r="K121" s="12"/>
      <c r="L121" s="346"/>
      <c r="M121" s="347"/>
      <c r="N121" s="12"/>
      <c r="O121" s="12"/>
    </row>
    <row r="122" spans="1:15" ht="12" customHeight="1">
      <c r="A122" s="4"/>
      <c r="B122" s="4"/>
      <c r="C122" s="4"/>
      <c r="D122" s="4"/>
      <c r="E122" s="4"/>
      <c r="F122" s="5"/>
      <c r="G122" s="12"/>
      <c r="H122" s="12"/>
      <c r="J122" s="12"/>
      <c r="K122" s="12"/>
      <c r="L122" s="346"/>
      <c r="M122" s="347"/>
      <c r="N122" s="12"/>
      <c r="O122" s="12"/>
    </row>
    <row r="123" spans="1:15" ht="12" customHeight="1">
      <c r="A123" s="4"/>
      <c r="B123" s="4"/>
      <c r="C123" s="4"/>
      <c r="D123" s="4"/>
      <c r="E123" s="4"/>
      <c r="F123" s="5"/>
      <c r="G123" s="12"/>
      <c r="H123" s="12"/>
      <c r="J123" s="12"/>
      <c r="K123" s="12"/>
      <c r="L123" s="346"/>
      <c r="M123" s="347"/>
      <c r="N123" s="12"/>
      <c r="O123" s="12"/>
    </row>
    <row r="124" spans="1:15" ht="12" customHeight="1">
      <c r="A124" s="4"/>
      <c r="B124" s="4"/>
      <c r="C124" s="4"/>
      <c r="D124" s="4"/>
      <c r="E124" s="4"/>
      <c r="F124" s="5"/>
      <c r="G124" s="12"/>
      <c r="H124" s="12"/>
      <c r="J124" s="12"/>
      <c r="K124" s="12"/>
      <c r="L124" s="346"/>
      <c r="M124" s="347"/>
      <c r="N124" s="12"/>
      <c r="O124" s="12"/>
    </row>
    <row r="125" spans="1:15" ht="12" customHeight="1">
      <c r="A125" s="4"/>
      <c r="B125" s="4"/>
      <c r="C125" s="4"/>
      <c r="D125" s="4"/>
      <c r="E125" s="4"/>
      <c r="F125" s="5"/>
      <c r="G125" s="12"/>
      <c r="H125" s="12"/>
      <c r="J125" s="12"/>
      <c r="K125" s="12"/>
      <c r="L125" s="346"/>
      <c r="M125" s="347"/>
      <c r="N125" s="12"/>
      <c r="O125" s="12"/>
    </row>
    <row r="126" spans="1:15" ht="12" customHeight="1">
      <c r="A126" s="4"/>
      <c r="B126" s="4"/>
      <c r="C126" s="4"/>
      <c r="D126" s="4"/>
      <c r="E126" s="4"/>
      <c r="F126" s="5"/>
      <c r="G126" s="12"/>
      <c r="H126" s="12"/>
      <c r="J126" s="12"/>
      <c r="K126" s="12"/>
      <c r="L126" s="346"/>
      <c r="M126" s="347"/>
      <c r="N126" s="12"/>
      <c r="O126" s="12"/>
    </row>
    <row r="127" spans="1:15" ht="12" customHeight="1">
      <c r="A127" s="4"/>
      <c r="B127" s="4"/>
      <c r="C127" s="4"/>
      <c r="D127" s="4"/>
      <c r="E127" s="4"/>
      <c r="F127" s="5"/>
      <c r="G127" s="12"/>
      <c r="H127" s="12"/>
      <c r="J127" s="12"/>
      <c r="K127" s="12"/>
      <c r="L127" s="346"/>
      <c r="M127" s="347"/>
      <c r="N127" s="12"/>
      <c r="O127" s="12"/>
    </row>
    <row r="128" spans="1:15" ht="5.25" customHeight="1">
      <c r="A128" s="4"/>
      <c r="B128" s="4"/>
      <c r="C128" s="4"/>
      <c r="D128" s="4"/>
      <c r="E128" s="4"/>
      <c r="F128" s="5"/>
      <c r="G128" s="12"/>
      <c r="H128" s="12"/>
      <c r="J128" s="12"/>
      <c r="K128" s="12"/>
      <c r="L128" s="346"/>
      <c r="M128" s="347"/>
      <c r="N128" s="12"/>
      <c r="O128" s="12"/>
    </row>
    <row r="129" spans="1:15" ht="7.5" customHeight="1">
      <c r="A129" s="4"/>
      <c r="B129" s="4"/>
      <c r="C129" s="4"/>
      <c r="D129" s="4"/>
      <c r="E129" s="4"/>
      <c r="F129" s="5"/>
      <c r="G129" s="12"/>
      <c r="H129" s="12"/>
      <c r="J129" s="12"/>
      <c r="K129" s="12"/>
      <c r="L129" s="346"/>
      <c r="M129" s="347"/>
      <c r="N129" s="12"/>
      <c r="O129" s="12"/>
    </row>
    <row r="130" spans="1:15" ht="12" customHeight="1">
      <c r="A130" s="4"/>
      <c r="B130" s="4"/>
      <c r="C130" s="4"/>
      <c r="D130" s="4"/>
      <c r="E130" s="4"/>
      <c r="F130" s="5"/>
      <c r="G130" s="12"/>
      <c r="H130" s="12"/>
      <c r="J130" s="12"/>
      <c r="K130" s="12"/>
      <c r="L130" s="346"/>
      <c r="M130" s="347"/>
      <c r="N130" s="12"/>
      <c r="O130" s="12"/>
    </row>
    <row r="131" spans="1:15" ht="12" customHeight="1">
      <c r="A131" s="4"/>
      <c r="B131" s="4"/>
      <c r="C131" s="4"/>
      <c r="D131" s="4"/>
      <c r="E131" s="4"/>
      <c r="F131" s="5"/>
      <c r="G131" s="12"/>
      <c r="H131" s="12"/>
      <c r="J131" s="12"/>
      <c r="K131" s="12"/>
      <c r="L131" s="346"/>
      <c r="M131" s="347"/>
      <c r="N131" s="12"/>
      <c r="O131" s="12"/>
    </row>
    <row r="132" spans="1:15" ht="12" customHeight="1">
      <c r="A132" s="4"/>
      <c r="B132" s="4"/>
      <c r="C132" s="4"/>
      <c r="D132" s="4"/>
      <c r="E132" s="4"/>
      <c r="F132" s="5"/>
      <c r="G132" s="12"/>
      <c r="H132" s="12"/>
      <c r="J132" s="12"/>
      <c r="K132" s="12"/>
      <c r="L132" s="346"/>
      <c r="M132" s="347"/>
      <c r="N132" s="12"/>
      <c r="O132" s="12"/>
    </row>
    <row r="133" spans="1:15" ht="12" customHeight="1">
      <c r="A133" s="4"/>
      <c r="B133" s="4"/>
      <c r="C133" s="4"/>
      <c r="D133" s="4"/>
      <c r="E133" s="4"/>
      <c r="F133" s="5"/>
      <c r="G133" s="12"/>
      <c r="H133" s="12"/>
      <c r="J133" s="12"/>
      <c r="K133" s="12"/>
      <c r="L133" s="346"/>
      <c r="M133" s="347"/>
      <c r="N133" s="12"/>
      <c r="O133" s="12"/>
    </row>
    <row r="134" spans="1:15" ht="12" customHeight="1">
      <c r="A134" s="4"/>
      <c r="B134" s="4"/>
      <c r="C134" s="4"/>
      <c r="D134" s="4"/>
      <c r="E134" s="4"/>
      <c r="F134" s="5"/>
      <c r="G134" s="12"/>
      <c r="H134" s="12"/>
      <c r="J134" s="12"/>
      <c r="K134" s="12"/>
      <c r="L134" s="346"/>
      <c r="M134" s="347"/>
      <c r="N134" s="12"/>
      <c r="O134" s="12"/>
    </row>
    <row r="135" spans="7:17" ht="23.25" customHeight="1">
      <c r="G135" s="348"/>
      <c r="H135" s="348"/>
      <c r="I135" s="349"/>
      <c r="J135" s="352"/>
      <c r="K135" s="353"/>
      <c r="L135" s="352"/>
      <c r="M135" s="353"/>
      <c r="N135" s="352"/>
      <c r="O135" s="353"/>
      <c r="P135" s="352"/>
      <c r="Q135" s="353"/>
    </row>
    <row r="136" spans="4:10" ht="15.75">
      <c r="D136" s="208"/>
      <c r="E136" s="421"/>
      <c r="F136" s="422"/>
      <c r="G136" s="237"/>
      <c r="H136" s="237"/>
      <c r="I136" s="11"/>
      <c r="J136" s="11"/>
    </row>
    <row r="137" spans="4:10" ht="11.25">
      <c r="D137" s="10"/>
      <c r="E137" s="9"/>
      <c r="F137" s="8"/>
      <c r="G137" s="8"/>
      <c r="H137" s="8"/>
      <c r="I137" s="9"/>
      <c r="J137" s="9"/>
    </row>
    <row r="138" spans="5:6" ht="11.25">
      <c r="E138" s="9"/>
      <c r="F138" s="8"/>
    </row>
    <row r="139" spans="4:10" ht="11.25">
      <c r="D139" s="6"/>
      <c r="E139" s="6"/>
      <c r="F139" s="7"/>
      <c r="G139" s="436"/>
      <c r="H139" s="436"/>
      <c r="I139" s="436"/>
      <c r="J139" s="436"/>
    </row>
    <row r="140" spans="4:10" ht="11.25">
      <c r="D140" s="6"/>
      <c r="E140" s="6"/>
      <c r="F140" s="7"/>
      <c r="G140" s="8"/>
      <c r="H140" s="8"/>
      <c r="I140" s="9"/>
      <c r="J140" s="9"/>
    </row>
    <row r="141" spans="4:10" ht="11.25">
      <c r="D141" s="6"/>
      <c r="E141" s="6"/>
      <c r="F141" s="7"/>
      <c r="G141" s="8"/>
      <c r="H141" s="8"/>
      <c r="I141" s="9"/>
      <c r="J141" s="9"/>
    </row>
    <row r="142" spans="4:6" ht="9.75">
      <c r="D142" s="6"/>
      <c r="E142" s="6"/>
      <c r="F142" s="7"/>
    </row>
    <row r="143" spans="4:6" ht="9.75">
      <c r="D143" s="6"/>
      <c r="E143" s="6"/>
      <c r="F143" s="7"/>
    </row>
    <row r="144" spans="4:6" ht="9.75">
      <c r="D144" s="6"/>
      <c r="E144" s="6"/>
      <c r="F144" s="7"/>
    </row>
    <row r="145" spans="4:6" ht="9.75">
      <c r="D145" s="6"/>
      <c r="E145" s="6"/>
      <c r="F145" s="7"/>
    </row>
    <row r="146" spans="4:6" ht="9.75">
      <c r="D146" s="6"/>
      <c r="E146" s="6"/>
      <c r="F146" s="7"/>
    </row>
    <row r="147" spans="4:6" ht="9.75">
      <c r="D147" s="6"/>
      <c r="E147" s="6"/>
      <c r="F147" s="7"/>
    </row>
  </sheetData>
  <sheetProtection/>
  <mergeCells count="159">
    <mergeCell ref="P135:Q135"/>
    <mergeCell ref="L119:M119"/>
    <mergeCell ref="N135:O135"/>
    <mergeCell ref="O89:O90"/>
    <mergeCell ref="F106:F109"/>
    <mergeCell ref="F87:F90"/>
    <mergeCell ref="L88:M88"/>
    <mergeCell ref="N88:O88"/>
    <mergeCell ref="J108:J109"/>
    <mergeCell ref="K108:K109"/>
    <mergeCell ref="B115:B117"/>
    <mergeCell ref="A106:A109"/>
    <mergeCell ref="B106:B109"/>
    <mergeCell ref="C106:C109"/>
    <mergeCell ref="D106:D108"/>
    <mergeCell ref="E106:E109"/>
    <mergeCell ref="A115:A117"/>
    <mergeCell ref="D115:D117"/>
    <mergeCell ref="E115:E117"/>
    <mergeCell ref="P108:P109"/>
    <mergeCell ref="Q108:Q109"/>
    <mergeCell ref="N108:N109"/>
    <mergeCell ref="O108:O109"/>
    <mergeCell ref="B113:B114"/>
    <mergeCell ref="K89:K90"/>
    <mergeCell ref="D113:D114"/>
    <mergeCell ref="E113:E114"/>
    <mergeCell ref="N107:O107"/>
    <mergeCell ref="P107:Q107"/>
    <mergeCell ref="A19:A21"/>
    <mergeCell ref="G139:J139"/>
    <mergeCell ref="I65:I66"/>
    <mergeCell ref="J65:J66"/>
    <mergeCell ref="G87:Q87"/>
    <mergeCell ref="G88:I88"/>
    <mergeCell ref="O65:O66"/>
    <mergeCell ref="K65:K66"/>
    <mergeCell ref="L65:L66"/>
    <mergeCell ref="M65:M66"/>
    <mergeCell ref="P39:Q39"/>
    <mergeCell ref="P40:P41"/>
    <mergeCell ref="Q40:Q41"/>
    <mergeCell ref="A87:A90"/>
    <mergeCell ref="B87:B90"/>
    <mergeCell ref="C87:C90"/>
    <mergeCell ref="D87:D89"/>
    <mergeCell ref="E87:E90"/>
    <mergeCell ref="L89:L90"/>
    <mergeCell ref="N89:N90"/>
    <mergeCell ref="C38:C41"/>
    <mergeCell ref="D38:D40"/>
    <mergeCell ref="D48:D49"/>
    <mergeCell ref="O13:O15"/>
    <mergeCell ref="N39:O39"/>
    <mergeCell ref="O40:O41"/>
    <mergeCell ref="J39:K39"/>
    <mergeCell ref="N40:N41"/>
    <mergeCell ref="J13:J15"/>
    <mergeCell ref="K40:K41"/>
    <mergeCell ref="A118:D118"/>
    <mergeCell ref="D13:D15"/>
    <mergeCell ref="E48:E53"/>
    <mergeCell ref="E38:E41"/>
    <mergeCell ref="D19:D21"/>
    <mergeCell ref="A38:A41"/>
    <mergeCell ref="A48:A53"/>
    <mergeCell ref="B48:B53"/>
    <mergeCell ref="B19:B21"/>
    <mergeCell ref="A13:A15"/>
    <mergeCell ref="G10:I10"/>
    <mergeCell ref="O11:O12"/>
    <mergeCell ref="J11:J12"/>
    <mergeCell ref="L13:L15"/>
    <mergeCell ref="E136:F136"/>
    <mergeCell ref="F13:F15"/>
    <mergeCell ref="G38:Q38"/>
    <mergeCell ref="L39:M39"/>
    <mergeCell ref="I40:I41"/>
    <mergeCell ref="P13:P15"/>
    <mergeCell ref="M13:M15"/>
    <mergeCell ref="I13:I15"/>
    <mergeCell ref="E13:E15"/>
    <mergeCell ref="N13:N15"/>
    <mergeCell ref="G13:G15"/>
    <mergeCell ref="K13:K15"/>
    <mergeCell ref="F38:F41"/>
    <mergeCell ref="G11:G12"/>
    <mergeCell ref="A16:A18"/>
    <mergeCell ref="B16:B18"/>
    <mergeCell ref="D16:D18"/>
    <mergeCell ref="B38:B41"/>
    <mergeCell ref="G39:I39"/>
    <mergeCell ref="E19:E21"/>
    <mergeCell ref="D9:D11"/>
    <mergeCell ref="H11:H12"/>
    <mergeCell ref="G9:Q9"/>
    <mergeCell ref="N11:N12"/>
    <mergeCell ref="J10:K10"/>
    <mergeCell ref="E16:E18"/>
    <mergeCell ref="Q13:Q15"/>
    <mergeCell ref="K11:K12"/>
    <mergeCell ref="M11:M12"/>
    <mergeCell ref="I11:I12"/>
    <mergeCell ref="N10:O10"/>
    <mergeCell ref="L10:M10"/>
    <mergeCell ref="A7:Q7"/>
    <mergeCell ref="A9:A12"/>
    <mergeCell ref="B9:B12"/>
    <mergeCell ref="C9:C12"/>
    <mergeCell ref="P10:Q10"/>
    <mergeCell ref="Q11:Q12"/>
    <mergeCell ref="E9:E12"/>
    <mergeCell ref="F9:F12"/>
    <mergeCell ref="P11:P12"/>
    <mergeCell ref="L11:L12"/>
    <mergeCell ref="A63:A66"/>
    <mergeCell ref="B63:B66"/>
    <mergeCell ref="C63:C66"/>
    <mergeCell ref="E63:E66"/>
    <mergeCell ref="D63:D65"/>
    <mergeCell ref="A113:A114"/>
    <mergeCell ref="F63:F66"/>
    <mergeCell ref="G63:Q63"/>
    <mergeCell ref="G64:I64"/>
    <mergeCell ref="J64:K64"/>
    <mergeCell ref="L64:M64"/>
    <mergeCell ref="N64:O64"/>
    <mergeCell ref="P64:Q64"/>
    <mergeCell ref="G65:G66"/>
    <mergeCell ref="Q65:Q66"/>
    <mergeCell ref="P65:P66"/>
    <mergeCell ref="M40:M41"/>
    <mergeCell ref="P88:Q88"/>
    <mergeCell ref="G89:G90"/>
    <mergeCell ref="H40:H41"/>
    <mergeCell ref="H65:H66"/>
    <mergeCell ref="G106:Q106"/>
    <mergeCell ref="P89:P90"/>
    <mergeCell ref="Q89:Q90"/>
    <mergeCell ref="J135:K135"/>
    <mergeCell ref="H89:H90"/>
    <mergeCell ref="H108:H109"/>
    <mergeCell ref="N65:N66"/>
    <mergeCell ref="J88:K88"/>
    <mergeCell ref="I89:I90"/>
    <mergeCell ref="J89:J90"/>
    <mergeCell ref="G107:I107"/>
    <mergeCell ref="J107:K107"/>
    <mergeCell ref="L107:M107"/>
    <mergeCell ref="G135:I135"/>
    <mergeCell ref="J40:J41"/>
    <mergeCell ref="L135:M135"/>
    <mergeCell ref="G108:G109"/>
    <mergeCell ref="I108:I109"/>
    <mergeCell ref="G40:G41"/>
    <mergeCell ref="M89:M90"/>
    <mergeCell ref="L40:L41"/>
    <mergeCell ref="L108:L109"/>
    <mergeCell ref="M108:M109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2012-12-03T13:59:00Z</cp:lastPrinted>
  <dcterms:created xsi:type="dcterms:W3CDTF">2002-08-13T10:14:59Z</dcterms:created>
  <dcterms:modified xsi:type="dcterms:W3CDTF">2012-12-04T08:05:19Z</dcterms:modified>
  <cp:category/>
  <cp:version/>
  <cp:contentType/>
  <cp:contentStatus/>
</cp:coreProperties>
</file>