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<sst xmlns="http://schemas.openxmlformats.org/spreadsheetml/2006/main" count="103" uniqueCount="69">
  <si>
    <t>poz.</t>
  </si>
  <si>
    <t>RAZEM</t>
  </si>
  <si>
    <t>Planowane łączne wydatki</t>
  </si>
  <si>
    <t>1.</t>
  </si>
  <si>
    <t>1.1</t>
  </si>
  <si>
    <t>2.</t>
  </si>
  <si>
    <t>2.1</t>
  </si>
  <si>
    <t>3.</t>
  </si>
  <si>
    <t>3.1</t>
  </si>
  <si>
    <t>3.2</t>
  </si>
  <si>
    <t>4.1</t>
  </si>
  <si>
    <t>5.</t>
  </si>
  <si>
    <t>5.1</t>
  </si>
  <si>
    <t>6.</t>
  </si>
  <si>
    <t>6.1</t>
  </si>
  <si>
    <t>Rady Gminy Lesznowola</t>
  </si>
  <si>
    <t>w tym:</t>
  </si>
  <si>
    <t>§ 6050</t>
  </si>
  <si>
    <t>§ 6058</t>
  </si>
  <si>
    <t>§ 6059</t>
  </si>
  <si>
    <t xml:space="preserve"> Pozostałe koszty: ocena oddziaływania na środowisko, i inne koszty</t>
  </si>
  <si>
    <t xml:space="preserve">§ 6050            </t>
  </si>
  <si>
    <t xml:space="preserve">Kanalizacja Stefanowo, Kolonia Warszawska, PGR Łazy, Marysin cz. wsch. </t>
  </si>
  <si>
    <t xml:space="preserve">Kanalizacja Janczewice, Podolszyn, Lesznowola zach.         </t>
  </si>
  <si>
    <t xml:space="preserve">     RAZEM</t>
  </si>
  <si>
    <t>RAZEM  PROGRAM GOSPDARKI ŚCIEKOWEJ</t>
  </si>
  <si>
    <t>7.</t>
  </si>
  <si>
    <t>7.1</t>
  </si>
  <si>
    <t>8.</t>
  </si>
  <si>
    <t>8.1</t>
  </si>
  <si>
    <t>Planowane limity wydatków  w poszczególnych latach</t>
  </si>
  <si>
    <t>9.</t>
  </si>
  <si>
    <t>Działanie inwestycyjne</t>
  </si>
  <si>
    <t>Załącznik nr 3a/1</t>
  </si>
  <si>
    <t xml:space="preserve">                                              RAZEM</t>
  </si>
  <si>
    <t xml:space="preserve"> RAZEM</t>
  </si>
  <si>
    <t xml:space="preserve">§ 6050 </t>
  </si>
  <si>
    <t>9.1</t>
  </si>
  <si>
    <t>Nakłady poniesione do  2011r.</t>
  </si>
  <si>
    <t>Budżet gminy    - § 6050</t>
  </si>
  <si>
    <t>Dotacje z Europejskiego Funduszu Rozwoju Regionalnego  - § 6058</t>
  </si>
  <si>
    <t>Środki budżetu (kwalifikowane do dotacji) - § 6059</t>
  </si>
  <si>
    <r>
      <t>Rozbudowa oczyszczalni "Łazy" do przepustowości 861m</t>
    </r>
    <r>
      <rPr>
        <b/>
        <vertAlign val="superscript"/>
        <sz val="10"/>
        <rFont val="Cambria"/>
        <family val="1"/>
      </rPr>
      <t>3</t>
    </r>
    <r>
      <rPr>
        <b/>
        <sz val="10"/>
        <rFont val="Cambria"/>
        <family val="1"/>
      </rPr>
      <t>/d wraz z przebudową rowu R-25</t>
    </r>
  </si>
  <si>
    <r>
      <t>Budowa oczyszczalni "Janczewice" o przepustowości 250m</t>
    </r>
    <r>
      <rPr>
        <b/>
        <vertAlign val="superscript"/>
        <sz val="10"/>
        <rFont val="Cambria"/>
        <family val="1"/>
      </rPr>
      <t>3</t>
    </r>
    <r>
      <rPr>
        <b/>
        <sz val="10"/>
        <rFont val="Cambria"/>
        <family val="1"/>
      </rPr>
      <t>/d</t>
    </r>
  </si>
  <si>
    <r>
      <t>Budowa oczyszczalni "Łoziska" o przepustowości I etap 3000m</t>
    </r>
    <r>
      <rPr>
        <b/>
        <vertAlign val="superscript"/>
        <sz val="10"/>
        <rFont val="Cambria"/>
        <family val="1"/>
      </rPr>
      <t>3</t>
    </r>
    <r>
      <rPr>
        <b/>
        <sz val="10"/>
        <rFont val="Cambria"/>
        <family val="1"/>
      </rPr>
      <t xml:space="preserve">/d wraz z infrastrukturą tow. (zbiornik retencyjny, kanał tłoczny, stacja trafo, suszarnia osadów itd.) </t>
    </r>
    <r>
      <rPr>
        <b/>
        <vertAlign val="superscript"/>
        <sz val="10"/>
        <rFont val="Cambria"/>
        <family val="1"/>
      </rPr>
      <t>x)</t>
    </r>
  </si>
  <si>
    <t xml:space="preserve">  RAZEM</t>
  </si>
  <si>
    <t>11.</t>
  </si>
  <si>
    <t>10.1</t>
  </si>
  <si>
    <t>§ 6050 - Odcinek kanalizacji tłocznej Zamienie oraz kolektor tłoczny Zgorzała-Zamienie</t>
  </si>
  <si>
    <t>Projekt i budowa kanalizacji w Łoziskach i Jazgarzewszczyźnie oraz w ul. Kolejowejw Starej Iwicznej</t>
  </si>
  <si>
    <t>Kanalizacja Garbatka-Jastrzębiec</t>
  </si>
  <si>
    <t>11.1</t>
  </si>
  <si>
    <t>Rozbudowa oczyszcz. ścieków w Wólce Kosowskiej- II etap</t>
  </si>
  <si>
    <t>Kanalizacja Zamienie oraz kolektor tłoczny Zgorzała - Zamienie,  Lesznowola - Nowa Wola</t>
  </si>
  <si>
    <r>
      <t>Budowa oczyszczalni "Zamienie" o przepustowości 650m</t>
    </r>
    <r>
      <rPr>
        <b/>
        <vertAlign val="superscript"/>
        <sz val="10"/>
        <rFont val="Cambria"/>
        <family val="1"/>
      </rPr>
      <t>3</t>
    </r>
    <r>
      <rPr>
        <b/>
        <sz val="10"/>
        <rFont val="Cambria"/>
        <family val="1"/>
      </rPr>
      <t xml:space="preserve">/d (I etap) wraz z wymianą sieci wodociągowej </t>
    </r>
  </si>
  <si>
    <t>12.</t>
  </si>
  <si>
    <t>12.1</t>
  </si>
  <si>
    <t>Budowa wału północnego przy oczyszczalni ścieków Zamienie</t>
  </si>
  <si>
    <t xml:space="preserve">Plan limitów inwestycyjnych na lata 2012 - 2016  dla poszczególnych zadań składających się na program inwestycyjny pn:                                                                               "Kompleksowy program gospodarki ściekowej gminy Lesznowola"   - w 2012r.   po zmianach                                                                            </t>
  </si>
  <si>
    <t>§ 6050 - Budowa kolektora  tłocznego Nowa Wola ul. Orna oraz odcinka kanalizacji grawitacyjnej wzdłuż ul. Krasickiego Nowa Wola (do przepompowni ścieków)</t>
  </si>
  <si>
    <t>Projekt i budowa ekranów osłonowych wokół terenu oczyszczalni ścieków w Łazach</t>
  </si>
  <si>
    <t>10.</t>
  </si>
  <si>
    <t>10.2</t>
  </si>
  <si>
    <t>10.3</t>
  </si>
  <si>
    <t>13.</t>
  </si>
  <si>
    <t>13.1</t>
  </si>
  <si>
    <t>4.</t>
  </si>
  <si>
    <t>Do Uchwały  Nr 281/XXIII/2012</t>
  </si>
  <si>
    <t>z dnia 14 grudnia2012r.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</si>
</sst>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Cambria"/>
      <family val="1"/>
    </font>
    <font>
      <b/>
      <vertAlign val="superscript"/>
      <sz val="10"/>
      <name val="Cambria"/>
      <family val="1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0"/>
      <color indexed="8"/>
      <name val="Cambria"/>
      <family val="1"/>
    </font>
    <font>
      <b/>
      <i/>
      <sz val="10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i/>
      <sz val="11"/>
      <name val="Cambria"/>
      <family val="1"/>
    </font>
    <font>
      <b/>
      <vertAlign val="superscript"/>
      <sz val="11"/>
      <name val="Cambria"/>
      <family val="1"/>
    </font>
    <font>
      <i/>
      <sz val="10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b/>
      <sz val="6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/>
    </xf>
    <xf numFmtId="3" fontId="25" fillId="0" borderId="11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4" fontId="23" fillId="0" borderId="10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4" fontId="26" fillId="0" borderId="12" xfId="0" applyNumberFormat="1" applyFont="1" applyBorder="1" applyAlignment="1">
      <alignment horizontal="center"/>
    </xf>
    <xf numFmtId="3" fontId="26" fillId="0" borderId="12" xfId="0" applyNumberFormat="1" applyFont="1" applyBorder="1" applyAlignment="1">
      <alignment horizontal="center"/>
    </xf>
    <xf numFmtId="0" fontId="27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27" fillId="0" borderId="12" xfId="0" applyFont="1" applyBorder="1" applyAlignment="1">
      <alignment horizontal="right"/>
    </xf>
    <xf numFmtId="0" fontId="27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3" fontId="28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4" fontId="30" fillId="0" borderId="11" xfId="0" applyNumberFormat="1" applyFont="1" applyBorder="1" applyAlignment="1">
      <alignment horizontal="center" vertical="center"/>
    </xf>
    <xf numFmtId="3" fontId="30" fillId="0" borderId="11" xfId="0" applyNumberFormat="1" applyFont="1" applyBorder="1" applyAlignment="1">
      <alignment horizontal="center" vertical="center"/>
    </xf>
    <xf numFmtId="4" fontId="30" fillId="0" borderId="14" xfId="0" applyNumberFormat="1" applyFont="1" applyBorder="1" applyAlignment="1">
      <alignment horizontal="center" vertical="center"/>
    </xf>
    <xf numFmtId="3" fontId="30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30" fillId="0" borderId="10" xfId="0" applyNumberFormat="1" applyFont="1" applyBorder="1" applyAlignment="1">
      <alignment horizontal="center" vertical="center"/>
    </xf>
    <xf numFmtId="3" fontId="30" fillId="0" borderId="12" xfId="0" applyNumberFormat="1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4" fontId="30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5" fillId="0" borderId="16" xfId="0" applyNumberFormat="1" applyFont="1" applyBorder="1" applyAlignment="1">
      <alignment horizontal="center" vertical="center"/>
    </xf>
    <xf numFmtId="3" fontId="25" fillId="0" borderId="16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0" fontId="25" fillId="0" borderId="0" xfId="0" applyFont="1" applyBorder="1" applyAlignment="1">
      <alignment horizontal="left" vertical="center"/>
    </xf>
    <xf numFmtId="4" fontId="25" fillId="0" borderId="0" xfId="0" applyNumberFormat="1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3" fontId="30" fillId="0" borderId="0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3" fontId="23" fillId="0" borderId="11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3" fontId="23" fillId="0" borderId="15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6" fillId="0" borderId="17" xfId="0" applyFont="1" applyBorder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SheetLayoutView="100" zoomScalePageLayoutView="0" workbookViewId="0" topLeftCell="B1">
      <selection activeCell="B5" sqref="B5:J7"/>
    </sheetView>
  </sheetViews>
  <sheetFormatPr defaultColWidth="9.00390625" defaultRowHeight="12.75"/>
  <cols>
    <col min="1" max="1" width="2.00390625" style="0" customWidth="1"/>
    <col min="2" max="2" width="4.75390625" style="0" customWidth="1"/>
    <col min="3" max="3" width="50.625" style="0" customWidth="1"/>
    <col min="4" max="4" width="11.75390625" style="0" customWidth="1"/>
    <col min="5" max="5" width="12.375" style="0" customWidth="1"/>
    <col min="6" max="6" width="12.25390625" style="0" customWidth="1"/>
    <col min="7" max="7" width="12.875" style="0" customWidth="1"/>
    <col min="8" max="8" width="11.75390625" style="0" customWidth="1"/>
    <col min="9" max="9" width="11.375" style="0" customWidth="1"/>
    <col min="10" max="10" width="12.75390625" style="0" customWidth="1"/>
    <col min="11" max="11" width="10.625" style="0" customWidth="1"/>
  </cols>
  <sheetData>
    <row r="1" spans="2:10" ht="11.25" customHeight="1">
      <c r="B1" s="2"/>
      <c r="C1" s="2"/>
      <c r="D1" s="2"/>
      <c r="E1" s="2"/>
      <c r="F1" s="2"/>
      <c r="G1" s="2"/>
      <c r="H1" s="3" t="s">
        <v>33</v>
      </c>
      <c r="I1" s="3"/>
      <c r="J1" s="2"/>
    </row>
    <row r="2" spans="2:10" ht="11.25" customHeight="1">
      <c r="B2" s="2"/>
      <c r="C2" s="2"/>
      <c r="D2" s="2"/>
      <c r="E2" s="3"/>
      <c r="F2" s="3"/>
      <c r="G2" s="3"/>
      <c r="H2" s="98" t="s">
        <v>67</v>
      </c>
      <c r="I2" s="98"/>
      <c r="J2" s="98"/>
    </row>
    <row r="3" spans="2:10" ht="10.5" customHeight="1">
      <c r="B3" s="2"/>
      <c r="C3" s="2"/>
      <c r="D3" s="2"/>
      <c r="E3" s="3"/>
      <c r="F3" s="3"/>
      <c r="G3" s="3"/>
      <c r="H3" s="98" t="s">
        <v>15</v>
      </c>
      <c r="I3" s="98"/>
      <c r="J3" s="98"/>
    </row>
    <row r="4" spans="2:10" ht="9.75" customHeight="1">
      <c r="B4" s="2"/>
      <c r="C4" s="2"/>
      <c r="D4" s="2"/>
      <c r="E4" s="3"/>
      <c r="F4" s="3"/>
      <c r="G4" s="3"/>
      <c r="H4" s="98" t="s">
        <v>68</v>
      </c>
      <c r="I4" s="98"/>
      <c r="J4" s="98"/>
    </row>
    <row r="5" spans="2:10" ht="12.75">
      <c r="B5" s="101" t="s">
        <v>58</v>
      </c>
      <c r="C5" s="101"/>
      <c r="D5" s="101"/>
      <c r="E5" s="101"/>
      <c r="F5" s="101"/>
      <c r="G5" s="101"/>
      <c r="H5" s="101"/>
      <c r="I5" s="101"/>
      <c r="J5" s="101"/>
    </row>
    <row r="6" spans="2:10" ht="12.75">
      <c r="B6" s="101"/>
      <c r="C6" s="101"/>
      <c r="D6" s="101"/>
      <c r="E6" s="101"/>
      <c r="F6" s="101"/>
      <c r="G6" s="101"/>
      <c r="H6" s="101"/>
      <c r="I6" s="101"/>
      <c r="J6" s="101"/>
    </row>
    <row r="7" spans="2:10" ht="3" customHeight="1">
      <c r="B7" s="101"/>
      <c r="C7" s="101"/>
      <c r="D7" s="101"/>
      <c r="E7" s="101"/>
      <c r="F7" s="101"/>
      <c r="G7" s="101"/>
      <c r="H7" s="101"/>
      <c r="I7" s="101"/>
      <c r="J7" s="101"/>
    </row>
    <row r="8" spans="2:10" ht="2.25" customHeight="1">
      <c r="B8" s="2"/>
      <c r="C8" s="2"/>
      <c r="D8" s="2"/>
      <c r="E8" s="2"/>
      <c r="F8" s="2"/>
      <c r="G8" s="2"/>
      <c r="H8" s="2"/>
      <c r="I8" s="2"/>
      <c r="J8" s="2"/>
    </row>
    <row r="9" spans="2:10" ht="24" customHeight="1">
      <c r="B9" s="4" t="s">
        <v>0</v>
      </c>
      <c r="C9" s="4" t="s">
        <v>32</v>
      </c>
      <c r="D9" s="88" t="s">
        <v>38</v>
      </c>
      <c r="E9" s="102" t="s">
        <v>30</v>
      </c>
      <c r="F9" s="103"/>
      <c r="G9" s="103"/>
      <c r="H9" s="103"/>
      <c r="I9" s="103"/>
      <c r="J9" s="64" t="s">
        <v>2</v>
      </c>
    </row>
    <row r="10" spans="2:10" ht="27" customHeight="1">
      <c r="B10" s="6" t="s">
        <v>3</v>
      </c>
      <c r="C10" s="7" t="s">
        <v>22</v>
      </c>
      <c r="D10" s="5"/>
      <c r="E10" s="44">
        <v>2012</v>
      </c>
      <c r="F10" s="60">
        <v>2013</v>
      </c>
      <c r="G10" s="67">
        <v>2014</v>
      </c>
      <c r="H10" s="67">
        <v>2015</v>
      </c>
      <c r="I10" s="44">
        <v>2016</v>
      </c>
      <c r="J10" s="45" t="s">
        <v>1</v>
      </c>
    </row>
    <row r="11" spans="2:10" ht="12.75" customHeight="1">
      <c r="B11" s="6" t="s">
        <v>4</v>
      </c>
      <c r="C11" s="46" t="s">
        <v>17</v>
      </c>
      <c r="D11" s="26">
        <v>32190.72</v>
      </c>
      <c r="E11" s="27"/>
      <c r="F11" s="27">
        <v>170000</v>
      </c>
      <c r="G11" s="27">
        <v>100000</v>
      </c>
      <c r="H11" s="27">
        <v>100000</v>
      </c>
      <c r="I11" s="27">
        <v>100000</v>
      </c>
      <c r="J11" s="27">
        <f>SUM(D11:I11)</f>
        <v>502190.72</v>
      </c>
    </row>
    <row r="12" spans="2:10" ht="5.25" customHeight="1">
      <c r="B12" s="11"/>
      <c r="C12" s="91"/>
      <c r="D12" s="92"/>
      <c r="E12" s="93"/>
      <c r="F12" s="93"/>
      <c r="G12" s="93"/>
      <c r="H12" s="93"/>
      <c r="I12" s="93"/>
      <c r="J12" s="93"/>
    </row>
    <row r="13" spans="2:10" ht="3" customHeight="1">
      <c r="B13" s="25"/>
      <c r="C13" s="94"/>
      <c r="D13" s="95"/>
      <c r="E13" s="95"/>
      <c r="F13" s="95"/>
      <c r="G13" s="95"/>
      <c r="H13" s="95"/>
      <c r="I13" s="95"/>
      <c r="J13" s="95"/>
    </row>
    <row r="14" spans="2:10" ht="12.75">
      <c r="B14" s="8"/>
      <c r="C14" s="6" t="s">
        <v>1</v>
      </c>
      <c r="D14" s="9">
        <f aca="true" t="shared" si="0" ref="D14:I14">SUM(D11:D13)</f>
        <v>32190.72</v>
      </c>
      <c r="E14" s="9">
        <f t="shared" si="0"/>
        <v>0</v>
      </c>
      <c r="F14" s="61">
        <f t="shared" si="0"/>
        <v>170000</v>
      </c>
      <c r="G14" s="70">
        <f t="shared" si="0"/>
        <v>100000</v>
      </c>
      <c r="H14" s="70">
        <f t="shared" si="0"/>
        <v>100000</v>
      </c>
      <c r="I14" s="9">
        <f t="shared" si="0"/>
        <v>100000</v>
      </c>
      <c r="J14" s="10">
        <f>SUM(D14:I14)</f>
        <v>502190.72</v>
      </c>
    </row>
    <row r="15" spans="2:10" ht="3" customHeight="1">
      <c r="B15" s="8"/>
      <c r="C15" s="11"/>
      <c r="D15" s="45"/>
      <c r="E15" s="48"/>
      <c r="F15" s="48"/>
      <c r="G15" s="48"/>
      <c r="H15" s="48"/>
      <c r="I15" s="48"/>
      <c r="J15" s="12"/>
    </row>
    <row r="16" spans="2:10" ht="15" customHeight="1">
      <c r="B16" s="6" t="s">
        <v>5</v>
      </c>
      <c r="C16" s="13" t="s">
        <v>23</v>
      </c>
      <c r="D16" s="9"/>
      <c r="E16" s="44">
        <v>2012</v>
      </c>
      <c r="F16" s="60">
        <v>2013</v>
      </c>
      <c r="G16" s="67">
        <v>2014</v>
      </c>
      <c r="H16" s="67">
        <v>2015</v>
      </c>
      <c r="I16" s="67">
        <v>2016</v>
      </c>
      <c r="J16" s="45" t="s">
        <v>1</v>
      </c>
    </row>
    <row r="17" spans="2:10" ht="12.75">
      <c r="B17" s="6" t="s">
        <v>6</v>
      </c>
      <c r="C17" s="46" t="s">
        <v>17</v>
      </c>
      <c r="D17" s="26">
        <v>266033.18</v>
      </c>
      <c r="E17" s="27">
        <v>28044</v>
      </c>
      <c r="F17" s="27">
        <v>100000</v>
      </c>
      <c r="G17" s="27">
        <v>100000</v>
      </c>
      <c r="H17" s="27">
        <v>400000</v>
      </c>
      <c r="I17" s="27">
        <v>500000</v>
      </c>
      <c r="J17" s="27">
        <f>SUM(D17:I17)</f>
        <v>1394077.18</v>
      </c>
    </row>
    <row r="18" spans="2:10" ht="3.75" customHeight="1">
      <c r="B18" s="11"/>
      <c r="C18" s="91"/>
      <c r="D18" s="96"/>
      <c r="E18" s="93"/>
      <c r="F18" s="93"/>
      <c r="G18" s="93"/>
      <c r="H18" s="93"/>
      <c r="I18" s="93"/>
      <c r="J18" s="93"/>
    </row>
    <row r="19" spans="2:10" ht="3.75" customHeight="1">
      <c r="B19" s="25"/>
      <c r="C19" s="94"/>
      <c r="D19" s="97"/>
      <c r="E19" s="95"/>
      <c r="F19" s="95"/>
      <c r="G19" s="95"/>
      <c r="H19" s="95"/>
      <c r="I19" s="95"/>
      <c r="J19" s="95"/>
    </row>
    <row r="20" spans="2:10" ht="12.75">
      <c r="B20" s="8"/>
      <c r="C20" s="6" t="s">
        <v>1</v>
      </c>
      <c r="D20" s="14">
        <f aca="true" t="shared" si="1" ref="D20:I20">SUM(D17:D19)</f>
        <v>266033.18</v>
      </c>
      <c r="E20" s="10">
        <f t="shared" si="1"/>
        <v>28044</v>
      </c>
      <c r="F20" s="10">
        <f t="shared" si="1"/>
        <v>100000</v>
      </c>
      <c r="G20" s="10">
        <f t="shared" si="1"/>
        <v>100000</v>
      </c>
      <c r="H20" s="10">
        <f t="shared" si="1"/>
        <v>400000</v>
      </c>
      <c r="I20" s="10">
        <f t="shared" si="1"/>
        <v>500000</v>
      </c>
      <c r="J20" s="10">
        <f>SUM(D20:I20)</f>
        <v>1394077.18</v>
      </c>
    </row>
    <row r="21" spans="2:10" ht="3" customHeight="1">
      <c r="B21" s="8"/>
      <c r="C21" s="11"/>
      <c r="D21" s="45"/>
      <c r="E21" s="48"/>
      <c r="F21" s="48"/>
      <c r="G21" s="48"/>
      <c r="H21" s="48"/>
      <c r="I21" s="48"/>
      <c r="J21" s="12"/>
    </row>
    <row r="22" spans="2:10" ht="25.5" customHeight="1">
      <c r="B22" s="6" t="s">
        <v>7</v>
      </c>
      <c r="C22" s="15" t="s">
        <v>53</v>
      </c>
      <c r="D22" s="9"/>
      <c r="E22" s="44">
        <v>2012</v>
      </c>
      <c r="F22" s="60">
        <v>2013</v>
      </c>
      <c r="G22" s="67">
        <v>2014</v>
      </c>
      <c r="H22" s="67">
        <v>2015</v>
      </c>
      <c r="I22" s="67">
        <v>2016</v>
      </c>
      <c r="J22" s="45" t="s">
        <v>1</v>
      </c>
    </row>
    <row r="23" spans="2:10" ht="41.25" customHeight="1">
      <c r="B23" s="6" t="s">
        <v>8</v>
      </c>
      <c r="C23" s="73" t="s">
        <v>59</v>
      </c>
      <c r="D23" s="26">
        <v>0</v>
      </c>
      <c r="E23" s="27">
        <v>388136</v>
      </c>
      <c r="F23" s="27"/>
      <c r="G23" s="27"/>
      <c r="H23" s="27"/>
      <c r="I23" s="27"/>
      <c r="J23" s="27">
        <f>SUM(D23:I23)</f>
        <v>388136</v>
      </c>
    </row>
    <row r="24" spans="2:10" ht="26.25" customHeight="1">
      <c r="B24" s="6" t="s">
        <v>9</v>
      </c>
      <c r="C24" s="73" t="s">
        <v>48</v>
      </c>
      <c r="D24" s="26">
        <v>93916.75</v>
      </c>
      <c r="E24" s="27">
        <v>37515</v>
      </c>
      <c r="F24" s="27"/>
      <c r="G24" s="27"/>
      <c r="H24" s="27"/>
      <c r="I24" s="27"/>
      <c r="J24" s="27">
        <f>SUM(D24:I24)</f>
        <v>131431.75</v>
      </c>
    </row>
    <row r="25" spans="2:10" ht="15.75" customHeight="1">
      <c r="B25" s="8"/>
      <c r="C25" s="6" t="s">
        <v>1</v>
      </c>
      <c r="D25" s="14">
        <f>SUM(D23:D24)</f>
        <v>93916.75</v>
      </c>
      <c r="E25" s="14">
        <f>SUM(E23:E24)</f>
        <v>425651</v>
      </c>
      <c r="F25" s="10"/>
      <c r="G25" s="10"/>
      <c r="H25" s="10"/>
      <c r="I25" s="10"/>
      <c r="J25" s="12">
        <f>SUM(D25:I25)</f>
        <v>519567.75</v>
      </c>
    </row>
    <row r="26" spans="2:10" ht="3" customHeight="1">
      <c r="B26" s="8"/>
      <c r="C26" s="6"/>
      <c r="D26" s="49"/>
      <c r="E26" s="49"/>
      <c r="F26" s="49"/>
      <c r="G26" s="49"/>
      <c r="H26" s="49"/>
      <c r="I26" s="49"/>
      <c r="J26" s="12"/>
    </row>
    <row r="27" spans="2:10" ht="14.25" customHeight="1">
      <c r="B27" s="8" t="s">
        <v>66</v>
      </c>
      <c r="C27" s="6" t="s">
        <v>50</v>
      </c>
      <c r="D27" s="49"/>
      <c r="E27" s="67">
        <v>2012</v>
      </c>
      <c r="F27" s="67">
        <v>2013</v>
      </c>
      <c r="G27" s="67">
        <v>2014</v>
      </c>
      <c r="H27" s="67">
        <v>2015</v>
      </c>
      <c r="I27" s="67">
        <v>2016</v>
      </c>
      <c r="J27" s="72" t="s">
        <v>1</v>
      </c>
    </row>
    <row r="28" spans="2:10" ht="12" customHeight="1">
      <c r="B28" s="6" t="s">
        <v>10</v>
      </c>
      <c r="C28" s="46" t="s">
        <v>36</v>
      </c>
      <c r="D28" s="26">
        <v>1984.52</v>
      </c>
      <c r="E28" s="27">
        <v>85000</v>
      </c>
      <c r="F28" s="27">
        <v>100000</v>
      </c>
      <c r="G28" s="27">
        <v>100000</v>
      </c>
      <c r="H28" s="27">
        <v>400000</v>
      </c>
      <c r="I28" s="27">
        <v>500000</v>
      </c>
      <c r="J28" s="27">
        <f>SUM(D28:I28)</f>
        <v>1186984.52</v>
      </c>
    </row>
    <row r="29" spans="2:10" ht="4.5" customHeight="1">
      <c r="B29" s="11"/>
      <c r="C29" s="91"/>
      <c r="D29" s="96"/>
      <c r="E29" s="93"/>
      <c r="F29" s="93"/>
      <c r="G29" s="93"/>
      <c r="H29" s="93"/>
      <c r="I29" s="93"/>
      <c r="J29" s="93"/>
    </row>
    <row r="30" spans="2:10" ht="2.25" customHeight="1">
      <c r="B30" s="25"/>
      <c r="C30" s="94"/>
      <c r="D30" s="97"/>
      <c r="E30" s="95"/>
      <c r="F30" s="95"/>
      <c r="G30" s="95"/>
      <c r="H30" s="95"/>
      <c r="I30" s="95"/>
      <c r="J30" s="95"/>
    </row>
    <row r="31" spans="2:10" ht="12" customHeight="1">
      <c r="B31" s="8"/>
      <c r="C31" s="6" t="s">
        <v>1</v>
      </c>
      <c r="D31" s="14">
        <f aca="true" t="shared" si="2" ref="D31:J31">SUM(D28:D30)</f>
        <v>1984.52</v>
      </c>
      <c r="E31" s="10">
        <f t="shared" si="2"/>
        <v>85000</v>
      </c>
      <c r="F31" s="10">
        <f t="shared" si="2"/>
        <v>100000</v>
      </c>
      <c r="G31" s="10">
        <f>SUM(G28:G30)</f>
        <v>100000</v>
      </c>
      <c r="H31" s="10">
        <f>SUM(H28:H30)</f>
        <v>400000</v>
      </c>
      <c r="I31" s="10">
        <f t="shared" si="2"/>
        <v>500000</v>
      </c>
      <c r="J31" s="12">
        <f t="shared" si="2"/>
        <v>1186984.52</v>
      </c>
    </row>
    <row r="32" spans="2:10" ht="3" customHeight="1">
      <c r="B32" s="6"/>
      <c r="C32" s="13"/>
      <c r="D32" s="9"/>
      <c r="E32" s="50"/>
      <c r="F32" s="50"/>
      <c r="G32" s="50"/>
      <c r="H32" s="50"/>
      <c r="I32" s="50"/>
      <c r="J32" s="45"/>
    </row>
    <row r="33" spans="2:10" ht="41.25" customHeight="1">
      <c r="B33" s="6" t="s">
        <v>11</v>
      </c>
      <c r="C33" s="13" t="s">
        <v>44</v>
      </c>
      <c r="D33" s="9"/>
      <c r="E33" s="44">
        <v>2012</v>
      </c>
      <c r="F33" s="60">
        <v>2013</v>
      </c>
      <c r="G33" s="67">
        <v>2014</v>
      </c>
      <c r="H33" s="67">
        <v>2015</v>
      </c>
      <c r="I33" s="67">
        <v>2016</v>
      </c>
      <c r="J33" s="45" t="s">
        <v>1</v>
      </c>
    </row>
    <row r="34" spans="2:10" ht="16.5" customHeight="1">
      <c r="B34" s="6" t="s">
        <v>12</v>
      </c>
      <c r="C34" s="46" t="s">
        <v>17</v>
      </c>
      <c r="D34" s="26">
        <v>49543.9</v>
      </c>
      <c r="E34" s="27"/>
      <c r="F34" s="27"/>
      <c r="G34" s="27"/>
      <c r="H34" s="27"/>
      <c r="I34" s="27"/>
      <c r="J34" s="27">
        <f>SUM(D34:I34)</f>
        <v>49543.9</v>
      </c>
    </row>
    <row r="35" spans="2:10" ht="12.75" customHeight="1">
      <c r="B35" s="8"/>
      <c r="C35" s="6" t="s">
        <v>34</v>
      </c>
      <c r="D35" s="14">
        <f aca="true" t="shared" si="3" ref="D35:J35">SUM(D34:D34)</f>
        <v>49543.9</v>
      </c>
      <c r="E35" s="10">
        <f t="shared" si="3"/>
        <v>0</v>
      </c>
      <c r="F35" s="10">
        <f t="shared" si="3"/>
        <v>0</v>
      </c>
      <c r="G35" s="10">
        <f t="shared" si="3"/>
        <v>0</v>
      </c>
      <c r="H35" s="10">
        <f t="shared" si="3"/>
        <v>0</v>
      </c>
      <c r="I35" s="10">
        <f t="shared" si="3"/>
        <v>0</v>
      </c>
      <c r="J35" s="12">
        <f t="shared" si="3"/>
        <v>49543.9</v>
      </c>
    </row>
    <row r="36" spans="2:10" ht="6.75" customHeight="1">
      <c r="B36" s="16"/>
      <c r="C36" s="11"/>
      <c r="D36" s="14"/>
      <c r="E36" s="17"/>
      <c r="F36" s="17"/>
      <c r="G36" s="17"/>
      <c r="H36" s="17"/>
      <c r="I36" s="17"/>
      <c r="J36" s="12"/>
    </row>
    <row r="37" spans="2:10" ht="24" customHeight="1">
      <c r="B37" s="6" t="s">
        <v>13</v>
      </c>
      <c r="C37" s="63" t="s">
        <v>49</v>
      </c>
      <c r="D37" s="9"/>
      <c r="E37" s="44">
        <v>2012</v>
      </c>
      <c r="F37" s="60">
        <v>2013</v>
      </c>
      <c r="G37" s="67">
        <v>2014</v>
      </c>
      <c r="H37" s="67">
        <v>2015</v>
      </c>
      <c r="I37" s="67">
        <v>2016</v>
      </c>
      <c r="J37" s="45" t="s">
        <v>1</v>
      </c>
    </row>
    <row r="38" spans="2:10" ht="12.75" customHeight="1">
      <c r="B38" s="6" t="s">
        <v>14</v>
      </c>
      <c r="C38" s="46" t="s">
        <v>17</v>
      </c>
      <c r="D38" s="26">
        <v>2613.75</v>
      </c>
      <c r="E38" s="27">
        <v>73431</v>
      </c>
      <c r="F38" s="27">
        <v>185000</v>
      </c>
      <c r="G38" s="27">
        <v>100000</v>
      </c>
      <c r="H38" s="27">
        <v>200000</v>
      </c>
      <c r="I38" s="27">
        <v>200000</v>
      </c>
      <c r="J38" s="27">
        <f>SUM(D38:I38)</f>
        <v>761044.75</v>
      </c>
    </row>
    <row r="39" spans="2:10" ht="4.5" customHeight="1">
      <c r="B39" s="11"/>
      <c r="C39" s="91"/>
      <c r="D39" s="96"/>
      <c r="E39" s="93"/>
      <c r="F39" s="93"/>
      <c r="G39" s="93"/>
      <c r="H39" s="93"/>
      <c r="I39" s="93"/>
      <c r="J39" s="93"/>
    </row>
    <row r="40" spans="2:10" ht="3" customHeight="1">
      <c r="B40" s="25"/>
      <c r="C40" s="94"/>
      <c r="D40" s="97"/>
      <c r="E40" s="95"/>
      <c r="F40" s="95"/>
      <c r="G40" s="95"/>
      <c r="H40" s="95"/>
      <c r="I40" s="95"/>
      <c r="J40" s="95"/>
    </row>
    <row r="41" spans="2:10" ht="21" customHeight="1">
      <c r="B41" s="8"/>
      <c r="C41" s="6" t="s">
        <v>34</v>
      </c>
      <c r="D41" s="14">
        <f aca="true" t="shared" si="4" ref="D41:J41">SUM(D38:D40)</f>
        <v>2613.75</v>
      </c>
      <c r="E41" s="10">
        <f t="shared" si="4"/>
        <v>73431</v>
      </c>
      <c r="F41" s="10">
        <f t="shared" si="4"/>
        <v>185000</v>
      </c>
      <c r="G41" s="10">
        <f>SUM(G38:G40)</f>
        <v>100000</v>
      </c>
      <c r="H41" s="10">
        <f>SUM(H38:H40)</f>
        <v>200000</v>
      </c>
      <c r="I41" s="10">
        <f t="shared" si="4"/>
        <v>200000</v>
      </c>
      <c r="J41" s="12">
        <f t="shared" si="4"/>
        <v>761044.75</v>
      </c>
    </row>
    <row r="42" spans="1:10" ht="11.25" customHeight="1">
      <c r="A42" s="1"/>
      <c r="B42" s="84"/>
      <c r="C42" s="74"/>
      <c r="D42" s="85"/>
      <c r="E42" s="86"/>
      <c r="F42" s="86"/>
      <c r="G42" s="86"/>
      <c r="H42" s="86"/>
      <c r="I42" s="86"/>
      <c r="J42" s="87"/>
    </row>
    <row r="43" spans="1:10" ht="11.25" customHeight="1">
      <c r="A43" s="1"/>
      <c r="B43" s="84"/>
      <c r="C43" s="74"/>
      <c r="D43" s="85"/>
      <c r="E43" s="86"/>
      <c r="F43" s="86"/>
      <c r="G43" s="86"/>
      <c r="H43" s="86"/>
      <c r="I43" s="86"/>
      <c r="J43" s="87"/>
    </row>
    <row r="44" spans="1:10" ht="29.25" customHeight="1">
      <c r="A44" s="1"/>
      <c r="B44" s="84"/>
      <c r="C44" s="74"/>
      <c r="D44" s="85"/>
      <c r="E44" s="86"/>
      <c r="F44" s="86"/>
      <c r="G44" s="86"/>
      <c r="H44" s="86"/>
      <c r="I44" s="86"/>
      <c r="J44" s="87"/>
    </row>
    <row r="45" spans="1:10" ht="9.75" customHeight="1">
      <c r="A45" s="1"/>
      <c r="B45" s="84"/>
      <c r="C45" s="74"/>
      <c r="D45" s="85"/>
      <c r="E45" s="86"/>
      <c r="F45" s="86"/>
      <c r="G45" s="86"/>
      <c r="H45" s="86"/>
      <c r="I45" s="86"/>
      <c r="J45" s="87"/>
    </row>
    <row r="46" spans="1:10" ht="9.75" customHeight="1">
      <c r="A46" s="1"/>
      <c r="B46" s="74"/>
      <c r="C46" s="75"/>
      <c r="D46" s="76"/>
      <c r="E46" s="76"/>
      <c r="F46" s="76"/>
      <c r="G46" s="76"/>
      <c r="H46" s="76"/>
      <c r="I46" s="76"/>
      <c r="J46" s="77"/>
    </row>
    <row r="47" spans="1:10" ht="8.25" customHeight="1">
      <c r="A47" s="1"/>
      <c r="B47" s="74"/>
      <c r="C47" s="75"/>
      <c r="D47" s="76"/>
      <c r="E47" s="76"/>
      <c r="F47" s="76"/>
      <c r="G47" s="76"/>
      <c r="H47" s="76"/>
      <c r="I47" s="76"/>
      <c r="J47" s="77"/>
    </row>
    <row r="48" spans="2:10" ht="38.25" customHeight="1">
      <c r="B48" s="6" t="s">
        <v>0</v>
      </c>
      <c r="C48" s="4" t="str">
        <f>C9</f>
        <v>Działanie inwestycyjne</v>
      </c>
      <c r="D48" s="5" t="str">
        <f>D9</f>
        <v>Nakłady poniesione do  2011r.</v>
      </c>
      <c r="E48" s="102" t="s">
        <v>30</v>
      </c>
      <c r="F48" s="103"/>
      <c r="G48" s="103"/>
      <c r="H48" s="103"/>
      <c r="I48" s="103"/>
      <c r="J48" s="5" t="s">
        <v>2</v>
      </c>
    </row>
    <row r="49" spans="2:10" ht="30" customHeight="1">
      <c r="B49" s="21" t="s">
        <v>26</v>
      </c>
      <c r="C49" s="13" t="s">
        <v>42</v>
      </c>
      <c r="D49" s="9"/>
      <c r="E49" s="44">
        <v>2012</v>
      </c>
      <c r="F49" s="60">
        <v>2013</v>
      </c>
      <c r="G49" s="67">
        <v>2014</v>
      </c>
      <c r="H49" s="67">
        <v>2015</v>
      </c>
      <c r="I49" s="67">
        <v>2016</v>
      </c>
      <c r="J49" s="45" t="s">
        <v>1</v>
      </c>
    </row>
    <row r="50" spans="2:10" ht="12" customHeight="1">
      <c r="B50" s="6" t="s">
        <v>27</v>
      </c>
      <c r="C50" s="46" t="s">
        <v>17</v>
      </c>
      <c r="D50" s="26">
        <v>116470.11</v>
      </c>
      <c r="E50" s="27">
        <v>1920000</v>
      </c>
      <c r="F50" s="27">
        <v>1300000</v>
      </c>
      <c r="G50" s="27"/>
      <c r="H50" s="27"/>
      <c r="I50" s="27"/>
      <c r="J50" s="27">
        <f>SUM(D50:I50)</f>
        <v>3336470.1100000003</v>
      </c>
    </row>
    <row r="51" spans="1:10" ht="12.75">
      <c r="A51" s="1"/>
      <c r="B51" s="11"/>
      <c r="C51" s="11" t="s">
        <v>1</v>
      </c>
      <c r="D51" s="51">
        <f aca="true" t="shared" si="5" ref="D51:J51">SUM(D50:D50)</f>
        <v>116470.11</v>
      </c>
      <c r="E51" s="52">
        <f t="shared" si="5"/>
        <v>1920000</v>
      </c>
      <c r="F51" s="52">
        <f t="shared" si="5"/>
        <v>1300000</v>
      </c>
      <c r="G51" s="52">
        <f t="shared" si="5"/>
        <v>0</v>
      </c>
      <c r="H51" s="52">
        <f t="shared" si="5"/>
        <v>0</v>
      </c>
      <c r="I51" s="52">
        <f t="shared" si="5"/>
        <v>0</v>
      </c>
      <c r="J51" s="22">
        <f t="shared" si="5"/>
        <v>3336470.1100000003</v>
      </c>
    </row>
    <row r="52" spans="1:10" ht="7.5" customHeight="1">
      <c r="A52" s="1"/>
      <c r="B52" s="23"/>
      <c r="C52" s="23"/>
      <c r="D52" s="53"/>
      <c r="E52" s="54"/>
      <c r="F52" s="54"/>
      <c r="G52" s="54"/>
      <c r="H52" s="54"/>
      <c r="I52" s="54"/>
      <c r="J52" s="24"/>
    </row>
    <row r="53" spans="1:10" ht="29.25" customHeight="1">
      <c r="A53" s="1"/>
      <c r="B53" s="6" t="s">
        <v>28</v>
      </c>
      <c r="C53" s="68" t="s">
        <v>60</v>
      </c>
      <c r="D53" s="69"/>
      <c r="E53" s="55">
        <v>2012</v>
      </c>
      <c r="F53" s="67">
        <v>2013</v>
      </c>
      <c r="G53" s="67">
        <v>2014</v>
      </c>
      <c r="H53" s="67">
        <v>2015</v>
      </c>
      <c r="I53" s="67">
        <v>2016</v>
      </c>
      <c r="J53" s="71" t="s">
        <v>1</v>
      </c>
    </row>
    <row r="54" spans="1:10" ht="12" customHeight="1">
      <c r="A54" s="1"/>
      <c r="B54" s="25" t="s">
        <v>29</v>
      </c>
      <c r="C54" s="46" t="s">
        <v>21</v>
      </c>
      <c r="D54" s="26"/>
      <c r="E54" s="27"/>
      <c r="F54" s="27">
        <v>130000</v>
      </c>
      <c r="G54" s="27"/>
      <c r="H54" s="27"/>
      <c r="I54" s="27"/>
      <c r="J54" s="27">
        <f>SUM(D54:I54)</f>
        <v>130000</v>
      </c>
    </row>
    <row r="55" spans="1:10" ht="15" customHeight="1">
      <c r="A55" s="1"/>
      <c r="B55" s="8"/>
      <c r="C55" s="6" t="s">
        <v>35</v>
      </c>
      <c r="D55" s="72">
        <f>SUM(D54:D54)</f>
        <v>0</v>
      </c>
      <c r="E55" s="49">
        <f>E54</f>
        <v>0</v>
      </c>
      <c r="F55" s="49">
        <f>F54</f>
        <v>130000</v>
      </c>
      <c r="G55" s="49">
        <f>G54</f>
        <v>0</v>
      </c>
      <c r="H55" s="49">
        <f>H54</f>
        <v>0</v>
      </c>
      <c r="I55" s="49">
        <f>I54</f>
        <v>0</v>
      </c>
      <c r="J55" s="12">
        <f>SUM(D55:I55)</f>
        <v>130000</v>
      </c>
    </row>
    <row r="56" spans="1:10" ht="6" customHeight="1">
      <c r="A56" s="1"/>
      <c r="B56" s="19"/>
      <c r="C56" s="74"/>
      <c r="D56" s="78"/>
      <c r="E56" s="90"/>
      <c r="F56" s="57"/>
      <c r="G56" s="57"/>
      <c r="H56" s="57"/>
      <c r="I56" s="57"/>
      <c r="J56" s="87"/>
    </row>
    <row r="57" spans="2:10" ht="29.25" customHeight="1">
      <c r="B57" s="6" t="s">
        <v>31</v>
      </c>
      <c r="C57" s="15" t="s">
        <v>43</v>
      </c>
      <c r="D57" s="70"/>
      <c r="E57" s="4">
        <v>2012</v>
      </c>
      <c r="F57" s="4">
        <v>2013</v>
      </c>
      <c r="G57" s="4">
        <v>2014</v>
      </c>
      <c r="H57" s="4">
        <v>2015</v>
      </c>
      <c r="I57" s="4">
        <v>2016</v>
      </c>
      <c r="J57" s="72" t="s">
        <v>1</v>
      </c>
    </row>
    <row r="58" spans="2:10" ht="12.75">
      <c r="B58" s="25" t="s">
        <v>37</v>
      </c>
      <c r="C58" s="46" t="s">
        <v>21</v>
      </c>
      <c r="D58" s="26">
        <v>1140569.34</v>
      </c>
      <c r="E58" s="27">
        <v>69636</v>
      </c>
      <c r="F58" s="27"/>
      <c r="G58" s="27"/>
      <c r="H58" s="27"/>
      <c r="I58" s="27"/>
      <c r="J58" s="27">
        <f>SUM(D58:I58)</f>
        <v>1210205.34</v>
      </c>
    </row>
    <row r="59" spans="2:10" ht="12.75">
      <c r="B59" s="8"/>
      <c r="C59" s="6" t="s">
        <v>35</v>
      </c>
      <c r="D59" s="45">
        <f>SUM(D58:D58)</f>
        <v>1140569.34</v>
      </c>
      <c r="E59" s="49">
        <f>E58</f>
        <v>69636</v>
      </c>
      <c r="F59" s="49">
        <f>F58</f>
        <v>0</v>
      </c>
      <c r="G59" s="49">
        <f>G58</f>
        <v>0</v>
      </c>
      <c r="H59" s="49">
        <f>H58</f>
        <v>0</v>
      </c>
      <c r="I59" s="49">
        <f>I58</f>
        <v>0</v>
      </c>
      <c r="J59" s="12">
        <f>SUM(D59:I59)</f>
        <v>1210205.34</v>
      </c>
    </row>
    <row r="60" spans="2:10" ht="3.75" customHeight="1">
      <c r="B60" s="8"/>
      <c r="C60" s="11"/>
      <c r="D60" s="45"/>
      <c r="E60" s="48"/>
      <c r="F60" s="48"/>
      <c r="G60" s="48"/>
      <c r="H60" s="48"/>
      <c r="I60" s="48"/>
      <c r="J60" s="12"/>
    </row>
    <row r="61" spans="2:10" ht="30" customHeight="1">
      <c r="B61" s="6" t="s">
        <v>61</v>
      </c>
      <c r="C61" s="13" t="s">
        <v>54</v>
      </c>
      <c r="D61" s="9"/>
      <c r="E61" s="44">
        <v>2012</v>
      </c>
      <c r="F61" s="60">
        <v>2013</v>
      </c>
      <c r="G61" s="67">
        <v>2014</v>
      </c>
      <c r="H61" s="67">
        <v>2015</v>
      </c>
      <c r="I61" s="67">
        <v>2016</v>
      </c>
      <c r="J61" s="45" t="s">
        <v>1</v>
      </c>
    </row>
    <row r="62" spans="2:10" ht="12.75">
      <c r="B62" s="25" t="s">
        <v>47</v>
      </c>
      <c r="C62" s="46" t="s">
        <v>21</v>
      </c>
      <c r="D62" s="26">
        <v>186731.49</v>
      </c>
      <c r="E62" s="27">
        <v>23000</v>
      </c>
      <c r="F62" s="27"/>
      <c r="G62" s="27"/>
      <c r="H62" s="27"/>
      <c r="I62" s="27"/>
      <c r="J62" s="27">
        <f>SUM(D62:I62)</f>
        <v>209731.49</v>
      </c>
    </row>
    <row r="63" spans="2:10" ht="12.75" customHeight="1">
      <c r="B63" s="25" t="s">
        <v>62</v>
      </c>
      <c r="C63" s="46" t="s">
        <v>18</v>
      </c>
      <c r="D63" s="26"/>
      <c r="E63" s="27">
        <v>2457999</v>
      </c>
      <c r="F63" s="27"/>
      <c r="G63" s="27"/>
      <c r="H63" s="27"/>
      <c r="I63" s="27"/>
      <c r="J63" s="27">
        <f>SUM(D63:I63)</f>
        <v>2457999</v>
      </c>
    </row>
    <row r="64" spans="2:10" ht="12" customHeight="1">
      <c r="B64" s="25" t="s">
        <v>63</v>
      </c>
      <c r="C64" s="46" t="s">
        <v>19</v>
      </c>
      <c r="D64" s="26">
        <v>3768986.73</v>
      </c>
      <c r="E64" s="27">
        <v>1403541</v>
      </c>
      <c r="F64" s="27"/>
      <c r="G64" s="27"/>
      <c r="H64" s="27"/>
      <c r="I64" s="27"/>
      <c r="J64" s="27">
        <f>SUM(D64:I64)</f>
        <v>5172527.73</v>
      </c>
    </row>
    <row r="65" spans="2:10" ht="12.75">
      <c r="B65" s="6"/>
      <c r="C65" s="6" t="s">
        <v>45</v>
      </c>
      <c r="D65" s="56">
        <f aca="true" t="shared" si="6" ref="D65:I65">SUM(D62:D64)</f>
        <v>3955718.2199999997</v>
      </c>
      <c r="E65" s="49">
        <f t="shared" si="6"/>
        <v>3884540</v>
      </c>
      <c r="F65" s="49">
        <f t="shared" si="6"/>
        <v>0</v>
      </c>
      <c r="G65" s="49">
        <f>SUM(G62:G64)</f>
        <v>0</v>
      </c>
      <c r="H65" s="49">
        <f>SUM(H62:H64)</f>
        <v>0</v>
      </c>
      <c r="I65" s="49">
        <f t="shared" si="6"/>
        <v>0</v>
      </c>
      <c r="J65" s="12">
        <f>SUM(J62:J64)+1</f>
        <v>7840259.220000001</v>
      </c>
    </row>
    <row r="66" spans="2:10" ht="6" customHeight="1">
      <c r="B66" s="18"/>
      <c r="C66" s="19"/>
      <c r="D66" s="57"/>
      <c r="E66" s="57"/>
      <c r="F66" s="57"/>
      <c r="G66" s="57"/>
      <c r="H66" s="57"/>
      <c r="I66" s="57"/>
      <c r="J66" s="20"/>
    </row>
    <row r="67" spans="2:10" ht="29.25" customHeight="1">
      <c r="B67" s="8" t="s">
        <v>46</v>
      </c>
      <c r="C67" s="15" t="s">
        <v>57</v>
      </c>
      <c r="D67" s="10"/>
      <c r="E67" s="67">
        <v>2012</v>
      </c>
      <c r="F67" s="67">
        <v>2013</v>
      </c>
      <c r="G67" s="67">
        <v>2014</v>
      </c>
      <c r="H67" s="67">
        <v>2015</v>
      </c>
      <c r="I67" s="67">
        <v>2016</v>
      </c>
      <c r="J67" s="49" t="s">
        <v>1</v>
      </c>
    </row>
    <row r="68" spans="2:10" ht="12" customHeight="1">
      <c r="B68" s="8" t="s">
        <v>51</v>
      </c>
      <c r="C68" s="46" t="s">
        <v>17</v>
      </c>
      <c r="D68" s="26"/>
      <c r="E68" s="27">
        <v>72000</v>
      </c>
      <c r="F68" s="27"/>
      <c r="G68" s="27"/>
      <c r="H68" s="27"/>
      <c r="I68" s="27"/>
      <c r="J68" s="58">
        <f>SUM(E68:I68)</f>
        <v>72000</v>
      </c>
    </row>
    <row r="69" spans="2:10" ht="11.25" customHeight="1">
      <c r="B69" s="8"/>
      <c r="C69" s="6" t="s">
        <v>1</v>
      </c>
      <c r="D69" s="72">
        <f aca="true" t="shared" si="7" ref="D69:J69">D68</f>
        <v>0</v>
      </c>
      <c r="E69" s="49">
        <f t="shared" si="7"/>
        <v>72000</v>
      </c>
      <c r="F69" s="49">
        <f t="shared" si="7"/>
        <v>0</v>
      </c>
      <c r="G69" s="49">
        <f t="shared" si="7"/>
        <v>0</v>
      </c>
      <c r="H69" s="49">
        <f t="shared" si="7"/>
        <v>0</v>
      </c>
      <c r="I69" s="49">
        <f t="shared" si="7"/>
        <v>0</v>
      </c>
      <c r="J69" s="59">
        <f t="shared" si="7"/>
        <v>72000</v>
      </c>
    </row>
    <row r="70" spans="2:10" ht="6.75" customHeight="1">
      <c r="B70" s="8"/>
      <c r="C70" s="6"/>
      <c r="D70" s="72"/>
      <c r="E70" s="52"/>
      <c r="F70" s="52"/>
      <c r="G70" s="52"/>
      <c r="H70" s="52"/>
      <c r="I70" s="52"/>
      <c r="J70" s="59"/>
    </row>
    <row r="71" spans="2:10" ht="12.75" customHeight="1">
      <c r="B71" s="8" t="s">
        <v>55</v>
      </c>
      <c r="C71" s="15" t="s">
        <v>52</v>
      </c>
      <c r="D71" s="10"/>
      <c r="E71" s="65">
        <v>2012</v>
      </c>
      <c r="F71" s="65">
        <v>2013</v>
      </c>
      <c r="G71" s="67">
        <v>2014</v>
      </c>
      <c r="H71" s="67">
        <v>2015</v>
      </c>
      <c r="I71" s="67">
        <v>2016</v>
      </c>
      <c r="J71" s="49" t="s">
        <v>1</v>
      </c>
    </row>
    <row r="72" spans="2:10" ht="12.75" customHeight="1">
      <c r="B72" s="8" t="s">
        <v>56</v>
      </c>
      <c r="C72" s="46" t="s">
        <v>17</v>
      </c>
      <c r="D72" s="26"/>
      <c r="E72" s="27">
        <v>20000</v>
      </c>
      <c r="F72" s="27">
        <v>50000</v>
      </c>
      <c r="G72" s="27">
        <v>150000</v>
      </c>
      <c r="H72" s="27">
        <v>150000</v>
      </c>
      <c r="I72" s="27">
        <v>150000</v>
      </c>
      <c r="J72" s="58">
        <f>SUM(E72:I72)</f>
        <v>520000</v>
      </c>
    </row>
    <row r="73" spans="2:10" ht="12.75" customHeight="1">
      <c r="B73" s="8"/>
      <c r="C73" s="6" t="s">
        <v>1</v>
      </c>
      <c r="D73" s="66">
        <f aca="true" t="shared" si="8" ref="D73:J73">D72</f>
        <v>0</v>
      </c>
      <c r="E73" s="49">
        <f t="shared" si="8"/>
        <v>20000</v>
      </c>
      <c r="F73" s="49">
        <f t="shared" si="8"/>
        <v>50000</v>
      </c>
      <c r="G73" s="49">
        <f t="shared" si="8"/>
        <v>150000</v>
      </c>
      <c r="H73" s="49">
        <f t="shared" si="8"/>
        <v>150000</v>
      </c>
      <c r="I73" s="49">
        <f t="shared" si="8"/>
        <v>150000</v>
      </c>
      <c r="J73" s="59">
        <f t="shared" si="8"/>
        <v>520000</v>
      </c>
    </row>
    <row r="74" spans="2:10" ht="6" customHeight="1">
      <c r="B74" s="8"/>
      <c r="C74" s="6"/>
      <c r="D74" s="66"/>
      <c r="E74" s="48"/>
      <c r="F74" s="48"/>
      <c r="G74" s="48"/>
      <c r="H74" s="48"/>
      <c r="I74" s="48"/>
      <c r="J74" s="59"/>
    </row>
    <row r="75" spans="2:10" ht="27.75" customHeight="1">
      <c r="B75" s="8" t="s">
        <v>64</v>
      </c>
      <c r="C75" s="15" t="s">
        <v>20</v>
      </c>
      <c r="D75" s="10"/>
      <c r="E75" s="44">
        <v>2012</v>
      </c>
      <c r="F75" s="60">
        <v>2013</v>
      </c>
      <c r="G75" s="67">
        <v>2014</v>
      </c>
      <c r="H75" s="67">
        <v>2015</v>
      </c>
      <c r="I75" s="67">
        <v>2016</v>
      </c>
      <c r="J75" s="49" t="s">
        <v>1</v>
      </c>
    </row>
    <row r="76" spans="2:10" ht="15.75" customHeight="1">
      <c r="B76" s="8" t="s">
        <v>65</v>
      </c>
      <c r="C76" s="46" t="s">
        <v>17</v>
      </c>
      <c r="D76" s="26">
        <v>13881.78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58">
        <f>I76+H76+E76+D76</f>
        <v>13881.78</v>
      </c>
    </row>
    <row r="77" spans="2:11" ht="14.25" customHeight="1">
      <c r="B77" s="8"/>
      <c r="C77" s="6" t="s">
        <v>1</v>
      </c>
      <c r="D77" s="45">
        <f aca="true" t="shared" si="9" ref="D77:J77">D76</f>
        <v>13881.78</v>
      </c>
      <c r="E77" s="45">
        <f t="shared" si="9"/>
        <v>0</v>
      </c>
      <c r="F77" s="62">
        <f t="shared" si="9"/>
        <v>0</v>
      </c>
      <c r="G77" s="72">
        <f>G76</f>
        <v>0</v>
      </c>
      <c r="H77" s="72">
        <f>H76</f>
        <v>0</v>
      </c>
      <c r="I77" s="45">
        <f t="shared" si="9"/>
        <v>0</v>
      </c>
      <c r="J77" s="59">
        <f t="shared" si="9"/>
        <v>13881.78</v>
      </c>
      <c r="K77" s="89">
        <f>J77+J73+J65+J59+J51+J41+J35+J31+J25+J20+J14+J69</f>
        <v>17406225.270000003</v>
      </c>
    </row>
    <row r="78" spans="2:10" ht="4.5" customHeight="1">
      <c r="B78" s="32"/>
      <c r="C78" s="31"/>
      <c r="D78" s="28"/>
      <c r="E78" s="28"/>
      <c r="F78" s="28"/>
      <c r="G78" s="28"/>
      <c r="H78" s="28"/>
      <c r="I78" s="28"/>
      <c r="J78" s="28"/>
    </row>
    <row r="79" spans="2:11" ht="14.25">
      <c r="B79" s="99" t="s">
        <v>25</v>
      </c>
      <c r="C79" s="100"/>
      <c r="D79" s="14">
        <f>D77+D65+D59+D51+D35+D31+D25+D20+D14+D41</f>
        <v>5672922.27</v>
      </c>
      <c r="E79" s="10">
        <f>E77+E65+E59+E51+E35+E31+E25+E20+E14+E41+E73+E69</f>
        <v>6578302</v>
      </c>
      <c r="F79" s="10">
        <f>F77+F65+F59+F51+F35+F31+F25+F20+F14+F41+F73+F69+F55</f>
        <v>2035000</v>
      </c>
      <c r="G79" s="10">
        <f>G77+G65+G59+G51+G35+G31+G25+G20+G14+G41+G73+G69</f>
        <v>550000</v>
      </c>
      <c r="H79" s="10">
        <f>H77+H65+H59+H51+H35+H31+H25+H20+H14+H41+H73+H69</f>
        <v>1250000</v>
      </c>
      <c r="I79" s="10">
        <f>I77+I65+I59+I51+I35+I31+I25+I20+I14+I41+I73+I69</f>
        <v>1450000</v>
      </c>
      <c r="J79" s="10">
        <f>J77+J65+J59+J51+J35+J31+J25+J20+J14+J41+J73+J69+J55</f>
        <v>17536225.270000003</v>
      </c>
      <c r="K79" s="83">
        <f>SUM(D79:I79)</f>
        <v>17536224.27</v>
      </c>
    </row>
    <row r="80" spans="2:10" ht="14.25" customHeight="1">
      <c r="B80" s="34"/>
      <c r="C80" s="35" t="s">
        <v>16</v>
      </c>
      <c r="D80" s="78"/>
      <c r="E80" s="77"/>
      <c r="F80" s="77"/>
      <c r="G80" s="77"/>
      <c r="H80" s="77"/>
      <c r="I80" s="77"/>
      <c r="J80" s="79"/>
    </row>
    <row r="81" spans="2:10" ht="13.5" customHeight="1">
      <c r="B81" s="34"/>
      <c r="C81" s="31" t="s">
        <v>39</v>
      </c>
      <c r="D81" s="80">
        <f>D11+D17+D23+D28+D34+D50+D58+D62+D76+D38+D24</f>
        <v>1903935.54</v>
      </c>
      <c r="E81" s="81">
        <f>E76+E72+E68+E62+E58+E54+E50+E38+E34+E28+E24+E23+E17+E11</f>
        <v>2716762</v>
      </c>
      <c r="F81" s="81">
        <f>F76+F72+F68+F62+F58+F54+F50+F38+F34+F28+F24+F23+F17+F11</f>
        <v>2035000</v>
      </c>
      <c r="G81" s="81">
        <f>G76+G72+G68+G62+G58+G54+G50+G38+G34+G28+G24+G23+G17+G11</f>
        <v>550000</v>
      </c>
      <c r="H81" s="81">
        <f>H76+H72+H68+H62+H58+H54+H50+H38+H34+H28+H24+H23+H17+H11</f>
        <v>1250000</v>
      </c>
      <c r="I81" s="81">
        <f>I76+I72+I68+I62+I58+I54+I50+I38+I34+I28+I24+I23+I17+I11</f>
        <v>1450000</v>
      </c>
      <c r="J81" s="81">
        <f>SUM(D81:I81)</f>
        <v>9905697.54</v>
      </c>
    </row>
    <row r="82" spans="2:10" ht="28.5" customHeight="1">
      <c r="B82" s="34"/>
      <c r="C82" s="33" t="s">
        <v>40</v>
      </c>
      <c r="D82" s="14"/>
      <c r="E82" s="81">
        <f>E12+E18+E29+E63</f>
        <v>2457999</v>
      </c>
      <c r="F82" s="81">
        <f>F12+F18+F29+F63</f>
        <v>0</v>
      </c>
      <c r="G82" s="81">
        <f>G12+G18+G29+G63+G39</f>
        <v>0</v>
      </c>
      <c r="H82" s="81">
        <f>H12+H18+H29+H63</f>
        <v>0</v>
      </c>
      <c r="I82" s="81">
        <f>I12+I18+I29+I63+I39</f>
        <v>0</v>
      </c>
      <c r="J82" s="81">
        <f>SUM(D82:I82)</f>
        <v>2457999</v>
      </c>
    </row>
    <row r="83" spans="2:10" ht="13.5" customHeight="1">
      <c r="B83" s="34"/>
      <c r="C83" s="31" t="s">
        <v>41</v>
      </c>
      <c r="D83" s="14">
        <f>D64</f>
        <v>3768986.73</v>
      </c>
      <c r="E83" s="81">
        <f>E13+E19+E30+E64</f>
        <v>1403541</v>
      </c>
      <c r="F83" s="81">
        <f>F13+F19+F30+F64+F40</f>
        <v>0</v>
      </c>
      <c r="G83" s="81">
        <f>G13+G19+G30+G64</f>
        <v>0</v>
      </c>
      <c r="H83" s="81">
        <f>H13+H19+H30+H64+H40</f>
        <v>0</v>
      </c>
      <c r="I83" s="81">
        <f>I13+I19+I30+I64+I40</f>
        <v>0</v>
      </c>
      <c r="J83" s="81">
        <f>SUM(D83:I83)</f>
        <v>5172527.73</v>
      </c>
    </row>
    <row r="84" spans="2:11" ht="13.5" customHeight="1">
      <c r="B84" s="34"/>
      <c r="C84" s="31" t="s">
        <v>24</v>
      </c>
      <c r="D84" s="14">
        <f>SUM(D79:D79)</f>
        <v>5672922.27</v>
      </c>
      <c r="E84" s="81">
        <f>SUM(E76:E79)</f>
        <v>6578302</v>
      </c>
      <c r="F84" s="81">
        <f>SUM(F76:F79)</f>
        <v>2035000</v>
      </c>
      <c r="G84" s="81">
        <f>SUM(G76:G79)</f>
        <v>550000</v>
      </c>
      <c r="H84" s="81">
        <f>SUM(H76:H79)</f>
        <v>1250000</v>
      </c>
      <c r="I84" s="81">
        <f>SUM(I76:I79)</f>
        <v>1450000</v>
      </c>
      <c r="J84" s="81">
        <f>SUM(D84:I84)+1</f>
        <v>17536225.27</v>
      </c>
      <c r="K84" s="82">
        <f>SUM(J81:J83)</f>
        <v>17536224.27</v>
      </c>
    </row>
    <row r="85" spans="2:11" ht="11.25" customHeight="1">
      <c r="B85" s="36"/>
      <c r="C85" s="37"/>
      <c r="D85" s="29"/>
      <c r="E85" s="30"/>
      <c r="F85" s="30"/>
      <c r="G85" s="30"/>
      <c r="H85" s="30"/>
      <c r="I85" s="30"/>
      <c r="J85" s="30"/>
      <c r="K85" s="82"/>
    </row>
    <row r="86" spans="2:10" ht="6" customHeight="1">
      <c r="B86" s="36"/>
      <c r="C86" s="38"/>
      <c r="D86" s="39"/>
      <c r="E86" s="39"/>
      <c r="F86" s="39"/>
      <c r="G86" s="39"/>
      <c r="H86" s="39"/>
      <c r="I86" s="39"/>
      <c r="J86" s="40"/>
    </row>
    <row r="87" spans="2:10" ht="16.5">
      <c r="B87" s="36"/>
      <c r="C87" s="41"/>
      <c r="D87" s="39"/>
      <c r="E87" s="42"/>
      <c r="F87" s="42"/>
      <c r="G87" s="42"/>
      <c r="H87" s="39"/>
      <c r="I87" s="39"/>
      <c r="J87" s="40"/>
    </row>
    <row r="88" spans="2:10" ht="14.25">
      <c r="B88" s="36"/>
      <c r="C88" s="43"/>
      <c r="D88" s="39"/>
      <c r="E88" s="39"/>
      <c r="F88" s="39"/>
      <c r="G88" s="39"/>
      <c r="H88" s="39"/>
      <c r="I88" s="39"/>
      <c r="J88" s="40"/>
    </row>
  </sheetData>
  <sheetProtection/>
  <mergeCells count="7">
    <mergeCell ref="H2:J2"/>
    <mergeCell ref="H3:J3"/>
    <mergeCell ref="H4:J4"/>
    <mergeCell ref="B79:C79"/>
    <mergeCell ref="B5:J7"/>
    <mergeCell ref="E9:I9"/>
    <mergeCell ref="E48:I48"/>
  </mergeCells>
  <printOptions/>
  <pageMargins left="0.56" right="0.12" top="0.15" bottom="0.18" header="0.12" footer="0.1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UG</cp:lastModifiedBy>
  <cp:lastPrinted>2012-12-10T08:40:22Z</cp:lastPrinted>
  <dcterms:created xsi:type="dcterms:W3CDTF">2005-03-06T09:07:58Z</dcterms:created>
  <dcterms:modified xsi:type="dcterms:W3CDTF">2012-12-17T13:17:15Z</dcterms:modified>
  <cp:category/>
  <cp:version/>
  <cp:contentType/>
  <cp:contentStatus/>
</cp:coreProperties>
</file>