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<sst xmlns="http://schemas.openxmlformats.org/spreadsheetml/2006/main" count="281" uniqueCount="195">
  <si>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</si>
  <si>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</si>
  <si>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</si>
  <si>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</si>
  <si>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</si>
  <si>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</si>
  <si>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</si>
  <si>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</si>
  <si>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</si>
  <si>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</si>
  <si>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</si>
  <si>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</si>
  <si>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</si>
  <si>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</si>
  <si>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</si>
  <si>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</si>
  <si>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</si>
  <si>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</si>
  <si>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</si>
  <si>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</si>
  <si>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</si>
  <si>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</si>
  <si>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</si>
  <si>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</si>
  <si>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</si>
  <si>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</si>
  <si>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</si>
  <si>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</si>
  <si>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</si>
  <si>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</si>
  <si>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</si>
  <si>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</si>
  <si>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</si>
  <si>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</si>
  <si>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</si>
  <si>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</si>
  <si>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</si>
  <si>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</si>
  <si>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</si>
  <si>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</si>
  <si>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</si>
  <si>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</si>
  <si>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</si>
  <si>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</si>
  <si>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</si>
  <si>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</si>
  <si>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</si>
  <si>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</si>
  <si>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</si>
  <si>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</si>
  <si>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</si>
  <si>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</si>
  <si>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</si>
  <si>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</si>
  <si>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</si>
  <si>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</si>
  <si>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</si>
  <si>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</si>
  <si>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</si>
  <si>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</si>
  <si>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</si>
  <si>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</si>
  <si>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</si>
  <si>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</si>
  <si>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</si>
  <si>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</si>
  <si>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</si>
  <si>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</si>
  <si>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</si>
  <si>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</si>
  <si>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</si>
  <si>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</si>
  <si>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</si>
  <si>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</si>
  <si>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</si>
  <si>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</si>
  <si>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</si>
  <si>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</si>
  <si>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</si>
  <si>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</si>
  <si>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</si>
  <si>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</si>
  <si>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</si>
  <si>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</si>
  <si>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</si>
  <si>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</si>
  <si>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</si>
  <si>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</si>
  <si>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</si>
  <si>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</si>
  <si>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</si>
  <si>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</si>
  <si>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</si>
  <si>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</si>
  <si>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</si>
  <si>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</si>
  <si>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</si>
  <si>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</si>
  <si>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</si>
  <si>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</si>
  <si>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</si>
  <si>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</si>
  <si>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</si>
  <si>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</si>
  <si>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</si>
  <si>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</si>
  <si>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</si>
  <si>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</si>
  <si>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</si>
  <si>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</si>
  <si>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</si>
  <si>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</si>
  <si>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</si>
  <si>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</si>
  <si>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</si>
  <si>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</si>
  <si>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</si>
  <si>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</si>
  <si>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</si>
  <si>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</si>
  <si>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</si>
  <si>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</si>
  <si>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</si>
  <si>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</si>
  <si>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</si>
  <si>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</si>
  <si>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</si>
  <si>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 xml:space="preserve">Wynagrodzenia osobowe pracowników </t>
  </si>
  <si>
    <t>TRANSPORT I ŁĄCZNOŚĆ</t>
  </si>
  <si>
    <t xml:space="preserve">Kultura fizyczna </t>
  </si>
  <si>
    <t xml:space="preserve">Wynagrodzenia bezosobowe </t>
  </si>
  <si>
    <t>Zakup materiałów i wyposażenia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</si>
  <si>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</si>
  <si>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</si>
  <si>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</si>
  <si>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</si>
  <si>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</si>
  <si>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POMOC SPOŁECZNA</t>
  </si>
  <si>
    <t>Ośrodki pomocy społecznej</t>
  </si>
  <si>
    <t>Wspieranie rodziny</t>
  </si>
  <si>
    <t>Świadczenia rodzinne, świadczenia  z funduszu alimentacyjnego oraz składki na ubezpieczenia emerytalne  i rentowe z ubezpieczenia społecznego</t>
  </si>
  <si>
    <t>Pozostała działalność</t>
  </si>
  <si>
    <t>Urzędy gmin</t>
  </si>
  <si>
    <t xml:space="preserve">ADMINISTRACJA PUBLICZNA </t>
  </si>
  <si>
    <t xml:space="preserve">Podatek od nieruchomości </t>
  </si>
  <si>
    <t>Drogi publiczne gminne</t>
  </si>
  <si>
    <t xml:space="preserve">Placówki opiekuńczo wychowawcze </t>
  </si>
  <si>
    <t>Dokonuje się zmian w planie WYDATKÓW  budżetu gminy na 2014 rok</t>
  </si>
  <si>
    <t>Plan na dzień  1.01.2014r.</t>
  </si>
  <si>
    <t>Dochody  1.01.2014r.</t>
  </si>
  <si>
    <t>Wydatki   1.01.2014r.</t>
  </si>
  <si>
    <t>Nadwyżkę budżetową planuje się w kwocie 11.656.453,-zł i przeznacza się na rozchody:</t>
  </si>
  <si>
    <t xml:space="preserve">1. Spłata rat pożyczek w wysokości  5.006.453,-zł </t>
  </si>
  <si>
    <t xml:space="preserve">2. Spłata rat kredytów w wysokości  650.000,-zł </t>
  </si>
  <si>
    <t xml:space="preserve">3. Wykup papierów wartościowych wyemitowanych przez Gminę  w wysokości 6.000.000,-zł </t>
  </si>
  <si>
    <t>Wydatki na zakupy inwestycyjne jednostek budżetowych</t>
  </si>
  <si>
    <t>Podatek od towarów i usług VAT</t>
  </si>
  <si>
    <t xml:space="preserve">Szkoły podstawowe </t>
  </si>
  <si>
    <t xml:space="preserve">Stołówki szkolne </t>
  </si>
  <si>
    <t>Zakup usług dostępu do sieci Internet</t>
  </si>
  <si>
    <t>Gimnazjum</t>
  </si>
  <si>
    <t>KULTURA FIZYCZNA</t>
  </si>
  <si>
    <t>Zadania w zakresie kultury fizycznej i sportu</t>
  </si>
  <si>
    <t>Wynagrdzenia bezosobowe</t>
  </si>
  <si>
    <t>Wydatki inwestycyjne jednostek budżetowych</t>
  </si>
  <si>
    <t>Pozostałe odsetki</t>
  </si>
  <si>
    <t xml:space="preserve">Dotacje celowe otrzymane z budżetu państwa na realizację zadań bieżących z zakresu administracji rządowej oraz innych zadań zleconych gminie ustawami </t>
  </si>
  <si>
    <t>OŚWIATA IWYCHOWANIE</t>
  </si>
  <si>
    <t>Dokonuje się zmian w planie DOCHODÓW budżetu gminy na 2014 rok</t>
  </si>
  <si>
    <t>Podróże służbowe krajowe</t>
  </si>
  <si>
    <t>Składki na ubezpieczenia społeczne</t>
  </si>
  <si>
    <t xml:space="preserve">Składki na Fundusz Pracy </t>
  </si>
  <si>
    <t>GOSPODARKA KOMUNALNA I OCHRONA ŚRODOWISKA</t>
  </si>
  <si>
    <t xml:space="preserve">Świadczenia społeczne </t>
  </si>
  <si>
    <t>Kary i odszkodowania wypłacane na rzecz osób prawnych</t>
  </si>
  <si>
    <t>Dotacje celowe w ramach programów finansowanych z udziałem środków europejskich oraz środków, o których mowa w art. 5 ust. 1 pkt 3 oraz ust. 3pkt 5 i 6 ustawy, lub płatności w ramach budżetu środków europejskich- środki przeniesione z 2013r</t>
  </si>
  <si>
    <t>Pozostała działalność- projekt unijny "Poznajmy się - Lesznowola Gminą wielu kultur"</t>
  </si>
  <si>
    <t>Wpłaty  gmin i powiatów na rzecz innych jst na dofinansowanie zadań bieżących- (realizuje Urząd Gminy)</t>
  </si>
  <si>
    <t>Dotacje celowe w ramach programów finansowa z udziałem środków europ oraz środków, o których mowa w art. 5 ust. 1 pkt 3 oraz ust. 3pkt 5 i 6 ustawy, lub płatności w ramach budżetu środków europejskich - rozliczenie za 2013r.</t>
  </si>
  <si>
    <t xml:space="preserve">RÓŻNE ROZLICZENIA </t>
  </si>
  <si>
    <t>Różne rozliczenia finansowe</t>
  </si>
  <si>
    <t>0970</t>
  </si>
  <si>
    <t xml:space="preserve">Wpływy z różnych dochodów </t>
  </si>
  <si>
    <t>Pozostałe podatki na rzecz budżetów jst (podatek rolny i leśny)</t>
  </si>
  <si>
    <t>Zakup pomocy naukowych, dydaktycznych i książek</t>
  </si>
  <si>
    <t>Opłaty za administrowanie i czynsze za budynki, lokale i pomieszczenia garażowe</t>
  </si>
  <si>
    <t>Podatek od nieruchomości  (1/6 wydatków GOPS)</t>
  </si>
  <si>
    <t>Inne formy wychowania przedszkolnego</t>
  </si>
  <si>
    <t>Dotacja podmiotowa z budżetu dla niepublicznej jednostki systemu oświaty</t>
  </si>
  <si>
    <t>EDUKACYJNA OPIEKA WYCHOWAWCZA</t>
  </si>
  <si>
    <t>Oświetlenie ulic, placów i dróg</t>
  </si>
  <si>
    <t>Wczesne wspomaganie rozwoju dziecka</t>
  </si>
  <si>
    <t>do Uchwały Nr 467/XXXVIII/2014</t>
  </si>
  <si>
    <t>z dnia 24 stycznia 2014r.</t>
  </si>
  <si>
    <t>z  dnia 24 stycznia 2014r.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</si>
</sst>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7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29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7" fillId="33" borderId="11" xfId="0" applyFont="1" applyFill="1" applyBorder="1" applyAlignment="1">
      <alignment horizontal="righ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0" fillId="16" borderId="13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8" xfId="0" applyFont="1" applyFill="1" applyBorder="1" applyAlignment="1">
      <alignment horizontal="center" vertical="center"/>
    </xf>
    <xf numFmtId="0" fontId="30" fillId="41" borderId="18" xfId="0" applyFont="1" applyFill="1" applyBorder="1" applyAlignment="1">
      <alignment horizontal="center" vertical="center"/>
    </xf>
    <xf numFmtId="3" fontId="30" fillId="38" borderId="13" xfId="0" applyNumberFormat="1" applyFont="1" applyFill="1" applyBorder="1" applyAlignment="1">
      <alignment horizontal="right" vertical="center"/>
    </xf>
    <xf numFmtId="0" fontId="30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5" fillId="38" borderId="25" xfId="0" applyNumberFormat="1" applyFont="1" applyFill="1" applyBorder="1" applyAlignment="1">
      <alignment horizontal="right" vertical="center"/>
    </xf>
    <xf numFmtId="0" fontId="36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5" fillId="38" borderId="30" xfId="0" applyNumberFormat="1" applyFont="1" applyFill="1" applyBorder="1" applyAlignment="1">
      <alignment horizontal="right" vertical="center"/>
    </xf>
    <xf numFmtId="3" fontId="35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9" xfId="0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6" xfId="0" applyFont="1" applyBorder="1" applyAlignment="1">
      <alignment horizontal="right" vertical="center"/>
    </xf>
    <xf numFmtId="0" fontId="32" fillId="0" borderId="37" xfId="0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left"/>
    </xf>
    <xf numFmtId="3" fontId="32" fillId="0" borderId="37" xfId="0" applyNumberFormat="1" applyFont="1" applyBorder="1" applyAlignment="1">
      <alignment horizontal="right" vertical="center"/>
    </xf>
    <xf numFmtId="3" fontId="32" fillId="0" borderId="36" xfId="0" applyNumberFormat="1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left" vertical="center"/>
    </xf>
    <xf numFmtId="3" fontId="32" fillId="0" borderId="38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3" fontId="32" fillId="0" borderId="37" xfId="0" applyNumberFormat="1" applyFont="1" applyBorder="1" applyAlignment="1">
      <alignment horizontal="left" vertical="center" wrapText="1"/>
    </xf>
    <xf numFmtId="3" fontId="32" fillId="0" borderId="38" xfId="0" applyNumberFormat="1" applyFont="1" applyBorder="1" applyAlignment="1">
      <alignment vertical="center"/>
    </xf>
    <xf numFmtId="3" fontId="32" fillId="0" borderId="36" xfId="0" applyNumberFormat="1" applyFont="1" applyBorder="1" applyAlignment="1">
      <alignment horizontal="right" vertical="center" wrapText="1"/>
    </xf>
    <xf numFmtId="3" fontId="32" fillId="0" borderId="37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42" borderId="23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2" fillId="0" borderId="40" xfId="0" applyNumberFormat="1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3" fontId="32" fillId="0" borderId="41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30" fillId="40" borderId="15" xfId="0" applyFont="1" applyFill="1" applyBorder="1" applyAlignment="1" quotePrefix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0" fillId="40" borderId="13" xfId="0" applyFont="1" applyFill="1" applyBorder="1" applyAlignment="1" quotePrefix="1">
      <alignment horizontal="center" vertical="center"/>
    </xf>
    <xf numFmtId="0" fontId="30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0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3" fontId="32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6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1" fillId="1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44" borderId="45" xfId="0" applyNumberFormat="1" applyFont="1" applyFill="1" applyBorder="1" applyAlignment="1">
      <alignment horizontal="right" vertical="center" wrapText="1"/>
    </xf>
    <xf numFmtId="3" fontId="32" fillId="42" borderId="14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3" fontId="3" fillId="44" borderId="4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2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1" fillId="16" borderId="13" xfId="0" applyNumberFormat="1" applyFont="1" applyFill="1" applyBorder="1" applyAlignment="1">
      <alignment horizontal="center" vertical="center" wrapText="1"/>
    </xf>
    <xf numFmtId="3" fontId="31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4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3" fontId="3" fillId="44" borderId="4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48" xfId="0" applyFont="1" applyBorder="1" applyAlignment="1">
      <alignment horizontal="center" vertical="center"/>
    </xf>
    <xf numFmtId="3" fontId="3" fillId="44" borderId="4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34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3" fontId="32" fillId="41" borderId="18" xfId="0" applyNumberFormat="1" applyFont="1" applyFill="1" applyBorder="1" applyAlignment="1">
      <alignment horizontal="right" vertical="center" wrapText="1"/>
    </xf>
    <xf numFmtId="3" fontId="32" fillId="41" borderId="18" xfId="0" applyNumberFormat="1" applyFont="1" applyFill="1" applyBorder="1" applyAlignment="1">
      <alignment horizontal="center" vertical="center" wrapText="1"/>
    </xf>
    <xf numFmtId="0" fontId="8" fillId="41" borderId="18" xfId="0" applyFont="1" applyFill="1" applyBorder="1" applyAlignment="1" quotePrefix="1">
      <alignment horizontal="center" vertical="center"/>
    </xf>
    <xf numFmtId="0" fontId="3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30" fillId="41" borderId="0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0" fontId="8" fillId="45" borderId="51" xfId="0" applyFont="1" applyFill="1" applyBorder="1" applyAlignment="1">
      <alignment horizontal="left" vertical="center" wrapText="1"/>
    </xf>
    <xf numFmtId="0" fontId="8" fillId="42" borderId="0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Border="1" applyAlignment="1" quotePrefix="1">
      <alignment horizontal="center" vertical="center"/>
    </xf>
    <xf numFmtId="0" fontId="8" fillId="42" borderId="50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3" fontId="3" fillId="0" borderId="5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32" fillId="42" borderId="42" xfId="0" applyFont="1" applyFill="1" applyBorder="1" applyAlignment="1">
      <alignment horizontal="center" vertical="center"/>
    </xf>
    <xf numFmtId="0" fontId="32" fillId="42" borderId="50" xfId="0" applyFont="1" applyFill="1" applyBorder="1" applyAlignment="1">
      <alignment horizontal="center" vertical="center"/>
    </xf>
    <xf numFmtId="0" fontId="32" fillId="42" borderId="52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54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53" xfId="0" applyFont="1" applyFill="1" applyBorder="1" applyAlignment="1">
      <alignment horizontal="center" vertical="center"/>
    </xf>
    <xf numFmtId="0" fontId="8" fillId="0" borderId="55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0" fillId="46" borderId="16" xfId="0" applyFont="1" applyFill="1" applyBorder="1" applyAlignment="1">
      <alignment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20" xfId="0" applyFont="1" applyFill="1" applyBorder="1" applyAlignment="1">
      <alignment vertical="center" wrapText="1"/>
    </xf>
    <xf numFmtId="0" fontId="8" fillId="41" borderId="33" xfId="0" applyFont="1" applyFill="1" applyBorder="1" applyAlignment="1">
      <alignment vertical="center" wrapText="1"/>
    </xf>
    <xf numFmtId="0" fontId="0" fillId="41" borderId="43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30" fillId="34" borderId="32" xfId="0" applyFont="1" applyFill="1" applyBorder="1" applyAlignment="1">
      <alignment horizontal="left" vertical="center" wrapText="1"/>
    </xf>
    <xf numFmtId="0" fontId="30" fillId="34" borderId="56" xfId="0" applyFont="1" applyFill="1" applyBorder="1" applyAlignment="1">
      <alignment horizontal="left" vertical="center" wrapText="1"/>
    </xf>
    <xf numFmtId="0" fontId="30" fillId="34" borderId="57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30" fillId="46" borderId="61" xfId="0" applyFont="1" applyFill="1" applyBorder="1" applyAlignment="1">
      <alignment vertical="center" wrapText="1"/>
    </xf>
    <xf numFmtId="0" fontId="2" fillId="47" borderId="62" xfId="0" applyFont="1" applyFill="1" applyBorder="1" applyAlignment="1">
      <alignment vertical="center" wrapText="1"/>
    </xf>
    <xf numFmtId="0" fontId="2" fillId="47" borderId="63" xfId="0" applyFont="1" applyFill="1" applyBorder="1" applyAlignment="1">
      <alignment vertical="center" wrapText="1"/>
    </xf>
    <xf numFmtId="0" fontId="30" fillId="34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30" fillId="40" borderId="16" xfId="0" applyFont="1" applyFill="1" applyBorder="1" applyAlignment="1">
      <alignment horizontal="left" vertical="center"/>
    </xf>
    <xf numFmtId="0" fontId="30" fillId="40" borderId="19" xfId="0" applyFont="1" applyFill="1" applyBorder="1" applyAlignment="1">
      <alignment horizontal="left" vertical="center"/>
    </xf>
    <xf numFmtId="0" fontId="30" fillId="40" borderId="20" xfId="0" applyFont="1" applyFill="1" applyBorder="1" applyAlignment="1">
      <alignment horizontal="left" vertical="center"/>
    </xf>
    <xf numFmtId="0" fontId="8" fillId="0" borderId="33" xfId="0" applyFont="1" applyBorder="1" applyAlignment="1">
      <alignment vertical="center" wrapText="1"/>
    </xf>
    <xf numFmtId="0" fontId="30" fillId="46" borderId="67" xfId="0" applyFont="1" applyFill="1" applyBorder="1" applyAlignment="1">
      <alignment vertical="center" wrapText="1"/>
    </xf>
    <xf numFmtId="0" fontId="2" fillId="47" borderId="68" xfId="0" applyFont="1" applyFill="1" applyBorder="1" applyAlignment="1">
      <alignment vertical="center" wrapText="1"/>
    </xf>
    <xf numFmtId="0" fontId="2" fillId="47" borderId="69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43" borderId="56" xfId="0" applyFont="1" applyFill="1" applyBorder="1" applyAlignment="1">
      <alignment horizontal="left" vertical="top"/>
    </xf>
    <xf numFmtId="0" fontId="8" fillId="43" borderId="57" xfId="0" applyFont="1" applyFill="1" applyBorder="1" applyAlignment="1">
      <alignment horizontal="left" vertical="top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33" borderId="43" xfId="0" applyFont="1" applyFill="1" applyBorder="1" applyAlignment="1" quotePrefix="1">
      <alignment horizontal="left" vertical="top" indent="1"/>
    </xf>
    <xf numFmtId="0" fontId="30" fillId="38" borderId="16" xfId="0" applyFont="1" applyFill="1" applyBorder="1" applyAlignment="1">
      <alignment horizontal="left" vertical="center"/>
    </xf>
    <xf numFmtId="0" fontId="30" fillId="38" borderId="19" xfId="0" applyFont="1" applyFill="1" applyBorder="1" applyAlignment="1">
      <alignment horizontal="left" vertical="center"/>
    </xf>
    <xf numFmtId="0" fontId="30" fillId="38" borderId="2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7" fillId="0" borderId="16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3" fontId="6" fillId="0" borderId="42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8" fillId="43" borderId="58" xfId="0" applyFont="1" applyFill="1" applyBorder="1" applyAlignment="1">
      <alignment horizontal="left" vertical="top" wrapText="1"/>
    </xf>
    <xf numFmtId="0" fontId="8" fillId="43" borderId="59" xfId="0" applyFont="1" applyFill="1" applyBorder="1" applyAlignment="1">
      <alignment horizontal="left" vertical="top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0" fillId="35" borderId="16" xfId="0" applyFont="1" applyFill="1" applyBorder="1" applyAlignment="1">
      <alignment horizontal="left" vertical="center" wrapText="1"/>
    </xf>
    <xf numFmtId="0" fontId="30" fillId="35" borderId="19" xfId="0" applyFont="1" applyFill="1" applyBorder="1" applyAlignment="1">
      <alignment horizontal="left" vertical="center" wrapText="1"/>
    </xf>
    <xf numFmtId="0" fontId="30" fillId="35" borderId="20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3" fillId="0" borderId="19" xfId="0" applyNumberFormat="1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6" fillId="42" borderId="70" xfId="0" applyFont="1" applyFill="1" applyBorder="1" applyAlignment="1">
      <alignment horizontal="center" vertical="center" wrapText="1"/>
    </xf>
    <xf numFmtId="0" fontId="36" fillId="42" borderId="7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42" borderId="72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7" xfId="0" applyFont="1" applyFill="1" applyBorder="1" applyAlignment="1">
      <alignment horizontal="center" vertical="center"/>
    </xf>
    <xf numFmtId="0" fontId="36" fillId="42" borderId="73" xfId="0" applyFont="1" applyFill="1" applyBorder="1" applyAlignment="1">
      <alignment horizontal="center" vertical="center" wrapText="1"/>
    </xf>
    <xf numFmtId="0" fontId="36" fillId="42" borderId="74" xfId="0" applyFont="1" applyFill="1" applyBorder="1" applyAlignment="1">
      <alignment horizontal="center" vertical="center" wrapText="1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22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0" fontId="32" fillId="42" borderId="32" xfId="0" applyFont="1" applyFill="1" applyBorder="1" applyAlignment="1">
      <alignment horizontal="center" vertical="center" wrapText="1"/>
    </xf>
    <xf numFmtId="0" fontId="32" fillId="42" borderId="56" xfId="0" applyFont="1" applyFill="1" applyBorder="1" applyAlignment="1">
      <alignment horizontal="center" vertical="center" wrapText="1"/>
    </xf>
    <xf numFmtId="0" fontId="32" fillId="42" borderId="57" xfId="0" applyFont="1" applyFill="1" applyBorder="1" applyAlignment="1">
      <alignment horizontal="center" vertical="center" wrapText="1"/>
    </xf>
    <xf numFmtId="0" fontId="32" fillId="43" borderId="42" xfId="0" applyFont="1" applyFill="1" applyBorder="1" applyAlignment="1">
      <alignment horizontal="center" vertical="center" wrapText="1"/>
    </xf>
    <xf numFmtId="0" fontId="32" fillId="43" borderId="52" xfId="0" applyFont="1" applyFill="1" applyBorder="1" applyAlignment="1">
      <alignment horizontal="center" vertical="center" wrapText="1"/>
    </xf>
    <xf numFmtId="0" fontId="32" fillId="43" borderId="75" xfId="0" applyFont="1" applyFill="1" applyBorder="1" applyAlignment="1">
      <alignment horizontal="center" vertical="center" wrapText="1"/>
    </xf>
    <xf numFmtId="0" fontId="32" fillId="43" borderId="76" xfId="0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58" xfId="0" applyFont="1" applyFill="1" applyBorder="1" applyAlignment="1">
      <alignment horizontal="left" vertical="center" wrapText="1"/>
    </xf>
    <xf numFmtId="0" fontId="8" fillId="42" borderId="59" xfId="0" applyFont="1" applyFill="1" applyBorder="1" applyAlignment="1">
      <alignment horizontal="left" vertical="center" wrapText="1"/>
    </xf>
    <xf numFmtId="0" fontId="30" fillId="48" borderId="67" xfId="0" applyFont="1" applyFill="1" applyBorder="1" applyAlignment="1">
      <alignment vertical="center" wrapText="1"/>
    </xf>
    <xf numFmtId="0" fontId="2" fillId="49" borderId="68" xfId="0" applyFont="1" applyFill="1" applyBorder="1" applyAlignment="1">
      <alignment vertical="center" wrapText="1"/>
    </xf>
    <xf numFmtId="0" fontId="2" fillId="49" borderId="69" xfId="0" applyFont="1" applyFill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8" fillId="42" borderId="34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42" borderId="35" xfId="0" applyFont="1" applyFill="1" applyBorder="1" applyAlignment="1">
      <alignment vertical="center" wrapText="1"/>
    </xf>
    <xf numFmtId="0" fontId="8" fillId="42" borderId="33" xfId="0" applyFont="1" applyFill="1" applyBorder="1" applyAlignment="1">
      <alignment vertical="center" wrapText="1"/>
    </xf>
    <xf numFmtId="0" fontId="30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30" fillId="10" borderId="32" xfId="0" applyFont="1" applyFill="1" applyBorder="1" applyAlignment="1">
      <alignment horizontal="left" vertical="center" wrapText="1"/>
    </xf>
    <xf numFmtId="0" fontId="0" fillId="10" borderId="56" xfId="0" applyFill="1" applyBorder="1" applyAlignment="1">
      <alignment horizontal="left" vertical="center" wrapText="1"/>
    </xf>
    <xf numFmtId="0" fontId="0" fillId="10" borderId="57" xfId="0" applyFill="1" applyBorder="1" applyAlignment="1">
      <alignment horizontal="left" vertical="center" wrapText="1"/>
    </xf>
    <xf numFmtId="0" fontId="32" fillId="0" borderId="33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2" fillId="42" borderId="18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19" xfId="0" applyFont="1" applyFill="1" applyBorder="1" applyAlignment="1">
      <alignment horizontal="center" vertical="center" wrapText="1"/>
    </xf>
    <xf numFmtId="0" fontId="32" fillId="42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3" fontId="33" fillId="37" borderId="16" xfId="0" applyNumberFormat="1" applyFont="1" applyFill="1" applyBorder="1" applyAlignment="1">
      <alignment horizontal="center" vertical="center"/>
    </xf>
    <xf numFmtId="3" fontId="33" fillId="37" borderId="20" xfId="0" applyNumberFormat="1" applyFont="1" applyFill="1" applyBorder="1" applyAlignment="1">
      <alignment horizontal="center" vertical="center"/>
    </xf>
    <xf numFmtId="3" fontId="33" fillId="36" borderId="16" xfId="0" applyNumberFormat="1" applyFont="1" applyFill="1" applyBorder="1" applyAlignment="1">
      <alignment horizontal="center" vertical="center"/>
    </xf>
    <xf numFmtId="3" fontId="33" fillId="36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6" xfId="0" applyFont="1" applyFill="1" applyBorder="1" applyAlignment="1" quotePrefix="1">
      <alignment horizontal="left" vertical="center" wrapText="1" indent="1"/>
    </xf>
    <xf numFmtId="0" fontId="5" fillId="33" borderId="57" xfId="0" applyFont="1" applyFill="1" applyBorder="1" applyAlignment="1" quotePrefix="1">
      <alignment horizontal="left" vertical="center" wrapText="1" indent="1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58" xfId="0" applyFont="1" applyFill="1" applyBorder="1" applyAlignment="1" quotePrefix="1">
      <alignment horizontal="left" vertical="center" wrapText="1" indent="1"/>
    </xf>
    <xf numFmtId="0" fontId="5" fillId="33" borderId="59" xfId="0" applyFont="1" applyFill="1" applyBorder="1" applyAlignment="1" quotePrefix="1">
      <alignment horizontal="left" vertical="center" wrapText="1" inden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0" fillId="10" borderId="56" xfId="0" applyFont="1" applyFill="1" applyBorder="1" applyAlignment="1">
      <alignment horizontal="left" vertical="center" wrapText="1"/>
    </xf>
    <xf numFmtId="0" fontId="30" fillId="10" borderId="57" xfId="0" applyFont="1" applyFill="1" applyBorder="1" applyAlignment="1">
      <alignment horizontal="left" vertical="center" wrapText="1"/>
    </xf>
    <xf numFmtId="0" fontId="30" fillId="16" borderId="19" xfId="0" applyFont="1" applyFill="1" applyBorder="1" applyAlignment="1">
      <alignment horizontal="left" vertical="center" wrapText="1"/>
    </xf>
    <xf numFmtId="0" fontId="30" fillId="16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showZeros="0" zoomScalePageLayoutView="0" workbookViewId="0" topLeftCell="A173">
      <selection activeCell="Q140" sqref="Q140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25390625" style="0" customWidth="1"/>
    <col min="15" max="15" width="7.375" style="0" customWidth="1"/>
    <col min="16" max="16" width="8.75390625" style="0" customWidth="1"/>
    <col min="17" max="17" width="11.125" style="0" bestFit="1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192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193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79" t="s">
        <v>147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268" t="s">
        <v>51</v>
      </c>
      <c r="B8" s="269"/>
      <c r="C8" s="270"/>
      <c r="D8" s="271" t="s">
        <v>65</v>
      </c>
      <c r="E8" s="271"/>
      <c r="F8" s="271"/>
      <c r="G8" s="271"/>
      <c r="H8" s="272"/>
      <c r="I8" s="275" t="s">
        <v>66</v>
      </c>
      <c r="J8" s="275"/>
      <c r="K8" s="275" t="s">
        <v>67</v>
      </c>
      <c r="L8" s="275"/>
      <c r="M8" s="4"/>
      <c r="N8" s="4"/>
      <c r="O8" s="4"/>
      <c r="P8" s="4"/>
    </row>
    <row r="9" spans="1:16" ht="12.75" customHeight="1">
      <c r="A9" s="85" t="s">
        <v>24</v>
      </c>
      <c r="B9" s="85" t="s">
        <v>52</v>
      </c>
      <c r="C9" s="85" t="s">
        <v>53</v>
      </c>
      <c r="D9" s="273"/>
      <c r="E9" s="273"/>
      <c r="F9" s="273"/>
      <c r="G9" s="273"/>
      <c r="H9" s="274"/>
      <c r="I9" s="168" t="s">
        <v>54</v>
      </c>
      <c r="J9" s="168" t="s">
        <v>55</v>
      </c>
      <c r="K9" s="168" t="s">
        <v>54</v>
      </c>
      <c r="L9" s="168" t="s">
        <v>55</v>
      </c>
      <c r="M9" s="4"/>
      <c r="N9" s="4"/>
      <c r="O9" s="4"/>
      <c r="P9" s="4"/>
    </row>
    <row r="10" spans="1:16" ht="14.25" customHeight="1">
      <c r="A10" s="160">
        <v>600</v>
      </c>
      <c r="B10" s="161"/>
      <c r="C10" s="161"/>
      <c r="D10" s="319" t="s">
        <v>128</v>
      </c>
      <c r="E10" s="320"/>
      <c r="F10" s="320"/>
      <c r="G10" s="320"/>
      <c r="H10" s="321"/>
      <c r="I10" s="165"/>
      <c r="J10" s="165"/>
      <c r="K10" s="165">
        <f>K11</f>
        <v>14288</v>
      </c>
      <c r="L10" s="165">
        <f>L11</f>
        <v>35000</v>
      </c>
      <c r="M10" s="190"/>
      <c r="N10" s="190"/>
      <c r="O10" s="190"/>
      <c r="P10" s="190"/>
    </row>
    <row r="11" spans="1:16" ht="13.5" customHeight="1">
      <c r="A11" s="162"/>
      <c r="B11" s="163">
        <v>60016</v>
      </c>
      <c r="C11" s="162"/>
      <c r="D11" s="312" t="s">
        <v>145</v>
      </c>
      <c r="E11" s="313"/>
      <c r="F11" s="313"/>
      <c r="G11" s="313"/>
      <c r="H11" s="314"/>
      <c r="I11" s="13"/>
      <c r="J11" s="13"/>
      <c r="K11" s="13">
        <f>K12</f>
        <v>14288</v>
      </c>
      <c r="L11" s="13">
        <f>L13</f>
        <v>35000</v>
      </c>
      <c r="M11" s="217"/>
      <c r="N11" s="217"/>
      <c r="O11" s="217"/>
      <c r="P11" s="217"/>
    </row>
    <row r="12" spans="1:16" ht="26.25" customHeight="1">
      <c r="A12" s="164"/>
      <c r="B12" s="79"/>
      <c r="C12" s="177">
        <v>4400</v>
      </c>
      <c r="D12" s="318" t="s">
        <v>185</v>
      </c>
      <c r="E12" s="292"/>
      <c r="F12" s="292"/>
      <c r="G12" s="292"/>
      <c r="H12" s="293"/>
      <c r="I12" s="178"/>
      <c r="J12" s="178"/>
      <c r="K12" s="178">
        <v>14288</v>
      </c>
      <c r="L12" s="178"/>
      <c r="M12" s="232"/>
      <c r="N12" s="232"/>
      <c r="O12" s="232"/>
      <c r="P12" s="232"/>
    </row>
    <row r="13" spans="1:16" ht="14.25" customHeight="1">
      <c r="A13" s="164"/>
      <c r="B13" s="79"/>
      <c r="C13" s="177">
        <v>6050</v>
      </c>
      <c r="D13" s="297" t="s">
        <v>164</v>
      </c>
      <c r="E13" s="298"/>
      <c r="F13" s="298"/>
      <c r="G13" s="298"/>
      <c r="H13" s="299"/>
      <c r="I13" s="178"/>
      <c r="J13" s="178"/>
      <c r="K13" s="178"/>
      <c r="L13" s="178">
        <v>35000</v>
      </c>
      <c r="M13" s="225"/>
      <c r="N13" s="225"/>
      <c r="O13" s="225"/>
      <c r="P13" s="225"/>
    </row>
    <row r="14" spans="1:16" ht="15" customHeight="1">
      <c r="A14" s="160">
        <v>700</v>
      </c>
      <c r="B14" s="161"/>
      <c r="C14" s="161"/>
      <c r="D14" s="410" t="s">
        <v>123</v>
      </c>
      <c r="E14" s="411"/>
      <c r="F14" s="411"/>
      <c r="G14" s="411"/>
      <c r="H14" s="412"/>
      <c r="I14" s="165">
        <f>I15</f>
        <v>500</v>
      </c>
      <c r="J14" s="165"/>
      <c r="K14" s="165">
        <f>K15</f>
        <v>479557</v>
      </c>
      <c r="L14" s="165"/>
      <c r="M14" s="218"/>
      <c r="N14" s="218"/>
      <c r="O14" s="218"/>
      <c r="P14" s="218"/>
    </row>
    <row r="15" spans="1:16" ht="13.5" customHeight="1">
      <c r="A15" s="162"/>
      <c r="B15" s="163">
        <v>70005</v>
      </c>
      <c r="C15" s="162"/>
      <c r="D15" s="312" t="s">
        <v>124</v>
      </c>
      <c r="E15" s="313"/>
      <c r="F15" s="313"/>
      <c r="G15" s="313"/>
      <c r="H15" s="314"/>
      <c r="I15" s="13">
        <f>I18</f>
        <v>500</v>
      </c>
      <c r="J15" s="13"/>
      <c r="K15" s="13">
        <f>SUM(K16:K20)</f>
        <v>479557</v>
      </c>
      <c r="L15" s="13"/>
      <c r="M15" s="218"/>
      <c r="N15" s="218"/>
      <c r="O15" s="218"/>
      <c r="P15" s="218"/>
    </row>
    <row r="16" spans="1:16" ht="24.75" customHeight="1">
      <c r="A16" s="164"/>
      <c r="B16" s="79"/>
      <c r="C16" s="177">
        <v>4400</v>
      </c>
      <c r="D16" s="318" t="s">
        <v>185</v>
      </c>
      <c r="E16" s="292"/>
      <c r="F16" s="292"/>
      <c r="G16" s="292"/>
      <c r="H16" s="293"/>
      <c r="I16" s="178"/>
      <c r="J16" s="178"/>
      <c r="K16" s="178">
        <v>384450</v>
      </c>
      <c r="L16" s="178"/>
      <c r="M16" s="218"/>
      <c r="N16" s="218"/>
      <c r="O16" s="218"/>
      <c r="P16" s="218"/>
    </row>
    <row r="17" spans="1:16" ht="14.25" customHeight="1">
      <c r="A17" s="164"/>
      <c r="B17" s="79"/>
      <c r="C17" s="177">
        <v>4500</v>
      </c>
      <c r="D17" s="291" t="s">
        <v>183</v>
      </c>
      <c r="E17" s="292"/>
      <c r="F17" s="292"/>
      <c r="G17" s="292"/>
      <c r="H17" s="293"/>
      <c r="I17" s="178"/>
      <c r="J17" s="178"/>
      <c r="K17" s="178">
        <v>7800</v>
      </c>
      <c r="L17" s="178"/>
      <c r="M17" s="225"/>
      <c r="N17" s="225"/>
      <c r="O17" s="225"/>
      <c r="P17" s="225"/>
    </row>
    <row r="18" spans="1:16" ht="14.25" customHeight="1">
      <c r="A18" s="164"/>
      <c r="B18" s="79"/>
      <c r="C18" s="177">
        <v>4530</v>
      </c>
      <c r="D18" s="318" t="s">
        <v>156</v>
      </c>
      <c r="E18" s="292"/>
      <c r="F18" s="292"/>
      <c r="G18" s="292"/>
      <c r="H18" s="293"/>
      <c r="I18" s="178">
        <v>500</v>
      </c>
      <c r="J18" s="178"/>
      <c r="K18" s="178"/>
      <c r="L18" s="178"/>
      <c r="M18" s="237"/>
      <c r="N18" s="237"/>
      <c r="O18" s="237"/>
      <c r="P18" s="237"/>
    </row>
    <row r="19" spans="1:16" ht="14.25" customHeight="1">
      <c r="A19" s="164"/>
      <c r="B19" s="79"/>
      <c r="C19" s="177">
        <v>4580</v>
      </c>
      <c r="D19" s="318" t="s">
        <v>165</v>
      </c>
      <c r="E19" s="292"/>
      <c r="F19" s="292"/>
      <c r="G19" s="292"/>
      <c r="H19" s="293"/>
      <c r="I19" s="178"/>
      <c r="J19" s="178"/>
      <c r="K19" s="178">
        <v>52000</v>
      </c>
      <c r="L19" s="178"/>
      <c r="M19" s="223"/>
      <c r="N19" s="223"/>
      <c r="O19" s="223"/>
      <c r="P19" s="223"/>
    </row>
    <row r="20" spans="1:16" ht="14.25" customHeight="1">
      <c r="A20" s="164"/>
      <c r="B20" s="79"/>
      <c r="C20" s="177">
        <v>4600</v>
      </c>
      <c r="D20" s="318" t="s">
        <v>174</v>
      </c>
      <c r="E20" s="292"/>
      <c r="F20" s="292"/>
      <c r="G20" s="292"/>
      <c r="H20" s="293"/>
      <c r="I20" s="178"/>
      <c r="J20" s="178"/>
      <c r="K20" s="178">
        <v>35307</v>
      </c>
      <c r="L20" s="178"/>
      <c r="M20" s="223"/>
      <c r="N20" s="223"/>
      <c r="O20" s="223"/>
      <c r="P20" s="223"/>
    </row>
    <row r="21" spans="1:16" ht="14.25" customHeight="1">
      <c r="A21" s="160">
        <v>750</v>
      </c>
      <c r="B21" s="161"/>
      <c r="C21" s="161"/>
      <c r="D21" s="319" t="s">
        <v>143</v>
      </c>
      <c r="E21" s="320"/>
      <c r="F21" s="320"/>
      <c r="G21" s="320"/>
      <c r="H21" s="321"/>
      <c r="I21" s="165"/>
      <c r="J21" s="165"/>
      <c r="K21" s="165"/>
      <c r="L21" s="165">
        <f>L22</f>
        <v>7600</v>
      </c>
      <c r="M21" s="213"/>
      <c r="N21" s="213"/>
      <c r="O21" s="213"/>
      <c r="P21" s="213"/>
    </row>
    <row r="22" spans="1:16" ht="13.5" customHeight="1">
      <c r="A22" s="162"/>
      <c r="B22" s="163">
        <v>75023</v>
      </c>
      <c r="C22" s="162"/>
      <c r="D22" s="312" t="s">
        <v>142</v>
      </c>
      <c r="E22" s="313"/>
      <c r="F22" s="313"/>
      <c r="G22" s="313"/>
      <c r="H22" s="314"/>
      <c r="I22" s="13"/>
      <c r="J22" s="13"/>
      <c r="K22" s="13"/>
      <c r="L22" s="13">
        <f>L23</f>
        <v>7600</v>
      </c>
      <c r="M22" s="213"/>
      <c r="N22" s="213"/>
      <c r="O22" s="213"/>
      <c r="P22" s="213"/>
    </row>
    <row r="23" spans="1:16" ht="15.75" customHeight="1">
      <c r="A23" s="164"/>
      <c r="B23" s="79"/>
      <c r="C23" s="120">
        <v>6060</v>
      </c>
      <c r="D23" s="417" t="s">
        <v>155</v>
      </c>
      <c r="E23" s="304"/>
      <c r="F23" s="304"/>
      <c r="G23" s="304"/>
      <c r="H23" s="305"/>
      <c r="I23" s="189"/>
      <c r="J23" s="189"/>
      <c r="K23" s="189"/>
      <c r="L23" s="189">
        <v>7600</v>
      </c>
      <c r="M23" s="225"/>
      <c r="N23" s="225"/>
      <c r="O23" s="225"/>
      <c r="P23" s="225"/>
    </row>
    <row r="24" spans="1:16" ht="15" customHeight="1">
      <c r="A24" s="166">
        <v>801</v>
      </c>
      <c r="B24" s="167"/>
      <c r="C24" s="167"/>
      <c r="D24" s="294" t="s">
        <v>116</v>
      </c>
      <c r="E24" s="295"/>
      <c r="F24" s="295"/>
      <c r="G24" s="295"/>
      <c r="H24" s="296"/>
      <c r="I24" s="72">
        <f>I28</f>
        <v>35000</v>
      </c>
      <c r="J24" s="72"/>
      <c r="K24" s="72">
        <f>K25+K30+K32+K42</f>
        <v>398713</v>
      </c>
      <c r="L24" s="72">
        <f>L32</f>
        <v>77000</v>
      </c>
      <c r="M24" s="187"/>
      <c r="N24" s="187"/>
      <c r="O24" s="187"/>
      <c r="P24" s="187"/>
    </row>
    <row r="25" spans="1:16" ht="13.5" customHeight="1">
      <c r="A25" s="162"/>
      <c r="B25" s="163">
        <v>80101</v>
      </c>
      <c r="C25" s="162"/>
      <c r="D25" s="300" t="s">
        <v>157</v>
      </c>
      <c r="E25" s="301"/>
      <c r="F25" s="301"/>
      <c r="G25" s="301"/>
      <c r="H25" s="302"/>
      <c r="I25" s="13"/>
      <c r="J25" s="13"/>
      <c r="K25" s="13">
        <f>SUM(K26:K27)</f>
        <v>304000</v>
      </c>
      <c r="L25" s="13"/>
      <c r="M25" s="195"/>
      <c r="N25" s="195"/>
      <c r="O25" s="195"/>
      <c r="P25" s="195"/>
    </row>
    <row r="26" spans="1:16" ht="14.25" customHeight="1">
      <c r="A26" s="164"/>
      <c r="B26" s="79"/>
      <c r="C26" s="226">
        <v>4210</v>
      </c>
      <c r="D26" s="416" t="s">
        <v>131</v>
      </c>
      <c r="E26" s="292"/>
      <c r="F26" s="292"/>
      <c r="G26" s="292"/>
      <c r="H26" s="293"/>
      <c r="I26" s="201"/>
      <c r="J26" s="178"/>
      <c r="K26" s="178">
        <v>60000</v>
      </c>
      <c r="L26" s="178"/>
      <c r="M26" s="223"/>
      <c r="N26" s="224"/>
      <c r="O26" s="223"/>
      <c r="P26" s="223"/>
    </row>
    <row r="27" spans="1:16" ht="14.25" customHeight="1">
      <c r="A27" s="164"/>
      <c r="B27" s="79"/>
      <c r="C27" s="226">
        <v>4300</v>
      </c>
      <c r="D27" s="291" t="s">
        <v>115</v>
      </c>
      <c r="E27" s="292"/>
      <c r="F27" s="292"/>
      <c r="G27" s="292"/>
      <c r="H27" s="293"/>
      <c r="I27" s="227"/>
      <c r="J27" s="178"/>
      <c r="K27" s="178">
        <v>244000</v>
      </c>
      <c r="L27" s="178"/>
      <c r="M27" s="223"/>
      <c r="N27" s="224"/>
      <c r="O27" s="223"/>
      <c r="P27" s="223"/>
    </row>
    <row r="28" spans="1:16" ht="14.25" customHeight="1">
      <c r="A28" s="162"/>
      <c r="B28" s="163">
        <v>80106</v>
      </c>
      <c r="C28" s="162"/>
      <c r="D28" s="300" t="s">
        <v>187</v>
      </c>
      <c r="E28" s="301"/>
      <c r="F28" s="301"/>
      <c r="G28" s="301"/>
      <c r="H28" s="302"/>
      <c r="I28" s="13">
        <f>I29</f>
        <v>35000</v>
      </c>
      <c r="J28" s="13">
        <f>SUM(J29:J29)</f>
        <v>0</v>
      </c>
      <c r="K28" s="13"/>
      <c r="L28" s="13">
        <f>SUM(L29:L29)</f>
        <v>0</v>
      </c>
      <c r="M28" s="250"/>
      <c r="N28" s="252"/>
      <c r="O28" s="250"/>
      <c r="P28" s="250"/>
    </row>
    <row r="29" spans="1:16" ht="24.75" customHeight="1">
      <c r="A29" s="228"/>
      <c r="B29" s="229"/>
      <c r="C29" s="230">
        <v>2540</v>
      </c>
      <c r="D29" s="413" t="s">
        <v>188</v>
      </c>
      <c r="E29" s="304"/>
      <c r="F29" s="304"/>
      <c r="G29" s="304"/>
      <c r="H29" s="305"/>
      <c r="I29" s="231">
        <v>35000</v>
      </c>
      <c r="J29" s="191"/>
      <c r="K29" s="191"/>
      <c r="L29" s="191"/>
      <c r="M29" s="250"/>
      <c r="N29" s="252"/>
      <c r="O29" s="250"/>
      <c r="P29" s="250"/>
    </row>
    <row r="30" spans="1:16" ht="13.5" customHeight="1">
      <c r="A30" s="162"/>
      <c r="B30" s="163">
        <v>80110</v>
      </c>
      <c r="C30" s="162"/>
      <c r="D30" s="300" t="s">
        <v>160</v>
      </c>
      <c r="E30" s="301"/>
      <c r="F30" s="301"/>
      <c r="G30" s="301"/>
      <c r="H30" s="302"/>
      <c r="I30" s="13">
        <f>I31</f>
        <v>0</v>
      </c>
      <c r="J30" s="13">
        <f>SUM(J31:J31)</f>
        <v>0</v>
      </c>
      <c r="K30" s="13">
        <f>K31</f>
        <v>53000</v>
      </c>
      <c r="L30" s="13">
        <f>SUM(L31:L31)</f>
        <v>0</v>
      </c>
      <c r="M30" s="223"/>
      <c r="N30" s="224"/>
      <c r="O30" s="223"/>
      <c r="P30" s="223"/>
    </row>
    <row r="31" spans="1:16" ht="12.75" customHeight="1">
      <c r="A31" s="228"/>
      <c r="B31" s="229"/>
      <c r="C31" s="230">
        <v>4240</v>
      </c>
      <c r="D31" s="413" t="s">
        <v>184</v>
      </c>
      <c r="E31" s="304"/>
      <c r="F31" s="304"/>
      <c r="G31" s="304"/>
      <c r="H31" s="305"/>
      <c r="I31" s="231"/>
      <c r="J31" s="191"/>
      <c r="K31" s="191">
        <v>53000</v>
      </c>
      <c r="L31" s="191"/>
      <c r="M31" s="223"/>
      <c r="N31" s="224"/>
      <c r="O31" s="223"/>
      <c r="P31" s="223"/>
    </row>
    <row r="32" spans="1:16" ht="14.25" customHeight="1">
      <c r="A32" s="162"/>
      <c r="B32" s="163">
        <v>80148</v>
      </c>
      <c r="C32" s="162"/>
      <c r="D32" s="301" t="s">
        <v>158</v>
      </c>
      <c r="E32" s="301"/>
      <c r="F32" s="301"/>
      <c r="G32" s="301"/>
      <c r="H32" s="302"/>
      <c r="I32" s="13">
        <f>I33+I34</f>
        <v>0</v>
      </c>
      <c r="J32" s="13"/>
      <c r="K32" s="13">
        <f>K33+K34</f>
        <v>26000</v>
      </c>
      <c r="L32" s="13">
        <f>L35</f>
        <v>77000</v>
      </c>
      <c r="M32" s="223"/>
      <c r="N32" s="224"/>
      <c r="O32" s="223"/>
      <c r="P32" s="223"/>
    </row>
    <row r="33" spans="1:16" ht="14.25" customHeight="1">
      <c r="A33" s="164"/>
      <c r="B33" s="79"/>
      <c r="C33" s="226">
        <v>4210</v>
      </c>
      <c r="D33" s="416" t="s">
        <v>131</v>
      </c>
      <c r="E33" s="292"/>
      <c r="F33" s="292"/>
      <c r="G33" s="292"/>
      <c r="H33" s="293"/>
      <c r="I33" s="178"/>
      <c r="J33" s="178"/>
      <c r="K33" s="178">
        <v>10000</v>
      </c>
      <c r="L33" s="178"/>
      <c r="M33" s="223"/>
      <c r="N33" s="224"/>
      <c r="O33" s="223"/>
      <c r="P33" s="223"/>
    </row>
    <row r="34" spans="1:16" ht="11.25" customHeight="1">
      <c r="A34" s="164"/>
      <c r="B34" s="79"/>
      <c r="C34" s="226">
        <v>4300</v>
      </c>
      <c r="D34" s="291" t="s">
        <v>115</v>
      </c>
      <c r="E34" s="292"/>
      <c r="F34" s="292"/>
      <c r="G34" s="292"/>
      <c r="H34" s="293"/>
      <c r="I34" s="178"/>
      <c r="J34" s="178"/>
      <c r="K34" s="178">
        <v>16000</v>
      </c>
      <c r="L34" s="178"/>
      <c r="M34" s="223"/>
      <c r="N34" s="224"/>
      <c r="O34" s="223"/>
      <c r="P34" s="223"/>
    </row>
    <row r="35" spans="1:20" ht="12" customHeight="1">
      <c r="A35" s="164"/>
      <c r="B35" s="79"/>
      <c r="C35" s="256">
        <v>6060</v>
      </c>
      <c r="D35" s="415" t="s">
        <v>155</v>
      </c>
      <c r="E35" s="307"/>
      <c r="F35" s="307"/>
      <c r="G35" s="307"/>
      <c r="H35" s="308"/>
      <c r="I35" s="189"/>
      <c r="J35" s="189"/>
      <c r="K35" s="189"/>
      <c r="L35" s="189">
        <v>77000</v>
      </c>
      <c r="M35" s="223"/>
      <c r="N35" s="224"/>
      <c r="O35" s="223"/>
      <c r="P35" s="241"/>
      <c r="Q35" s="242"/>
      <c r="R35" s="242"/>
      <c r="S35" s="242"/>
      <c r="T35" s="242"/>
    </row>
    <row r="36" spans="1:20" ht="12" customHeight="1">
      <c r="A36" s="257"/>
      <c r="B36" s="257"/>
      <c r="C36" s="249"/>
      <c r="D36" s="258"/>
      <c r="E36" s="259"/>
      <c r="F36" s="259"/>
      <c r="G36" s="259"/>
      <c r="H36" s="259"/>
      <c r="I36" s="260"/>
      <c r="J36" s="260"/>
      <c r="K36" s="260"/>
      <c r="L36" s="260"/>
      <c r="M36" s="250"/>
      <c r="N36" s="252"/>
      <c r="O36" s="250"/>
      <c r="P36" s="241"/>
      <c r="Q36" s="242"/>
      <c r="R36" s="242"/>
      <c r="S36" s="242"/>
      <c r="T36" s="242"/>
    </row>
    <row r="37" spans="1:20" ht="34.5" customHeight="1">
      <c r="A37" s="261"/>
      <c r="B37" s="261"/>
      <c r="C37" s="262"/>
      <c r="D37" s="255"/>
      <c r="E37" s="253"/>
      <c r="F37" s="253"/>
      <c r="G37" s="253"/>
      <c r="H37" s="253"/>
      <c r="I37" s="263"/>
      <c r="J37" s="263"/>
      <c r="K37" s="263"/>
      <c r="L37" s="263"/>
      <c r="M37" s="250"/>
      <c r="N37" s="252"/>
      <c r="O37" s="250"/>
      <c r="P37" s="241"/>
      <c r="Q37" s="242"/>
      <c r="R37" s="242"/>
      <c r="S37" s="242"/>
      <c r="T37" s="242"/>
    </row>
    <row r="38" spans="1:20" ht="12" customHeight="1">
      <c r="A38" s="261"/>
      <c r="B38" s="261"/>
      <c r="C38" s="262"/>
      <c r="D38" s="255"/>
      <c r="E38" s="253"/>
      <c r="F38" s="253"/>
      <c r="G38" s="253"/>
      <c r="H38" s="253"/>
      <c r="I38" s="263"/>
      <c r="J38" s="263"/>
      <c r="K38" s="263"/>
      <c r="L38" s="263"/>
      <c r="M38" s="250"/>
      <c r="N38" s="252"/>
      <c r="O38" s="250"/>
      <c r="P38" s="241"/>
      <c r="Q38" s="242"/>
      <c r="R38" s="242"/>
      <c r="S38" s="242"/>
      <c r="T38" s="242"/>
    </row>
    <row r="39" spans="1:20" ht="12" customHeight="1">
      <c r="A39" s="261"/>
      <c r="B39" s="261"/>
      <c r="C39" s="262"/>
      <c r="D39" s="255"/>
      <c r="E39" s="253"/>
      <c r="F39" s="253"/>
      <c r="G39" s="253"/>
      <c r="H39" s="253"/>
      <c r="I39" s="263"/>
      <c r="J39" s="263"/>
      <c r="K39" s="263"/>
      <c r="L39" s="263"/>
      <c r="M39" s="250"/>
      <c r="N39" s="252"/>
      <c r="O39" s="250"/>
      <c r="P39" s="241"/>
      <c r="Q39" s="242"/>
      <c r="R39" s="242"/>
      <c r="S39" s="242"/>
      <c r="T39" s="242"/>
    </row>
    <row r="40" spans="1:20" ht="13.5" customHeight="1">
      <c r="A40" s="268" t="s">
        <v>51</v>
      </c>
      <c r="B40" s="269"/>
      <c r="C40" s="270"/>
      <c r="D40" s="271" t="s">
        <v>65</v>
      </c>
      <c r="E40" s="271"/>
      <c r="F40" s="271"/>
      <c r="G40" s="271"/>
      <c r="H40" s="272"/>
      <c r="I40" s="275" t="s">
        <v>66</v>
      </c>
      <c r="J40" s="275"/>
      <c r="K40" s="275" t="s">
        <v>67</v>
      </c>
      <c r="L40" s="275"/>
      <c r="M40" s="250"/>
      <c r="N40" s="252"/>
      <c r="O40" s="250"/>
      <c r="P40" s="241"/>
      <c r="Q40" s="242"/>
      <c r="R40" s="242"/>
      <c r="S40" s="242"/>
      <c r="T40" s="242"/>
    </row>
    <row r="41" spans="1:20" ht="14.25" customHeight="1">
      <c r="A41" s="251" t="s">
        <v>24</v>
      </c>
      <c r="B41" s="251" t="s">
        <v>52</v>
      </c>
      <c r="C41" s="251" t="s">
        <v>53</v>
      </c>
      <c r="D41" s="273"/>
      <c r="E41" s="273"/>
      <c r="F41" s="273"/>
      <c r="G41" s="273"/>
      <c r="H41" s="274"/>
      <c r="I41" s="168" t="s">
        <v>54</v>
      </c>
      <c r="J41" s="168" t="s">
        <v>55</v>
      </c>
      <c r="K41" s="168" t="s">
        <v>54</v>
      </c>
      <c r="L41" s="168" t="s">
        <v>55</v>
      </c>
      <c r="M41" s="250"/>
      <c r="N41" s="252"/>
      <c r="O41" s="250"/>
      <c r="P41" s="241"/>
      <c r="Q41" s="242"/>
      <c r="R41" s="242"/>
      <c r="S41" s="242"/>
      <c r="T41" s="242"/>
    </row>
    <row r="42" spans="1:20" ht="26.25" customHeight="1">
      <c r="A42" s="162"/>
      <c r="B42" s="163">
        <v>80195</v>
      </c>
      <c r="C42" s="162"/>
      <c r="D42" s="301" t="s">
        <v>176</v>
      </c>
      <c r="E42" s="301"/>
      <c r="F42" s="301"/>
      <c r="G42" s="301"/>
      <c r="H42" s="302"/>
      <c r="I42" s="13">
        <f>I43+I44</f>
        <v>0</v>
      </c>
      <c r="J42" s="13"/>
      <c r="K42" s="13">
        <f>SUM(K43:K48,K49:K54)</f>
        <v>15713</v>
      </c>
      <c r="L42" s="13">
        <f>L45</f>
        <v>0</v>
      </c>
      <c r="M42" s="233"/>
      <c r="N42" s="234"/>
      <c r="O42" s="233"/>
      <c r="P42" s="243"/>
      <c r="Q42" s="244"/>
      <c r="R42" s="244"/>
      <c r="S42" s="242"/>
      <c r="T42" s="242"/>
    </row>
    <row r="43" spans="1:20" ht="14.25" customHeight="1">
      <c r="A43" s="235"/>
      <c r="B43" s="236"/>
      <c r="C43" s="226">
        <v>4117</v>
      </c>
      <c r="D43" s="416" t="s">
        <v>170</v>
      </c>
      <c r="E43" s="292"/>
      <c r="F43" s="292"/>
      <c r="G43" s="292"/>
      <c r="H43" s="293"/>
      <c r="I43" s="178"/>
      <c r="J43" s="178"/>
      <c r="K43" s="178">
        <v>960</v>
      </c>
      <c r="L43" s="178"/>
      <c r="M43" s="233"/>
      <c r="N43" s="234"/>
      <c r="O43" s="233"/>
      <c r="P43" s="241"/>
      <c r="Q43" s="242"/>
      <c r="R43" s="242"/>
      <c r="S43" s="242"/>
      <c r="T43" s="242"/>
    </row>
    <row r="44" spans="1:20" ht="14.25" customHeight="1">
      <c r="A44" s="164"/>
      <c r="B44" s="79"/>
      <c r="C44" s="226">
        <v>4119</v>
      </c>
      <c r="D44" s="291" t="s">
        <v>170</v>
      </c>
      <c r="E44" s="292"/>
      <c r="F44" s="292"/>
      <c r="G44" s="292"/>
      <c r="H44" s="293"/>
      <c r="I44" s="178"/>
      <c r="J44" s="178"/>
      <c r="K44" s="178">
        <v>320</v>
      </c>
      <c r="L44" s="178"/>
      <c r="M44" s="233"/>
      <c r="N44" s="234"/>
      <c r="O44" s="233"/>
      <c r="P44" s="241"/>
      <c r="Q44" s="242"/>
      <c r="R44" s="242"/>
      <c r="S44" s="242"/>
      <c r="T44" s="242"/>
    </row>
    <row r="45" spans="1:17" ht="14.25" customHeight="1">
      <c r="A45" s="164"/>
      <c r="B45" s="79"/>
      <c r="C45" s="177">
        <v>4127</v>
      </c>
      <c r="D45" s="418" t="s">
        <v>171</v>
      </c>
      <c r="E45" s="292"/>
      <c r="F45" s="292"/>
      <c r="G45" s="292"/>
      <c r="H45" s="293"/>
      <c r="I45" s="178"/>
      <c r="J45" s="178"/>
      <c r="K45" s="178">
        <v>336</v>
      </c>
      <c r="L45" s="178"/>
      <c r="M45" s="233"/>
      <c r="N45" s="234"/>
      <c r="O45" s="233"/>
      <c r="P45" s="233"/>
      <c r="Q45" s="1"/>
    </row>
    <row r="46" spans="1:17" ht="14.25" customHeight="1">
      <c r="A46" s="164"/>
      <c r="B46" s="79"/>
      <c r="C46" s="177">
        <v>4129</v>
      </c>
      <c r="D46" s="318" t="s">
        <v>171</v>
      </c>
      <c r="E46" s="292"/>
      <c r="F46" s="292"/>
      <c r="G46" s="292"/>
      <c r="H46" s="293"/>
      <c r="I46" s="178"/>
      <c r="J46" s="178"/>
      <c r="K46" s="178">
        <v>112</v>
      </c>
      <c r="L46" s="178"/>
      <c r="M46" s="233"/>
      <c r="N46" s="234"/>
      <c r="O46" s="233"/>
      <c r="P46" s="233"/>
      <c r="Q46" s="1"/>
    </row>
    <row r="47" spans="1:16" ht="14.25" customHeight="1">
      <c r="A47" s="164"/>
      <c r="B47" s="79"/>
      <c r="C47" s="177">
        <v>4177</v>
      </c>
      <c r="D47" s="291" t="s">
        <v>130</v>
      </c>
      <c r="E47" s="292"/>
      <c r="F47" s="292"/>
      <c r="G47" s="292"/>
      <c r="H47" s="293"/>
      <c r="I47" s="178"/>
      <c r="J47" s="178"/>
      <c r="K47" s="178">
        <v>2680</v>
      </c>
      <c r="L47" s="178"/>
      <c r="M47" s="233"/>
      <c r="N47" s="234"/>
      <c r="O47" s="233"/>
      <c r="P47" s="233"/>
    </row>
    <row r="48" spans="1:16" ht="14.25" customHeight="1">
      <c r="A48" s="164"/>
      <c r="B48" s="79"/>
      <c r="C48" s="177">
        <v>4179</v>
      </c>
      <c r="D48" s="291" t="s">
        <v>130</v>
      </c>
      <c r="E48" s="292"/>
      <c r="F48" s="292"/>
      <c r="G48" s="292"/>
      <c r="H48" s="293"/>
      <c r="I48" s="178"/>
      <c r="J48" s="178"/>
      <c r="K48" s="178">
        <v>894</v>
      </c>
      <c r="L48" s="178"/>
      <c r="M48" s="233"/>
      <c r="N48" s="234"/>
      <c r="O48" s="233"/>
      <c r="P48" s="233"/>
    </row>
    <row r="49" spans="1:16" ht="14.25" customHeight="1">
      <c r="A49" s="164"/>
      <c r="B49" s="79"/>
      <c r="C49" s="177">
        <v>4217</v>
      </c>
      <c r="D49" s="318" t="s">
        <v>131</v>
      </c>
      <c r="E49" s="292"/>
      <c r="F49" s="292"/>
      <c r="G49" s="292"/>
      <c r="H49" s="293"/>
      <c r="I49" s="178"/>
      <c r="J49" s="178"/>
      <c r="K49" s="178">
        <v>3070</v>
      </c>
      <c r="L49" s="178"/>
      <c r="M49" s="233"/>
      <c r="N49" s="234"/>
      <c r="O49" s="233"/>
      <c r="P49" s="233"/>
    </row>
    <row r="50" spans="1:16" ht="14.25" customHeight="1">
      <c r="A50" s="164"/>
      <c r="B50" s="79"/>
      <c r="C50" s="177">
        <v>4219</v>
      </c>
      <c r="D50" s="318" t="s">
        <v>131</v>
      </c>
      <c r="E50" s="292"/>
      <c r="F50" s="292"/>
      <c r="G50" s="292"/>
      <c r="H50" s="293"/>
      <c r="I50" s="178"/>
      <c r="J50" s="178"/>
      <c r="K50" s="178">
        <v>1023</v>
      </c>
      <c r="L50" s="178"/>
      <c r="M50" s="233"/>
      <c r="N50" s="234"/>
      <c r="O50" s="233"/>
      <c r="P50" s="233"/>
    </row>
    <row r="51" spans="1:16" ht="14.25" customHeight="1">
      <c r="A51" s="164"/>
      <c r="B51" s="79"/>
      <c r="C51" s="177">
        <v>4307</v>
      </c>
      <c r="D51" s="291" t="s">
        <v>115</v>
      </c>
      <c r="E51" s="292"/>
      <c r="F51" s="292"/>
      <c r="G51" s="292"/>
      <c r="H51" s="293"/>
      <c r="I51" s="178"/>
      <c r="J51" s="178"/>
      <c r="K51" s="178">
        <v>4509</v>
      </c>
      <c r="L51" s="178"/>
      <c r="M51" s="233"/>
      <c r="N51" s="234"/>
      <c r="O51" s="233"/>
      <c r="P51" s="233"/>
    </row>
    <row r="52" spans="1:16" ht="14.25" customHeight="1">
      <c r="A52" s="164"/>
      <c r="B52" s="79"/>
      <c r="C52" s="177">
        <v>4309</v>
      </c>
      <c r="D52" s="291" t="s">
        <v>115</v>
      </c>
      <c r="E52" s="292"/>
      <c r="F52" s="292"/>
      <c r="G52" s="292"/>
      <c r="H52" s="293"/>
      <c r="I52" s="178"/>
      <c r="J52" s="178"/>
      <c r="K52" s="178">
        <v>1503</v>
      </c>
      <c r="L52" s="178"/>
      <c r="M52" s="233"/>
      <c r="N52" s="234"/>
      <c r="O52" s="233"/>
      <c r="P52" s="233"/>
    </row>
    <row r="53" spans="1:16" ht="14.25" customHeight="1">
      <c r="A53" s="164"/>
      <c r="B53" s="79"/>
      <c r="C53" s="177">
        <v>4417</v>
      </c>
      <c r="D53" s="318" t="s">
        <v>169</v>
      </c>
      <c r="E53" s="292"/>
      <c r="F53" s="292"/>
      <c r="G53" s="292"/>
      <c r="H53" s="293"/>
      <c r="I53" s="178"/>
      <c r="J53" s="178"/>
      <c r="K53" s="178">
        <v>230</v>
      </c>
      <c r="L53" s="178"/>
      <c r="M53" s="233"/>
      <c r="N53" s="234"/>
      <c r="O53" s="233"/>
      <c r="P53" s="233"/>
    </row>
    <row r="54" spans="1:16" ht="14.25" customHeight="1">
      <c r="A54" s="164"/>
      <c r="B54" s="79"/>
      <c r="C54" s="120">
        <v>4419</v>
      </c>
      <c r="D54" s="303" t="s">
        <v>169</v>
      </c>
      <c r="E54" s="304"/>
      <c r="F54" s="304"/>
      <c r="G54" s="304"/>
      <c r="H54" s="305"/>
      <c r="I54" s="191"/>
      <c r="J54" s="191"/>
      <c r="K54" s="191">
        <v>76</v>
      </c>
      <c r="L54" s="191"/>
      <c r="M54" s="233"/>
      <c r="N54" s="234"/>
      <c r="O54" s="233"/>
      <c r="P54" s="233"/>
    </row>
    <row r="55" spans="1:16" ht="16.5" customHeight="1">
      <c r="A55" s="166">
        <v>852</v>
      </c>
      <c r="B55" s="167"/>
      <c r="C55" s="167"/>
      <c r="D55" s="294" t="s">
        <v>137</v>
      </c>
      <c r="E55" s="295"/>
      <c r="F55" s="295"/>
      <c r="G55" s="295"/>
      <c r="H55" s="296"/>
      <c r="I55" s="72">
        <f>I56</f>
        <v>11500</v>
      </c>
      <c r="J55" s="72"/>
      <c r="K55" s="72">
        <f>K56+K59+K61+K64+K67</f>
        <v>59988</v>
      </c>
      <c r="L55" s="72"/>
      <c r="M55" s="205"/>
      <c r="N55" s="205"/>
      <c r="O55" s="205"/>
      <c r="P55" s="205"/>
    </row>
    <row r="56" spans="1:16" ht="15.75" customHeight="1">
      <c r="A56" s="162"/>
      <c r="B56" s="163">
        <v>85201</v>
      </c>
      <c r="C56" s="162"/>
      <c r="D56" s="300" t="s">
        <v>146</v>
      </c>
      <c r="E56" s="301"/>
      <c r="F56" s="301"/>
      <c r="G56" s="301"/>
      <c r="H56" s="302"/>
      <c r="I56" s="13">
        <f>I57+I58</f>
        <v>11500</v>
      </c>
      <c r="J56" s="13"/>
      <c r="K56" s="13">
        <f>K58</f>
        <v>11500</v>
      </c>
      <c r="L56" s="13">
        <f>SUM(L57:L57)</f>
        <v>0</v>
      </c>
      <c r="M56" s="206"/>
      <c r="N56" s="206"/>
      <c r="O56" s="206"/>
      <c r="P56" s="206"/>
    </row>
    <row r="57" spans="1:16" ht="12.75" customHeight="1">
      <c r="A57" s="164"/>
      <c r="B57" s="79"/>
      <c r="C57" s="188">
        <v>4010</v>
      </c>
      <c r="D57" s="291" t="s">
        <v>127</v>
      </c>
      <c r="E57" s="292"/>
      <c r="F57" s="292"/>
      <c r="G57" s="292"/>
      <c r="H57" s="293"/>
      <c r="I57" s="178">
        <v>11500</v>
      </c>
      <c r="J57" s="178"/>
      <c r="K57" s="178"/>
      <c r="L57" s="178"/>
      <c r="M57" s="206"/>
      <c r="N57" s="206"/>
      <c r="O57" s="206"/>
      <c r="P57" s="206"/>
    </row>
    <row r="58" spans="1:16" ht="12.75" customHeight="1">
      <c r="A58" s="164"/>
      <c r="B58" s="79"/>
      <c r="C58" s="188">
        <v>4170</v>
      </c>
      <c r="D58" s="291" t="s">
        <v>130</v>
      </c>
      <c r="E58" s="292"/>
      <c r="F58" s="292"/>
      <c r="G58" s="292"/>
      <c r="H58" s="293"/>
      <c r="I58" s="178"/>
      <c r="J58" s="178"/>
      <c r="K58" s="178">
        <v>11500</v>
      </c>
      <c r="L58" s="178"/>
      <c r="M58" s="208"/>
      <c r="N58" s="208"/>
      <c r="O58" s="208"/>
      <c r="P58" s="208"/>
    </row>
    <row r="59" spans="1:16" ht="13.5" customHeight="1">
      <c r="A59" s="162"/>
      <c r="B59" s="163">
        <v>85206</v>
      </c>
      <c r="C59" s="162"/>
      <c r="D59" s="300" t="s">
        <v>139</v>
      </c>
      <c r="E59" s="301"/>
      <c r="F59" s="301"/>
      <c r="G59" s="301"/>
      <c r="H59" s="302"/>
      <c r="I59" s="13"/>
      <c r="J59" s="13"/>
      <c r="K59" s="13">
        <f>K60</f>
        <v>6472</v>
      </c>
      <c r="L59" s="13">
        <f>SUM(L60:L60)</f>
        <v>0</v>
      </c>
      <c r="M59" s="206"/>
      <c r="N59" s="206"/>
      <c r="O59" s="206"/>
      <c r="P59" s="206"/>
    </row>
    <row r="60" spans="1:16" ht="33" customHeight="1">
      <c r="A60" s="164"/>
      <c r="B60" s="79"/>
      <c r="C60" s="188">
        <v>2900</v>
      </c>
      <c r="D60" s="291" t="s">
        <v>177</v>
      </c>
      <c r="E60" s="292"/>
      <c r="F60" s="292"/>
      <c r="G60" s="292"/>
      <c r="H60" s="293"/>
      <c r="I60" s="178"/>
      <c r="J60" s="178"/>
      <c r="K60" s="178">
        <v>6472</v>
      </c>
      <c r="L60" s="178"/>
      <c r="M60" s="206"/>
      <c r="N60" s="206"/>
      <c r="O60" s="206"/>
      <c r="P60" s="206"/>
    </row>
    <row r="61" spans="1:19" ht="42.75" customHeight="1">
      <c r="A61" s="162"/>
      <c r="B61" s="163">
        <v>85212</v>
      </c>
      <c r="C61" s="162"/>
      <c r="D61" s="300" t="s">
        <v>140</v>
      </c>
      <c r="E61" s="301"/>
      <c r="F61" s="301"/>
      <c r="G61" s="301"/>
      <c r="H61" s="302"/>
      <c r="I61" s="13">
        <f>SUM(I62:I63)</f>
        <v>0</v>
      </c>
      <c r="J61" s="13"/>
      <c r="K61" s="13">
        <f>SUM(K62:K63)</f>
        <v>800</v>
      </c>
      <c r="L61" s="13"/>
      <c r="M61" s="206"/>
      <c r="N61" s="206"/>
      <c r="O61" s="206"/>
      <c r="P61" s="206"/>
      <c r="S61" s="254"/>
    </row>
    <row r="62" spans="1:16" ht="14.25" customHeight="1">
      <c r="A62" s="164"/>
      <c r="B62" s="79"/>
      <c r="C62" s="188">
        <v>4350</v>
      </c>
      <c r="D62" s="291" t="s">
        <v>159</v>
      </c>
      <c r="E62" s="292"/>
      <c r="F62" s="292"/>
      <c r="G62" s="292"/>
      <c r="H62" s="293"/>
      <c r="I62" s="178"/>
      <c r="J62" s="178"/>
      <c r="K62" s="201">
        <v>500</v>
      </c>
      <c r="L62" s="178"/>
      <c r="M62" s="206"/>
      <c r="N62" s="206"/>
      <c r="O62" s="206"/>
      <c r="P62" s="206"/>
    </row>
    <row r="63" spans="1:16" ht="14.25" customHeight="1">
      <c r="A63" s="164"/>
      <c r="B63" s="79"/>
      <c r="C63" s="203">
        <v>4480</v>
      </c>
      <c r="D63" s="303" t="s">
        <v>186</v>
      </c>
      <c r="E63" s="304"/>
      <c r="F63" s="304"/>
      <c r="G63" s="304"/>
      <c r="H63" s="305"/>
      <c r="I63" s="189"/>
      <c r="J63" s="189"/>
      <c r="K63" s="204">
        <v>300</v>
      </c>
      <c r="L63" s="189"/>
      <c r="M63" s="209"/>
      <c r="N63" s="209"/>
      <c r="O63" s="209"/>
      <c r="P63" s="209"/>
    </row>
    <row r="64" spans="1:16" ht="16.5" customHeight="1">
      <c r="A64" s="162"/>
      <c r="B64" s="163">
        <v>85219</v>
      </c>
      <c r="C64" s="162"/>
      <c r="D64" s="300" t="s">
        <v>138</v>
      </c>
      <c r="E64" s="301"/>
      <c r="F64" s="301"/>
      <c r="G64" s="301"/>
      <c r="H64" s="302"/>
      <c r="I64" s="13"/>
      <c r="J64" s="13"/>
      <c r="K64" s="13">
        <f>SUM(K65:K66)</f>
        <v>16400</v>
      </c>
      <c r="L64" s="13"/>
      <c r="M64" s="205"/>
      <c r="N64" s="205"/>
      <c r="O64" s="205"/>
      <c r="P64" s="205"/>
    </row>
    <row r="65" spans="1:16" ht="12.75" customHeight="1">
      <c r="A65" s="235"/>
      <c r="B65" s="236"/>
      <c r="C65" s="216">
        <v>4210</v>
      </c>
      <c r="D65" s="306" t="s">
        <v>131</v>
      </c>
      <c r="E65" s="307"/>
      <c r="F65" s="307"/>
      <c r="G65" s="307"/>
      <c r="H65" s="308"/>
      <c r="I65" s="178"/>
      <c r="J65" s="178"/>
      <c r="K65" s="178">
        <v>15000</v>
      </c>
      <c r="L65" s="178"/>
      <c r="M65" s="209"/>
      <c r="N65" s="209"/>
      <c r="O65" s="209"/>
      <c r="P65" s="209"/>
    </row>
    <row r="66" spans="1:16" ht="12.75" customHeight="1">
      <c r="A66" s="228"/>
      <c r="B66" s="229"/>
      <c r="C66" s="230">
        <v>4480</v>
      </c>
      <c r="D66" s="303" t="s">
        <v>144</v>
      </c>
      <c r="E66" s="304"/>
      <c r="F66" s="304"/>
      <c r="G66" s="304"/>
      <c r="H66" s="305"/>
      <c r="I66" s="191"/>
      <c r="J66" s="191"/>
      <c r="K66" s="191">
        <v>1400</v>
      </c>
      <c r="L66" s="191"/>
      <c r="M66" s="205"/>
      <c r="N66" s="205"/>
      <c r="O66" s="205"/>
      <c r="P66" s="205"/>
    </row>
    <row r="67" spans="1:16" ht="15.75" customHeight="1">
      <c r="A67" s="162"/>
      <c r="B67" s="163">
        <v>85295</v>
      </c>
      <c r="C67" s="162"/>
      <c r="D67" s="300" t="s">
        <v>138</v>
      </c>
      <c r="E67" s="301"/>
      <c r="F67" s="301"/>
      <c r="G67" s="301"/>
      <c r="H67" s="302"/>
      <c r="I67" s="13">
        <f>I79+I68+I69</f>
        <v>0</v>
      </c>
      <c r="J67" s="13"/>
      <c r="K67" s="13">
        <f>K68+K69</f>
        <v>24816</v>
      </c>
      <c r="L67" s="13"/>
      <c r="M67" s="233"/>
      <c r="N67" s="233"/>
      <c r="O67" s="233"/>
      <c r="P67" s="233"/>
    </row>
    <row r="68" spans="1:16" ht="12.75" customHeight="1">
      <c r="A68" s="164"/>
      <c r="B68" s="79"/>
      <c r="C68" s="216">
        <v>3110</v>
      </c>
      <c r="D68" s="306" t="s">
        <v>173</v>
      </c>
      <c r="E68" s="307"/>
      <c r="F68" s="307"/>
      <c r="G68" s="307"/>
      <c r="H68" s="308"/>
      <c r="I68" s="178"/>
      <c r="J68" s="178"/>
      <c r="K68" s="178">
        <v>24093</v>
      </c>
      <c r="L68" s="178"/>
      <c r="M68" s="233"/>
      <c r="N68" s="233"/>
      <c r="O68" s="233"/>
      <c r="P68" s="233"/>
    </row>
    <row r="69" spans="1:16" ht="12.75" customHeight="1">
      <c r="A69" s="164"/>
      <c r="B69" s="79"/>
      <c r="C69" s="216">
        <v>4210</v>
      </c>
      <c r="D69" s="306" t="s">
        <v>131</v>
      </c>
      <c r="E69" s="307"/>
      <c r="F69" s="307"/>
      <c r="G69" s="307"/>
      <c r="H69" s="308"/>
      <c r="I69" s="189"/>
      <c r="J69" s="189"/>
      <c r="K69" s="189">
        <v>723</v>
      </c>
      <c r="L69" s="189"/>
      <c r="M69" s="233"/>
      <c r="N69" s="233"/>
      <c r="O69" s="233"/>
      <c r="P69" s="233"/>
    </row>
    <row r="70" spans="1:16" ht="12.75" customHeight="1">
      <c r="A70" s="160">
        <v>854</v>
      </c>
      <c r="B70" s="161"/>
      <c r="C70" s="161"/>
      <c r="D70" s="319" t="s">
        <v>189</v>
      </c>
      <c r="E70" s="320"/>
      <c r="F70" s="320"/>
      <c r="G70" s="320"/>
      <c r="H70" s="321"/>
      <c r="I70" s="165"/>
      <c r="J70" s="165"/>
      <c r="K70" s="165">
        <f>K71</f>
        <v>35000</v>
      </c>
      <c r="L70" s="165"/>
      <c r="M70" s="250"/>
      <c r="N70" s="250"/>
      <c r="O70" s="250"/>
      <c r="P70" s="250"/>
    </row>
    <row r="71" spans="1:16" ht="12.75" customHeight="1">
      <c r="A71" s="162"/>
      <c r="B71" s="163">
        <v>85404</v>
      </c>
      <c r="C71" s="162"/>
      <c r="D71" s="312" t="s">
        <v>191</v>
      </c>
      <c r="E71" s="313"/>
      <c r="F71" s="313"/>
      <c r="G71" s="313"/>
      <c r="H71" s="314"/>
      <c r="I71" s="13">
        <f>SUM(I72:I77)</f>
        <v>0</v>
      </c>
      <c r="J71" s="13"/>
      <c r="K71" s="13">
        <f>K72</f>
        <v>35000</v>
      </c>
      <c r="L71" s="13"/>
      <c r="M71" s="250"/>
      <c r="N71" s="250"/>
      <c r="O71" s="250"/>
      <c r="P71" s="250"/>
    </row>
    <row r="72" spans="1:16" ht="24" customHeight="1">
      <c r="A72" s="164"/>
      <c r="B72" s="79"/>
      <c r="C72" s="216">
        <v>2540</v>
      </c>
      <c r="D72" s="414" t="s">
        <v>188</v>
      </c>
      <c r="E72" s="307"/>
      <c r="F72" s="307"/>
      <c r="G72" s="307"/>
      <c r="H72" s="308"/>
      <c r="I72" s="189"/>
      <c r="J72" s="189"/>
      <c r="K72" s="189">
        <v>35000</v>
      </c>
      <c r="L72" s="189"/>
      <c r="M72" s="250"/>
      <c r="N72" s="250"/>
      <c r="O72" s="250"/>
      <c r="P72" s="250"/>
    </row>
    <row r="73" spans="1:16" ht="15.75" customHeight="1">
      <c r="A73" s="257"/>
      <c r="B73" s="257"/>
      <c r="C73" s="265"/>
      <c r="D73" s="266"/>
      <c r="E73" s="259"/>
      <c r="F73" s="259"/>
      <c r="G73" s="259"/>
      <c r="H73" s="259"/>
      <c r="I73" s="260"/>
      <c r="J73" s="260"/>
      <c r="K73" s="260"/>
      <c r="L73" s="260"/>
      <c r="M73" s="250"/>
      <c r="N73" s="250"/>
      <c r="O73" s="250"/>
      <c r="P73" s="250"/>
    </row>
    <row r="74" spans="1:16" ht="18" customHeight="1">
      <c r="A74" s="261"/>
      <c r="B74" s="261"/>
      <c r="C74" s="267"/>
      <c r="D74" s="264"/>
      <c r="E74" s="253"/>
      <c r="F74" s="253"/>
      <c r="G74" s="253"/>
      <c r="H74" s="253"/>
      <c r="I74" s="263"/>
      <c r="J74" s="263"/>
      <c r="K74" s="263"/>
      <c r="L74" s="263"/>
      <c r="M74" s="250"/>
      <c r="N74" s="250"/>
      <c r="O74" s="250"/>
      <c r="P74" s="250"/>
    </row>
    <row r="75" spans="1:16" ht="8.25" customHeight="1">
      <c r="A75" s="261"/>
      <c r="B75" s="261"/>
      <c r="C75" s="267"/>
      <c r="D75" s="264"/>
      <c r="E75" s="253"/>
      <c r="F75" s="253"/>
      <c r="G75" s="253"/>
      <c r="H75" s="253"/>
      <c r="I75" s="263"/>
      <c r="J75" s="263"/>
      <c r="K75" s="263"/>
      <c r="L75" s="263"/>
      <c r="M75" s="250"/>
      <c r="N75" s="250"/>
      <c r="O75" s="250"/>
      <c r="P75" s="250"/>
    </row>
    <row r="76" spans="1:16" ht="18.75" customHeight="1">
      <c r="A76" s="160">
        <v>900</v>
      </c>
      <c r="B76" s="161"/>
      <c r="C76" s="161"/>
      <c r="D76" s="309" t="s">
        <v>172</v>
      </c>
      <c r="E76" s="310"/>
      <c r="F76" s="310"/>
      <c r="G76" s="310"/>
      <c r="H76" s="311"/>
      <c r="I76" s="165"/>
      <c r="J76" s="165"/>
      <c r="K76" s="165"/>
      <c r="L76" s="165">
        <f>L77</f>
        <v>282</v>
      </c>
      <c r="M76" s="233"/>
      <c r="N76" s="233"/>
      <c r="O76" s="233"/>
      <c r="P76" s="233"/>
    </row>
    <row r="77" spans="1:16" ht="17.25" customHeight="1">
      <c r="A77" s="162"/>
      <c r="B77" s="163">
        <v>90015</v>
      </c>
      <c r="C77" s="162"/>
      <c r="D77" s="312" t="s">
        <v>190</v>
      </c>
      <c r="E77" s="313"/>
      <c r="F77" s="313"/>
      <c r="G77" s="313"/>
      <c r="H77" s="314"/>
      <c r="I77" s="13">
        <f>SUM(I78:I80)</f>
        <v>0</v>
      </c>
      <c r="J77" s="13"/>
      <c r="K77" s="13"/>
      <c r="L77" s="13">
        <f>L78</f>
        <v>282</v>
      </c>
      <c r="M77" s="233"/>
      <c r="N77" s="233"/>
      <c r="O77" s="233"/>
      <c r="P77" s="233"/>
    </row>
    <row r="78" spans="1:20" ht="12.75" customHeight="1">
      <c r="A78" s="164"/>
      <c r="B78" s="79"/>
      <c r="C78" s="177">
        <v>6050</v>
      </c>
      <c r="D78" s="297" t="s">
        <v>164</v>
      </c>
      <c r="E78" s="298"/>
      <c r="F78" s="298"/>
      <c r="G78" s="298"/>
      <c r="H78" s="299"/>
      <c r="I78" s="178"/>
      <c r="J78" s="178"/>
      <c r="K78" s="178"/>
      <c r="L78" s="178">
        <v>282</v>
      </c>
      <c r="M78" s="233"/>
      <c r="N78" s="233"/>
      <c r="O78" s="233"/>
      <c r="P78" s="233"/>
      <c r="S78" s="3"/>
      <c r="T78" s="3"/>
    </row>
    <row r="79" spans="1:16" s="3" customFormat="1" ht="18.75" customHeight="1">
      <c r="A79" s="160">
        <v>926</v>
      </c>
      <c r="B79" s="161"/>
      <c r="C79" s="161"/>
      <c r="D79" s="319" t="s">
        <v>161</v>
      </c>
      <c r="E79" s="320"/>
      <c r="F79" s="320"/>
      <c r="G79" s="320"/>
      <c r="H79" s="321"/>
      <c r="I79" s="165"/>
      <c r="J79" s="165"/>
      <c r="K79" s="165">
        <f>K80</f>
        <v>70000</v>
      </c>
      <c r="L79" s="165"/>
      <c r="M79" s="8"/>
      <c r="N79" s="206"/>
      <c r="O79" s="206"/>
      <c r="P79" s="206"/>
    </row>
    <row r="80" spans="1:16" s="3" customFormat="1" ht="18.75" customHeight="1">
      <c r="A80" s="162"/>
      <c r="B80" s="163">
        <v>92605</v>
      </c>
      <c r="C80" s="162"/>
      <c r="D80" s="312" t="s">
        <v>162</v>
      </c>
      <c r="E80" s="313"/>
      <c r="F80" s="313"/>
      <c r="G80" s="313"/>
      <c r="H80" s="314"/>
      <c r="I80" s="13">
        <f>SUM(I81:I82)</f>
        <v>0</v>
      </c>
      <c r="J80" s="13"/>
      <c r="K80" s="13">
        <f>K81+K82+K83</f>
        <v>70000</v>
      </c>
      <c r="L80" s="13"/>
      <c r="M80" s="8"/>
      <c r="N80" s="210"/>
      <c r="O80" s="210"/>
      <c r="P80" s="210"/>
    </row>
    <row r="81" spans="1:16" s="3" customFormat="1" ht="15" customHeight="1">
      <c r="A81" s="236"/>
      <c r="B81" s="236"/>
      <c r="C81" s="247">
        <v>4170</v>
      </c>
      <c r="D81" s="291" t="s">
        <v>163</v>
      </c>
      <c r="E81" s="292"/>
      <c r="F81" s="292"/>
      <c r="G81" s="292"/>
      <c r="H81" s="293"/>
      <c r="I81" s="178"/>
      <c r="J81" s="178"/>
      <c r="K81" s="178">
        <v>30000</v>
      </c>
      <c r="L81" s="178"/>
      <c r="M81" s="8"/>
      <c r="N81" s="214"/>
      <c r="O81" s="214"/>
      <c r="P81" s="214"/>
    </row>
    <row r="82" spans="1:16" s="3" customFormat="1" ht="15" customHeight="1">
      <c r="A82" s="79"/>
      <c r="B82" s="79"/>
      <c r="C82" s="247">
        <v>4300</v>
      </c>
      <c r="D82" s="291" t="s">
        <v>115</v>
      </c>
      <c r="E82" s="292"/>
      <c r="F82" s="292"/>
      <c r="G82" s="292"/>
      <c r="H82" s="293"/>
      <c r="I82" s="178"/>
      <c r="J82" s="178"/>
      <c r="K82" s="178">
        <v>30000</v>
      </c>
      <c r="L82" s="178"/>
      <c r="M82" s="8"/>
      <c r="N82" s="225"/>
      <c r="O82" s="225"/>
      <c r="P82" s="225"/>
    </row>
    <row r="83" spans="1:20" s="3" customFormat="1" ht="15" customHeight="1">
      <c r="A83" s="229"/>
      <c r="B83" s="229"/>
      <c r="C83" s="248">
        <v>4530</v>
      </c>
      <c r="D83" s="291" t="s">
        <v>115</v>
      </c>
      <c r="E83" s="292"/>
      <c r="F83" s="292"/>
      <c r="G83" s="292"/>
      <c r="H83" s="293"/>
      <c r="I83" s="178"/>
      <c r="J83" s="178"/>
      <c r="K83" s="178">
        <v>10000</v>
      </c>
      <c r="L83" s="178"/>
      <c r="M83" s="8"/>
      <c r="N83" s="246"/>
      <c r="O83" s="246"/>
      <c r="P83" s="246"/>
      <c r="S83"/>
      <c r="T83"/>
    </row>
    <row r="84" spans="1:16" ht="14.25" customHeight="1">
      <c r="A84" s="315" t="s">
        <v>68</v>
      </c>
      <c r="B84" s="316"/>
      <c r="C84" s="316"/>
      <c r="D84" s="316"/>
      <c r="E84" s="316"/>
      <c r="F84" s="316"/>
      <c r="G84" s="316"/>
      <c r="H84" s="317"/>
      <c r="I84" s="72">
        <f>I79+I55+I24+I21+I14+I10</f>
        <v>47000</v>
      </c>
      <c r="J84" s="72"/>
      <c r="K84" s="72">
        <f>K79+K55+K24+K21+K14+K10+K76+K70</f>
        <v>1057546</v>
      </c>
      <c r="L84" s="72">
        <f>L76+L24+L21+L10</f>
        <v>119882</v>
      </c>
      <c r="M84" s="375"/>
      <c r="N84" s="376"/>
      <c r="O84" s="380"/>
      <c r="P84" s="380"/>
    </row>
    <row r="85" spans="1:16" ht="8.25" customHeight="1">
      <c r="A85" s="67"/>
      <c r="B85" s="67"/>
      <c r="C85" s="67"/>
      <c r="D85" s="67"/>
      <c r="E85" s="67"/>
      <c r="F85" s="67"/>
      <c r="G85" s="67"/>
      <c r="H85" s="67"/>
      <c r="I85" s="68"/>
      <c r="J85" s="68"/>
      <c r="K85" s="68"/>
      <c r="L85" s="68"/>
      <c r="M85" s="69"/>
      <c r="N85" s="70"/>
      <c r="O85" s="70"/>
      <c r="P85" s="193"/>
    </row>
    <row r="86" spans="1:16" ht="16.5" customHeight="1">
      <c r="A86" s="67"/>
      <c r="B86" s="67"/>
      <c r="C86" s="67"/>
      <c r="D86" s="67"/>
      <c r="E86" s="67"/>
      <c r="F86" s="67"/>
      <c r="G86" s="67"/>
      <c r="H86" s="67"/>
      <c r="I86" s="68"/>
      <c r="J86" s="68"/>
      <c r="K86" s="68"/>
      <c r="L86" s="68"/>
      <c r="M86" s="69"/>
      <c r="N86" s="70"/>
      <c r="O86" s="70"/>
      <c r="P86" s="192"/>
    </row>
    <row r="87" spans="1:16" ht="21.75" customHeight="1">
      <c r="A87" s="67"/>
      <c r="B87" s="67"/>
      <c r="C87" s="67"/>
      <c r="D87" s="67"/>
      <c r="E87" s="67"/>
      <c r="F87" s="67"/>
      <c r="G87" s="67"/>
      <c r="H87" s="67"/>
      <c r="I87" s="68"/>
      <c r="J87" s="68"/>
      <c r="K87" s="68"/>
      <c r="L87" s="68"/>
      <c r="M87" s="69"/>
      <c r="N87" s="70"/>
      <c r="O87" s="70"/>
      <c r="P87" s="215"/>
    </row>
    <row r="88" spans="1:16" ht="21.75" customHeight="1">
      <c r="A88" s="67"/>
      <c r="B88" s="67"/>
      <c r="C88" s="67"/>
      <c r="D88" s="67"/>
      <c r="E88" s="67"/>
      <c r="F88" s="67"/>
      <c r="G88" s="67"/>
      <c r="H88" s="67"/>
      <c r="I88" s="68"/>
      <c r="J88" s="68"/>
      <c r="K88" s="68"/>
      <c r="L88" s="68"/>
      <c r="M88" s="69"/>
      <c r="N88" s="70"/>
      <c r="O88" s="70"/>
      <c r="P88" s="252"/>
    </row>
    <row r="89" spans="1:16" ht="21.75" customHeight="1">
      <c r="A89" s="67"/>
      <c r="B89" s="67"/>
      <c r="C89" s="67"/>
      <c r="D89" s="67"/>
      <c r="E89" s="67"/>
      <c r="F89" s="67"/>
      <c r="G89" s="67"/>
      <c r="H89" s="67"/>
      <c r="I89" s="68"/>
      <c r="J89" s="68"/>
      <c r="K89" s="68"/>
      <c r="L89" s="68"/>
      <c r="M89" s="69"/>
      <c r="N89" s="70"/>
      <c r="O89" s="70"/>
      <c r="P89" s="252"/>
    </row>
    <row r="90" spans="1:16" ht="21.75" customHeight="1">
      <c r="A90" s="67"/>
      <c r="B90" s="67"/>
      <c r="C90" s="67"/>
      <c r="D90" s="67"/>
      <c r="E90" s="67"/>
      <c r="F90" s="67"/>
      <c r="G90" s="67"/>
      <c r="H90" s="67"/>
      <c r="I90" s="68"/>
      <c r="J90" s="68"/>
      <c r="K90" s="68"/>
      <c r="L90" s="68"/>
      <c r="M90" s="69"/>
      <c r="N90" s="70"/>
      <c r="O90" s="70"/>
      <c r="P90" s="252"/>
    </row>
    <row r="91" spans="1:16" ht="21.75" customHeight="1">
      <c r="A91" s="67"/>
      <c r="B91" s="67"/>
      <c r="C91" s="67"/>
      <c r="D91" s="67"/>
      <c r="E91" s="67"/>
      <c r="F91" s="67"/>
      <c r="G91" s="67"/>
      <c r="H91" s="67"/>
      <c r="I91" s="68"/>
      <c r="J91" s="68"/>
      <c r="K91" s="68"/>
      <c r="L91" s="68"/>
      <c r="M91" s="69"/>
      <c r="N91" s="70"/>
      <c r="O91" s="70"/>
      <c r="P91" s="252"/>
    </row>
    <row r="92" spans="1:16" ht="21.75" customHeight="1">
      <c r="A92" s="67"/>
      <c r="B92" s="67"/>
      <c r="C92" s="67"/>
      <c r="D92" s="67"/>
      <c r="E92" s="67"/>
      <c r="F92" s="67"/>
      <c r="G92" s="67"/>
      <c r="H92" s="67"/>
      <c r="I92" s="68"/>
      <c r="J92" s="68"/>
      <c r="K92" s="68"/>
      <c r="L92" s="68"/>
      <c r="M92" s="69"/>
      <c r="N92" s="70"/>
      <c r="O92" s="70"/>
      <c r="P92" s="252"/>
    </row>
    <row r="93" spans="1:16" ht="21.75" customHeight="1">
      <c r="A93" s="67"/>
      <c r="B93" s="67"/>
      <c r="C93" s="67"/>
      <c r="D93" s="67"/>
      <c r="E93" s="67"/>
      <c r="F93" s="67"/>
      <c r="G93" s="67"/>
      <c r="H93" s="67"/>
      <c r="I93" s="68"/>
      <c r="J93" s="68"/>
      <c r="K93" s="68"/>
      <c r="L93" s="68"/>
      <c r="M93" s="69"/>
      <c r="N93" s="70"/>
      <c r="O93" s="70"/>
      <c r="P93" s="252"/>
    </row>
    <row r="94" spans="1:16" ht="21.75" customHeight="1">
      <c r="A94" s="67"/>
      <c r="B94" s="67"/>
      <c r="C94" s="67"/>
      <c r="D94" s="67"/>
      <c r="E94" s="67"/>
      <c r="F94" s="67"/>
      <c r="G94" s="67"/>
      <c r="H94" s="67"/>
      <c r="I94" s="68"/>
      <c r="J94" s="68"/>
      <c r="K94" s="68"/>
      <c r="L94" s="68"/>
      <c r="M94" s="69"/>
      <c r="N94" s="70"/>
      <c r="O94" s="70"/>
      <c r="P94" s="252"/>
    </row>
    <row r="95" spans="1:16" ht="21.75" customHeight="1">
      <c r="A95" s="67"/>
      <c r="B95" s="67"/>
      <c r="C95" s="67"/>
      <c r="D95" s="67"/>
      <c r="E95" s="67"/>
      <c r="F95" s="67"/>
      <c r="G95" s="67"/>
      <c r="H95" s="67"/>
      <c r="I95" s="68"/>
      <c r="J95" s="68"/>
      <c r="K95" s="68"/>
      <c r="L95" s="68"/>
      <c r="M95" s="69"/>
      <c r="N95" s="70"/>
      <c r="O95" s="70"/>
      <c r="P95" s="252"/>
    </row>
    <row r="96" spans="1:16" ht="21.75" customHeight="1">
      <c r="A96" s="67"/>
      <c r="B96" s="67"/>
      <c r="C96" s="67"/>
      <c r="D96" s="67"/>
      <c r="E96" s="67"/>
      <c r="F96" s="67"/>
      <c r="G96" s="67"/>
      <c r="H96" s="67"/>
      <c r="I96" s="68"/>
      <c r="J96" s="68"/>
      <c r="K96" s="68"/>
      <c r="L96" s="68"/>
      <c r="M96" s="69"/>
      <c r="N96" s="70"/>
      <c r="O96" s="70"/>
      <c r="P96" s="252"/>
    </row>
    <row r="97" spans="1:16" ht="21.75" customHeight="1">
      <c r="A97" s="67"/>
      <c r="B97" s="67"/>
      <c r="C97" s="67"/>
      <c r="D97" s="67"/>
      <c r="E97" s="67"/>
      <c r="F97" s="67"/>
      <c r="G97" s="67"/>
      <c r="H97" s="67"/>
      <c r="I97" s="68"/>
      <c r="J97" s="68"/>
      <c r="K97" s="68"/>
      <c r="L97" s="68"/>
      <c r="M97" s="69"/>
      <c r="N97" s="70"/>
      <c r="O97" s="70"/>
      <c r="P97" s="252"/>
    </row>
    <row r="98" spans="1:16" ht="21.75" customHeight="1">
      <c r="A98" s="67"/>
      <c r="B98" s="67"/>
      <c r="C98" s="67"/>
      <c r="D98" s="67"/>
      <c r="E98" s="67"/>
      <c r="F98" s="67"/>
      <c r="G98" s="67"/>
      <c r="H98" s="67"/>
      <c r="I98" s="68"/>
      <c r="J98" s="68"/>
      <c r="K98" s="68"/>
      <c r="L98" s="68"/>
      <c r="M98" s="69"/>
      <c r="N98" s="70"/>
      <c r="O98" s="70"/>
      <c r="P98" s="252"/>
    </row>
    <row r="99" spans="1:16" ht="21.75" customHeight="1">
      <c r="A99" s="67"/>
      <c r="B99" s="67"/>
      <c r="C99" s="67"/>
      <c r="D99" s="67"/>
      <c r="E99" s="67"/>
      <c r="F99" s="67"/>
      <c r="G99" s="67"/>
      <c r="H99" s="67"/>
      <c r="I99" s="68"/>
      <c r="J99" s="68"/>
      <c r="K99" s="68"/>
      <c r="L99" s="68"/>
      <c r="M99" s="69"/>
      <c r="N99" s="70"/>
      <c r="O99" s="70"/>
      <c r="P99" s="252"/>
    </row>
    <row r="100" spans="1:16" ht="21.75" customHeight="1">
      <c r="A100" s="67"/>
      <c r="B100" s="67"/>
      <c r="C100" s="67"/>
      <c r="D100" s="67"/>
      <c r="E100" s="67"/>
      <c r="F100" s="67"/>
      <c r="G100" s="67"/>
      <c r="H100" s="67"/>
      <c r="I100" s="68"/>
      <c r="J100" s="68"/>
      <c r="K100" s="68"/>
      <c r="L100" s="68"/>
      <c r="M100" s="69"/>
      <c r="N100" s="70"/>
      <c r="O100" s="70"/>
      <c r="P100" s="252"/>
    </row>
    <row r="101" spans="1:16" ht="9.75" customHeight="1">
      <c r="A101" s="67"/>
      <c r="B101" s="67"/>
      <c r="C101" s="67"/>
      <c r="D101" s="67"/>
      <c r="E101" s="67"/>
      <c r="F101" s="67"/>
      <c r="G101" s="67"/>
      <c r="H101" s="67"/>
      <c r="I101" s="68"/>
      <c r="J101" s="68"/>
      <c r="K101" s="68"/>
      <c r="L101" s="68"/>
      <c r="M101" s="69"/>
      <c r="N101" s="70"/>
      <c r="O101" s="70"/>
      <c r="P101" s="252"/>
    </row>
    <row r="102" spans="1:16" ht="5.25" customHeight="1">
      <c r="A102" s="67"/>
      <c r="B102" s="67"/>
      <c r="C102" s="67"/>
      <c r="D102" s="67"/>
      <c r="E102" s="67"/>
      <c r="F102" s="67"/>
      <c r="G102" s="67"/>
      <c r="H102" s="67"/>
      <c r="I102" s="68"/>
      <c r="J102" s="68"/>
      <c r="K102" s="68"/>
      <c r="L102" s="68"/>
      <c r="M102" s="69"/>
      <c r="N102" s="70"/>
      <c r="O102" s="70"/>
      <c r="P102" s="252"/>
    </row>
    <row r="103" spans="1:16" ht="3" customHeight="1">
      <c r="A103" s="67"/>
      <c r="B103" s="67"/>
      <c r="C103" s="67"/>
      <c r="D103" s="67"/>
      <c r="E103" s="67"/>
      <c r="F103" s="67"/>
      <c r="G103" s="67"/>
      <c r="H103" s="67"/>
      <c r="I103" s="68"/>
      <c r="J103" s="68"/>
      <c r="K103" s="68"/>
      <c r="L103" s="68"/>
      <c r="M103" s="69"/>
      <c r="N103" s="70"/>
      <c r="O103" s="70"/>
      <c r="P103" s="252"/>
    </row>
    <row r="104" spans="1:16" ht="6.75" customHeight="1">
      <c r="A104" s="67"/>
      <c r="B104" s="67"/>
      <c r="C104" s="67"/>
      <c r="D104" s="67"/>
      <c r="E104" s="67"/>
      <c r="F104" s="67"/>
      <c r="G104" s="67"/>
      <c r="H104" s="67"/>
      <c r="I104" s="68"/>
      <c r="J104" s="68"/>
      <c r="K104" s="68"/>
      <c r="L104" s="68"/>
      <c r="M104" s="69"/>
      <c r="N104" s="70"/>
      <c r="O104" s="70"/>
      <c r="P104" s="252"/>
    </row>
    <row r="105" spans="1:16" ht="1.5" customHeight="1">
      <c r="A105" s="67"/>
      <c r="B105" s="67"/>
      <c r="C105" s="67"/>
      <c r="D105" s="67"/>
      <c r="E105" s="67"/>
      <c r="F105" s="67"/>
      <c r="G105" s="67"/>
      <c r="H105" s="67"/>
      <c r="I105" s="68"/>
      <c r="J105" s="68"/>
      <c r="K105" s="68"/>
      <c r="L105" s="68"/>
      <c r="M105" s="69"/>
      <c r="N105" s="70"/>
      <c r="O105" s="70"/>
      <c r="P105" s="252"/>
    </row>
    <row r="106" spans="1:16" ht="6.75" customHeight="1">
      <c r="A106" s="67"/>
      <c r="B106" s="67"/>
      <c r="C106" s="67"/>
      <c r="D106" s="67"/>
      <c r="E106" s="67"/>
      <c r="F106" s="67"/>
      <c r="G106" s="67"/>
      <c r="H106" s="67"/>
      <c r="I106" s="68"/>
      <c r="J106" s="68"/>
      <c r="K106" s="68"/>
      <c r="L106" s="68"/>
      <c r="M106" s="69"/>
      <c r="N106" s="70"/>
      <c r="O106" s="70"/>
      <c r="P106" s="252"/>
    </row>
    <row r="107" spans="1:16" ht="21.75" customHeight="1">
      <c r="A107" s="67"/>
      <c r="B107" s="67"/>
      <c r="C107" s="67"/>
      <c r="D107" s="67"/>
      <c r="E107" s="67"/>
      <c r="F107" s="67"/>
      <c r="G107" s="67"/>
      <c r="H107" s="67"/>
      <c r="I107" s="68"/>
      <c r="J107" s="68"/>
      <c r="K107" s="68"/>
      <c r="L107" s="68"/>
      <c r="M107" s="69"/>
      <c r="N107" s="70"/>
      <c r="O107" s="70"/>
      <c r="P107" s="252"/>
    </row>
    <row r="108" spans="1:16" ht="21.75" customHeight="1">
      <c r="A108" s="67"/>
      <c r="B108" s="67"/>
      <c r="C108" s="67"/>
      <c r="D108" s="67"/>
      <c r="E108" s="67"/>
      <c r="F108" s="67"/>
      <c r="G108" s="67"/>
      <c r="H108" s="67"/>
      <c r="I108" s="68"/>
      <c r="J108" s="68"/>
      <c r="K108" s="68"/>
      <c r="L108" s="68"/>
      <c r="M108" s="69"/>
      <c r="N108" s="70"/>
      <c r="O108" s="70"/>
      <c r="P108" s="252"/>
    </row>
    <row r="109" spans="1:16" ht="9" customHeight="1">
      <c r="A109" s="67"/>
      <c r="B109" s="67"/>
      <c r="C109" s="67"/>
      <c r="D109" s="67"/>
      <c r="E109" s="67"/>
      <c r="F109" s="67"/>
      <c r="G109" s="67"/>
      <c r="H109" s="67"/>
      <c r="I109" s="68"/>
      <c r="J109" s="68"/>
      <c r="K109" s="68"/>
      <c r="L109" s="68"/>
      <c r="M109" s="69"/>
      <c r="N109" s="70"/>
      <c r="O109" s="70"/>
      <c r="P109" s="219"/>
    </row>
    <row r="110" spans="1:16" ht="9.75" customHeight="1">
      <c r="A110" s="67"/>
      <c r="B110" s="67"/>
      <c r="C110" s="67"/>
      <c r="D110" s="67"/>
      <c r="E110" s="67"/>
      <c r="F110" s="67"/>
      <c r="G110" s="67"/>
      <c r="H110" s="67"/>
      <c r="I110" s="68"/>
      <c r="J110" s="68"/>
      <c r="K110" s="68"/>
      <c r="L110" s="68"/>
      <c r="M110" s="69"/>
      <c r="N110" s="70"/>
      <c r="O110" s="70"/>
      <c r="P110" s="219"/>
    </row>
    <row r="111" spans="1:16" ht="6.75" customHeight="1">
      <c r="A111" s="67"/>
      <c r="B111" s="67"/>
      <c r="C111" s="67"/>
      <c r="D111" s="67"/>
      <c r="E111" s="67"/>
      <c r="F111" s="67"/>
      <c r="G111" s="67"/>
      <c r="H111" s="67"/>
      <c r="I111" s="68"/>
      <c r="J111" s="68"/>
      <c r="K111" s="68"/>
      <c r="L111" s="68"/>
      <c r="M111" s="69"/>
      <c r="N111" s="70"/>
      <c r="O111" s="70"/>
      <c r="P111" s="219"/>
    </row>
    <row r="112" spans="1:16" ht="4.5" customHeight="1">
      <c r="A112" s="67"/>
      <c r="B112" s="67"/>
      <c r="C112" s="67"/>
      <c r="D112" s="67"/>
      <c r="E112" s="67"/>
      <c r="F112" s="67"/>
      <c r="G112" s="67"/>
      <c r="H112" s="67"/>
      <c r="I112" s="68"/>
      <c r="J112" s="68"/>
      <c r="K112" s="68"/>
      <c r="L112" s="68"/>
      <c r="M112" s="69"/>
      <c r="N112" s="70"/>
      <c r="O112" s="70"/>
      <c r="P112" s="215"/>
    </row>
    <row r="113" spans="1:16" ht="12.75" customHeight="1">
      <c r="A113" s="381" t="s">
        <v>120</v>
      </c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</row>
    <row r="114" spans="1:16" ht="6" customHeight="1">
      <c r="A114" s="67"/>
      <c r="B114" s="67"/>
      <c r="C114" s="67"/>
      <c r="D114" s="67"/>
      <c r="E114" s="67"/>
      <c r="F114" s="67"/>
      <c r="G114" s="67"/>
      <c r="H114" s="67"/>
      <c r="I114" s="68"/>
      <c r="J114" s="68"/>
      <c r="K114" s="68"/>
      <c r="L114" s="68"/>
      <c r="M114" s="69"/>
      <c r="N114" s="70"/>
      <c r="O114" s="70"/>
      <c r="P114" s="181"/>
    </row>
    <row r="115" spans="1:16" ht="11.25" customHeight="1">
      <c r="A115" s="384" t="s">
        <v>24</v>
      </c>
      <c r="B115" s="282" t="s">
        <v>0</v>
      </c>
      <c r="C115" s="283"/>
      <c r="D115" s="284"/>
      <c r="E115" s="389" t="s">
        <v>148</v>
      </c>
      <c r="F115" s="399" t="s">
        <v>16</v>
      </c>
      <c r="G115" s="400"/>
      <c r="H115" s="389" t="s">
        <v>62</v>
      </c>
      <c r="I115" s="393" t="s">
        <v>25</v>
      </c>
      <c r="J115" s="394"/>
      <c r="K115" s="394"/>
      <c r="L115" s="394"/>
      <c r="M115" s="394"/>
      <c r="N115" s="394"/>
      <c r="O115" s="394"/>
      <c r="P115" s="395"/>
    </row>
    <row r="116" spans="1:16" ht="11.25" customHeight="1">
      <c r="A116" s="384"/>
      <c r="B116" s="285"/>
      <c r="C116" s="286"/>
      <c r="D116" s="287"/>
      <c r="E116" s="390"/>
      <c r="F116" s="401"/>
      <c r="G116" s="402"/>
      <c r="H116" s="390"/>
      <c r="I116" s="389" t="s">
        <v>27</v>
      </c>
      <c r="J116" s="396" t="s">
        <v>33</v>
      </c>
      <c r="K116" s="397"/>
      <c r="L116" s="397"/>
      <c r="M116" s="397"/>
      <c r="N116" s="397"/>
      <c r="O116" s="398"/>
      <c r="P116" s="389" t="s">
        <v>30</v>
      </c>
    </row>
    <row r="117" spans="1:16" ht="12" customHeight="1">
      <c r="A117" s="385"/>
      <c r="B117" s="285"/>
      <c r="C117" s="286"/>
      <c r="D117" s="287"/>
      <c r="E117" s="390"/>
      <c r="F117" s="392" t="s">
        <v>99</v>
      </c>
      <c r="G117" s="392" t="s">
        <v>100</v>
      </c>
      <c r="H117" s="390"/>
      <c r="I117" s="390"/>
      <c r="J117" s="377" t="s">
        <v>94</v>
      </c>
      <c r="K117" s="387" t="s">
        <v>28</v>
      </c>
      <c r="L117" s="387" t="s">
        <v>34</v>
      </c>
      <c r="M117" s="387" t="s">
        <v>29</v>
      </c>
      <c r="N117" s="382" t="s">
        <v>33</v>
      </c>
      <c r="O117" s="383"/>
      <c r="P117" s="390"/>
    </row>
    <row r="118" spans="1:16" ht="65.25" customHeight="1">
      <c r="A118" s="386"/>
      <c r="B118" s="288"/>
      <c r="C118" s="289"/>
      <c r="D118" s="290"/>
      <c r="E118" s="391"/>
      <c r="F118" s="391"/>
      <c r="G118" s="391"/>
      <c r="H118" s="391"/>
      <c r="I118" s="391"/>
      <c r="J118" s="378"/>
      <c r="K118" s="388"/>
      <c r="L118" s="388"/>
      <c r="M118" s="388"/>
      <c r="N118" s="185" t="s">
        <v>121</v>
      </c>
      <c r="O118" s="114" t="s">
        <v>91</v>
      </c>
      <c r="P118" s="391"/>
    </row>
    <row r="119" spans="1:16" ht="13.5" customHeight="1">
      <c r="A119" s="118" t="s">
        <v>1</v>
      </c>
      <c r="B119" s="117" t="s">
        <v>3</v>
      </c>
      <c r="C119" s="115"/>
      <c r="D119" s="116"/>
      <c r="E119" s="99">
        <v>694000</v>
      </c>
      <c r="F119" s="98"/>
      <c r="G119" s="98"/>
      <c r="H119" s="99">
        <f aca="true" t="shared" si="0" ref="H119:H124">E119-F119+G119</f>
        <v>694000</v>
      </c>
      <c r="I119" s="98">
        <f>H119-P119</f>
        <v>39000</v>
      </c>
      <c r="J119" s="131"/>
      <c r="K119" s="132">
        <v>30000</v>
      </c>
      <c r="L119" s="132"/>
      <c r="M119" s="133"/>
      <c r="N119" s="132"/>
      <c r="O119" s="134"/>
      <c r="P119" s="98">
        <v>655000</v>
      </c>
    </row>
    <row r="120" spans="1:16" ht="13.5" customHeight="1">
      <c r="A120" s="33" t="s">
        <v>2</v>
      </c>
      <c r="B120" s="279" t="s">
        <v>6</v>
      </c>
      <c r="C120" s="280"/>
      <c r="D120" s="281"/>
      <c r="E120" s="135">
        <v>20000</v>
      </c>
      <c r="F120" s="136"/>
      <c r="G120" s="136"/>
      <c r="H120" s="135">
        <f t="shared" si="0"/>
        <v>20000</v>
      </c>
      <c r="I120" s="136">
        <f>H120-P120</f>
        <v>20000</v>
      </c>
      <c r="J120" s="137"/>
      <c r="K120" s="138"/>
      <c r="L120" s="138"/>
      <c r="M120" s="138"/>
      <c r="N120" s="138"/>
      <c r="O120" s="139"/>
      <c r="P120" s="136"/>
    </row>
    <row r="121" spans="1:16" ht="13.5" customHeight="1">
      <c r="A121" s="33">
        <v>150</v>
      </c>
      <c r="B121" s="276" t="s">
        <v>92</v>
      </c>
      <c r="C121" s="277"/>
      <c r="D121" s="278"/>
      <c r="E121" s="135">
        <v>18601</v>
      </c>
      <c r="F121" s="136"/>
      <c r="G121" s="136"/>
      <c r="H121" s="135">
        <f t="shared" si="0"/>
        <v>18601</v>
      </c>
      <c r="I121" s="136"/>
      <c r="J121" s="137"/>
      <c r="K121" s="140"/>
      <c r="L121" s="138"/>
      <c r="M121" s="138"/>
      <c r="N121" s="138"/>
      <c r="O121" s="139"/>
      <c r="P121" s="136">
        <f>H121</f>
        <v>18601</v>
      </c>
    </row>
    <row r="122" spans="1:16" ht="13.5" customHeight="1">
      <c r="A122" s="119">
        <v>600</v>
      </c>
      <c r="B122" s="279" t="s">
        <v>7</v>
      </c>
      <c r="C122" s="280"/>
      <c r="D122" s="281"/>
      <c r="E122" s="135">
        <v>10387442</v>
      </c>
      <c r="F122" s="136">
        <f>I10+J10</f>
        <v>0</v>
      </c>
      <c r="G122" s="136">
        <f>L10+K10</f>
        <v>49288</v>
      </c>
      <c r="H122" s="135">
        <f t="shared" si="0"/>
        <v>10436730</v>
      </c>
      <c r="I122" s="136">
        <f aca="true" t="shared" si="1" ref="I122:I139">H122-P122</f>
        <v>7916788</v>
      </c>
      <c r="J122" s="141"/>
      <c r="K122" s="140">
        <v>2268000</v>
      </c>
      <c r="L122" s="140"/>
      <c r="M122" s="138"/>
      <c r="N122" s="138"/>
      <c r="O122" s="139">
        <v>2268000</v>
      </c>
      <c r="P122" s="136">
        <v>2519942</v>
      </c>
    </row>
    <row r="123" spans="1:16" ht="13.5" customHeight="1">
      <c r="A123" s="119">
        <v>630</v>
      </c>
      <c r="B123" s="279" t="s">
        <v>32</v>
      </c>
      <c r="C123" s="280"/>
      <c r="D123" s="281"/>
      <c r="E123" s="135">
        <v>40000</v>
      </c>
      <c r="F123" s="136"/>
      <c r="G123" s="136"/>
      <c r="H123" s="135">
        <f t="shared" si="0"/>
        <v>40000</v>
      </c>
      <c r="I123" s="136">
        <f t="shared" si="1"/>
        <v>40000</v>
      </c>
      <c r="J123" s="141"/>
      <c r="K123" s="140">
        <f>I123</f>
        <v>40000</v>
      </c>
      <c r="L123" s="140"/>
      <c r="M123" s="138"/>
      <c r="N123" s="138"/>
      <c r="O123" s="139"/>
      <c r="P123" s="136"/>
    </row>
    <row r="124" spans="1:16" ht="13.5" customHeight="1">
      <c r="A124" s="119">
        <v>700</v>
      </c>
      <c r="B124" s="276" t="s">
        <v>69</v>
      </c>
      <c r="C124" s="277"/>
      <c r="D124" s="278"/>
      <c r="E124" s="135">
        <v>4586868</v>
      </c>
      <c r="F124" s="136">
        <f>I14</f>
        <v>500</v>
      </c>
      <c r="G124" s="136">
        <f>K14</f>
        <v>479557</v>
      </c>
      <c r="H124" s="135">
        <f t="shared" si="0"/>
        <v>5065925</v>
      </c>
      <c r="I124" s="136">
        <f t="shared" si="1"/>
        <v>5065925</v>
      </c>
      <c r="J124" s="141">
        <v>112000</v>
      </c>
      <c r="K124" s="140">
        <v>430000</v>
      </c>
      <c r="L124" s="138"/>
      <c r="M124" s="138"/>
      <c r="N124" s="138"/>
      <c r="O124" s="142"/>
      <c r="P124" s="136"/>
    </row>
    <row r="125" spans="1:16" ht="13.5" customHeight="1">
      <c r="A125" s="119">
        <v>710</v>
      </c>
      <c r="B125" s="279" t="s">
        <v>15</v>
      </c>
      <c r="C125" s="280"/>
      <c r="D125" s="281"/>
      <c r="E125" s="135">
        <v>367000</v>
      </c>
      <c r="F125" s="136"/>
      <c r="G125" s="136"/>
      <c r="H125" s="135">
        <f>E125-F125+G125</f>
        <v>367000</v>
      </c>
      <c r="I125" s="136">
        <f t="shared" si="1"/>
        <v>367000</v>
      </c>
      <c r="J125" s="141">
        <v>17000</v>
      </c>
      <c r="K125" s="140">
        <v>200000</v>
      </c>
      <c r="L125" s="140"/>
      <c r="M125" s="138"/>
      <c r="N125" s="138"/>
      <c r="O125" s="142"/>
      <c r="P125" s="136"/>
    </row>
    <row r="126" spans="1:16" ht="13.5" customHeight="1">
      <c r="A126" s="119">
        <v>720</v>
      </c>
      <c r="B126" s="279" t="s">
        <v>35</v>
      </c>
      <c r="C126" s="280"/>
      <c r="D126" s="281"/>
      <c r="E126" s="135">
        <v>1251119</v>
      </c>
      <c r="F126" s="136"/>
      <c r="G126" s="136"/>
      <c r="H126" s="135">
        <f>E126-F126+G126</f>
        <v>1251119</v>
      </c>
      <c r="I126" s="136">
        <f t="shared" si="1"/>
        <v>162778</v>
      </c>
      <c r="J126" s="141">
        <v>29281</v>
      </c>
      <c r="K126" s="138"/>
      <c r="L126" s="140"/>
      <c r="M126" s="138"/>
      <c r="N126" s="138"/>
      <c r="O126" s="142"/>
      <c r="P126" s="136">
        <v>1088341</v>
      </c>
    </row>
    <row r="127" spans="1:16" ht="15" customHeight="1">
      <c r="A127" s="119">
        <v>750</v>
      </c>
      <c r="B127" s="279" t="s">
        <v>31</v>
      </c>
      <c r="C127" s="280"/>
      <c r="D127" s="281"/>
      <c r="E127" s="135">
        <v>14214637</v>
      </c>
      <c r="F127" s="136">
        <f>I21</f>
        <v>0</v>
      </c>
      <c r="G127" s="136">
        <f>K21+L21</f>
        <v>7600</v>
      </c>
      <c r="H127" s="135">
        <f>E127-F127+G127</f>
        <v>14222237</v>
      </c>
      <c r="I127" s="136">
        <f t="shared" si="1"/>
        <v>14011368</v>
      </c>
      <c r="J127" s="141">
        <v>7249427</v>
      </c>
      <c r="K127" s="140">
        <v>204000</v>
      </c>
      <c r="L127" s="140">
        <v>206000</v>
      </c>
      <c r="M127" s="138"/>
      <c r="N127" s="140">
        <v>164284</v>
      </c>
      <c r="O127" s="143"/>
      <c r="P127" s="136">
        <v>210869</v>
      </c>
    </row>
    <row r="128" spans="1:16" ht="58.5" customHeight="1">
      <c r="A128" s="119">
        <v>751</v>
      </c>
      <c r="B128" s="276" t="s">
        <v>23</v>
      </c>
      <c r="C128" s="277"/>
      <c r="D128" s="278"/>
      <c r="E128" s="135">
        <v>3450</v>
      </c>
      <c r="F128" s="136"/>
      <c r="G128" s="136"/>
      <c r="H128" s="135">
        <f aca="true" t="shared" si="2" ref="H128:H133">E128-F128+G128</f>
        <v>3450</v>
      </c>
      <c r="I128" s="136">
        <f t="shared" si="1"/>
        <v>3450</v>
      </c>
      <c r="J128" s="141">
        <v>3450</v>
      </c>
      <c r="K128" s="140"/>
      <c r="L128" s="140"/>
      <c r="M128" s="138"/>
      <c r="N128" s="140">
        <v>3317</v>
      </c>
      <c r="O128" s="142"/>
      <c r="P128" s="136"/>
    </row>
    <row r="129" spans="1:16" ht="38.25" customHeight="1">
      <c r="A129" s="119">
        <v>754</v>
      </c>
      <c r="B129" s="276" t="s">
        <v>26</v>
      </c>
      <c r="C129" s="277"/>
      <c r="D129" s="278"/>
      <c r="E129" s="135">
        <v>315000</v>
      </c>
      <c r="F129" s="136"/>
      <c r="G129" s="136"/>
      <c r="H129" s="135">
        <f t="shared" si="2"/>
        <v>315000</v>
      </c>
      <c r="I129" s="136">
        <f t="shared" si="1"/>
        <v>315000</v>
      </c>
      <c r="J129" s="141">
        <v>0</v>
      </c>
      <c r="K129" s="140">
        <v>35000</v>
      </c>
      <c r="L129" s="140">
        <v>50000</v>
      </c>
      <c r="M129" s="138"/>
      <c r="N129" s="138"/>
      <c r="O129" s="142"/>
      <c r="P129" s="136"/>
    </row>
    <row r="130" spans="1:16" ht="24" customHeight="1">
      <c r="A130" s="119">
        <v>757</v>
      </c>
      <c r="B130" s="276" t="s">
        <v>8</v>
      </c>
      <c r="C130" s="277"/>
      <c r="D130" s="278"/>
      <c r="E130" s="135">
        <v>3300713</v>
      </c>
      <c r="F130" s="136"/>
      <c r="G130" s="136"/>
      <c r="H130" s="144">
        <f t="shared" si="2"/>
        <v>3300713</v>
      </c>
      <c r="I130" s="136">
        <f t="shared" si="1"/>
        <v>3300713</v>
      </c>
      <c r="J130" s="137"/>
      <c r="K130" s="138"/>
      <c r="L130" s="138"/>
      <c r="M130" s="140">
        <v>3250713</v>
      </c>
      <c r="N130" s="140"/>
      <c r="O130" s="142"/>
      <c r="P130" s="136"/>
    </row>
    <row r="131" spans="1:16" ht="12.75" customHeight="1">
      <c r="A131" s="119">
        <v>758</v>
      </c>
      <c r="B131" s="276" t="s">
        <v>9</v>
      </c>
      <c r="C131" s="277"/>
      <c r="D131" s="278"/>
      <c r="E131" s="170">
        <v>8229153</v>
      </c>
      <c r="F131" s="202"/>
      <c r="G131" s="146"/>
      <c r="H131" s="145">
        <f t="shared" si="2"/>
        <v>8229153</v>
      </c>
      <c r="I131" s="146">
        <f t="shared" si="1"/>
        <v>8229153</v>
      </c>
      <c r="J131" s="147"/>
      <c r="K131" s="148"/>
      <c r="L131" s="148"/>
      <c r="M131" s="149"/>
      <c r="N131" s="149"/>
      <c r="O131" s="150"/>
      <c r="P131" s="136"/>
    </row>
    <row r="132" spans="1:16" ht="12.75" customHeight="1">
      <c r="A132" s="119">
        <v>801</v>
      </c>
      <c r="B132" s="276" t="s">
        <v>10</v>
      </c>
      <c r="C132" s="277"/>
      <c r="D132" s="278"/>
      <c r="E132" s="170">
        <v>50811431</v>
      </c>
      <c r="F132" s="146">
        <f>I24+J24</f>
        <v>35000</v>
      </c>
      <c r="G132" s="146">
        <f>K24+L24</f>
        <v>475713</v>
      </c>
      <c r="H132" s="145">
        <f t="shared" si="2"/>
        <v>51252144</v>
      </c>
      <c r="I132" s="146">
        <f t="shared" si="1"/>
        <v>46109144</v>
      </c>
      <c r="J132" s="151">
        <v>24240432</v>
      </c>
      <c r="K132" s="152">
        <v>13571547</v>
      </c>
      <c r="L132" s="152">
        <v>1181415</v>
      </c>
      <c r="M132" s="148"/>
      <c r="N132" s="148"/>
      <c r="O132" s="150"/>
      <c r="P132" s="136">
        <v>5143000</v>
      </c>
    </row>
    <row r="133" spans="1:16" ht="12.75" customHeight="1">
      <c r="A133" s="119">
        <v>851</v>
      </c>
      <c r="B133" s="276" t="s">
        <v>11</v>
      </c>
      <c r="C133" s="277"/>
      <c r="D133" s="278"/>
      <c r="E133" s="135">
        <v>465000</v>
      </c>
      <c r="F133" s="136"/>
      <c r="G133" s="136"/>
      <c r="H133" s="144">
        <f t="shared" si="2"/>
        <v>465000</v>
      </c>
      <c r="I133" s="146">
        <f t="shared" si="1"/>
        <v>465000</v>
      </c>
      <c r="J133" s="141">
        <v>174100</v>
      </c>
      <c r="K133" s="140">
        <v>40000</v>
      </c>
      <c r="L133" s="140"/>
      <c r="M133" s="138"/>
      <c r="N133" s="138"/>
      <c r="O133" s="150"/>
      <c r="P133" s="136"/>
    </row>
    <row r="134" spans="1:16" ht="12" customHeight="1">
      <c r="A134" s="119">
        <v>852</v>
      </c>
      <c r="B134" s="276" t="s">
        <v>12</v>
      </c>
      <c r="C134" s="277"/>
      <c r="D134" s="278"/>
      <c r="E134" s="135">
        <v>4210527</v>
      </c>
      <c r="F134" s="136">
        <f>I55</f>
        <v>11500</v>
      </c>
      <c r="G134" s="136">
        <f>K55</f>
        <v>59988</v>
      </c>
      <c r="H134" s="144">
        <f aca="true" t="shared" si="3" ref="H134:H139">E134-F134+G134</f>
        <v>4259015</v>
      </c>
      <c r="I134" s="146">
        <f t="shared" si="1"/>
        <v>4259015</v>
      </c>
      <c r="J134" s="141">
        <v>1178925</v>
      </c>
      <c r="K134" s="140"/>
      <c r="L134" s="140">
        <v>2631283</v>
      </c>
      <c r="M134" s="138"/>
      <c r="N134" s="140">
        <v>2148216</v>
      </c>
      <c r="O134" s="150"/>
      <c r="P134" s="136"/>
    </row>
    <row r="135" spans="1:16" ht="38.25" customHeight="1">
      <c r="A135" s="119">
        <v>853</v>
      </c>
      <c r="B135" s="403" t="s">
        <v>95</v>
      </c>
      <c r="C135" s="404"/>
      <c r="D135" s="405"/>
      <c r="E135" s="135">
        <v>352800</v>
      </c>
      <c r="F135" s="136"/>
      <c r="G135" s="136"/>
      <c r="H135" s="144">
        <f t="shared" si="3"/>
        <v>352800</v>
      </c>
      <c r="I135" s="146">
        <f t="shared" si="1"/>
        <v>352800</v>
      </c>
      <c r="J135" s="141">
        <v>45215</v>
      </c>
      <c r="K135" s="140">
        <v>252800</v>
      </c>
      <c r="L135" s="140">
        <v>10500</v>
      </c>
      <c r="M135" s="138"/>
      <c r="N135" s="140"/>
      <c r="O135" s="150"/>
      <c r="P135" s="136"/>
    </row>
    <row r="136" spans="1:16" ht="23.25" customHeight="1">
      <c r="A136" s="119">
        <v>854</v>
      </c>
      <c r="B136" s="276" t="s">
        <v>13</v>
      </c>
      <c r="C136" s="277"/>
      <c r="D136" s="278"/>
      <c r="E136" s="135">
        <v>2535457</v>
      </c>
      <c r="F136" s="136"/>
      <c r="G136" s="136">
        <f>K70</f>
        <v>35000</v>
      </c>
      <c r="H136" s="144">
        <f t="shared" si="3"/>
        <v>2570457</v>
      </c>
      <c r="I136" s="146">
        <f t="shared" si="1"/>
        <v>2570457</v>
      </c>
      <c r="J136" s="141">
        <v>2085872</v>
      </c>
      <c r="K136" s="140">
        <v>35000</v>
      </c>
      <c r="L136" s="140">
        <v>201389</v>
      </c>
      <c r="M136" s="138"/>
      <c r="N136" s="138"/>
      <c r="O136" s="150"/>
      <c r="P136" s="136"/>
    </row>
    <row r="137" spans="1:16" ht="24.75" customHeight="1">
      <c r="A137" s="119">
        <v>900</v>
      </c>
      <c r="B137" s="276" t="s">
        <v>85</v>
      </c>
      <c r="C137" s="277"/>
      <c r="D137" s="278"/>
      <c r="E137" s="135">
        <v>6590164</v>
      </c>
      <c r="F137" s="136">
        <f>J79+I79</f>
        <v>0</v>
      </c>
      <c r="G137" s="136">
        <f>L76</f>
        <v>282</v>
      </c>
      <c r="H137" s="144">
        <f t="shared" si="3"/>
        <v>6590446</v>
      </c>
      <c r="I137" s="146">
        <f t="shared" si="1"/>
        <v>6247700</v>
      </c>
      <c r="J137" s="141"/>
      <c r="K137" s="138"/>
      <c r="L137" s="138"/>
      <c r="M137" s="138"/>
      <c r="N137" s="138"/>
      <c r="O137" s="150"/>
      <c r="P137" s="136">
        <v>342746</v>
      </c>
    </row>
    <row r="138" spans="1:16" ht="25.5" customHeight="1">
      <c r="A138" s="119">
        <v>921</v>
      </c>
      <c r="B138" s="276" t="s">
        <v>57</v>
      </c>
      <c r="C138" s="277"/>
      <c r="D138" s="278"/>
      <c r="E138" s="135">
        <v>2525500</v>
      </c>
      <c r="F138" s="136"/>
      <c r="G138" s="136"/>
      <c r="H138" s="144">
        <f t="shared" si="3"/>
        <v>2525500</v>
      </c>
      <c r="I138" s="146">
        <f t="shared" si="1"/>
        <v>2525500</v>
      </c>
      <c r="J138" s="137"/>
      <c r="K138" s="140">
        <v>2510000</v>
      </c>
      <c r="L138" s="140"/>
      <c r="M138" s="138"/>
      <c r="N138" s="138"/>
      <c r="O138" s="150"/>
      <c r="P138" s="136">
        <v>0</v>
      </c>
    </row>
    <row r="139" spans="1:16" ht="12.75" customHeight="1">
      <c r="A139" s="120">
        <v>926</v>
      </c>
      <c r="B139" s="407" t="s">
        <v>96</v>
      </c>
      <c r="C139" s="408"/>
      <c r="D139" s="409"/>
      <c r="E139" s="153">
        <v>1255132</v>
      </c>
      <c r="F139" s="159"/>
      <c r="G139" s="159">
        <f>K79</f>
        <v>70000</v>
      </c>
      <c r="H139" s="153">
        <f t="shared" si="3"/>
        <v>1325132</v>
      </c>
      <c r="I139" s="154">
        <f t="shared" si="1"/>
        <v>1256132</v>
      </c>
      <c r="J139" s="155">
        <v>491332</v>
      </c>
      <c r="K139" s="156">
        <v>200000</v>
      </c>
      <c r="L139" s="156">
        <v>1000</v>
      </c>
      <c r="M139" s="157"/>
      <c r="N139" s="157"/>
      <c r="O139" s="158"/>
      <c r="P139" s="159">
        <v>69000</v>
      </c>
    </row>
    <row r="140" spans="1:17" ht="18.75" customHeight="1">
      <c r="A140" s="84" t="s">
        <v>17</v>
      </c>
      <c r="B140" s="337" t="s">
        <v>21</v>
      </c>
      <c r="C140" s="338"/>
      <c r="D140" s="339"/>
      <c r="E140" s="48">
        <f>SUM(E119:E127,E128:E139)</f>
        <v>112173994</v>
      </c>
      <c r="F140" s="48">
        <f>SUM(F119:F127,F128:F139)</f>
        <v>47000</v>
      </c>
      <c r="G140" s="48">
        <f>SUM(G119:G139)</f>
        <v>1177428</v>
      </c>
      <c r="H140" s="48">
        <f>SUM(H119:H127,H128:H139)</f>
        <v>113304422</v>
      </c>
      <c r="I140" s="48">
        <f>SUM(I119:I139)</f>
        <v>103256923</v>
      </c>
      <c r="J140" s="113">
        <f aca="true" t="shared" si="4" ref="J140:P140">SUM(J119:J127,J128:J139)</f>
        <v>35627034</v>
      </c>
      <c r="K140" s="121">
        <f t="shared" si="4"/>
        <v>19816347</v>
      </c>
      <c r="L140" s="121">
        <f t="shared" si="4"/>
        <v>4281587</v>
      </c>
      <c r="M140" s="121">
        <f t="shared" si="4"/>
        <v>3250713</v>
      </c>
      <c r="N140" s="121">
        <f t="shared" si="4"/>
        <v>2315817</v>
      </c>
      <c r="O140" s="122">
        <f t="shared" si="4"/>
        <v>2268000</v>
      </c>
      <c r="P140" s="48">
        <f t="shared" si="4"/>
        <v>10047499</v>
      </c>
      <c r="Q140" s="1"/>
    </row>
    <row r="141" spans="1:16" ht="6" customHeight="1">
      <c r="A141" s="47"/>
      <c r="B141" s="47"/>
      <c r="C141" s="47"/>
      <c r="D141" s="47"/>
      <c r="E141" s="332" t="s">
        <v>97</v>
      </c>
      <c r="F141" s="333"/>
      <c r="G141" s="46"/>
      <c r="H141" s="47"/>
      <c r="I141" s="7"/>
      <c r="J141" s="7"/>
      <c r="K141" s="6"/>
      <c r="L141" s="6"/>
      <c r="M141" s="6"/>
      <c r="N141" s="6"/>
      <c r="O141" s="4"/>
      <c r="P141" s="4"/>
    </row>
    <row r="142" spans="1:16" ht="15.75" customHeight="1">
      <c r="A142" s="65"/>
      <c r="B142" s="65"/>
      <c r="C142" s="65"/>
      <c r="D142" s="65"/>
      <c r="E142" s="64"/>
      <c r="F142" s="66">
        <f>F140-I84-J84</f>
        <v>0</v>
      </c>
      <c r="G142" s="64">
        <f>G140-K84-L84</f>
        <v>0</v>
      </c>
      <c r="H142" s="65"/>
      <c r="I142" s="65"/>
      <c r="J142" s="65"/>
      <c r="K142" s="6"/>
      <c r="L142" s="6"/>
      <c r="M142" s="6"/>
      <c r="N142" s="6"/>
      <c r="O142" s="63"/>
      <c r="P142" s="63"/>
    </row>
    <row r="143" spans="1:16" ht="6.75" customHeight="1">
      <c r="A143" s="57"/>
      <c r="B143" s="57"/>
      <c r="C143" s="57"/>
      <c r="D143" s="57"/>
      <c r="E143" s="56"/>
      <c r="F143" s="58"/>
      <c r="G143" s="56"/>
      <c r="H143" s="57"/>
      <c r="I143" s="57"/>
      <c r="J143" s="57"/>
      <c r="K143" s="6"/>
      <c r="L143" s="6"/>
      <c r="M143" s="6"/>
      <c r="N143" s="6"/>
      <c r="O143" s="55"/>
      <c r="P143" s="55"/>
    </row>
    <row r="144" spans="1:16" ht="12" customHeight="1">
      <c r="A144" s="123" t="s">
        <v>36</v>
      </c>
      <c r="B144" s="328" t="s">
        <v>64</v>
      </c>
      <c r="C144" s="328"/>
      <c r="D144" s="328"/>
      <c r="E144" s="328"/>
      <c r="F144" s="328"/>
      <c r="G144" s="329"/>
      <c r="H144" s="109">
        <f>H146+H145</f>
        <v>74928564</v>
      </c>
      <c r="I144" s="14"/>
      <c r="J144" s="15"/>
      <c r="K144" s="40"/>
      <c r="L144" s="6"/>
      <c r="M144" s="6"/>
      <c r="N144" s="6"/>
      <c r="O144" s="4"/>
      <c r="P144" s="4"/>
    </row>
    <row r="145" spans="1:16" ht="11.25" customHeight="1">
      <c r="A145" s="124"/>
      <c r="B145" s="330" t="s">
        <v>101</v>
      </c>
      <c r="C145" s="330"/>
      <c r="D145" s="330"/>
      <c r="E145" s="330"/>
      <c r="F145" s="330"/>
      <c r="G145" s="331"/>
      <c r="H145" s="110">
        <f>J140</f>
        <v>35627034</v>
      </c>
      <c r="I145" s="14"/>
      <c r="J145" s="332"/>
      <c r="K145" s="332"/>
      <c r="L145" s="6"/>
      <c r="M145" s="6"/>
      <c r="N145" s="6"/>
      <c r="O145" s="4"/>
      <c r="P145" s="4"/>
    </row>
    <row r="146" spans="1:16" ht="12" customHeight="1">
      <c r="A146" s="124"/>
      <c r="B146" s="330" t="s">
        <v>102</v>
      </c>
      <c r="C146" s="330"/>
      <c r="D146" s="330"/>
      <c r="E146" s="330"/>
      <c r="F146" s="330"/>
      <c r="G146" s="331"/>
      <c r="H146" s="110">
        <f>I140-J140-K140-L140-M140-H153</f>
        <v>39301530</v>
      </c>
      <c r="I146" s="16" t="e">
        <f>H144+H147+H150+H154+H156+H157+#REF!+H159</f>
        <v>#REF!</v>
      </c>
      <c r="J146" s="332"/>
      <c r="K146" s="406"/>
      <c r="L146" s="6"/>
      <c r="M146" s="6"/>
      <c r="N146" s="6"/>
      <c r="O146" s="4"/>
      <c r="P146" s="4"/>
    </row>
    <row r="147" spans="1:16" ht="12" customHeight="1">
      <c r="A147" s="125" t="s">
        <v>37</v>
      </c>
      <c r="B147" s="355" t="s">
        <v>38</v>
      </c>
      <c r="C147" s="355"/>
      <c r="D147" s="355"/>
      <c r="E147" s="355"/>
      <c r="F147" s="355"/>
      <c r="G147" s="356"/>
      <c r="H147" s="107">
        <f>H148+H149</f>
        <v>20646521</v>
      </c>
      <c r="I147" s="14"/>
      <c r="J147" s="7"/>
      <c r="K147" s="6"/>
      <c r="L147" s="6"/>
      <c r="M147" s="6"/>
      <c r="N147" s="6"/>
      <c r="O147" s="4"/>
      <c r="P147" s="4"/>
    </row>
    <row r="148" spans="1:16" ht="12" customHeight="1">
      <c r="A148" s="124"/>
      <c r="B148" s="336" t="s">
        <v>58</v>
      </c>
      <c r="C148" s="336"/>
      <c r="D148" s="336"/>
      <c r="E148" s="336"/>
      <c r="F148" s="336"/>
      <c r="G148" s="111"/>
      <c r="H148" s="110">
        <v>830174</v>
      </c>
      <c r="I148" s="14"/>
      <c r="J148" s="7"/>
      <c r="K148" s="6"/>
      <c r="L148" s="6"/>
      <c r="M148" s="6"/>
      <c r="N148" s="6"/>
      <c r="O148" s="4"/>
      <c r="P148" s="4"/>
    </row>
    <row r="149" spans="1:16" ht="12" customHeight="1">
      <c r="A149" s="124"/>
      <c r="B149" s="336" t="s">
        <v>59</v>
      </c>
      <c r="C149" s="336"/>
      <c r="D149" s="336"/>
      <c r="E149" s="336"/>
      <c r="F149" s="336"/>
      <c r="G149" s="111"/>
      <c r="H149" s="110">
        <f>K140</f>
        <v>19816347</v>
      </c>
      <c r="I149" s="14"/>
      <c r="J149" s="7"/>
      <c r="K149" s="40"/>
      <c r="L149" s="6"/>
      <c r="M149" s="6"/>
      <c r="N149" s="6"/>
      <c r="O149" s="4"/>
      <c r="P149" s="4"/>
    </row>
    <row r="150" spans="1:16" ht="12" customHeight="1">
      <c r="A150" s="125" t="s">
        <v>39</v>
      </c>
      <c r="B150" s="355" t="s">
        <v>34</v>
      </c>
      <c r="C150" s="355"/>
      <c r="D150" s="355"/>
      <c r="E150" s="355"/>
      <c r="F150" s="355"/>
      <c r="G150" s="356"/>
      <c r="H150" s="107">
        <f>L140</f>
        <v>4281587</v>
      </c>
      <c r="I150" s="14"/>
      <c r="J150" s="7"/>
      <c r="K150" s="6"/>
      <c r="L150" s="6"/>
      <c r="M150" s="6"/>
      <c r="N150" s="6"/>
      <c r="O150" s="4"/>
      <c r="P150" s="4"/>
    </row>
    <row r="151" spans="1:16" ht="12" customHeight="1">
      <c r="A151" s="126" t="s">
        <v>40</v>
      </c>
      <c r="B151" s="334" t="s">
        <v>90</v>
      </c>
      <c r="C151" s="334"/>
      <c r="D151" s="334"/>
      <c r="E151" s="334"/>
      <c r="F151" s="334"/>
      <c r="G151" s="335"/>
      <c r="H151" s="106">
        <f>H153+H152</f>
        <v>2098923</v>
      </c>
      <c r="I151" s="14"/>
      <c r="J151" s="7"/>
      <c r="K151" s="6"/>
      <c r="L151" s="6"/>
      <c r="M151" s="6"/>
      <c r="N151" s="6"/>
      <c r="O151" s="4"/>
      <c r="P151" s="4"/>
    </row>
    <row r="152" spans="1:16" ht="12" customHeight="1">
      <c r="A152" s="124"/>
      <c r="B152" s="336" t="s">
        <v>60</v>
      </c>
      <c r="C152" s="336"/>
      <c r="D152" s="336"/>
      <c r="E152" s="336"/>
      <c r="F152" s="336"/>
      <c r="G152" s="111"/>
      <c r="H152" s="112">
        <v>1119211</v>
      </c>
      <c r="I152" s="14"/>
      <c r="J152" s="7"/>
      <c r="K152" s="6"/>
      <c r="L152" s="6"/>
      <c r="M152" s="6"/>
      <c r="N152" s="6"/>
      <c r="O152" s="4"/>
      <c r="P152" s="4"/>
    </row>
    <row r="153" spans="1:16" ht="12" customHeight="1">
      <c r="A153" s="124"/>
      <c r="B153" s="336" t="s">
        <v>61</v>
      </c>
      <c r="C153" s="336"/>
      <c r="D153" s="336"/>
      <c r="E153" s="336"/>
      <c r="F153" s="336"/>
      <c r="G153" s="111"/>
      <c r="H153" s="112">
        <v>979712</v>
      </c>
      <c r="I153" s="14"/>
      <c r="J153" s="7"/>
      <c r="K153" s="6"/>
      <c r="L153" s="6"/>
      <c r="M153" s="6"/>
      <c r="N153" s="6"/>
      <c r="O153" s="4"/>
      <c r="P153" s="4"/>
    </row>
    <row r="154" spans="1:16" ht="12" customHeight="1">
      <c r="A154" s="127" t="s">
        <v>41</v>
      </c>
      <c r="B154" s="334" t="s">
        <v>29</v>
      </c>
      <c r="C154" s="334"/>
      <c r="D154" s="334"/>
      <c r="E154" s="334"/>
      <c r="F154" s="334"/>
      <c r="G154" s="335"/>
      <c r="H154" s="106">
        <f>M140</f>
        <v>3250713</v>
      </c>
      <c r="I154" s="14"/>
      <c r="J154" s="8"/>
      <c r="K154" s="4"/>
      <c r="L154" s="4"/>
      <c r="M154" s="4"/>
      <c r="N154" s="4"/>
      <c r="O154" s="4"/>
      <c r="P154" s="4"/>
    </row>
    <row r="155" spans="1:16" ht="12" customHeight="1">
      <c r="A155" s="127" t="s">
        <v>42</v>
      </c>
      <c r="B155" s="334" t="s">
        <v>103</v>
      </c>
      <c r="C155" s="334"/>
      <c r="D155" s="334"/>
      <c r="E155" s="334"/>
      <c r="F155" s="334"/>
      <c r="G155" s="335"/>
      <c r="H155" s="106"/>
      <c r="I155" s="14"/>
      <c r="J155" s="8"/>
      <c r="K155" s="4"/>
      <c r="L155" s="4"/>
      <c r="M155" s="4"/>
      <c r="N155" s="4"/>
      <c r="O155" s="4"/>
      <c r="P155" s="4"/>
    </row>
    <row r="156" spans="1:16" ht="24" customHeight="1">
      <c r="A156" s="128" t="s">
        <v>43</v>
      </c>
      <c r="B156" s="334" t="s">
        <v>121</v>
      </c>
      <c r="C156" s="334"/>
      <c r="D156" s="334"/>
      <c r="E156" s="334"/>
      <c r="F156" s="334"/>
      <c r="G156" s="335"/>
      <c r="H156" s="106">
        <f>N140</f>
        <v>2315817</v>
      </c>
      <c r="I156" s="14"/>
      <c r="J156" s="8"/>
      <c r="K156" s="4"/>
      <c r="L156" s="186"/>
      <c r="M156" s="186"/>
      <c r="N156" s="186"/>
      <c r="O156" s="186"/>
      <c r="P156" s="186"/>
    </row>
    <row r="157" spans="1:16" ht="26.25" customHeight="1">
      <c r="A157" s="126" t="s">
        <v>44</v>
      </c>
      <c r="B157" s="334" t="s">
        <v>122</v>
      </c>
      <c r="C157" s="334"/>
      <c r="D157" s="334"/>
      <c r="E157" s="334"/>
      <c r="F157" s="334"/>
      <c r="G157" s="335"/>
      <c r="H157" s="107">
        <f>O140</f>
        <v>2268000</v>
      </c>
      <c r="I157" s="14"/>
      <c r="J157" s="8"/>
      <c r="K157" s="4"/>
      <c r="L157" s="4"/>
      <c r="M157" s="4"/>
      <c r="N157" s="4"/>
      <c r="O157" s="4"/>
      <c r="P157" s="4"/>
    </row>
    <row r="158" spans="1:16" ht="25.5" customHeight="1">
      <c r="A158" s="125" t="s">
        <v>45</v>
      </c>
      <c r="B158" s="334" t="s">
        <v>47</v>
      </c>
      <c r="C158" s="334"/>
      <c r="D158" s="334"/>
      <c r="E158" s="334"/>
      <c r="F158" s="334"/>
      <c r="G158" s="335"/>
      <c r="H158" s="107">
        <v>0</v>
      </c>
      <c r="I158" s="14"/>
      <c r="J158" s="8"/>
      <c r="K158" s="4"/>
      <c r="L158" s="4"/>
      <c r="M158" s="4"/>
      <c r="N158" s="4"/>
      <c r="O158" s="4"/>
      <c r="P158" s="4"/>
    </row>
    <row r="159" spans="1:16" ht="39.75" customHeight="1">
      <c r="A159" s="129" t="s">
        <v>46</v>
      </c>
      <c r="B159" s="359" t="s">
        <v>48</v>
      </c>
      <c r="C159" s="359"/>
      <c r="D159" s="359"/>
      <c r="E159" s="359"/>
      <c r="F159" s="359"/>
      <c r="G159" s="360"/>
      <c r="H159" s="108">
        <v>410000</v>
      </c>
      <c r="I159" s="14"/>
      <c r="J159" s="8"/>
      <c r="K159" s="4"/>
      <c r="L159" s="4"/>
      <c r="M159" s="4"/>
      <c r="N159" s="4"/>
      <c r="O159" s="4"/>
      <c r="P159" s="4"/>
    </row>
    <row r="160" spans="1:16" ht="4.5" customHeight="1">
      <c r="A160" s="61"/>
      <c r="B160" s="62"/>
      <c r="C160" s="62"/>
      <c r="D160" s="62"/>
      <c r="E160" s="62"/>
      <c r="F160" s="62"/>
      <c r="G160" s="62"/>
      <c r="H160" s="19"/>
      <c r="I160" s="19"/>
      <c r="J160" s="8"/>
      <c r="K160" s="54"/>
      <c r="L160" s="54"/>
      <c r="M160" s="54"/>
      <c r="N160" s="54"/>
      <c r="O160" s="54"/>
      <c r="P160" s="54"/>
    </row>
    <row r="161" spans="1:16" ht="6" customHeight="1">
      <c r="A161" s="17"/>
      <c r="B161" s="59"/>
      <c r="C161" s="59"/>
      <c r="D161" s="59"/>
      <c r="E161" s="59"/>
      <c r="F161" s="59"/>
      <c r="G161" s="59"/>
      <c r="H161" s="18"/>
      <c r="I161" s="19"/>
      <c r="J161" s="8"/>
      <c r="K161" s="60"/>
      <c r="L161" s="60"/>
      <c r="M161" s="60"/>
      <c r="N161" s="60"/>
      <c r="O161" s="60"/>
      <c r="P161" s="60"/>
    </row>
    <row r="162" spans="1:16" ht="15.75" customHeight="1">
      <c r="A162" s="78" t="s">
        <v>20</v>
      </c>
      <c r="B162" s="350" t="s">
        <v>132</v>
      </c>
      <c r="C162" s="351"/>
      <c r="D162" s="351"/>
      <c r="E162" s="351"/>
      <c r="F162" s="351"/>
      <c r="G162" s="352"/>
      <c r="H162" s="87">
        <v>5006453</v>
      </c>
      <c r="I162" s="20"/>
      <c r="J162" s="8"/>
      <c r="K162" s="4"/>
      <c r="L162" s="4"/>
      <c r="M162" s="4"/>
      <c r="N162" s="4"/>
      <c r="O162" s="4"/>
      <c r="P162" s="4"/>
    </row>
    <row r="163" spans="1:16" ht="14.25" customHeight="1">
      <c r="A163" s="85" t="s">
        <v>20</v>
      </c>
      <c r="B163" s="350" t="s">
        <v>133</v>
      </c>
      <c r="C163" s="351"/>
      <c r="D163" s="351"/>
      <c r="E163" s="351"/>
      <c r="F163" s="351"/>
      <c r="G163" s="352"/>
      <c r="H163" s="88">
        <v>650000</v>
      </c>
      <c r="I163" s="21"/>
      <c r="J163" s="8"/>
      <c r="K163" s="4"/>
      <c r="L163" s="4"/>
      <c r="M163" s="4"/>
      <c r="N163" s="4"/>
      <c r="O163" s="4"/>
      <c r="P163" s="4"/>
    </row>
    <row r="164" spans="1:16" ht="27.75" customHeight="1">
      <c r="A164" s="85" t="s">
        <v>83</v>
      </c>
      <c r="B164" s="350" t="s">
        <v>84</v>
      </c>
      <c r="C164" s="351"/>
      <c r="D164" s="351"/>
      <c r="E164" s="351"/>
      <c r="F164" s="351"/>
      <c r="G164" s="352"/>
      <c r="H164" s="88">
        <v>6000000</v>
      </c>
      <c r="I164" s="21"/>
      <c r="J164" s="8"/>
      <c r="K164" s="4"/>
      <c r="L164" s="4"/>
      <c r="M164" s="4"/>
      <c r="N164" s="4"/>
      <c r="O164" s="4"/>
      <c r="P164" s="4"/>
    </row>
    <row r="165" spans="1:16" ht="14.25" customHeight="1">
      <c r="A165" s="84" t="s">
        <v>18</v>
      </c>
      <c r="B165" s="337" t="s">
        <v>22</v>
      </c>
      <c r="C165" s="338"/>
      <c r="D165" s="338"/>
      <c r="E165" s="338"/>
      <c r="F165" s="338"/>
      <c r="G165" s="339"/>
      <c r="H165" s="83">
        <f>H162+H163+H164</f>
        <v>11656453</v>
      </c>
      <c r="I165" s="22"/>
      <c r="J165" s="8"/>
      <c r="K165" s="4"/>
      <c r="L165" s="4"/>
      <c r="M165" s="4"/>
      <c r="N165" s="4"/>
      <c r="O165" s="4"/>
      <c r="P165" s="4"/>
    </row>
    <row r="166" spans="1:16" ht="14.25" customHeight="1">
      <c r="A166" s="86" t="s">
        <v>19</v>
      </c>
      <c r="B166" s="363" t="s">
        <v>63</v>
      </c>
      <c r="C166" s="364"/>
      <c r="D166" s="364"/>
      <c r="E166" s="364"/>
      <c r="F166" s="364"/>
      <c r="G166" s="365"/>
      <c r="H166" s="26">
        <f>H165+H140</f>
        <v>124960875</v>
      </c>
      <c r="I166" s="9"/>
      <c r="J166" s="8"/>
      <c r="K166" s="171"/>
      <c r="L166" s="4"/>
      <c r="M166" s="4"/>
      <c r="N166" s="4"/>
      <c r="O166" s="4"/>
      <c r="P166" s="4"/>
    </row>
    <row r="167" spans="1:16" ht="9.75" customHeight="1">
      <c r="A167" s="23"/>
      <c r="B167" s="24"/>
      <c r="C167" s="24"/>
      <c r="D167" s="24"/>
      <c r="E167" s="24"/>
      <c r="F167" s="24"/>
      <c r="G167" s="24"/>
      <c r="H167" s="25"/>
      <c r="I167" s="9"/>
      <c r="J167" s="8"/>
      <c r="K167" s="4"/>
      <c r="L167" s="4"/>
      <c r="M167" s="4"/>
      <c r="N167" s="4"/>
      <c r="O167" s="4"/>
      <c r="P167" s="4"/>
    </row>
    <row r="168" ht="10.5" customHeight="1"/>
    <row r="169" ht="10.5" customHeight="1"/>
    <row r="170" ht="27.75" customHeight="1"/>
    <row r="171" ht="42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spans="11:12" ht="18.75" customHeight="1">
      <c r="K180" s="184" t="s">
        <v>54</v>
      </c>
      <c r="L180" s="184" t="s">
        <v>55</v>
      </c>
    </row>
    <row r="181" spans="1:14" ht="17.25" customHeight="1">
      <c r="A181" s="172" t="s">
        <v>4</v>
      </c>
      <c r="B181" s="325" t="s">
        <v>149</v>
      </c>
      <c r="C181" s="326"/>
      <c r="D181" s="326"/>
      <c r="E181" s="326"/>
      <c r="F181" s="326"/>
      <c r="G181" s="326"/>
      <c r="H181" s="327"/>
      <c r="I181" s="366">
        <f>K181+L181</f>
        <v>123830447</v>
      </c>
      <c r="J181" s="326"/>
      <c r="K181" s="196">
        <v>116292106</v>
      </c>
      <c r="L181" s="196">
        <v>7538341</v>
      </c>
      <c r="M181" s="1"/>
      <c r="N181" s="1">
        <f>I181-Dochody!E49</f>
        <v>0</v>
      </c>
    </row>
    <row r="182" spans="1:12" ht="12.75">
      <c r="A182" s="172"/>
      <c r="B182" s="322" t="s">
        <v>104</v>
      </c>
      <c r="C182" s="323"/>
      <c r="D182" s="323"/>
      <c r="E182" s="323"/>
      <c r="F182" s="323"/>
      <c r="G182" s="323"/>
      <c r="H182" s="324"/>
      <c r="I182" s="370">
        <f>Dochody!F49+Dochody!G49</f>
        <v>0</v>
      </c>
      <c r="J182" s="323"/>
      <c r="K182" s="196">
        <f>Dochody!F49</f>
        <v>0</v>
      </c>
      <c r="L182" s="196">
        <f>Dochody!G49</f>
        <v>0</v>
      </c>
    </row>
    <row r="183" spans="1:12" ht="12.75">
      <c r="A183" s="172"/>
      <c r="B183" s="322" t="s">
        <v>105</v>
      </c>
      <c r="C183" s="323"/>
      <c r="D183" s="323"/>
      <c r="E183" s="323"/>
      <c r="F183" s="323"/>
      <c r="G183" s="323"/>
      <c r="H183" s="324"/>
      <c r="I183" s="370">
        <f>Dochody!H49+Dochody!I49</f>
        <v>1130428</v>
      </c>
      <c r="J183" s="323"/>
      <c r="K183" s="196">
        <f>Dochody!H49</f>
        <v>1130428</v>
      </c>
      <c r="L183" s="196">
        <f>Dochody!I49</f>
        <v>0</v>
      </c>
    </row>
    <row r="184" spans="1:12" ht="12.75">
      <c r="A184" s="172" t="s">
        <v>5</v>
      </c>
      <c r="B184" s="322" t="s">
        <v>106</v>
      </c>
      <c r="C184" s="323"/>
      <c r="D184" s="323"/>
      <c r="E184" s="323"/>
      <c r="F184" s="323"/>
      <c r="G184" s="323"/>
      <c r="H184" s="324"/>
      <c r="I184" s="366">
        <f>I181+I183-I182</f>
        <v>124960875</v>
      </c>
      <c r="J184" s="326"/>
      <c r="K184" s="196">
        <f>K181-K182+K183</f>
        <v>117422534</v>
      </c>
      <c r="L184" s="196">
        <f>L181-L182+L183</f>
        <v>7538341</v>
      </c>
    </row>
    <row r="185" spans="1:12" ht="45" customHeight="1">
      <c r="A185" s="182" t="s">
        <v>107</v>
      </c>
      <c r="B185" s="367" t="s">
        <v>86</v>
      </c>
      <c r="C185" s="368"/>
      <c r="D185" s="368"/>
      <c r="E185" s="368"/>
      <c r="F185" s="368"/>
      <c r="G185" s="368"/>
      <c r="H185" s="369"/>
      <c r="I185" s="357"/>
      <c r="J185" s="358"/>
      <c r="K185" s="197"/>
      <c r="L185" s="197"/>
    </row>
    <row r="186" spans="1:12" ht="5.25" customHeight="1">
      <c r="A186" s="183"/>
      <c r="B186" s="344"/>
      <c r="C186" s="345"/>
      <c r="D186" s="345"/>
      <c r="E186" s="345"/>
      <c r="F186" s="345"/>
      <c r="G186" s="345"/>
      <c r="H186" s="346"/>
      <c r="I186" s="353"/>
      <c r="J186" s="354"/>
      <c r="K186" s="198"/>
      <c r="L186" s="198"/>
    </row>
    <row r="187" spans="1:12" ht="6" customHeight="1">
      <c r="A187" s="173"/>
      <c r="B187" s="347"/>
      <c r="C187" s="348"/>
      <c r="D187" s="348"/>
      <c r="E187" s="348"/>
      <c r="F187" s="348"/>
      <c r="G187" s="348"/>
      <c r="H187" s="349"/>
      <c r="I187" s="361"/>
      <c r="J187" s="362"/>
      <c r="K187" s="199"/>
      <c r="L187" s="199"/>
    </row>
    <row r="188" spans="1:12" ht="12.75">
      <c r="A188" s="172"/>
      <c r="B188" s="325" t="s">
        <v>134</v>
      </c>
      <c r="C188" s="326"/>
      <c r="D188" s="326"/>
      <c r="E188" s="326"/>
      <c r="F188" s="326"/>
      <c r="G188" s="326"/>
      <c r="H188" s="327"/>
      <c r="I188" s="366">
        <f>I184+I185+I187+I186</f>
        <v>124960875</v>
      </c>
      <c r="J188" s="326"/>
      <c r="K188" s="200"/>
      <c r="L188" s="200"/>
    </row>
    <row r="189" spans="1:12" ht="8.25" customHeight="1">
      <c r="A189" s="172"/>
      <c r="B189" s="322"/>
      <c r="C189" s="323"/>
      <c r="D189" s="323"/>
      <c r="E189" s="323"/>
      <c r="F189" s="323"/>
      <c r="G189" s="323"/>
      <c r="H189" s="324"/>
      <c r="I189" s="322"/>
      <c r="J189" s="323"/>
      <c r="K189" s="200"/>
      <c r="L189" s="200"/>
    </row>
    <row r="190" spans="1:14" ht="17.25" customHeight="1">
      <c r="A190" s="172" t="s">
        <v>4</v>
      </c>
      <c r="B190" s="325" t="s">
        <v>150</v>
      </c>
      <c r="C190" s="326"/>
      <c r="D190" s="326"/>
      <c r="E190" s="326"/>
      <c r="F190" s="326"/>
      <c r="G190" s="326"/>
      <c r="H190" s="327"/>
      <c r="I190" s="366">
        <f>K190+L190</f>
        <v>112173994</v>
      </c>
      <c r="J190" s="326"/>
      <c r="K190" s="196">
        <v>102246377</v>
      </c>
      <c r="L190" s="196">
        <v>9927617</v>
      </c>
      <c r="N190" s="1">
        <f>I190-E140</f>
        <v>0</v>
      </c>
    </row>
    <row r="191" spans="1:12" ht="12.75">
      <c r="A191" s="172"/>
      <c r="B191" s="322" t="s">
        <v>109</v>
      </c>
      <c r="C191" s="323"/>
      <c r="D191" s="323"/>
      <c r="E191" s="323"/>
      <c r="F191" s="323"/>
      <c r="G191" s="323"/>
      <c r="H191" s="324"/>
      <c r="I191" s="370">
        <f>F140</f>
        <v>47000</v>
      </c>
      <c r="J191" s="323"/>
      <c r="K191" s="196">
        <f>I84</f>
        <v>47000</v>
      </c>
      <c r="L191" s="196">
        <f>J84</f>
        <v>0</v>
      </c>
    </row>
    <row r="192" spans="1:12" ht="12.75">
      <c r="A192" s="172"/>
      <c r="B192" s="322" t="s">
        <v>110</v>
      </c>
      <c r="C192" s="323"/>
      <c r="D192" s="323"/>
      <c r="E192" s="323"/>
      <c r="F192" s="323"/>
      <c r="G192" s="323"/>
      <c r="H192" s="324"/>
      <c r="I192" s="370">
        <f>G140</f>
        <v>1177428</v>
      </c>
      <c r="J192" s="323"/>
      <c r="K192" s="196">
        <f>K84</f>
        <v>1057546</v>
      </c>
      <c r="L192" s="196">
        <f>L84</f>
        <v>119882</v>
      </c>
    </row>
    <row r="193" spans="1:15" ht="12.75">
      <c r="A193" s="172" t="s">
        <v>5</v>
      </c>
      <c r="B193" s="322" t="s">
        <v>111</v>
      </c>
      <c r="C193" s="323"/>
      <c r="D193" s="323"/>
      <c r="E193" s="323"/>
      <c r="F193" s="323"/>
      <c r="G193" s="323"/>
      <c r="H193" s="324"/>
      <c r="I193" s="366">
        <f>I190+I192-I191</f>
        <v>113304422</v>
      </c>
      <c r="J193" s="326"/>
      <c r="K193" s="196">
        <f>K190-K191+K192</f>
        <v>103256923</v>
      </c>
      <c r="L193" s="196">
        <f>L190-L191+L192</f>
        <v>10047499</v>
      </c>
      <c r="O193" t="s">
        <v>125</v>
      </c>
    </row>
    <row r="194" spans="1:12" ht="12.75">
      <c r="A194" s="172" t="s">
        <v>107</v>
      </c>
      <c r="B194" s="322" t="s">
        <v>112</v>
      </c>
      <c r="C194" s="323"/>
      <c r="D194" s="323"/>
      <c r="E194" s="323"/>
      <c r="F194" s="323"/>
      <c r="G194" s="323"/>
      <c r="H194" s="324"/>
      <c r="I194" s="370">
        <v>5006453</v>
      </c>
      <c r="J194" s="323"/>
      <c r="K194" s="200"/>
      <c r="L194" s="200"/>
    </row>
    <row r="195" spans="1:12" ht="12.75">
      <c r="A195" s="172" t="s">
        <v>113</v>
      </c>
      <c r="B195" s="322" t="s">
        <v>114</v>
      </c>
      <c r="C195" s="323"/>
      <c r="D195" s="323"/>
      <c r="E195" s="323"/>
      <c r="F195" s="323"/>
      <c r="G195" s="323"/>
      <c r="H195" s="324"/>
      <c r="I195" s="370">
        <v>650000</v>
      </c>
      <c r="J195" s="323"/>
      <c r="K195" s="200"/>
      <c r="L195" s="200"/>
    </row>
    <row r="196" spans="1:12" ht="12.75">
      <c r="A196" s="172" t="s">
        <v>108</v>
      </c>
      <c r="B196" s="322" t="s">
        <v>84</v>
      </c>
      <c r="C196" s="323"/>
      <c r="D196" s="323"/>
      <c r="E196" s="323"/>
      <c r="F196" s="323"/>
      <c r="G196" s="323"/>
      <c r="H196" s="324"/>
      <c r="I196" s="370">
        <v>6000000</v>
      </c>
      <c r="J196" s="372"/>
      <c r="K196" s="200"/>
      <c r="L196" s="200"/>
    </row>
    <row r="197" spans="1:12" ht="12.75">
      <c r="A197" s="172" t="s">
        <v>119</v>
      </c>
      <c r="B197" s="341" t="s">
        <v>136</v>
      </c>
      <c r="C197" s="342"/>
      <c r="D197" s="342"/>
      <c r="E197" s="342"/>
      <c r="F197" s="342"/>
      <c r="G197" s="342"/>
      <c r="H197" s="343"/>
      <c r="I197" s="373">
        <f>SUM(I194:J196)</f>
        <v>11656453</v>
      </c>
      <c r="J197" s="374"/>
      <c r="K197" s="200"/>
      <c r="L197" s="200"/>
    </row>
    <row r="198" spans="1:12" ht="18" customHeight="1">
      <c r="A198" s="174"/>
      <c r="B198" s="325" t="s">
        <v>135</v>
      </c>
      <c r="C198" s="326"/>
      <c r="D198" s="326"/>
      <c r="E198" s="326"/>
      <c r="F198" s="326"/>
      <c r="G198" s="326"/>
      <c r="H198" s="327"/>
      <c r="I198" s="366">
        <f>I193+I197</f>
        <v>124960875</v>
      </c>
      <c r="J198" s="326"/>
      <c r="K198" s="200"/>
      <c r="L198" s="200"/>
    </row>
    <row r="199" spans="1:10" ht="13.5" customHeight="1">
      <c r="A199" s="10"/>
      <c r="B199" s="80"/>
      <c r="C199" s="80"/>
      <c r="D199" s="80"/>
      <c r="E199" s="175"/>
      <c r="F199" s="8"/>
      <c r="G199" s="80"/>
      <c r="H199" s="80"/>
      <c r="I199" s="80"/>
      <c r="J199" s="80"/>
    </row>
    <row r="200" spans="1:12" ht="13.5" customHeight="1">
      <c r="A200" s="371" t="s">
        <v>151</v>
      </c>
      <c r="B200" s="371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</row>
    <row r="201" spans="1:12" ht="12.75">
      <c r="A201" s="340" t="s">
        <v>152</v>
      </c>
      <c r="B201" s="340"/>
      <c r="C201" s="340"/>
      <c r="D201" s="340"/>
      <c r="E201" s="340"/>
      <c r="F201" s="340"/>
      <c r="G201" s="340"/>
      <c r="H201" s="340"/>
      <c r="I201" s="340"/>
      <c r="J201" s="340"/>
      <c r="L201" s="1">
        <f>I188-I198</f>
        <v>0</v>
      </c>
    </row>
    <row r="202" spans="1:10" ht="12.75">
      <c r="A202" s="220" t="s">
        <v>153</v>
      </c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1:10" ht="12.75">
      <c r="A203" s="220" t="s">
        <v>154</v>
      </c>
      <c r="B203" s="80"/>
      <c r="C203" s="80"/>
      <c r="D203" s="80"/>
      <c r="E203" s="80"/>
      <c r="F203" s="80"/>
      <c r="G203" s="80"/>
      <c r="H203" s="80"/>
      <c r="I203" s="80"/>
      <c r="J203" s="80"/>
    </row>
    <row r="204" ht="12.75" customHeight="1"/>
    <row r="205" ht="12.75" customHeight="1"/>
  </sheetData>
  <sheetProtection/>
  <mergeCells count="178">
    <mergeCell ref="D30:H30"/>
    <mergeCell ref="D26:H26"/>
    <mergeCell ref="D18:H18"/>
    <mergeCell ref="D56:H56"/>
    <mergeCell ref="D54:H54"/>
    <mergeCell ref="D20:H20"/>
    <mergeCell ref="D48:H48"/>
    <mergeCell ref="D49:H49"/>
    <mergeCell ref="D50:H50"/>
    <mergeCell ref="D51:H51"/>
    <mergeCell ref="D32:H32"/>
    <mergeCell ref="D33:H33"/>
    <mergeCell ref="D34:H34"/>
    <mergeCell ref="D31:H31"/>
    <mergeCell ref="D23:H23"/>
    <mergeCell ref="D46:H46"/>
    <mergeCell ref="D24:H24"/>
    <mergeCell ref="D45:H45"/>
    <mergeCell ref="D27:H27"/>
    <mergeCell ref="D83:H83"/>
    <mergeCell ref="D66:H66"/>
    <mergeCell ref="D47:H47"/>
    <mergeCell ref="D28:H28"/>
    <mergeCell ref="D29:H29"/>
    <mergeCell ref="D72:H72"/>
    <mergeCell ref="D35:H35"/>
    <mergeCell ref="D42:H42"/>
    <mergeCell ref="D43:H43"/>
    <mergeCell ref="D44:H44"/>
    <mergeCell ref="D14:H14"/>
    <mergeCell ref="D11:H11"/>
    <mergeCell ref="D13:H13"/>
    <mergeCell ref="D12:H12"/>
    <mergeCell ref="D21:H21"/>
    <mergeCell ref="D22:H22"/>
    <mergeCell ref="D16:H16"/>
    <mergeCell ref="D17:H17"/>
    <mergeCell ref="D15:H15"/>
    <mergeCell ref="D19:H19"/>
    <mergeCell ref="I192:J192"/>
    <mergeCell ref="I181:J181"/>
    <mergeCell ref="I183:J183"/>
    <mergeCell ref="D80:H80"/>
    <mergeCell ref="D82:H82"/>
    <mergeCell ref="D79:H79"/>
    <mergeCell ref="B120:D120"/>
    <mergeCell ref="B124:D124"/>
    <mergeCell ref="B139:D139"/>
    <mergeCell ref="B137:D137"/>
    <mergeCell ref="J146:K146"/>
    <mergeCell ref="J145:K145"/>
    <mergeCell ref="B149:F149"/>
    <mergeCell ref="B131:D131"/>
    <mergeCell ref="B147:G147"/>
    <mergeCell ref="B132:D132"/>
    <mergeCell ref="B133:D133"/>
    <mergeCell ref="H115:H118"/>
    <mergeCell ref="I115:P115"/>
    <mergeCell ref="E115:E118"/>
    <mergeCell ref="J116:O116"/>
    <mergeCell ref="F115:G116"/>
    <mergeCell ref="F117:F118"/>
    <mergeCell ref="O84:P84"/>
    <mergeCell ref="A113:P113"/>
    <mergeCell ref="N117:O117"/>
    <mergeCell ref="A115:A118"/>
    <mergeCell ref="L117:L118"/>
    <mergeCell ref="P116:P118"/>
    <mergeCell ref="I116:I118"/>
    <mergeCell ref="M117:M118"/>
    <mergeCell ref="K117:K118"/>
    <mergeCell ref="A6:L6"/>
    <mergeCell ref="I8:J8"/>
    <mergeCell ref="K8:L8"/>
    <mergeCell ref="D8:H9"/>
    <mergeCell ref="A8:C8"/>
    <mergeCell ref="D10:H10"/>
    <mergeCell ref="I195:J195"/>
    <mergeCell ref="M84:N84"/>
    <mergeCell ref="D25:H25"/>
    <mergeCell ref="B193:H193"/>
    <mergeCell ref="I194:J194"/>
    <mergeCell ref="I193:J193"/>
    <mergeCell ref="I188:J188"/>
    <mergeCell ref="I190:J190"/>
    <mergeCell ref="I191:J191"/>
    <mergeCell ref="J117:J118"/>
    <mergeCell ref="A200:L200"/>
    <mergeCell ref="B196:H196"/>
    <mergeCell ref="I196:J196"/>
    <mergeCell ref="B198:H198"/>
    <mergeCell ref="I198:J198"/>
    <mergeCell ref="I197:J197"/>
    <mergeCell ref="I189:J189"/>
    <mergeCell ref="I187:J187"/>
    <mergeCell ref="B184:H184"/>
    <mergeCell ref="B164:G164"/>
    <mergeCell ref="B181:H181"/>
    <mergeCell ref="B166:G166"/>
    <mergeCell ref="B165:G165"/>
    <mergeCell ref="I184:J184"/>
    <mergeCell ref="B185:H185"/>
    <mergeCell ref="I182:J182"/>
    <mergeCell ref="I186:J186"/>
    <mergeCell ref="B157:G157"/>
    <mergeCell ref="B162:G162"/>
    <mergeCell ref="B151:G151"/>
    <mergeCell ref="B150:G150"/>
    <mergeCell ref="B158:G158"/>
    <mergeCell ref="B152:F152"/>
    <mergeCell ref="B156:G156"/>
    <mergeCell ref="I185:J185"/>
    <mergeCell ref="B159:G159"/>
    <mergeCell ref="B191:H191"/>
    <mergeCell ref="A201:J201"/>
    <mergeCell ref="B197:H197"/>
    <mergeCell ref="B189:H189"/>
    <mergeCell ref="B186:H186"/>
    <mergeCell ref="B148:F148"/>
    <mergeCell ref="B187:H187"/>
    <mergeCell ref="B163:G163"/>
    <mergeCell ref="B183:H183"/>
    <mergeCell ref="B182:H182"/>
    <mergeCell ref="B134:D134"/>
    <mergeCell ref="B125:D125"/>
    <mergeCell ref="B140:D140"/>
    <mergeCell ref="B129:D129"/>
    <mergeCell ref="B127:D127"/>
    <mergeCell ref="B136:D136"/>
    <mergeCell ref="B135:D135"/>
    <mergeCell ref="B145:G145"/>
    <mergeCell ref="B146:G146"/>
    <mergeCell ref="E141:F141"/>
    <mergeCell ref="B188:H188"/>
    <mergeCell ref="B154:G154"/>
    <mergeCell ref="B153:F153"/>
    <mergeCell ref="B155:G155"/>
    <mergeCell ref="D57:H57"/>
    <mergeCell ref="D59:H59"/>
    <mergeCell ref="D58:H58"/>
    <mergeCell ref="B195:H195"/>
    <mergeCell ref="B192:H192"/>
    <mergeCell ref="B138:D138"/>
    <mergeCell ref="B190:H190"/>
    <mergeCell ref="B194:H194"/>
    <mergeCell ref="B126:D126"/>
    <mergeCell ref="B144:G144"/>
    <mergeCell ref="D52:H52"/>
    <mergeCell ref="D62:H62"/>
    <mergeCell ref="A84:H84"/>
    <mergeCell ref="D64:H64"/>
    <mergeCell ref="D68:H68"/>
    <mergeCell ref="D69:H69"/>
    <mergeCell ref="D71:H71"/>
    <mergeCell ref="D53:H53"/>
    <mergeCell ref="D70:H70"/>
    <mergeCell ref="D60:H60"/>
    <mergeCell ref="B121:D121"/>
    <mergeCell ref="D67:H67"/>
    <mergeCell ref="D63:H63"/>
    <mergeCell ref="D61:H61"/>
    <mergeCell ref="B128:D128"/>
    <mergeCell ref="D65:H65"/>
    <mergeCell ref="B123:D123"/>
    <mergeCell ref="D76:H76"/>
    <mergeCell ref="D77:H77"/>
    <mergeCell ref="G117:G118"/>
    <mergeCell ref="A40:C40"/>
    <mergeCell ref="D40:H41"/>
    <mergeCell ref="I40:J40"/>
    <mergeCell ref="K40:L40"/>
    <mergeCell ref="B130:D130"/>
    <mergeCell ref="B122:D122"/>
    <mergeCell ref="B115:D118"/>
    <mergeCell ref="D81:H81"/>
    <mergeCell ref="D55:H55"/>
    <mergeCell ref="D78:H78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showZeros="0" tabSelected="1" zoomScalePageLayoutView="0" workbookViewId="0" topLeftCell="A1">
      <selection activeCell="N49" sqref="N49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4" max="14" width="11.125" style="0" bestFit="1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192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194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486" t="s">
        <v>168</v>
      </c>
      <c r="B7" s="487"/>
      <c r="C7" s="487"/>
      <c r="D7" s="487"/>
      <c r="E7" s="487"/>
      <c r="F7" s="487"/>
      <c r="G7" s="487"/>
      <c r="H7" s="487"/>
      <c r="I7" s="487"/>
      <c r="J7" s="487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89" t="s">
        <v>51</v>
      </c>
      <c r="B9" s="490"/>
      <c r="C9" s="491"/>
      <c r="D9" s="492" t="s">
        <v>65</v>
      </c>
      <c r="E9" s="493"/>
      <c r="F9" s="494"/>
      <c r="G9" s="488" t="s">
        <v>66</v>
      </c>
      <c r="H9" s="488"/>
      <c r="I9" s="488" t="s">
        <v>67</v>
      </c>
      <c r="J9" s="488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495"/>
      <c r="E10" s="496"/>
      <c r="F10" s="497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6.5" customHeight="1">
      <c r="A11" s="76">
        <v>758</v>
      </c>
      <c r="B11" s="76"/>
      <c r="C11" s="75"/>
      <c r="D11" s="419" t="s">
        <v>179</v>
      </c>
      <c r="E11" s="502"/>
      <c r="F11" s="503"/>
      <c r="G11" s="169">
        <f>G12</f>
        <v>0</v>
      </c>
      <c r="H11" s="169"/>
      <c r="I11" s="169">
        <f>I12</f>
        <v>1069730</v>
      </c>
      <c r="J11" s="211"/>
      <c r="K11" s="30"/>
      <c r="L11" s="31"/>
    </row>
    <row r="12" spans="1:12" ht="16.5" customHeight="1">
      <c r="A12" s="77"/>
      <c r="B12" s="176">
        <v>75814</v>
      </c>
      <c r="C12" s="77"/>
      <c r="D12" s="422" t="s">
        <v>180</v>
      </c>
      <c r="E12" s="500"/>
      <c r="F12" s="501"/>
      <c r="G12" s="194">
        <f>G13</f>
        <v>0</v>
      </c>
      <c r="H12" s="194"/>
      <c r="I12" s="194">
        <f>I13</f>
        <v>1069730</v>
      </c>
      <c r="J12" s="212"/>
      <c r="K12" s="30"/>
      <c r="L12" s="31"/>
    </row>
    <row r="13" spans="1:12" ht="18" customHeight="1">
      <c r="A13" s="81"/>
      <c r="B13" s="82"/>
      <c r="C13" s="179" t="s">
        <v>181</v>
      </c>
      <c r="D13" s="425" t="s">
        <v>182</v>
      </c>
      <c r="E13" s="498"/>
      <c r="F13" s="499"/>
      <c r="G13" s="180"/>
      <c r="H13" s="180"/>
      <c r="I13" s="180">
        <v>1069730</v>
      </c>
      <c r="J13" s="207"/>
      <c r="K13" s="30"/>
      <c r="L13" s="31"/>
    </row>
    <row r="14" spans="1:12" ht="15" customHeight="1">
      <c r="A14" s="76">
        <v>801</v>
      </c>
      <c r="B14" s="76"/>
      <c r="C14" s="75"/>
      <c r="D14" s="419" t="s">
        <v>167</v>
      </c>
      <c r="E14" s="420"/>
      <c r="F14" s="421"/>
      <c r="G14" s="169">
        <f>G15</f>
        <v>0</v>
      </c>
      <c r="H14" s="169"/>
      <c r="I14" s="169">
        <f>I15</f>
        <v>35882</v>
      </c>
      <c r="J14" s="211">
        <f>J15</f>
        <v>0</v>
      </c>
      <c r="K14" s="30"/>
      <c r="L14" s="31"/>
    </row>
    <row r="15" spans="1:12" ht="39.75" customHeight="1">
      <c r="A15" s="77"/>
      <c r="B15" s="176">
        <v>80195</v>
      </c>
      <c r="C15" s="77"/>
      <c r="D15" s="422" t="s">
        <v>176</v>
      </c>
      <c r="E15" s="423"/>
      <c r="F15" s="424"/>
      <c r="G15" s="194">
        <f>G16</f>
        <v>0</v>
      </c>
      <c r="H15" s="194"/>
      <c r="I15" s="194">
        <f>I16+I17</f>
        <v>35882</v>
      </c>
      <c r="J15" s="212">
        <f>J18</f>
        <v>0</v>
      </c>
      <c r="K15" s="30"/>
      <c r="L15" s="31"/>
    </row>
    <row r="16" spans="1:12" ht="64.5" customHeight="1">
      <c r="A16" s="81"/>
      <c r="B16" s="82"/>
      <c r="C16" s="179">
        <v>2007</v>
      </c>
      <c r="D16" s="425" t="s">
        <v>175</v>
      </c>
      <c r="E16" s="292"/>
      <c r="F16" s="293"/>
      <c r="G16" s="180"/>
      <c r="H16" s="180"/>
      <c r="I16" s="180">
        <v>11785</v>
      </c>
      <c r="J16" s="207"/>
      <c r="K16" s="30"/>
      <c r="L16" s="31"/>
    </row>
    <row r="17" spans="1:12" ht="53.25" customHeight="1">
      <c r="A17" s="81"/>
      <c r="B17" s="82"/>
      <c r="C17" s="240">
        <v>2007</v>
      </c>
      <c r="D17" s="426" t="s">
        <v>178</v>
      </c>
      <c r="E17" s="304"/>
      <c r="F17" s="305"/>
      <c r="G17" s="238"/>
      <c r="H17" s="238"/>
      <c r="I17" s="238">
        <v>24097</v>
      </c>
      <c r="J17" s="239"/>
      <c r="K17" s="30"/>
      <c r="L17" s="31"/>
    </row>
    <row r="18" spans="1:12" ht="17.25" customHeight="1">
      <c r="A18" s="76">
        <v>852</v>
      </c>
      <c r="B18" s="76"/>
      <c r="C18" s="75"/>
      <c r="D18" s="419" t="s">
        <v>137</v>
      </c>
      <c r="E18" s="420"/>
      <c r="F18" s="421"/>
      <c r="G18" s="169">
        <f>G19</f>
        <v>0</v>
      </c>
      <c r="H18" s="169"/>
      <c r="I18" s="169">
        <f>I19</f>
        <v>24816</v>
      </c>
      <c r="J18" s="211">
        <f>J19</f>
        <v>0</v>
      </c>
      <c r="K18" s="30"/>
      <c r="L18" s="31"/>
    </row>
    <row r="19" spans="1:12" ht="15.75" customHeight="1">
      <c r="A19" s="77"/>
      <c r="B19" s="176">
        <v>85295</v>
      </c>
      <c r="C19" s="77"/>
      <c r="D19" s="422" t="s">
        <v>141</v>
      </c>
      <c r="E19" s="423"/>
      <c r="F19" s="424"/>
      <c r="G19" s="194">
        <f>G20</f>
        <v>0</v>
      </c>
      <c r="H19" s="194"/>
      <c r="I19" s="194">
        <f>I20</f>
        <v>24816</v>
      </c>
      <c r="J19" s="212">
        <f>J21</f>
        <v>0</v>
      </c>
      <c r="K19" s="30"/>
      <c r="L19" s="31"/>
    </row>
    <row r="20" spans="1:12" ht="47.25" customHeight="1">
      <c r="A20" s="81"/>
      <c r="B20" s="82"/>
      <c r="C20" s="179">
        <v>2010</v>
      </c>
      <c r="D20" s="425" t="s">
        <v>166</v>
      </c>
      <c r="E20" s="292"/>
      <c r="F20" s="293"/>
      <c r="G20" s="180"/>
      <c r="H20" s="180"/>
      <c r="I20" s="180">
        <v>24816</v>
      </c>
      <c r="J20" s="207"/>
      <c r="K20" s="30"/>
      <c r="L20" s="31"/>
    </row>
    <row r="21" spans="1:12" ht="17.25" customHeight="1">
      <c r="A21" s="430" t="s">
        <v>56</v>
      </c>
      <c r="B21" s="431"/>
      <c r="C21" s="431"/>
      <c r="D21" s="431"/>
      <c r="E21" s="431"/>
      <c r="F21" s="432"/>
      <c r="G21" s="51"/>
      <c r="H21" s="51">
        <f>H11</f>
        <v>0</v>
      </c>
      <c r="I21" s="51">
        <f>I11+I18+I14</f>
        <v>1130428</v>
      </c>
      <c r="J21" s="51">
        <f>J11</f>
        <v>0</v>
      </c>
      <c r="K21" s="34"/>
      <c r="L21" s="29"/>
    </row>
    <row r="22" spans="1:12" ht="10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2"/>
      <c r="L22" s="53"/>
    </row>
    <row r="23" spans="1:12" ht="10.5" customHeight="1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52"/>
      <c r="L23" s="245"/>
    </row>
    <row r="24" spans="1:12" ht="10.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52"/>
      <c r="L24" s="245"/>
    </row>
    <row r="25" spans="1:12" ht="24.7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52"/>
      <c r="L25" s="245"/>
    </row>
    <row r="26" spans="1:12" ht="10.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52"/>
      <c r="L26" s="245"/>
    </row>
    <row r="27" spans="1:12" ht="10.5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52"/>
      <c r="L27" s="245"/>
    </row>
    <row r="28" spans="1:12" ht="13.5" customHeight="1">
      <c r="A28" s="504" t="s">
        <v>70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</row>
    <row r="29" spans="1:12" ht="6.7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12" ht="12.75">
      <c r="A30" s="385" t="s">
        <v>24</v>
      </c>
      <c r="B30" s="282" t="s">
        <v>0</v>
      </c>
      <c r="C30" s="283"/>
      <c r="D30" s="284"/>
      <c r="E30" s="389" t="s">
        <v>148</v>
      </c>
      <c r="F30" s="434" t="s">
        <v>16</v>
      </c>
      <c r="G30" s="435"/>
      <c r="H30" s="435"/>
      <c r="I30" s="436"/>
      <c r="J30" s="389" t="s">
        <v>62</v>
      </c>
      <c r="K30" s="393" t="s">
        <v>25</v>
      </c>
      <c r="L30" s="395"/>
    </row>
    <row r="31" spans="1:12" ht="11.25" customHeight="1">
      <c r="A31" s="433"/>
      <c r="B31" s="285"/>
      <c r="C31" s="286"/>
      <c r="D31" s="287"/>
      <c r="E31" s="390"/>
      <c r="F31" s="434" t="s">
        <v>71</v>
      </c>
      <c r="G31" s="436"/>
      <c r="H31" s="434" t="s">
        <v>72</v>
      </c>
      <c r="I31" s="436"/>
      <c r="J31" s="390"/>
      <c r="K31" s="385" t="s">
        <v>73</v>
      </c>
      <c r="L31" s="385" t="s">
        <v>74</v>
      </c>
    </row>
    <row r="32" spans="1:12" ht="14.25" customHeight="1">
      <c r="A32" s="386"/>
      <c r="B32" s="288"/>
      <c r="C32" s="289"/>
      <c r="D32" s="290"/>
      <c r="E32" s="391"/>
      <c r="F32" s="104" t="s">
        <v>54</v>
      </c>
      <c r="G32" s="105" t="s">
        <v>55</v>
      </c>
      <c r="H32" s="104" t="s">
        <v>54</v>
      </c>
      <c r="I32" s="105" t="s">
        <v>55</v>
      </c>
      <c r="J32" s="391"/>
      <c r="K32" s="386"/>
      <c r="L32" s="386"/>
    </row>
    <row r="33" spans="1:12" ht="15" customHeight="1">
      <c r="A33" s="35" t="s">
        <v>1</v>
      </c>
      <c r="B33" s="325" t="s">
        <v>3</v>
      </c>
      <c r="C33" s="326"/>
      <c r="D33" s="327"/>
      <c r="E33" s="96">
        <v>50800</v>
      </c>
      <c r="F33" s="97"/>
      <c r="G33" s="98"/>
      <c r="H33" s="99"/>
      <c r="I33" s="99"/>
      <c r="J33" s="96">
        <f aca="true" t="shared" si="0" ref="J33:J41">E33-F33-G33+H33+I33</f>
        <v>50800</v>
      </c>
      <c r="K33" s="93">
        <f>J33-L33</f>
        <v>800</v>
      </c>
      <c r="L33" s="93">
        <v>50000</v>
      </c>
    </row>
    <row r="34" spans="1:12" ht="15" customHeight="1">
      <c r="A34" s="74">
        <v>600</v>
      </c>
      <c r="B34" s="325" t="s">
        <v>7</v>
      </c>
      <c r="C34" s="326"/>
      <c r="D34" s="327"/>
      <c r="E34" s="96">
        <v>200000</v>
      </c>
      <c r="F34" s="97"/>
      <c r="G34" s="97"/>
      <c r="H34" s="96"/>
      <c r="I34" s="96"/>
      <c r="J34" s="96">
        <f>E34-F34-G34+H34+I34</f>
        <v>200000</v>
      </c>
      <c r="K34" s="93">
        <f>J34-L34</f>
        <v>0</v>
      </c>
      <c r="L34" s="96">
        <v>200000</v>
      </c>
    </row>
    <row r="35" spans="1:12" ht="15" customHeight="1">
      <c r="A35" s="50">
        <v>700</v>
      </c>
      <c r="B35" s="325" t="s">
        <v>75</v>
      </c>
      <c r="C35" s="326"/>
      <c r="D35" s="327"/>
      <c r="E35" s="96">
        <v>12443565</v>
      </c>
      <c r="F35" s="97">
        <f>G11</f>
        <v>0</v>
      </c>
      <c r="G35" s="97">
        <f>H11</f>
        <v>0</v>
      </c>
      <c r="H35" s="96"/>
      <c r="I35" s="96">
        <f>J11</f>
        <v>0</v>
      </c>
      <c r="J35" s="96">
        <f t="shared" si="0"/>
        <v>12443565</v>
      </c>
      <c r="K35" s="93">
        <f>J35-L35</f>
        <v>6243565</v>
      </c>
      <c r="L35" s="96">
        <v>6200000</v>
      </c>
    </row>
    <row r="36" spans="1:12" ht="15" customHeight="1">
      <c r="A36" s="74">
        <v>710</v>
      </c>
      <c r="B36" s="325" t="s">
        <v>15</v>
      </c>
      <c r="C36" s="326"/>
      <c r="D36" s="327"/>
      <c r="E36" s="96">
        <v>15000</v>
      </c>
      <c r="F36" s="97"/>
      <c r="G36" s="97"/>
      <c r="H36" s="96"/>
      <c r="I36" s="96"/>
      <c r="J36" s="96">
        <f>E36-F36-G36+H36+I36</f>
        <v>15000</v>
      </c>
      <c r="K36" s="93">
        <f>J36-L36</f>
        <v>15000</v>
      </c>
      <c r="L36" s="96"/>
    </row>
    <row r="37" spans="1:12" ht="15" customHeight="1">
      <c r="A37" s="50">
        <v>720</v>
      </c>
      <c r="B37" s="325" t="s">
        <v>35</v>
      </c>
      <c r="C37" s="326"/>
      <c r="D37" s="327"/>
      <c r="E37" s="96">
        <v>1251119</v>
      </c>
      <c r="F37" s="97"/>
      <c r="G37" s="97"/>
      <c r="H37" s="96"/>
      <c r="I37" s="96"/>
      <c r="J37" s="96">
        <f t="shared" si="0"/>
        <v>1251119</v>
      </c>
      <c r="K37" s="93">
        <f>J37-L37</f>
        <v>162778</v>
      </c>
      <c r="L37" s="96">
        <v>1088341</v>
      </c>
    </row>
    <row r="38" spans="1:12" ht="15" customHeight="1">
      <c r="A38" s="49">
        <v>750</v>
      </c>
      <c r="B38" s="325" t="s">
        <v>31</v>
      </c>
      <c r="C38" s="326"/>
      <c r="D38" s="327"/>
      <c r="E38" s="93">
        <v>249384</v>
      </c>
      <c r="F38" s="94"/>
      <c r="G38" s="94"/>
      <c r="H38" s="93"/>
      <c r="I38" s="93"/>
      <c r="J38" s="96">
        <f t="shared" si="0"/>
        <v>249384</v>
      </c>
      <c r="K38" s="93">
        <f aca="true" t="shared" si="1" ref="K38:K46">J38-L38</f>
        <v>249384</v>
      </c>
      <c r="L38" s="93"/>
    </row>
    <row r="39" spans="1:12" ht="53.25" customHeight="1">
      <c r="A39" s="49">
        <v>751</v>
      </c>
      <c r="B39" s="437" t="s">
        <v>23</v>
      </c>
      <c r="C39" s="438"/>
      <c r="D39" s="439"/>
      <c r="E39" s="100">
        <v>3317</v>
      </c>
      <c r="F39" s="101"/>
      <c r="G39" s="102"/>
      <c r="H39" s="103"/>
      <c r="I39" s="93"/>
      <c r="J39" s="96">
        <f t="shared" si="0"/>
        <v>3317</v>
      </c>
      <c r="K39" s="93">
        <f t="shared" si="1"/>
        <v>3317</v>
      </c>
      <c r="L39" s="95"/>
    </row>
    <row r="40" spans="1:12" ht="27.75" customHeight="1">
      <c r="A40" s="71">
        <v>754</v>
      </c>
      <c r="B40" s="427" t="s">
        <v>26</v>
      </c>
      <c r="C40" s="428"/>
      <c r="D40" s="429"/>
      <c r="E40" s="93"/>
      <c r="F40" s="94"/>
      <c r="G40" s="94"/>
      <c r="H40" s="93"/>
      <c r="I40" s="93"/>
      <c r="J40" s="93">
        <f t="shared" si="0"/>
        <v>0</v>
      </c>
      <c r="K40" s="93">
        <f t="shared" si="1"/>
        <v>0</v>
      </c>
      <c r="L40" s="93"/>
    </row>
    <row r="41" spans="1:12" ht="54.75" customHeight="1">
      <c r="A41" s="71">
        <v>756</v>
      </c>
      <c r="B41" s="427" t="s">
        <v>82</v>
      </c>
      <c r="C41" s="428"/>
      <c r="D41" s="429"/>
      <c r="E41" s="93">
        <v>77625744</v>
      </c>
      <c r="F41" s="94"/>
      <c r="G41" s="94"/>
      <c r="H41" s="93"/>
      <c r="I41" s="93"/>
      <c r="J41" s="93">
        <f t="shared" si="0"/>
        <v>77625744</v>
      </c>
      <c r="K41" s="93">
        <f t="shared" si="1"/>
        <v>77625744</v>
      </c>
      <c r="L41" s="95"/>
    </row>
    <row r="42" spans="1:12" ht="15.75" customHeight="1">
      <c r="A42" s="50">
        <v>758</v>
      </c>
      <c r="B42" s="427" t="s">
        <v>9</v>
      </c>
      <c r="C42" s="428"/>
      <c r="D42" s="429"/>
      <c r="E42" s="96">
        <v>25835492</v>
      </c>
      <c r="F42" s="97"/>
      <c r="G42" s="98"/>
      <c r="H42" s="96">
        <f>I11</f>
        <v>1069730</v>
      </c>
      <c r="I42" s="96"/>
      <c r="J42" s="96">
        <f aca="true" t="shared" si="2" ref="J42:J48">E42-F42-G42+H42+I42</f>
        <v>26905222</v>
      </c>
      <c r="K42" s="93">
        <f t="shared" si="1"/>
        <v>26905222</v>
      </c>
      <c r="L42" s="96"/>
    </row>
    <row r="43" spans="1:12" ht="15" customHeight="1">
      <c r="A43" s="50">
        <v>801</v>
      </c>
      <c r="B43" s="427" t="s">
        <v>10</v>
      </c>
      <c r="C43" s="428"/>
      <c r="D43" s="429"/>
      <c r="E43" s="96">
        <v>3466726</v>
      </c>
      <c r="F43" s="97"/>
      <c r="G43" s="97"/>
      <c r="H43" s="96">
        <f>I14</f>
        <v>35882</v>
      </c>
      <c r="I43" s="96"/>
      <c r="J43" s="96">
        <f t="shared" si="2"/>
        <v>3502608</v>
      </c>
      <c r="K43" s="93">
        <f t="shared" si="1"/>
        <v>3502608</v>
      </c>
      <c r="L43" s="96"/>
    </row>
    <row r="44" spans="1:12" ht="15" customHeight="1">
      <c r="A44" s="50">
        <v>852</v>
      </c>
      <c r="B44" s="427" t="s">
        <v>12</v>
      </c>
      <c r="C44" s="428"/>
      <c r="D44" s="429"/>
      <c r="E44" s="96">
        <v>2489300</v>
      </c>
      <c r="F44" s="97"/>
      <c r="G44" s="98"/>
      <c r="H44" s="99">
        <f>I18</f>
        <v>24816</v>
      </c>
      <c r="I44" s="99"/>
      <c r="J44" s="96">
        <f t="shared" si="2"/>
        <v>2514116</v>
      </c>
      <c r="K44" s="93">
        <f t="shared" si="1"/>
        <v>2514116</v>
      </c>
      <c r="L44" s="96"/>
    </row>
    <row r="45" spans="1:12" ht="33" customHeight="1">
      <c r="A45" s="74">
        <v>853</v>
      </c>
      <c r="B45" s="427" t="s">
        <v>95</v>
      </c>
      <c r="C45" s="428"/>
      <c r="D45" s="429"/>
      <c r="E45" s="96">
        <v>89500</v>
      </c>
      <c r="F45" s="97"/>
      <c r="G45" s="97"/>
      <c r="H45" s="96"/>
      <c r="I45" s="96"/>
      <c r="J45" s="96">
        <f t="shared" si="2"/>
        <v>89500</v>
      </c>
      <c r="K45" s="93">
        <f>J45</f>
        <v>89500</v>
      </c>
      <c r="L45" s="96"/>
    </row>
    <row r="46" spans="1:12" ht="24.75" customHeight="1">
      <c r="A46" s="73">
        <v>854</v>
      </c>
      <c r="B46" s="427" t="s">
        <v>13</v>
      </c>
      <c r="C46" s="428"/>
      <c r="D46" s="429"/>
      <c r="E46" s="96">
        <v>40500</v>
      </c>
      <c r="F46" s="97"/>
      <c r="G46" s="97"/>
      <c r="H46" s="96"/>
      <c r="I46" s="96"/>
      <c r="J46" s="96">
        <f t="shared" si="2"/>
        <v>40500</v>
      </c>
      <c r="K46" s="93">
        <f t="shared" si="1"/>
        <v>40500</v>
      </c>
      <c r="L46" s="96"/>
    </row>
    <row r="47" spans="1:12" ht="25.5" customHeight="1">
      <c r="A47" s="50">
        <v>900</v>
      </c>
      <c r="B47" s="440" t="s">
        <v>14</v>
      </c>
      <c r="C47" s="441"/>
      <c r="D47" s="442"/>
      <c r="E47" s="96">
        <v>30000</v>
      </c>
      <c r="F47" s="97"/>
      <c r="G47" s="97"/>
      <c r="H47" s="96"/>
      <c r="I47" s="96"/>
      <c r="J47" s="96">
        <f t="shared" si="2"/>
        <v>30000</v>
      </c>
      <c r="K47" s="93">
        <f>J47-L47</f>
        <v>30000</v>
      </c>
      <c r="L47" s="96"/>
    </row>
    <row r="48" spans="1:12" ht="15" customHeight="1">
      <c r="A48" s="49">
        <v>926</v>
      </c>
      <c r="B48" s="477" t="s">
        <v>129</v>
      </c>
      <c r="C48" s="478"/>
      <c r="D48" s="479"/>
      <c r="E48" s="93">
        <v>40000</v>
      </c>
      <c r="F48" s="94"/>
      <c r="G48" s="94"/>
      <c r="H48" s="93"/>
      <c r="I48" s="93"/>
      <c r="J48" s="96">
        <f t="shared" si="2"/>
        <v>40000</v>
      </c>
      <c r="K48" s="93">
        <f>J48-L48</f>
        <v>40000</v>
      </c>
      <c r="L48" s="93"/>
    </row>
    <row r="49" spans="1:14" ht="22.5" customHeight="1">
      <c r="A49" s="221" t="s">
        <v>4</v>
      </c>
      <c r="B49" s="483" t="s">
        <v>76</v>
      </c>
      <c r="C49" s="484"/>
      <c r="D49" s="485"/>
      <c r="E49" s="222">
        <f>SUM(E33:E41,E42:E48)</f>
        <v>123830447</v>
      </c>
      <c r="F49" s="222">
        <f>SUM(F33:F48)</f>
        <v>0</v>
      </c>
      <c r="G49" s="222">
        <f aca="true" t="shared" si="3" ref="G49:L49">SUM(G33:G41,G42:G48)</f>
        <v>0</v>
      </c>
      <c r="H49" s="222">
        <f>SUM(H33:H41,H42:H48)</f>
        <v>1130428</v>
      </c>
      <c r="I49" s="222">
        <f t="shared" si="3"/>
        <v>0</v>
      </c>
      <c r="J49" s="222">
        <f t="shared" si="3"/>
        <v>124960875</v>
      </c>
      <c r="K49" s="222">
        <f>SUM(K33:K41,K42:K48)</f>
        <v>117422534</v>
      </c>
      <c r="L49" s="222">
        <f t="shared" si="3"/>
        <v>7538341</v>
      </c>
      <c r="N49" s="1"/>
    </row>
    <row r="50" spans="1:12" ht="13.5" customHeight="1">
      <c r="A50" s="36"/>
      <c r="B50" s="36"/>
      <c r="C50" s="36"/>
      <c r="D50" s="36"/>
      <c r="E50" s="37"/>
      <c r="F50" s="37">
        <f>G21-F49</f>
        <v>0</v>
      </c>
      <c r="G50" s="37"/>
      <c r="H50" s="37">
        <f>H49-I21</f>
        <v>0</v>
      </c>
      <c r="I50" s="37"/>
      <c r="J50" s="25"/>
      <c r="K50" s="38"/>
      <c r="L50" s="38"/>
    </row>
    <row r="51" spans="1:12" ht="4.5" customHeight="1">
      <c r="A51" s="36"/>
      <c r="B51" s="36"/>
      <c r="C51" s="36"/>
      <c r="D51" s="36"/>
      <c r="E51" s="37"/>
      <c r="F51" s="37"/>
      <c r="G51" s="37"/>
      <c r="H51" s="37"/>
      <c r="I51" s="37"/>
      <c r="J51" s="25"/>
      <c r="K51" s="38"/>
      <c r="L51" s="38"/>
    </row>
    <row r="52" spans="1:12" ht="9.75" customHeight="1">
      <c r="A52" s="36"/>
      <c r="B52" s="36"/>
      <c r="C52" s="36"/>
      <c r="D52" s="36"/>
      <c r="E52" s="37"/>
      <c r="F52" s="37"/>
      <c r="G52" s="37"/>
      <c r="H52" s="37"/>
      <c r="I52" s="37"/>
      <c r="J52" s="25"/>
      <c r="K52" s="38"/>
      <c r="L52" s="38"/>
    </row>
    <row r="53" spans="1:12" ht="13.5" customHeight="1">
      <c r="A53" s="36"/>
      <c r="B53" s="36"/>
      <c r="C53" s="36"/>
      <c r="D53" s="36"/>
      <c r="E53" s="37"/>
      <c r="F53" s="37"/>
      <c r="G53" s="37"/>
      <c r="H53" s="37"/>
      <c r="I53" s="37"/>
      <c r="J53" s="25"/>
      <c r="K53" s="38"/>
      <c r="L53" s="38"/>
    </row>
    <row r="54" spans="1:12" ht="7.5" customHeight="1">
      <c r="A54" s="36"/>
      <c r="B54" s="36"/>
      <c r="C54" s="36"/>
      <c r="D54" s="36"/>
      <c r="E54" s="37"/>
      <c r="F54" s="37"/>
      <c r="G54" s="37"/>
      <c r="H54" s="37"/>
      <c r="I54" s="37"/>
      <c r="J54" s="25"/>
      <c r="K54" s="38"/>
      <c r="L54" s="38"/>
    </row>
    <row r="55" spans="1:12" ht="13.5" customHeight="1">
      <c r="A55" s="480" t="s">
        <v>77</v>
      </c>
      <c r="B55" s="481"/>
      <c r="C55" s="481"/>
      <c r="D55" s="481"/>
      <c r="E55" s="481"/>
      <c r="F55" s="481"/>
      <c r="G55" s="481"/>
      <c r="H55" s="481"/>
      <c r="I55" s="482"/>
      <c r="J55" s="452">
        <f>SUM(J56:K60)</f>
        <v>4702912</v>
      </c>
      <c r="K55" s="453"/>
      <c r="L55" s="39"/>
    </row>
    <row r="56" spans="1:12" ht="16.5" customHeight="1">
      <c r="A56" s="454" t="s">
        <v>87</v>
      </c>
      <c r="B56" s="455"/>
      <c r="C56" s="455"/>
      <c r="D56" s="455"/>
      <c r="E56" s="455"/>
      <c r="F56" s="455"/>
      <c r="G56" s="455"/>
      <c r="H56" s="455"/>
      <c r="I56" s="456"/>
      <c r="J56" s="475">
        <v>2315817</v>
      </c>
      <c r="K56" s="476"/>
      <c r="L56" s="39"/>
    </row>
    <row r="57" spans="1:12" ht="16.5" customHeight="1">
      <c r="A57" s="443" t="s">
        <v>88</v>
      </c>
      <c r="B57" s="444"/>
      <c r="C57" s="444"/>
      <c r="D57" s="444"/>
      <c r="E57" s="444"/>
      <c r="F57" s="444"/>
      <c r="G57" s="444"/>
      <c r="H57" s="444"/>
      <c r="I57" s="445"/>
      <c r="J57" s="467">
        <v>322800</v>
      </c>
      <c r="K57" s="471"/>
      <c r="L57" s="39"/>
    </row>
    <row r="58" spans="1:12" ht="49.5" customHeight="1">
      <c r="A58" s="443" t="s">
        <v>126</v>
      </c>
      <c r="B58" s="444"/>
      <c r="C58" s="444"/>
      <c r="D58" s="444"/>
      <c r="E58" s="444"/>
      <c r="F58" s="444"/>
      <c r="G58" s="444"/>
      <c r="H58" s="444"/>
      <c r="I58" s="445"/>
      <c r="J58" s="467"/>
      <c r="K58" s="468"/>
      <c r="L58" s="39"/>
    </row>
    <row r="59" spans="1:12" ht="17.25" customHeight="1">
      <c r="A59" s="443" t="s">
        <v>117</v>
      </c>
      <c r="B59" s="444"/>
      <c r="C59" s="444"/>
      <c r="D59" s="444"/>
      <c r="E59" s="444"/>
      <c r="F59" s="444"/>
      <c r="G59" s="444"/>
      <c r="H59" s="444"/>
      <c r="I59" s="445"/>
      <c r="J59" s="467">
        <v>1872127</v>
      </c>
      <c r="K59" s="471"/>
      <c r="L59" s="39"/>
    </row>
    <row r="60" spans="1:12" ht="17.25" customHeight="1">
      <c r="A60" s="457" t="s">
        <v>118</v>
      </c>
      <c r="B60" s="458"/>
      <c r="C60" s="458"/>
      <c r="D60" s="458"/>
      <c r="E60" s="458"/>
      <c r="F60" s="458"/>
      <c r="G60" s="458"/>
      <c r="H60" s="458"/>
      <c r="I60" s="459"/>
      <c r="J60" s="469">
        <v>192168</v>
      </c>
      <c r="K60" s="470"/>
      <c r="L60" s="39"/>
    </row>
    <row r="61" spans="1:12" ht="23.25" customHeight="1">
      <c r="A61" s="89" t="s">
        <v>78</v>
      </c>
      <c r="B61" s="90"/>
      <c r="C61" s="90"/>
      <c r="D61" s="90"/>
      <c r="E61" s="90"/>
      <c r="F61" s="90"/>
      <c r="G61" s="90"/>
      <c r="H61" s="90"/>
      <c r="I61" s="91"/>
      <c r="J61" s="452">
        <v>410000</v>
      </c>
      <c r="K61" s="453"/>
      <c r="L61" s="39"/>
    </row>
    <row r="62" spans="1:12" ht="15" customHeight="1">
      <c r="A62" s="92">
        <v>931</v>
      </c>
      <c r="B62" s="472" t="s">
        <v>89</v>
      </c>
      <c r="C62" s="473"/>
      <c r="D62" s="473"/>
      <c r="E62" s="473"/>
      <c r="F62" s="473"/>
      <c r="G62" s="473"/>
      <c r="H62" s="473"/>
      <c r="I62" s="474"/>
      <c r="J62" s="450"/>
      <c r="K62" s="451"/>
      <c r="L62" s="39"/>
    </row>
    <row r="63" spans="1:12" ht="18.75" customHeight="1">
      <c r="A63" s="92">
        <v>952</v>
      </c>
      <c r="B63" s="472" t="s">
        <v>98</v>
      </c>
      <c r="C63" s="473"/>
      <c r="D63" s="473"/>
      <c r="E63" s="473"/>
      <c r="F63" s="473"/>
      <c r="G63" s="473"/>
      <c r="H63" s="473"/>
      <c r="I63" s="474"/>
      <c r="J63" s="450"/>
      <c r="K63" s="463"/>
      <c r="L63" s="39"/>
    </row>
    <row r="64" spans="1:12" ht="50.25" customHeight="1">
      <c r="A64" s="92">
        <v>950</v>
      </c>
      <c r="B64" s="472" t="s">
        <v>86</v>
      </c>
      <c r="C64" s="473"/>
      <c r="D64" s="473"/>
      <c r="E64" s="473"/>
      <c r="F64" s="473"/>
      <c r="G64" s="473"/>
      <c r="H64" s="473"/>
      <c r="I64" s="474"/>
      <c r="J64" s="450"/>
      <c r="K64" s="451"/>
      <c r="L64" s="39"/>
    </row>
    <row r="65" spans="1:12" ht="15" customHeight="1">
      <c r="A65" s="44" t="s">
        <v>5</v>
      </c>
      <c r="B65" s="464" t="s">
        <v>79</v>
      </c>
      <c r="C65" s="465"/>
      <c r="D65" s="465"/>
      <c r="E65" s="465"/>
      <c r="F65" s="465"/>
      <c r="G65" s="465"/>
      <c r="H65" s="465"/>
      <c r="I65" s="466"/>
      <c r="J65" s="448">
        <f>SUM(J62:K64)</f>
        <v>0</v>
      </c>
      <c r="K65" s="449"/>
      <c r="L65" s="39"/>
    </row>
    <row r="66" spans="1:12" ht="18" customHeight="1">
      <c r="A66" s="45" t="s">
        <v>81</v>
      </c>
      <c r="B66" s="460" t="s">
        <v>80</v>
      </c>
      <c r="C66" s="461"/>
      <c r="D66" s="461"/>
      <c r="E66" s="461"/>
      <c r="F66" s="461"/>
      <c r="G66" s="461"/>
      <c r="H66" s="461"/>
      <c r="I66" s="462"/>
      <c r="J66" s="446">
        <f>J65+J49</f>
        <v>124960875</v>
      </c>
      <c r="K66" s="447"/>
      <c r="L66" s="39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</sheetData>
  <sheetProtection/>
  <mergeCells count="67">
    <mergeCell ref="D13:F13"/>
    <mergeCell ref="D12:F12"/>
    <mergeCell ref="D11:F11"/>
    <mergeCell ref="B63:I63"/>
    <mergeCell ref="A28:L28"/>
    <mergeCell ref="L31:L32"/>
    <mergeCell ref="K30:L30"/>
    <mergeCell ref="E30:E32"/>
    <mergeCell ref="B38:D38"/>
    <mergeCell ref="B35:D35"/>
    <mergeCell ref="K31:K32"/>
    <mergeCell ref="J30:J32"/>
    <mergeCell ref="A7:J7"/>
    <mergeCell ref="I9:J9"/>
    <mergeCell ref="A9:C9"/>
    <mergeCell ref="D9:F10"/>
    <mergeCell ref="G9:H9"/>
    <mergeCell ref="D18:F18"/>
    <mergeCell ref="D19:F19"/>
    <mergeCell ref="D20:F20"/>
    <mergeCell ref="J55:K55"/>
    <mergeCell ref="J56:K56"/>
    <mergeCell ref="B48:D48"/>
    <mergeCell ref="A58:I58"/>
    <mergeCell ref="J57:K57"/>
    <mergeCell ref="A57:I57"/>
    <mergeCell ref="A55:I55"/>
    <mergeCell ref="B49:D49"/>
    <mergeCell ref="A60:I60"/>
    <mergeCell ref="B66:I66"/>
    <mergeCell ref="J63:K63"/>
    <mergeCell ref="B65:I65"/>
    <mergeCell ref="J58:K58"/>
    <mergeCell ref="J60:K60"/>
    <mergeCell ref="J59:K59"/>
    <mergeCell ref="B64:I64"/>
    <mergeCell ref="B62:I62"/>
    <mergeCell ref="B47:D47"/>
    <mergeCell ref="B36:D36"/>
    <mergeCell ref="A59:I59"/>
    <mergeCell ref="J66:K66"/>
    <mergeCell ref="J65:K65"/>
    <mergeCell ref="J64:K64"/>
    <mergeCell ref="J62:K62"/>
    <mergeCell ref="J61:K61"/>
    <mergeCell ref="B45:D45"/>
    <mergeCell ref="A56:I56"/>
    <mergeCell ref="H31:I31"/>
    <mergeCell ref="B39:D39"/>
    <mergeCell ref="B40:D40"/>
    <mergeCell ref="B42:D42"/>
    <mergeCell ref="B46:D46"/>
    <mergeCell ref="B34:D34"/>
    <mergeCell ref="B33:D33"/>
    <mergeCell ref="F31:G31"/>
    <mergeCell ref="B37:D37"/>
    <mergeCell ref="B44:D44"/>
    <mergeCell ref="D14:F14"/>
    <mergeCell ref="D15:F15"/>
    <mergeCell ref="D16:F16"/>
    <mergeCell ref="D17:F17"/>
    <mergeCell ref="B43:D43"/>
    <mergeCell ref="B30:D32"/>
    <mergeCell ref="A21:F21"/>
    <mergeCell ref="A30:A32"/>
    <mergeCell ref="F30:I30"/>
    <mergeCell ref="B41:D41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2014-01-27T10:23:27Z</cp:lastPrinted>
  <dcterms:created xsi:type="dcterms:W3CDTF">2004-08-03T08:26:30Z</dcterms:created>
  <dcterms:modified xsi:type="dcterms:W3CDTF">2014-01-27T12:33:40Z</dcterms:modified>
  <cp:category/>
  <cp:version/>
  <cp:contentType/>
  <cp:contentStatus/>
</cp:coreProperties>
</file>