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599" activeTab="0"/>
  </bookViews>
  <sheets>
    <sheet name="Wydatki" sheetId="1" r:id="rId1"/>
    <sheet name="Dochod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<sst xmlns="http://schemas.openxmlformats.org/spreadsheetml/2006/main" count="287" uniqueCount="199">
  <si>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</si>
  <si>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</si>
  <si>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</si>
  <si>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</si>
  <si>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</si>
  <si>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</si>
  <si>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</si>
  <si>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</si>
  <si>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</si>
  <si>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</si>
  <si>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</si>
  <si>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</si>
  <si>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</si>
  <si>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</si>
  <si>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</si>
  <si>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</si>
  <si>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</si>
  <si>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</si>
  <si>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</si>
  <si>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</si>
  <si>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</si>
  <si>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</si>
  <si>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</si>
  <si>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</si>
  <si>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</si>
  <si>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</si>
  <si>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</si>
  <si>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</si>
  <si>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</si>
  <si>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</si>
  <si>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</si>
  <si>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</si>
  <si>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</si>
  <si>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</si>
  <si>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</si>
  <si>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</si>
  <si>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</si>
  <si>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</si>
  <si>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</si>
  <si>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</si>
  <si>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</si>
  <si>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</si>
  <si>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</si>
  <si>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</si>
  <si>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</si>
  <si>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</si>
  <si>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</si>
  <si>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</si>
  <si>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</si>
  <si>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</si>
  <si>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</si>
  <si>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</si>
  <si>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</si>
  <si>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</si>
  <si>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</si>
  <si>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</si>
  <si>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</si>
  <si>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</si>
  <si>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</si>
  <si>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</si>
  <si>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</si>
  <si>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</si>
  <si>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</si>
  <si>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</si>
  <si>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</si>
  <si>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</si>
  <si>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</si>
  <si>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</si>
  <si>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</si>
  <si>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</si>
  <si>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</si>
  <si>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</si>
  <si>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</si>
  <si>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</si>
  <si>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</si>
  <si>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</si>
  <si>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</si>
  <si>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</si>
  <si>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</si>
  <si>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</si>
  <si>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</si>
  <si>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</si>
  <si>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</si>
  <si>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</si>
  <si>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</si>
  <si>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</si>
  <si>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</si>
  <si>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</si>
  <si>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</si>
  <si>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</si>
  <si>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</si>
  <si>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</si>
  <si>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</si>
  <si>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</si>
  <si>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</si>
  <si>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</si>
  <si>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</si>
  <si>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</si>
  <si>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</si>
  <si>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</si>
  <si>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</si>
  <si>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</si>
  <si>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</si>
  <si>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</si>
  <si>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</si>
  <si>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</si>
  <si>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</si>
  <si>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</si>
  <si>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</si>
  <si>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</si>
  <si>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</si>
  <si>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Bieżące</t>
  </si>
  <si>
    <t>Majątkowe</t>
  </si>
  <si>
    <t>Wydatki majątkowe</t>
  </si>
  <si>
    <t>Przychody z zaciągniętych pożyczek (WFOŚiGW)</t>
  </si>
  <si>
    <t>Przychody z zaciągniętych pożyczek</t>
  </si>
  <si>
    <t>KULTURA FIZYCZNA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</si>
  <si>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</si>
  <si>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</si>
  <si>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</si>
  <si>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t xml:space="preserve">Zadania w zakresie kultury fizycznej </t>
  </si>
  <si>
    <t xml:space="preserve">Składki na ubezpieczenia społeczne </t>
  </si>
  <si>
    <t>Bezpieczeństwo i ochrona przeciwpożarowa</t>
  </si>
  <si>
    <t>Kultura i ochrona dziedzictwa narodowego</t>
  </si>
  <si>
    <t xml:space="preserve">Zakup usług pozostałych 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</si>
  <si>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</si>
  <si>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ADMINISTRACJA PUBLICZNA</t>
  </si>
  <si>
    <t>Razem przychody (III+IV)</t>
  </si>
  <si>
    <t xml:space="preserve">Plan po zmianach </t>
  </si>
  <si>
    <t>Plan po zmianach</t>
  </si>
  <si>
    <t>ROLNICTWO I ŁOWIECTWO</t>
  </si>
  <si>
    <t>Infrastruktura wodociągowa i sanitacyjna wsi</t>
  </si>
  <si>
    <t>Obrona narodowa</t>
  </si>
  <si>
    <t>Rodzina</t>
  </si>
  <si>
    <t>Ogrody botaniczne i zoologiczne oraz naturalne obszary i obiekty chronionej przyrody</t>
  </si>
  <si>
    <t>-Dotacje na realizację własnych zadań bieżących  (§ 2030)</t>
  </si>
  <si>
    <r>
      <t>-Dotacje na realizację zadań finansowanych ze środków  UE (§ 2009</t>
    </r>
    <r>
      <rPr>
        <sz val="11"/>
        <rFont val="Cambria"/>
        <family val="1"/>
      </rPr>
      <t>)</t>
    </r>
  </si>
  <si>
    <t xml:space="preserve">OGÓŁEM DOCHODY </t>
  </si>
  <si>
    <t xml:space="preserve">Obrona cywilna </t>
  </si>
  <si>
    <t>Dokonuje się zmian w planie WYDATKÓW  budżetu gminy na 2017 rok</t>
  </si>
  <si>
    <t>Wydatki  inwestycyjne jednostek budżetowych</t>
  </si>
  <si>
    <t xml:space="preserve">Wynagrodzenia osobowe pracowników </t>
  </si>
  <si>
    <t>DOCHODY OD OSÓB PRAWNYCH, OSÓB FIZYCZNYCH I OD INNYCH JEDNOSTEK NIEPOSIADAJĄCYCH OSOBOWOŚCI PRAWNEJ ORAZ WYDATKI ZWIĄZANE Z ICH POBOREM</t>
  </si>
  <si>
    <t>Dokonuje się zmian w planie DOCHODÓW budżetu gminy na 2017 rok</t>
  </si>
  <si>
    <t>Tabela  Nr 2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</si>
  <si>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 xml:space="preserve">§ 2008,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2057</t>
    </r>
    <r>
      <rPr>
        <sz val="11"/>
        <rFont val="Cambria"/>
        <family val="1"/>
      </rPr>
      <t>)</t>
    </r>
  </si>
  <si>
    <t>Zakup usług pozostałych</t>
  </si>
  <si>
    <t>Wspólna obsługa jst</t>
  </si>
  <si>
    <t>0310</t>
  </si>
  <si>
    <t>Wpływy z podatku od nieruchomości</t>
  </si>
  <si>
    <t>Wpływy z podatku rolnego, podatku leśnego,podatku od spadków i darowizn , podatku od czynności cywilnoprawnych oraz podatków i opłat lokalnych od osób fizycznych</t>
  </si>
  <si>
    <t>Zakup materiałów i wyposażenia</t>
  </si>
  <si>
    <t>POMOC SPOŁECZNA</t>
  </si>
  <si>
    <t>Wydatki  na zakupy inwestycyjne jednostek budżetowych</t>
  </si>
  <si>
    <t xml:space="preserve">2. Spłata rat kredytów w wysokości  1.500.000,-zł - nastąpi z wolnych środków </t>
  </si>
  <si>
    <t xml:space="preserve">Ochrona zdrowia </t>
  </si>
  <si>
    <t>Promocja jst</t>
  </si>
  <si>
    <t>Wynagrodzenia bezosobowe</t>
  </si>
  <si>
    <t>TRANSPORT I ŁĄCZNOŚĆ</t>
  </si>
  <si>
    <t>Drogi publiczne gminne</t>
  </si>
  <si>
    <t>\</t>
  </si>
  <si>
    <t>GOSPODARKA KOMUNALNA I OCHRONA ŚRODOWISKA</t>
  </si>
  <si>
    <t>Ochrona powietrza atmosferycznego i klimatu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</si>
  <si>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</si>
  <si>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 xml:space="preserve">Środki na dofinansowanie własnych inwestycji gmin, powiatów pozyskane z innych źródeł </t>
  </si>
  <si>
    <t xml:space="preserve"> </t>
  </si>
  <si>
    <t>01010</t>
  </si>
  <si>
    <t>0960</t>
  </si>
  <si>
    <t xml:space="preserve">ADMINISTRACJA PUBLICZNA </t>
  </si>
  <si>
    <t>Wpływy z otrzymanych spadków, zapisów i darowizn w postacji pieniężnej</t>
  </si>
  <si>
    <t>Wpływy z podatku rolnego, podatku leśnego, podatku od czynności cywilnoprawnych , podatków i opłat lokalnych od osób prawnych i innych jednostek organizacyjnych</t>
  </si>
  <si>
    <t>0360</t>
  </si>
  <si>
    <t>Wpływy z podatków od spadków i darowizn</t>
  </si>
  <si>
    <t>Dochody  27.06.2017r.</t>
  </si>
  <si>
    <t>Wydatki   27.06.2017r.</t>
  </si>
  <si>
    <t>Plan na dzień  27.06.2017r.</t>
  </si>
  <si>
    <t xml:space="preserve">GOSPODARKA KOMUNALNA I OCHRONA ŚRODOWISKA </t>
  </si>
  <si>
    <t>Oświetlenie ulic, placów i dróg</t>
  </si>
  <si>
    <t xml:space="preserve">GOSPODARKA MIESZKANIOWA </t>
  </si>
  <si>
    <t>Gospodarka gruntami i nieruchomościami</t>
  </si>
  <si>
    <t>Różne opłaty i składki</t>
  </si>
  <si>
    <t>RODZINA</t>
  </si>
  <si>
    <t>Świadczenia rodzinne, świadczenia z funduszu alimentacyjnego oraz składki na ubezpieczenia emerytalne i rentowe z ubezpieczenia społecznego - zad. zlecone</t>
  </si>
  <si>
    <t xml:space="preserve">Pomoc w zakresie dożywiania </t>
  </si>
  <si>
    <t xml:space="preserve">EDUKACYJNA OPIEKA WYCHOWAWCZA </t>
  </si>
  <si>
    <t>Stypendia  dla uczniów GOPS</t>
  </si>
  <si>
    <t>Pomoc materialna dla uczniów o charakterze socjalnym</t>
  </si>
  <si>
    <t xml:space="preserve">1. Spłata rat pożyczek w wysokości   475.000,-zł - nastąpi z wolnych środków </t>
  </si>
  <si>
    <t>3. Wykup papierów wartościowych wyemitowanych przez Gminę  w wysokości 4.000.000,-zł - nastąpi z wolnych środków</t>
  </si>
  <si>
    <t>Zakup usług obejmujących wykonanie ekspertyz, analiz i opinii</t>
  </si>
  <si>
    <t>Wydatki  inwestycyjne jednostek budżetowych (WPF)</t>
  </si>
  <si>
    <t>Wpływy i wydatki związane z gromadzeniem środków z opłat i kar za korzystanie ze środowiska</t>
  </si>
  <si>
    <t xml:space="preserve">OŚWIATA I WYCHOWANIE </t>
  </si>
  <si>
    <t xml:space="preserve">Szkoły podstawowe </t>
  </si>
  <si>
    <t>Zakup usług remontowych</t>
  </si>
  <si>
    <t>do Uchwały  Nr 469/XXXIII/2017</t>
  </si>
  <si>
    <t>z  dnia  14 lipca 2017r.</t>
  </si>
  <si>
    <t>do Uchwały Nr 469/XXXIII/2017</t>
  </si>
  <si>
    <t>z dnia 14 lipca 2017r.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</si>
</sst>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i/>
      <sz val="8"/>
      <name val="Cambria"/>
      <family val="1"/>
    </font>
    <font>
      <b/>
      <u val="single"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hair"/>
      <bottom>
        <color indexed="63"/>
      </bottom>
    </border>
    <border>
      <left style="thin"/>
      <right style="thin"/>
      <top/>
      <bottom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2" fillId="33" borderId="0" xfId="0" applyFont="1" applyFill="1" applyBorder="1" applyAlignment="1">
      <alignment horizontal="center"/>
    </xf>
    <xf numFmtId="3" fontId="33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2" fillId="35" borderId="15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4" fillId="37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3" fontId="4" fillId="38" borderId="1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7" borderId="12" xfId="0" applyNumberFormat="1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right" vertical="center"/>
    </xf>
    <xf numFmtId="3" fontId="35" fillId="39" borderId="12" xfId="0" applyNumberFormat="1" applyFont="1" applyFill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3" fontId="35" fillId="39" borderId="14" xfId="0" applyNumberFormat="1" applyFont="1" applyFill="1" applyBorder="1" applyAlignment="1">
      <alignment horizontal="right" vertical="center"/>
    </xf>
    <xf numFmtId="3" fontId="35" fillId="39" borderId="20" xfId="0" applyNumberFormat="1" applyFont="1" applyFill="1" applyBorder="1" applyAlignment="1">
      <alignment horizontal="right" vertical="center"/>
    </xf>
    <xf numFmtId="3" fontId="35" fillId="0" borderId="20" xfId="0" applyNumberFormat="1" applyFont="1" applyBorder="1" applyAlignment="1">
      <alignment horizontal="right" vertical="center"/>
    </xf>
    <xf numFmtId="3" fontId="35" fillId="33" borderId="20" xfId="0" applyNumberFormat="1" applyFont="1" applyFill="1" applyBorder="1" applyAlignment="1">
      <alignment horizontal="right" vertical="center" wrapText="1"/>
    </xf>
    <xf numFmtId="3" fontId="35" fillId="39" borderId="20" xfId="0" applyNumberFormat="1" applyFont="1" applyFill="1" applyBorder="1" applyAlignment="1">
      <alignment horizontal="right" vertical="center" wrapText="1"/>
    </xf>
    <xf numFmtId="0" fontId="35" fillId="39" borderId="20" xfId="0" applyFont="1" applyFill="1" applyBorder="1" applyAlignment="1">
      <alignment horizontal="right" vertical="center" wrapText="1"/>
    </xf>
    <xf numFmtId="3" fontId="35" fillId="33" borderId="14" xfId="0" applyNumberFormat="1" applyFont="1" applyFill="1" applyBorder="1" applyAlignment="1">
      <alignment horizontal="right" vertical="center" wrapText="1"/>
    </xf>
    <xf numFmtId="0" fontId="35" fillId="39" borderId="16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0" fontId="5" fillId="39" borderId="22" xfId="0" applyFont="1" applyFill="1" applyBorder="1" applyAlignment="1">
      <alignment horizontal="left" vertical="center"/>
    </xf>
    <xf numFmtId="0" fontId="5" fillId="39" borderId="23" xfId="0" applyFont="1" applyFill="1" applyBorder="1" applyAlignment="1">
      <alignment horizontal="left" vertical="center"/>
    </xf>
    <xf numFmtId="0" fontId="5" fillId="39" borderId="24" xfId="0" applyFont="1" applyFill="1" applyBorder="1" applyAlignment="1">
      <alignment horizontal="left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40" borderId="27" xfId="0" applyFont="1" applyFill="1" applyBorder="1" applyAlignment="1">
      <alignment horizontal="center" vertical="top"/>
    </xf>
    <xf numFmtId="0" fontId="5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5" fillId="0" borderId="24" xfId="0" applyFont="1" applyBorder="1" applyAlignment="1">
      <alignment horizontal="right" vertical="center"/>
    </xf>
    <xf numFmtId="3" fontId="35" fillId="0" borderId="22" xfId="0" applyNumberFormat="1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3" fontId="35" fillId="0" borderId="23" xfId="0" applyNumberFormat="1" applyFont="1" applyBorder="1" applyAlignment="1">
      <alignment horizontal="left"/>
    </xf>
    <xf numFmtId="3" fontId="35" fillId="0" borderId="13" xfId="0" applyNumberFormat="1" applyFont="1" applyBorder="1" applyAlignment="1">
      <alignment horizontal="right" vertical="center"/>
    </xf>
    <xf numFmtId="3" fontId="35" fillId="39" borderId="13" xfId="0" applyNumberFormat="1" applyFont="1" applyFill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35" fillId="0" borderId="31" xfId="0" applyFont="1" applyBorder="1" applyAlignment="1">
      <alignment horizontal="right" vertical="center"/>
    </xf>
    <xf numFmtId="3" fontId="35" fillId="0" borderId="32" xfId="0" applyNumberFormat="1" applyFont="1" applyBorder="1" applyAlignment="1">
      <alignment horizontal="left"/>
    </xf>
    <xf numFmtId="3" fontId="35" fillId="0" borderId="31" xfId="0" applyNumberFormat="1" applyFont="1" applyBorder="1" applyAlignment="1">
      <alignment horizontal="right" vertical="center"/>
    </xf>
    <xf numFmtId="3" fontId="35" fillId="0" borderId="30" xfId="0" applyNumberFormat="1" applyFont="1" applyBorder="1" applyAlignment="1">
      <alignment horizontal="right" vertical="center"/>
    </xf>
    <xf numFmtId="3" fontId="35" fillId="0" borderId="32" xfId="0" applyNumberFormat="1" applyFont="1" applyBorder="1" applyAlignment="1">
      <alignment horizontal="left" vertical="center"/>
    </xf>
    <xf numFmtId="3" fontId="35" fillId="0" borderId="32" xfId="0" applyNumberFormat="1" applyFont="1" applyBorder="1" applyAlignment="1">
      <alignment horizontal="right"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 wrapText="1"/>
    </xf>
    <xf numFmtId="3" fontId="35" fillId="39" borderId="13" xfId="0" applyNumberFormat="1" applyFont="1" applyFill="1" applyBorder="1" applyAlignment="1">
      <alignment horizontal="righ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5" fillId="0" borderId="31" xfId="0" applyNumberFormat="1" applyFont="1" applyBorder="1" applyAlignment="1">
      <alignment horizontal="left" vertical="center" wrapText="1"/>
    </xf>
    <xf numFmtId="3" fontId="35" fillId="0" borderId="32" xfId="0" applyNumberFormat="1" applyFont="1" applyBorder="1" applyAlignment="1">
      <alignment vertical="center"/>
    </xf>
    <xf numFmtId="3" fontId="35" fillId="0" borderId="30" xfId="0" applyNumberFormat="1" applyFont="1" applyBorder="1" applyAlignment="1">
      <alignment horizontal="right" vertical="center" wrapText="1"/>
    </xf>
    <xf numFmtId="3" fontId="35" fillId="0" borderId="31" xfId="0" applyNumberFormat="1" applyFont="1" applyBorder="1" applyAlignment="1">
      <alignment horizontal="right" vertical="center" wrapText="1"/>
    </xf>
    <xf numFmtId="3" fontId="35" fillId="0" borderId="25" xfId="0" applyNumberFormat="1" applyFont="1" applyBorder="1" applyAlignment="1">
      <alignment horizontal="right" vertical="center"/>
    </xf>
    <xf numFmtId="3" fontId="35" fillId="0" borderId="33" xfId="0" applyNumberFormat="1" applyFont="1" applyBorder="1" applyAlignment="1">
      <alignment horizontal="right" vertical="center"/>
    </xf>
    <xf numFmtId="0" fontId="35" fillId="0" borderId="33" xfId="0" applyFont="1" applyBorder="1" applyAlignment="1">
      <alignment horizontal="right" vertical="center"/>
    </xf>
    <xf numFmtId="3" fontId="35" fillId="0" borderId="34" xfId="0" applyNumberFormat="1" applyFont="1" applyBorder="1" applyAlignment="1">
      <alignment vertical="center"/>
    </xf>
    <xf numFmtId="3" fontId="35" fillId="39" borderId="2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3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6" fillId="41" borderId="36" xfId="0" applyFont="1" applyFill="1" applyBorder="1" applyAlignment="1">
      <alignment horizontal="center" vertical="top" wrapText="1"/>
    </xf>
    <xf numFmtId="0" fontId="5" fillId="41" borderId="0" xfId="0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35" fillId="39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/>
    </xf>
    <xf numFmtId="3" fontId="37" fillId="37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2" fillId="35" borderId="12" xfId="0" applyNumberFormat="1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3" fontId="37" fillId="42" borderId="12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36" fillId="39" borderId="37" xfId="0" applyFont="1" applyFill="1" applyBorder="1" applyAlignment="1">
      <alignment horizontal="center" vertical="center" wrapText="1"/>
    </xf>
    <xf numFmtId="3" fontId="35" fillId="0" borderId="20" xfId="0" applyNumberFormat="1" applyFont="1" applyBorder="1" applyAlignment="1">
      <alignment/>
    </xf>
    <xf numFmtId="0" fontId="35" fillId="0" borderId="13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34" fillId="42" borderId="12" xfId="0" applyNumberFormat="1" applyFont="1" applyFill="1" applyBorder="1" applyAlignment="1">
      <alignment horizontal="right" vertical="center"/>
    </xf>
    <xf numFmtId="3" fontId="34" fillId="42" borderId="38" xfId="0" applyNumberFormat="1" applyFont="1" applyFill="1" applyBorder="1" applyAlignment="1">
      <alignment horizontal="right" vertical="center"/>
    </xf>
    <xf numFmtId="3" fontId="34" fillId="42" borderId="39" xfId="0" applyNumberFormat="1" applyFont="1" applyFill="1" applyBorder="1" applyAlignment="1">
      <alignment horizontal="right" vertical="center"/>
    </xf>
    <xf numFmtId="3" fontId="34" fillId="42" borderId="40" xfId="0" applyNumberFormat="1" applyFont="1" applyFill="1" applyBorder="1" applyAlignment="1">
      <alignment horizontal="right" vertical="center"/>
    </xf>
    <xf numFmtId="3" fontId="34" fillId="42" borderId="12" xfId="0" applyNumberFormat="1" applyFont="1" applyFill="1" applyBorder="1" applyAlignment="1">
      <alignment vertical="center"/>
    </xf>
    <xf numFmtId="3" fontId="35" fillId="39" borderId="41" xfId="0" applyNumberFormat="1" applyFont="1" applyFill="1" applyBorder="1" applyAlignment="1">
      <alignment horizontal="right" vertical="center"/>
    </xf>
    <xf numFmtId="3" fontId="35" fillId="0" borderId="41" xfId="0" applyNumberFormat="1" applyFont="1" applyBorder="1" applyAlignment="1">
      <alignment horizontal="right" vertical="center"/>
    </xf>
    <xf numFmtId="3" fontId="35" fillId="0" borderId="4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3" fillId="33" borderId="43" xfId="0" applyNumberFormat="1" applyFont="1" applyFill="1" applyBorder="1" applyAlignment="1">
      <alignment horizontal="center" vertical="center"/>
    </xf>
    <xf numFmtId="3" fontId="35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40" borderId="20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40" borderId="13" xfId="0" applyNumberFormat="1" applyFont="1" applyFill="1" applyBorder="1" applyAlignment="1">
      <alignment horizontal="right" vertical="center" wrapText="1"/>
    </xf>
    <xf numFmtId="3" fontId="5" fillId="40" borderId="41" xfId="0" applyNumberFormat="1" applyFont="1" applyFill="1" applyBorder="1" applyAlignment="1">
      <alignment horizontal="right" vertical="center" wrapText="1"/>
    </xf>
    <xf numFmtId="3" fontId="5" fillId="33" borderId="41" xfId="0" applyNumberFormat="1" applyFont="1" applyFill="1" applyBorder="1" applyAlignment="1">
      <alignment horizontal="right" vertical="center" wrapText="1"/>
    </xf>
    <xf numFmtId="3" fontId="5" fillId="40" borderId="25" xfId="0" applyNumberFormat="1" applyFont="1" applyFill="1" applyBorder="1" applyAlignment="1">
      <alignment horizontal="right" vertical="center" wrapText="1"/>
    </xf>
    <xf numFmtId="3" fontId="4" fillId="43" borderId="20" xfId="0" applyNumberFormat="1" applyFont="1" applyFill="1" applyBorder="1" applyAlignment="1">
      <alignment horizontal="right" vertical="center"/>
    </xf>
    <xf numFmtId="3" fontId="4" fillId="38" borderId="12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5" fillId="39" borderId="14" xfId="0" applyNumberFormat="1" applyFont="1" applyFill="1" applyBorder="1" applyAlignment="1">
      <alignment horizontal="right" vertical="center" wrapText="1"/>
    </xf>
    <xf numFmtId="0" fontId="35" fillId="39" borderId="14" xfId="0" applyFont="1" applyFill="1" applyBorder="1" applyAlignment="1">
      <alignment horizontal="right" vertical="center" wrapText="1"/>
    </xf>
    <xf numFmtId="0" fontId="35" fillId="0" borderId="12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4" fillId="43" borderId="20" xfId="0" applyNumberFormat="1" applyFont="1" applyFill="1" applyBorder="1" applyAlignment="1">
      <alignment horizontal="right" vertical="center"/>
    </xf>
    <xf numFmtId="3" fontId="4" fillId="38" borderId="12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44" borderId="44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/>
    </xf>
    <xf numFmtId="3" fontId="2" fillId="44" borderId="27" xfId="0" applyNumberFormat="1" applyFont="1" applyFill="1" applyBorder="1" applyAlignment="1">
      <alignment horizontal="right" vertical="center" wrapText="1"/>
    </xf>
    <xf numFmtId="0" fontId="35" fillId="0" borderId="12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" fillId="16" borderId="12" xfId="0" applyFont="1" applyFill="1" applyBorder="1" applyAlignment="1" quotePrefix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 quotePrefix="1">
      <alignment horizontal="center" vertical="center"/>
    </xf>
    <xf numFmtId="3" fontId="4" fillId="16" borderId="12" xfId="0" applyNumberFormat="1" applyFont="1" applyFill="1" applyBorder="1" applyAlignment="1">
      <alignment horizontal="right" vertical="center" wrapText="1"/>
    </xf>
    <xf numFmtId="0" fontId="35" fillId="45" borderId="12" xfId="0" applyFont="1" applyFill="1" applyBorder="1" applyAlignment="1">
      <alignment horizontal="center" vertical="center"/>
    </xf>
    <xf numFmtId="0" fontId="7" fillId="45" borderId="12" xfId="0" applyFont="1" applyFill="1" applyBorder="1" applyAlignment="1" quotePrefix="1">
      <alignment horizontal="center" vertical="center"/>
    </xf>
    <xf numFmtId="0" fontId="5" fillId="10" borderId="12" xfId="0" applyFont="1" applyFill="1" applyBorder="1" applyAlignment="1" quotePrefix="1">
      <alignment horizontal="center" vertical="center"/>
    </xf>
    <xf numFmtId="3" fontId="37" fillId="10" borderId="12" xfId="0" applyNumberFormat="1" applyFont="1" applyFill="1" applyBorder="1" applyAlignment="1">
      <alignment vertical="center" wrapText="1"/>
    </xf>
    <xf numFmtId="3" fontId="37" fillId="45" borderId="12" xfId="0" applyNumberFormat="1" applyFont="1" applyFill="1" applyBorder="1" applyAlignment="1">
      <alignment horizontal="right" vertical="center" wrapText="1"/>
    </xf>
    <xf numFmtId="0" fontId="35" fillId="41" borderId="14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35" fillId="41" borderId="20" xfId="0" applyFont="1" applyFill="1" applyBorder="1" applyAlignment="1" quotePrefix="1">
      <alignment horizontal="center" vertical="center"/>
    </xf>
    <xf numFmtId="3" fontId="35" fillId="41" borderId="20" xfId="0" applyNumberFormat="1" applyFont="1" applyFill="1" applyBorder="1" applyAlignment="1">
      <alignment horizontal="right" vertical="center" wrapText="1"/>
    </xf>
    <xf numFmtId="3" fontId="4" fillId="46" borderId="12" xfId="0" applyNumberFormat="1" applyFont="1" applyFill="1" applyBorder="1" applyAlignment="1">
      <alignment vertical="center" wrapText="1"/>
    </xf>
    <xf numFmtId="3" fontId="4" fillId="46" borderId="12" xfId="0" applyNumberFormat="1" applyFont="1" applyFill="1" applyBorder="1" applyAlignment="1">
      <alignment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35" fillId="0" borderId="12" xfId="0" applyFont="1" applyBorder="1" applyAlignment="1">
      <alignment vertical="center"/>
    </xf>
    <xf numFmtId="3" fontId="37" fillId="45" borderId="15" xfId="0" applyNumberFormat="1" applyFont="1" applyFill="1" applyBorder="1" applyAlignment="1">
      <alignment horizontal="center" vertical="center" wrapText="1"/>
    </xf>
    <xf numFmtId="3" fontId="4" fillId="46" borderId="12" xfId="0" applyNumberFormat="1" applyFont="1" applyFill="1" applyBorder="1" applyAlignment="1">
      <alignment vertical="center" wrapText="1"/>
    </xf>
    <xf numFmtId="0" fontId="35" fillId="41" borderId="20" xfId="0" applyFont="1" applyFill="1" applyBorder="1" applyAlignment="1" quotePrefix="1">
      <alignment horizontal="center"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3" fontId="37" fillId="45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37" fillId="45" borderId="15" xfId="0" applyNumberFormat="1" applyFont="1" applyFill="1" applyBorder="1" applyAlignment="1">
      <alignment horizontal="center" vertical="center" wrapText="1"/>
    </xf>
    <xf numFmtId="3" fontId="35" fillId="41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4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35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5" fillId="41" borderId="16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38" fillId="41" borderId="29" xfId="0" applyNumberFormat="1" applyFont="1" applyFill="1" applyBorder="1" applyAlignment="1" quotePrefix="1">
      <alignment vertical="center" wrapText="1"/>
    </xf>
    <xf numFmtId="0" fontId="9" fillId="0" borderId="46" xfId="0" applyFont="1" applyBorder="1" applyAlignment="1">
      <alignment/>
    </xf>
    <xf numFmtId="0" fontId="35" fillId="41" borderId="25" xfId="0" applyFont="1" applyFill="1" applyBorder="1" applyAlignment="1" quotePrefix="1">
      <alignment horizontal="center" vertical="center"/>
    </xf>
    <xf numFmtId="3" fontId="35" fillId="41" borderId="25" xfId="0" applyNumberFormat="1" applyFont="1" applyFill="1" applyBorder="1" applyAlignment="1">
      <alignment horizontal="right" vertical="center" wrapText="1"/>
    </xf>
    <xf numFmtId="3" fontId="35" fillId="41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38" borderId="12" xfId="0" applyNumberFormat="1" applyFont="1" applyFill="1" applyBorder="1" applyAlignment="1">
      <alignment horizontal="right" vertical="center"/>
    </xf>
    <xf numFmtId="0" fontId="7" fillId="38" borderId="12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3" fontId="4" fillId="43" borderId="20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44" borderId="13" xfId="0" applyNumberFormat="1" applyFont="1" applyFill="1" applyBorder="1" applyAlignment="1">
      <alignment horizontal="right" vertical="center" wrapText="1"/>
    </xf>
    <xf numFmtId="0" fontId="5" fillId="0" borderId="4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2" fillId="44" borderId="2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3" fontId="35" fillId="41" borderId="14" xfId="0" applyNumberFormat="1" applyFont="1" applyFill="1" applyBorder="1" applyAlignment="1">
      <alignment horizontal="right" vertical="center" wrapText="1"/>
    </xf>
    <xf numFmtId="3" fontId="35" fillId="41" borderId="3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35" fillId="41" borderId="14" xfId="0" applyFont="1" applyFill="1" applyBorder="1" applyAlignment="1" quotePrefix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41" borderId="47" xfId="0" applyFont="1" applyFill="1" applyBorder="1" applyAlignment="1">
      <alignment horizontal="center" vertical="center"/>
    </xf>
    <xf numFmtId="0" fontId="7" fillId="41" borderId="47" xfId="0" applyFont="1" applyFill="1" applyBorder="1" applyAlignment="1">
      <alignment horizontal="center" vertical="center"/>
    </xf>
    <xf numFmtId="0" fontId="35" fillId="41" borderId="47" xfId="0" applyFont="1" applyFill="1" applyBorder="1" applyAlignment="1" quotePrefix="1">
      <alignment horizontal="center" vertical="center" wrapText="1"/>
    </xf>
    <xf numFmtId="0" fontId="35" fillId="0" borderId="47" xfId="0" applyFont="1" applyBorder="1" applyAlignment="1">
      <alignment horizontal="left" vertical="center" wrapText="1"/>
    </xf>
    <xf numFmtId="3" fontId="35" fillId="41" borderId="47" xfId="0" applyNumberFormat="1" applyFont="1" applyFill="1" applyBorder="1" applyAlignment="1">
      <alignment horizontal="right" vertical="center" wrapText="1"/>
    </xf>
    <xf numFmtId="3" fontId="35" fillId="41" borderId="47" xfId="0" applyNumberFormat="1" applyFont="1" applyFill="1" applyBorder="1" applyAlignment="1">
      <alignment horizontal="center" vertical="center" wrapText="1"/>
    </xf>
    <xf numFmtId="3" fontId="38" fillId="41" borderId="47" xfId="0" applyNumberFormat="1" applyFont="1" applyFill="1" applyBorder="1" applyAlignment="1" quotePrefix="1">
      <alignment vertical="center" wrapText="1"/>
    </xf>
    <xf numFmtId="0" fontId="9" fillId="0" borderId="47" xfId="0" applyFont="1" applyBorder="1" applyAlignment="1">
      <alignment/>
    </xf>
    <xf numFmtId="0" fontId="35" fillId="41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 quotePrefix="1">
      <alignment horizontal="center" vertical="center" wrapText="1"/>
    </xf>
    <xf numFmtId="3" fontId="35" fillId="41" borderId="0" xfId="0" applyNumberFormat="1" applyFont="1" applyFill="1" applyBorder="1" applyAlignment="1">
      <alignment horizontal="right" vertical="center" wrapText="1"/>
    </xf>
    <xf numFmtId="3" fontId="35" fillId="41" borderId="0" xfId="0" applyNumberFormat="1" applyFont="1" applyFill="1" applyBorder="1" applyAlignment="1">
      <alignment horizontal="center" vertical="center" wrapText="1"/>
    </xf>
    <xf numFmtId="3" fontId="38" fillId="41" borderId="0" xfId="0" applyNumberFormat="1" applyFont="1" applyFill="1" applyBorder="1" applyAlignment="1" quotePrefix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38" borderId="16" xfId="0" applyFont="1" applyFill="1" applyBorder="1" applyAlignment="1" quotePrefix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3" fontId="4" fillId="38" borderId="16" xfId="0" applyNumberFormat="1" applyFont="1" applyFill="1" applyBorder="1" applyAlignment="1">
      <alignment horizontal="right" vertical="center"/>
    </xf>
    <xf numFmtId="0" fontId="5" fillId="0" borderId="47" xfId="0" applyFont="1" applyBorder="1" applyAlignment="1" quotePrefix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/>
    </xf>
    <xf numFmtId="3" fontId="39" fillId="0" borderId="47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3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29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3" fontId="39" fillId="0" borderId="27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47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3" fontId="40" fillId="43" borderId="26" xfId="0" applyNumberFormat="1" applyFont="1" applyFill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5" fillId="0" borderId="48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3" fontId="40" fillId="38" borderId="15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5" fillId="0" borderId="3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48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43" borderId="26" xfId="0" applyFont="1" applyFill="1" applyBorder="1" applyAlignment="1">
      <alignment horizontal="left" vertical="center" wrapText="1"/>
    </xf>
    <xf numFmtId="0" fontId="7" fillId="43" borderId="5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right" vertical="center"/>
    </xf>
    <xf numFmtId="0" fontId="36" fillId="39" borderId="58" xfId="0" applyFont="1" applyFill="1" applyBorder="1" applyAlignment="1">
      <alignment horizontal="center" vertical="center" wrapText="1"/>
    </xf>
    <xf numFmtId="0" fontId="36" fillId="39" borderId="59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35" fillId="39" borderId="27" xfId="0" applyFont="1" applyFill="1" applyBorder="1" applyAlignment="1">
      <alignment horizontal="left" vertical="center" wrapText="1"/>
    </xf>
    <xf numFmtId="0" fontId="35" fillId="39" borderId="36" xfId="0" applyFont="1" applyFill="1" applyBorder="1" applyAlignment="1">
      <alignment horizontal="left" vertical="center" wrapText="1"/>
    </xf>
    <xf numFmtId="0" fontId="35" fillId="39" borderId="21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0" fontId="0" fillId="0" borderId="0" xfId="0" applyAlignment="1">
      <alignment/>
    </xf>
    <xf numFmtId="3" fontId="39" fillId="0" borderId="15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15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5" fillId="40" borderId="36" xfId="0" applyFont="1" applyFill="1" applyBorder="1" applyAlignment="1">
      <alignment horizontal="left" vertical="top" wrapText="1"/>
    </xf>
    <xf numFmtId="0" fontId="5" fillId="40" borderId="2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40" borderId="48" xfId="0" applyFont="1" applyFill="1" applyBorder="1" applyAlignment="1">
      <alignment horizontal="left" vertical="top" wrapText="1"/>
    </xf>
    <xf numFmtId="0" fontId="5" fillId="40" borderId="46" xfId="0" applyFont="1" applyFill="1" applyBorder="1" applyAlignment="1">
      <alignment horizontal="left" vertical="top" wrapText="1"/>
    </xf>
    <xf numFmtId="0" fontId="5" fillId="33" borderId="36" xfId="0" applyFont="1" applyFill="1" applyBorder="1" applyAlignment="1" quotePrefix="1">
      <alignment horizontal="left" vertical="top" indent="1"/>
    </xf>
    <xf numFmtId="0" fontId="5" fillId="39" borderId="27" xfId="0" applyFont="1" applyFill="1" applyBorder="1" applyAlignment="1">
      <alignment horizontal="left" vertical="center" wrapText="1"/>
    </xf>
    <xf numFmtId="0" fontId="5" fillId="39" borderId="36" xfId="0" applyFont="1" applyFill="1" applyBorder="1" applyAlignment="1">
      <alignment horizontal="left" vertical="center" wrapText="1"/>
    </xf>
    <xf numFmtId="0" fontId="5" fillId="39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top" indent="1"/>
    </xf>
    <xf numFmtId="0" fontId="5" fillId="33" borderId="21" xfId="0" applyFont="1" applyFill="1" applyBorder="1" applyAlignment="1">
      <alignment horizontal="left" vertical="top" inden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5" fillId="40" borderId="36" xfId="0" applyFont="1" applyFill="1" applyBorder="1" applyAlignment="1">
      <alignment horizontal="left" vertical="top"/>
    </xf>
    <xf numFmtId="0" fontId="5" fillId="40" borderId="21" xfId="0" applyFont="1" applyFill="1" applyBorder="1" applyAlignment="1">
      <alignment horizontal="left" vertical="top"/>
    </xf>
    <xf numFmtId="0" fontId="7" fillId="37" borderId="15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left" vertical="center"/>
    </xf>
    <xf numFmtId="0" fontId="5" fillId="39" borderId="29" xfId="0" applyFont="1" applyFill="1" applyBorder="1" applyAlignment="1">
      <alignment horizontal="left" vertical="center" wrapText="1"/>
    </xf>
    <xf numFmtId="0" fontId="5" fillId="39" borderId="48" xfId="0" applyFont="1" applyFill="1" applyBorder="1" applyAlignment="1">
      <alignment horizontal="left" vertical="center" wrapText="1"/>
    </xf>
    <xf numFmtId="0" fontId="5" fillId="39" borderId="46" xfId="0" applyFont="1" applyFill="1" applyBorder="1" applyAlignment="1">
      <alignment horizontal="left" vertical="center" wrapText="1"/>
    </xf>
    <xf numFmtId="0" fontId="5" fillId="40" borderId="57" xfId="0" applyFont="1" applyFill="1" applyBorder="1" applyAlignment="1">
      <alignment horizontal="left" vertical="top"/>
    </xf>
    <xf numFmtId="0" fontId="5" fillId="40" borderId="55" xfId="0" applyFont="1" applyFill="1" applyBorder="1" applyAlignment="1">
      <alignment horizontal="left" vertical="top"/>
    </xf>
    <xf numFmtId="0" fontId="35" fillId="39" borderId="41" xfId="0" applyFont="1" applyFill="1" applyBorder="1" applyAlignment="1">
      <alignment horizontal="center" vertical="center" wrapText="1"/>
    </xf>
    <xf numFmtId="0" fontId="35" fillId="39" borderId="16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left" vertical="center"/>
    </xf>
    <xf numFmtId="0" fontId="5" fillId="39" borderId="36" xfId="0" applyFont="1" applyFill="1" applyBorder="1" applyAlignment="1">
      <alignment horizontal="left" vertical="center"/>
    </xf>
    <xf numFmtId="0" fontId="5" fillId="39" borderId="21" xfId="0" applyFont="1" applyFill="1" applyBorder="1" applyAlignment="1">
      <alignment horizontal="left" vertical="center"/>
    </xf>
    <xf numFmtId="0" fontId="35" fillId="39" borderId="35" xfId="0" applyFont="1" applyFill="1" applyBorder="1" applyAlignment="1">
      <alignment horizontal="center" vertical="center"/>
    </xf>
    <xf numFmtId="0" fontId="35" fillId="39" borderId="47" xfId="0" applyFont="1" applyFill="1" applyBorder="1" applyAlignment="1">
      <alignment horizontal="center" vertical="center"/>
    </xf>
    <xf numFmtId="0" fontId="35" fillId="39" borderId="49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35" fillId="39" borderId="51" xfId="0" applyFont="1" applyFill="1" applyBorder="1" applyAlignment="1">
      <alignment horizontal="center" vertical="center"/>
    </xf>
    <xf numFmtId="0" fontId="35" fillId="39" borderId="19" xfId="0" applyFont="1" applyFill="1" applyBorder="1" applyAlignment="1">
      <alignment horizontal="center" vertical="center"/>
    </xf>
    <xf numFmtId="0" fontId="35" fillId="39" borderId="11" xfId="0" applyFont="1" applyFill="1" applyBorder="1" applyAlignment="1">
      <alignment horizontal="center" vertical="center"/>
    </xf>
    <xf numFmtId="0" fontId="35" fillId="39" borderId="50" xfId="0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center" vertical="center" wrapText="1"/>
    </xf>
    <xf numFmtId="0" fontId="35" fillId="39" borderId="45" xfId="0" applyFont="1" applyFill="1" applyBorder="1" applyAlignment="1">
      <alignment horizontal="center" vertical="center" wrapText="1"/>
    </xf>
    <xf numFmtId="0" fontId="35" fillId="39" borderId="15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18" xfId="0" applyFont="1" applyFill="1" applyBorder="1" applyAlignment="1">
      <alignment horizontal="center" vertical="center"/>
    </xf>
    <xf numFmtId="0" fontId="3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8" borderId="15" xfId="0" applyFont="1" applyFill="1" applyBorder="1" applyAlignment="1">
      <alignment horizontal="left" vertical="center"/>
    </xf>
    <xf numFmtId="0" fontId="7" fillId="38" borderId="17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 horizontal="left" vertical="center"/>
    </xf>
    <xf numFmtId="0" fontId="7" fillId="49" borderId="15" xfId="0" applyFont="1" applyFill="1" applyBorder="1" applyAlignment="1">
      <alignment vertical="center" wrapText="1"/>
    </xf>
    <xf numFmtId="0" fontId="7" fillId="49" borderId="17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5" fillId="39" borderId="12" xfId="0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5" fillId="40" borderId="35" xfId="0" applyFont="1" applyFill="1" applyBorder="1" applyAlignment="1">
      <alignment horizontal="center" vertical="center" wrapText="1"/>
    </xf>
    <xf numFmtId="0" fontId="35" fillId="40" borderId="49" xfId="0" applyFont="1" applyFill="1" applyBorder="1" applyAlignment="1">
      <alignment horizontal="center" vertical="center" wrapText="1"/>
    </xf>
    <xf numFmtId="0" fontId="35" fillId="40" borderId="61" xfId="0" applyFont="1" applyFill="1" applyBorder="1" applyAlignment="1">
      <alignment horizontal="center" vertical="center" wrapText="1"/>
    </xf>
    <xf numFmtId="0" fontId="35" fillId="4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5" fillId="39" borderId="26" xfId="0" applyFont="1" applyFill="1" applyBorder="1" applyAlignment="1">
      <alignment horizontal="center" vertical="center" wrapText="1"/>
    </xf>
    <xf numFmtId="0" fontId="35" fillId="39" borderId="57" xfId="0" applyFont="1" applyFill="1" applyBorder="1" applyAlignment="1">
      <alignment horizontal="center" vertical="center" wrapText="1"/>
    </xf>
    <xf numFmtId="0" fontId="35" fillId="39" borderId="55" xfId="0" applyFont="1" applyFill="1" applyBorder="1" applyAlignment="1">
      <alignment horizontal="center" vertical="center" wrapText="1"/>
    </xf>
    <xf numFmtId="0" fontId="36" fillId="39" borderId="63" xfId="0" applyFont="1" applyFill="1" applyBorder="1" applyAlignment="1">
      <alignment horizontal="center" vertical="center" wrapText="1"/>
    </xf>
    <xf numFmtId="0" fontId="36" fillId="39" borderId="6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65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/>
    </xf>
    <xf numFmtId="3" fontId="4" fillId="38" borderId="1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7" fillId="48" borderId="66" xfId="0" applyFont="1" applyFill="1" applyBorder="1" applyAlignment="1">
      <alignment horizontal="left" vertical="center" wrapText="1"/>
    </xf>
    <xf numFmtId="0" fontId="0" fillId="50" borderId="67" xfId="0" applyFill="1" applyBorder="1" applyAlignment="1">
      <alignment horizontal="left" vertical="center" wrapText="1"/>
    </xf>
    <xf numFmtId="0" fontId="0" fillId="50" borderId="68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7" fillId="47" borderId="2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9" fillId="0" borderId="55" xfId="0" applyFont="1" applyBorder="1" applyAlignment="1">
      <alignment/>
    </xf>
    <xf numFmtId="3" fontId="39" fillId="0" borderId="28" xfId="0" applyNumberFormat="1" applyFont="1" applyBorder="1" applyAlignment="1">
      <alignment horizontal="right" vertical="center"/>
    </xf>
    <xf numFmtId="0" fontId="9" fillId="0" borderId="60" xfId="0" applyFont="1" applyBorder="1" applyAlignment="1">
      <alignment/>
    </xf>
    <xf numFmtId="0" fontId="7" fillId="48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51" borderId="53" xfId="0" applyFill="1" applyBorder="1" applyAlignment="1">
      <alignment horizontal="left" vertical="center" wrapText="1"/>
    </xf>
    <xf numFmtId="0" fontId="0" fillId="51" borderId="54" xfId="0" applyFill="1" applyBorder="1" applyAlignment="1">
      <alignment horizontal="left" vertical="center" wrapText="1"/>
    </xf>
    <xf numFmtId="0" fontId="5" fillId="0" borderId="44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3" borderId="29" xfId="0" applyFont="1" applyFill="1" applyBorder="1" applyAlignment="1" quotePrefix="1">
      <alignment horizontal="left" vertical="center" wrapText="1" indent="1"/>
    </xf>
    <xf numFmtId="0" fontId="3" fillId="33" borderId="48" xfId="0" applyFont="1" applyFill="1" applyBorder="1" applyAlignment="1" quotePrefix="1">
      <alignment horizontal="left" vertical="center" wrapText="1" indent="1"/>
    </xf>
    <xf numFmtId="0" fontId="3" fillId="33" borderId="46" xfId="0" applyFont="1" applyFill="1" applyBorder="1" applyAlignment="1" quotePrefix="1">
      <alignment horizontal="left" vertical="center" wrapText="1" indent="1"/>
    </xf>
    <xf numFmtId="0" fontId="35" fillId="0" borderId="29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3" fontId="40" fillId="46" borderId="12" xfId="0" applyNumberFormat="1" applyFont="1" applyFill="1" applyBorder="1" applyAlignment="1">
      <alignment vertical="center" wrapText="1"/>
    </xf>
    <xf numFmtId="3" fontId="40" fillId="16" borderId="15" xfId="0" applyNumberFormat="1" applyFont="1" applyFill="1" applyBorder="1" applyAlignment="1">
      <alignment vertical="center" wrapText="1"/>
    </xf>
    <xf numFmtId="3" fontId="41" fillId="45" borderId="15" xfId="0" applyNumberFormat="1" applyFont="1" applyFill="1" applyBorder="1" applyAlignment="1">
      <alignment vertical="center" wrapText="1"/>
    </xf>
    <xf numFmtId="0" fontId="7" fillId="52" borderId="69" xfId="0" applyFont="1" applyFill="1" applyBorder="1" applyAlignment="1">
      <alignment horizontal="left" vertical="center" wrapText="1"/>
    </xf>
    <xf numFmtId="0" fontId="0" fillId="10" borderId="70" xfId="0" applyFill="1" applyBorder="1" applyAlignment="1">
      <alignment horizontal="left" vertical="center" wrapText="1"/>
    </xf>
    <xf numFmtId="0" fontId="0" fillId="10" borderId="71" xfId="0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7" fillId="53" borderId="66" xfId="0" applyFont="1" applyFill="1" applyBorder="1" applyAlignment="1">
      <alignment horizontal="left" vertical="center" wrapText="1"/>
    </xf>
    <xf numFmtId="0" fontId="0" fillId="16" borderId="67" xfId="0" applyFill="1" applyBorder="1" applyAlignment="1">
      <alignment horizontal="left" vertical="center" wrapText="1"/>
    </xf>
    <xf numFmtId="0" fontId="0" fillId="16" borderId="68" xfId="0" applyFill="1" applyBorder="1" applyAlignment="1">
      <alignment horizontal="left" vertical="center" wrapText="1"/>
    </xf>
    <xf numFmtId="0" fontId="4" fillId="46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3" fontId="38" fillId="41" borderId="26" xfId="0" applyNumberFormat="1" applyFont="1" applyFill="1" applyBorder="1" applyAlignment="1" quotePrefix="1">
      <alignment vertical="center" wrapText="1"/>
    </xf>
    <xf numFmtId="0" fontId="3" fillId="33" borderId="27" xfId="0" applyFont="1" applyFill="1" applyBorder="1" applyAlignment="1" quotePrefix="1">
      <alignment horizontal="left" vertical="center" wrapText="1" indent="1"/>
    </xf>
    <xf numFmtId="0" fontId="3" fillId="33" borderId="36" xfId="0" applyFont="1" applyFill="1" applyBorder="1" applyAlignment="1" quotePrefix="1">
      <alignment horizontal="left" vertical="center" wrapText="1" indent="1"/>
    </xf>
    <xf numFmtId="0" fontId="3" fillId="33" borderId="21" xfId="0" applyFont="1" applyFill="1" applyBorder="1" applyAlignment="1" quotePrefix="1">
      <alignment horizontal="left" vertical="center" wrapText="1" inden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39" borderId="15" xfId="0" applyFont="1" applyFill="1" applyBorder="1" applyAlignment="1">
      <alignment horizontal="center" vertical="center" wrapText="1"/>
    </xf>
    <xf numFmtId="0" fontId="35" fillId="39" borderId="18" xfId="0" applyFont="1" applyFill="1" applyBorder="1" applyAlignment="1">
      <alignment horizontal="center" vertical="center" wrapText="1"/>
    </xf>
    <xf numFmtId="0" fontId="35" fillId="39" borderId="17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7" xfId="0" applyFont="1" applyFill="1" applyBorder="1" applyAlignment="1">
      <alignment horizontal="left" vertical="center" wrapText="1"/>
    </xf>
    <xf numFmtId="0" fontId="32" fillId="36" borderId="18" xfId="0" applyFont="1" applyFill="1" applyBorder="1" applyAlignment="1">
      <alignment horizontal="left" vertical="center" wrapText="1"/>
    </xf>
    <xf numFmtId="0" fontId="32" fillId="35" borderId="15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2" fillId="35" borderId="18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57" xfId="0" applyFont="1" applyFill="1" applyBorder="1" applyAlignment="1" quotePrefix="1">
      <alignment horizontal="left" vertical="center" wrapText="1" indent="1"/>
    </xf>
    <xf numFmtId="0" fontId="3" fillId="33" borderId="55" xfId="0" applyFont="1" applyFill="1" applyBorder="1" applyAlignment="1" quotePrefix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57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3" fontId="38" fillId="41" borderId="35" xfId="0" applyNumberFormat="1" applyFont="1" applyFill="1" applyBorder="1" applyAlignment="1" quotePrefix="1">
      <alignment vertical="center" wrapText="1"/>
    </xf>
    <xf numFmtId="0" fontId="9" fillId="0" borderId="49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showZeros="0" tabSelected="1" zoomScalePageLayoutView="0" workbookViewId="0" topLeftCell="A1">
      <selection activeCell="M12" sqref="M12:N1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8" width="11.375" style="0" customWidth="1"/>
    <col min="9" max="10" width="10.75390625" style="0" customWidth="1"/>
    <col min="11" max="11" width="11.125" style="0" customWidth="1"/>
    <col min="12" max="12" width="10.375" style="0" customWidth="1"/>
    <col min="13" max="13" width="7.25390625" style="0" customWidth="1"/>
    <col min="14" max="14" width="9.00390625" style="0" customWidth="1"/>
    <col min="15" max="15" width="7.375" style="0" customWidth="1"/>
    <col min="16" max="16" width="10.875" style="0" customWidth="1"/>
  </cols>
  <sheetData>
    <row r="1" spans="1:15" s="2" customFormat="1" ht="12.75" customHeight="1">
      <c r="A1" s="31"/>
      <c r="B1" s="31"/>
      <c r="C1" s="31"/>
      <c r="D1" s="31"/>
      <c r="E1" s="31"/>
      <c r="F1" s="31"/>
      <c r="G1" s="31"/>
      <c r="H1" s="31"/>
      <c r="I1" s="31"/>
      <c r="J1" s="10" t="s">
        <v>144</v>
      </c>
      <c r="K1" s="11"/>
      <c r="L1" s="11"/>
      <c r="M1" s="3"/>
      <c r="N1" s="3"/>
      <c r="O1" s="3"/>
    </row>
    <row r="2" spans="1:15" s="2" customFormat="1" ht="10.5" customHeight="1">
      <c r="A2" s="31"/>
      <c r="B2" s="31"/>
      <c r="C2" s="31"/>
      <c r="D2" s="31"/>
      <c r="E2" s="31"/>
      <c r="F2" s="31"/>
      <c r="G2" s="31"/>
      <c r="H2" s="31"/>
      <c r="I2" s="31"/>
      <c r="J2" s="457" t="s">
        <v>197</v>
      </c>
      <c r="K2" s="458"/>
      <c r="L2" s="458"/>
      <c r="M2" s="3"/>
      <c r="N2" s="3"/>
      <c r="O2" s="3"/>
    </row>
    <row r="3" spans="1:15" s="2" customFormat="1" ht="11.25" customHeight="1">
      <c r="A3" s="31"/>
      <c r="B3" s="31"/>
      <c r="C3" s="31"/>
      <c r="D3" s="31"/>
      <c r="E3" s="31"/>
      <c r="F3" s="31"/>
      <c r="G3" s="31"/>
      <c r="H3" s="31"/>
      <c r="I3" s="31"/>
      <c r="J3" s="4" t="s">
        <v>48</v>
      </c>
      <c r="K3" s="4"/>
      <c r="L3" s="4"/>
      <c r="M3" s="3"/>
      <c r="N3" s="3"/>
      <c r="O3" s="3"/>
    </row>
    <row r="4" spans="1:15" s="2" customFormat="1" ht="12.75" customHeight="1">
      <c r="A4" s="31"/>
      <c r="B4" s="31"/>
      <c r="C4" s="31"/>
      <c r="D4" s="31"/>
      <c r="E4" s="31"/>
      <c r="F4" s="31"/>
      <c r="G4" s="31"/>
      <c r="H4" s="31"/>
      <c r="I4" s="31"/>
      <c r="J4" s="4" t="s">
        <v>198</v>
      </c>
      <c r="K4" s="4"/>
      <c r="L4" s="4"/>
      <c r="M4" s="3"/>
      <c r="N4" s="3"/>
      <c r="O4" s="3"/>
    </row>
    <row r="5" spans="1:15" s="2" customFormat="1" ht="6" customHeight="1">
      <c r="A5" s="145"/>
      <c r="B5" s="145"/>
      <c r="C5" s="145"/>
      <c r="D5" s="145"/>
      <c r="E5" s="145"/>
      <c r="F5" s="145"/>
      <c r="G5" s="145"/>
      <c r="H5" s="145"/>
      <c r="I5" s="145"/>
      <c r="J5" s="239"/>
      <c r="K5" s="4"/>
      <c r="L5" s="4"/>
      <c r="M5" s="145"/>
      <c r="N5" s="145"/>
      <c r="O5" s="145"/>
    </row>
    <row r="6" spans="1:15" s="2" customFormat="1" ht="15.75" customHeight="1">
      <c r="A6" s="459" t="s">
        <v>139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3"/>
      <c r="N6" s="3"/>
      <c r="O6" s="3"/>
    </row>
    <row r="7" spans="1:15" ht="2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4.25" customHeight="1">
      <c r="A8" s="317" t="s">
        <v>49</v>
      </c>
      <c r="B8" s="318"/>
      <c r="C8" s="319"/>
      <c r="D8" s="320" t="s">
        <v>63</v>
      </c>
      <c r="E8" s="320"/>
      <c r="F8" s="320"/>
      <c r="G8" s="320"/>
      <c r="H8" s="321"/>
      <c r="I8" s="324" t="s">
        <v>64</v>
      </c>
      <c r="J8" s="324"/>
      <c r="K8" s="324" t="s">
        <v>65</v>
      </c>
      <c r="L8" s="324"/>
      <c r="M8" s="325" t="s">
        <v>129</v>
      </c>
      <c r="N8" s="326"/>
      <c r="O8" s="3"/>
    </row>
    <row r="9" spans="1:15" ht="15" customHeight="1">
      <c r="A9" s="63" t="s">
        <v>24</v>
      </c>
      <c r="B9" s="63" t="s">
        <v>50</v>
      </c>
      <c r="C9" s="63" t="s">
        <v>51</v>
      </c>
      <c r="D9" s="322"/>
      <c r="E9" s="322"/>
      <c r="F9" s="322"/>
      <c r="G9" s="322"/>
      <c r="H9" s="323"/>
      <c r="I9" s="125" t="s">
        <v>52</v>
      </c>
      <c r="J9" s="125" t="s">
        <v>53</v>
      </c>
      <c r="K9" s="125" t="s">
        <v>52</v>
      </c>
      <c r="L9" s="195" t="s">
        <v>53</v>
      </c>
      <c r="M9" s="447"/>
      <c r="N9" s="448"/>
      <c r="O9" s="3"/>
    </row>
    <row r="10" spans="1:15" ht="12.75" customHeight="1">
      <c r="A10" s="201">
        <v>600</v>
      </c>
      <c r="B10" s="202"/>
      <c r="C10" s="202"/>
      <c r="D10" s="454" t="s">
        <v>158</v>
      </c>
      <c r="E10" s="455"/>
      <c r="F10" s="455"/>
      <c r="G10" s="455"/>
      <c r="H10" s="456"/>
      <c r="I10" s="198"/>
      <c r="J10" s="198">
        <f>J11</f>
        <v>9000</v>
      </c>
      <c r="K10" s="198">
        <f>K11</f>
        <v>8022</v>
      </c>
      <c r="L10" s="198"/>
      <c r="M10" s="339">
        <v>14063436</v>
      </c>
      <c r="N10" s="340"/>
      <c r="O10" s="250"/>
    </row>
    <row r="11" spans="1:15" ht="12.75" customHeight="1">
      <c r="A11" s="199"/>
      <c r="B11" s="200">
        <v>60016</v>
      </c>
      <c r="C11" s="199"/>
      <c r="D11" s="329" t="s">
        <v>159</v>
      </c>
      <c r="E11" s="468"/>
      <c r="F11" s="468"/>
      <c r="G11" s="468"/>
      <c r="H11" s="469"/>
      <c r="I11" s="197"/>
      <c r="J11" s="197">
        <f>J14</f>
        <v>9000</v>
      </c>
      <c r="K11" s="197">
        <f>K12+K13</f>
        <v>8022</v>
      </c>
      <c r="L11" s="197"/>
      <c r="M11" s="332">
        <v>9688364</v>
      </c>
      <c r="N11" s="463"/>
      <c r="O11" s="250"/>
    </row>
    <row r="12" spans="1:15" ht="12.75" customHeight="1">
      <c r="A12" s="244"/>
      <c r="B12" s="243"/>
      <c r="C12" s="142">
        <v>4110</v>
      </c>
      <c r="D12" s="336" t="s">
        <v>121</v>
      </c>
      <c r="E12" s="337"/>
      <c r="F12" s="337"/>
      <c r="G12" s="337"/>
      <c r="H12" s="338"/>
      <c r="I12" s="206"/>
      <c r="J12" s="203"/>
      <c r="K12" s="203">
        <v>1122</v>
      </c>
      <c r="L12" s="203"/>
      <c r="M12" s="315">
        <v>3078</v>
      </c>
      <c r="N12" s="316"/>
      <c r="O12" s="251"/>
    </row>
    <row r="13" spans="1:15" ht="12.75" customHeight="1">
      <c r="A13" s="269"/>
      <c r="B13" s="268"/>
      <c r="C13" s="142">
        <v>4170</v>
      </c>
      <c r="D13" s="336" t="s">
        <v>157</v>
      </c>
      <c r="E13" s="341"/>
      <c r="F13" s="341"/>
      <c r="G13" s="341"/>
      <c r="H13" s="342"/>
      <c r="I13" s="271"/>
      <c r="J13" s="266"/>
      <c r="K13" s="266">
        <v>6900</v>
      </c>
      <c r="L13" s="266"/>
      <c r="M13" s="315">
        <v>17900</v>
      </c>
      <c r="N13" s="316"/>
      <c r="O13" s="257"/>
    </row>
    <row r="14" spans="1:15" ht="12.75" customHeight="1">
      <c r="A14" s="269"/>
      <c r="B14" s="268"/>
      <c r="C14" s="142">
        <v>6050</v>
      </c>
      <c r="D14" s="313" t="s">
        <v>190</v>
      </c>
      <c r="E14" s="314"/>
      <c r="F14" s="314"/>
      <c r="G14" s="314"/>
      <c r="H14" s="314"/>
      <c r="I14" s="279"/>
      <c r="J14" s="266">
        <v>9000</v>
      </c>
      <c r="K14" s="266"/>
      <c r="L14" s="266"/>
      <c r="M14" s="315">
        <v>4534475</v>
      </c>
      <c r="N14" s="316"/>
      <c r="O14" s="297"/>
    </row>
    <row r="15" spans="1:15" ht="12.75" customHeight="1">
      <c r="A15" s="260">
        <v>700</v>
      </c>
      <c r="B15" s="261"/>
      <c r="C15" s="261"/>
      <c r="D15" s="343" t="s">
        <v>178</v>
      </c>
      <c r="E15" s="344"/>
      <c r="F15" s="344"/>
      <c r="G15" s="344"/>
      <c r="H15" s="345"/>
      <c r="I15" s="259"/>
      <c r="J15" s="259"/>
      <c r="K15" s="259">
        <f>K16</f>
        <v>9532500</v>
      </c>
      <c r="L15" s="259"/>
      <c r="M15" s="339">
        <v>14187000</v>
      </c>
      <c r="N15" s="340"/>
      <c r="O15" s="257"/>
    </row>
    <row r="16" spans="1:15" ht="12.75" customHeight="1">
      <c r="A16" s="264"/>
      <c r="B16" s="265">
        <v>70005</v>
      </c>
      <c r="C16" s="264"/>
      <c r="D16" s="329" t="s">
        <v>179</v>
      </c>
      <c r="E16" s="330"/>
      <c r="F16" s="330"/>
      <c r="G16" s="330"/>
      <c r="H16" s="331"/>
      <c r="I16" s="263"/>
      <c r="J16" s="263">
        <f>SUM(J17:J17)</f>
        <v>0</v>
      </c>
      <c r="K16" s="263">
        <f>K17</f>
        <v>9532500</v>
      </c>
      <c r="L16" s="263"/>
      <c r="M16" s="332">
        <f>M15</f>
        <v>14187000</v>
      </c>
      <c r="N16" s="333"/>
      <c r="O16" s="257"/>
    </row>
    <row r="17" spans="1:15" ht="12.75" customHeight="1">
      <c r="A17" s="269"/>
      <c r="B17" s="268"/>
      <c r="C17" s="142">
        <v>4430</v>
      </c>
      <c r="D17" s="336" t="s">
        <v>180</v>
      </c>
      <c r="E17" s="341"/>
      <c r="F17" s="341"/>
      <c r="G17" s="341"/>
      <c r="H17" s="342"/>
      <c r="I17" s="271"/>
      <c r="J17" s="266"/>
      <c r="K17" s="266">
        <v>9532500</v>
      </c>
      <c r="L17" s="266"/>
      <c r="M17" s="315">
        <v>9858500</v>
      </c>
      <c r="N17" s="316"/>
      <c r="O17" s="257"/>
    </row>
    <row r="18" spans="1:15" ht="15" customHeight="1">
      <c r="A18" s="201">
        <v>750</v>
      </c>
      <c r="B18" s="202"/>
      <c r="C18" s="202"/>
      <c r="D18" s="343" t="s">
        <v>126</v>
      </c>
      <c r="E18" s="344"/>
      <c r="F18" s="344"/>
      <c r="G18" s="344"/>
      <c r="H18" s="345"/>
      <c r="I18" s="198"/>
      <c r="J18" s="198"/>
      <c r="K18" s="198">
        <f>K21+K19</f>
        <v>72000</v>
      </c>
      <c r="L18" s="198"/>
      <c r="M18" s="339">
        <v>19984578</v>
      </c>
      <c r="N18" s="340"/>
      <c r="O18" s="194"/>
    </row>
    <row r="19" spans="1:15" ht="14.25" customHeight="1">
      <c r="A19" s="264"/>
      <c r="B19" s="265">
        <v>75075</v>
      </c>
      <c r="C19" s="264"/>
      <c r="D19" s="329" t="s">
        <v>156</v>
      </c>
      <c r="E19" s="330"/>
      <c r="F19" s="330"/>
      <c r="G19" s="330"/>
      <c r="H19" s="331"/>
      <c r="I19" s="263"/>
      <c r="J19" s="263">
        <f>SUM(J20:J20)</f>
        <v>0</v>
      </c>
      <c r="K19" s="263">
        <f>SUM(K20:K20)</f>
        <v>12000</v>
      </c>
      <c r="L19" s="263"/>
      <c r="M19" s="332">
        <v>1022488</v>
      </c>
      <c r="N19" s="333"/>
      <c r="O19" s="296"/>
    </row>
    <row r="20" spans="1:15" ht="13.5" customHeight="1">
      <c r="A20" s="269"/>
      <c r="B20" s="268"/>
      <c r="C20" s="270">
        <v>4300</v>
      </c>
      <c r="D20" s="313" t="s">
        <v>146</v>
      </c>
      <c r="E20" s="334"/>
      <c r="F20" s="334"/>
      <c r="G20" s="334"/>
      <c r="H20" s="335"/>
      <c r="I20" s="271"/>
      <c r="J20" s="266"/>
      <c r="K20" s="266">
        <v>12000</v>
      </c>
      <c r="L20" s="266"/>
      <c r="M20" s="315">
        <v>782000</v>
      </c>
      <c r="N20" s="316"/>
      <c r="O20" s="296"/>
    </row>
    <row r="21" spans="1:15" ht="15" customHeight="1">
      <c r="A21" s="199"/>
      <c r="B21" s="200">
        <v>75085</v>
      </c>
      <c r="C21" s="199"/>
      <c r="D21" s="329" t="s">
        <v>147</v>
      </c>
      <c r="E21" s="330"/>
      <c r="F21" s="330"/>
      <c r="G21" s="330"/>
      <c r="H21" s="331"/>
      <c r="I21" s="197"/>
      <c r="J21" s="197">
        <f>SUM(J22:J22)</f>
        <v>0</v>
      </c>
      <c r="K21" s="197">
        <f>SUM(K22:K22)</f>
        <v>60000</v>
      </c>
      <c r="L21" s="197"/>
      <c r="M21" s="332">
        <v>2579100</v>
      </c>
      <c r="N21" s="333"/>
      <c r="O21" s="232"/>
    </row>
    <row r="22" spans="1:15" ht="12" customHeight="1">
      <c r="A22" s="231"/>
      <c r="B22" s="230"/>
      <c r="C22" s="142">
        <v>4170</v>
      </c>
      <c r="D22" s="336" t="s">
        <v>157</v>
      </c>
      <c r="E22" s="337"/>
      <c r="F22" s="337"/>
      <c r="G22" s="337"/>
      <c r="H22" s="338"/>
      <c r="I22" s="206"/>
      <c r="J22" s="203"/>
      <c r="K22" s="203">
        <v>60000</v>
      </c>
      <c r="L22" s="203"/>
      <c r="M22" s="315">
        <v>390000</v>
      </c>
      <c r="N22" s="316"/>
      <c r="O22" s="232"/>
    </row>
    <row r="23" spans="1:15" ht="12" customHeight="1">
      <c r="A23" s="260">
        <v>801</v>
      </c>
      <c r="B23" s="261"/>
      <c r="C23" s="261"/>
      <c r="D23" s="343" t="s">
        <v>192</v>
      </c>
      <c r="E23" s="344"/>
      <c r="F23" s="344"/>
      <c r="G23" s="344"/>
      <c r="H23" s="345"/>
      <c r="I23" s="259">
        <f>I24</f>
        <v>17200</v>
      </c>
      <c r="J23" s="259"/>
      <c r="K23" s="259">
        <f>K24</f>
        <v>0</v>
      </c>
      <c r="L23" s="259">
        <f>L24</f>
        <v>17200</v>
      </c>
      <c r="M23" s="339">
        <v>75431202</v>
      </c>
      <c r="N23" s="340"/>
      <c r="O23" s="312"/>
    </row>
    <row r="24" spans="1:15" ht="12" customHeight="1">
      <c r="A24" s="264"/>
      <c r="B24" s="265">
        <v>80101</v>
      </c>
      <c r="C24" s="264"/>
      <c r="D24" s="329" t="s">
        <v>193</v>
      </c>
      <c r="E24" s="330"/>
      <c r="F24" s="330"/>
      <c r="G24" s="330"/>
      <c r="H24" s="331"/>
      <c r="I24" s="263">
        <f>I25</f>
        <v>17200</v>
      </c>
      <c r="J24" s="263">
        <f>SUM(J25:J25)</f>
        <v>0</v>
      </c>
      <c r="K24" s="263">
        <f>K25</f>
        <v>0</v>
      </c>
      <c r="L24" s="263">
        <f>L26</f>
        <v>17200</v>
      </c>
      <c r="M24" s="332">
        <v>33734777</v>
      </c>
      <c r="N24" s="333"/>
      <c r="O24" s="312"/>
    </row>
    <row r="25" spans="1:15" ht="12" customHeight="1">
      <c r="A25" s="269"/>
      <c r="B25" s="268"/>
      <c r="C25" s="142">
        <v>4270</v>
      </c>
      <c r="D25" s="336" t="s">
        <v>194</v>
      </c>
      <c r="E25" s="341"/>
      <c r="F25" s="341"/>
      <c r="G25" s="341"/>
      <c r="H25" s="341"/>
      <c r="I25" s="267">
        <v>17200</v>
      </c>
      <c r="J25" s="266"/>
      <c r="K25" s="266"/>
      <c r="L25" s="266"/>
      <c r="M25" s="315">
        <v>1161000</v>
      </c>
      <c r="N25" s="316"/>
      <c r="O25" s="312"/>
    </row>
    <row r="26" spans="1:15" ht="12" customHeight="1">
      <c r="A26" s="269"/>
      <c r="B26" s="268"/>
      <c r="C26" s="142">
        <v>6060</v>
      </c>
      <c r="D26" s="336" t="s">
        <v>153</v>
      </c>
      <c r="E26" s="341"/>
      <c r="F26" s="341"/>
      <c r="G26" s="341"/>
      <c r="H26" s="341"/>
      <c r="I26" s="267"/>
      <c r="J26" s="266"/>
      <c r="K26" s="266"/>
      <c r="L26" s="266">
        <v>17200</v>
      </c>
      <c r="M26" s="315">
        <v>585500</v>
      </c>
      <c r="N26" s="316"/>
      <c r="O26" s="312"/>
    </row>
    <row r="27" spans="1:16" ht="15.75" customHeight="1">
      <c r="A27" s="201">
        <v>852</v>
      </c>
      <c r="B27" s="202"/>
      <c r="C27" s="202"/>
      <c r="D27" s="343" t="s">
        <v>152</v>
      </c>
      <c r="E27" s="344"/>
      <c r="F27" s="344"/>
      <c r="G27" s="344"/>
      <c r="H27" s="345"/>
      <c r="I27" s="198"/>
      <c r="J27" s="198"/>
      <c r="K27" s="198">
        <f>K28</f>
        <v>15000</v>
      </c>
      <c r="L27" s="198"/>
      <c r="M27" s="339">
        <v>2632628</v>
      </c>
      <c r="N27" s="340"/>
      <c r="O27" s="192"/>
      <c r="P27" s="174"/>
    </row>
    <row r="28" spans="1:16" ht="12" customHeight="1">
      <c r="A28" s="199"/>
      <c r="B28" s="200">
        <v>85230</v>
      </c>
      <c r="C28" s="199"/>
      <c r="D28" s="460" t="s">
        <v>183</v>
      </c>
      <c r="E28" s="461"/>
      <c r="F28" s="461"/>
      <c r="G28" s="461"/>
      <c r="H28" s="462"/>
      <c r="I28" s="197"/>
      <c r="J28" s="197"/>
      <c r="K28" s="197">
        <f>K29</f>
        <v>15000</v>
      </c>
      <c r="L28" s="197"/>
      <c r="M28" s="332">
        <v>252000</v>
      </c>
      <c r="N28" s="463"/>
      <c r="O28" s="192"/>
      <c r="P28" s="174"/>
    </row>
    <row r="29" spans="1:16" ht="13.5" customHeight="1">
      <c r="A29" s="244"/>
      <c r="B29" s="243"/>
      <c r="C29" s="142">
        <v>4300</v>
      </c>
      <c r="D29" s="431" t="s">
        <v>124</v>
      </c>
      <c r="E29" s="432"/>
      <c r="F29" s="432"/>
      <c r="G29" s="432"/>
      <c r="H29" s="433"/>
      <c r="I29" s="206"/>
      <c r="J29" s="203"/>
      <c r="K29" s="203">
        <v>15000</v>
      </c>
      <c r="L29" s="203"/>
      <c r="M29" s="315">
        <v>17000</v>
      </c>
      <c r="N29" s="316"/>
      <c r="O29" s="192"/>
      <c r="P29" s="174"/>
    </row>
    <row r="30" spans="1:16" ht="13.5" customHeight="1">
      <c r="A30" s="260">
        <v>854</v>
      </c>
      <c r="B30" s="261"/>
      <c r="C30" s="261"/>
      <c r="D30" s="343" t="s">
        <v>184</v>
      </c>
      <c r="E30" s="344"/>
      <c r="F30" s="344"/>
      <c r="G30" s="344"/>
      <c r="H30" s="345"/>
      <c r="I30" s="259">
        <f>I31</f>
        <v>15000</v>
      </c>
      <c r="J30" s="259"/>
      <c r="K30" s="259"/>
      <c r="L30" s="259"/>
      <c r="M30" s="339">
        <v>4168007</v>
      </c>
      <c r="N30" s="340"/>
      <c r="O30" s="258"/>
      <c r="P30" s="174"/>
    </row>
    <row r="31" spans="1:16" ht="13.5" customHeight="1">
      <c r="A31" s="264"/>
      <c r="B31" s="265">
        <v>85415</v>
      </c>
      <c r="C31" s="264"/>
      <c r="D31" s="460" t="s">
        <v>186</v>
      </c>
      <c r="E31" s="461"/>
      <c r="F31" s="461"/>
      <c r="G31" s="461"/>
      <c r="H31" s="462"/>
      <c r="I31" s="263">
        <f>I32</f>
        <v>15000</v>
      </c>
      <c r="J31" s="263"/>
      <c r="K31" s="263"/>
      <c r="L31" s="263"/>
      <c r="M31" s="332">
        <v>71507</v>
      </c>
      <c r="N31" s="463"/>
      <c r="O31" s="258"/>
      <c r="P31" s="174"/>
    </row>
    <row r="32" spans="1:16" ht="13.5" customHeight="1">
      <c r="A32" s="269"/>
      <c r="B32" s="268"/>
      <c r="C32" s="142">
        <v>3240</v>
      </c>
      <c r="D32" s="431" t="s">
        <v>185</v>
      </c>
      <c r="E32" s="432"/>
      <c r="F32" s="432"/>
      <c r="G32" s="432"/>
      <c r="H32" s="433"/>
      <c r="I32" s="266">
        <v>15000</v>
      </c>
      <c r="J32" s="266"/>
      <c r="K32" s="266"/>
      <c r="L32" s="266"/>
      <c r="M32" s="315">
        <v>71507</v>
      </c>
      <c r="N32" s="316"/>
      <c r="O32" s="258"/>
      <c r="P32" s="174"/>
    </row>
    <row r="33" spans="1:16" ht="15.75" customHeight="1">
      <c r="A33" s="201">
        <v>855</v>
      </c>
      <c r="B33" s="202"/>
      <c r="C33" s="202"/>
      <c r="D33" s="343" t="s">
        <v>181</v>
      </c>
      <c r="E33" s="344"/>
      <c r="F33" s="344"/>
      <c r="G33" s="344"/>
      <c r="H33" s="345"/>
      <c r="I33" s="198">
        <f>I34</f>
        <v>8000</v>
      </c>
      <c r="J33" s="198"/>
      <c r="K33" s="198">
        <f>K34</f>
        <v>8000</v>
      </c>
      <c r="L33" s="198"/>
      <c r="M33" s="339">
        <v>21635620</v>
      </c>
      <c r="N33" s="340"/>
      <c r="O33" s="192"/>
      <c r="P33" s="174"/>
    </row>
    <row r="34" spans="1:16" ht="36" customHeight="1">
      <c r="A34" s="199"/>
      <c r="B34" s="200">
        <v>85502</v>
      </c>
      <c r="C34" s="199"/>
      <c r="D34" s="460" t="s">
        <v>182</v>
      </c>
      <c r="E34" s="461"/>
      <c r="F34" s="461"/>
      <c r="G34" s="461"/>
      <c r="H34" s="462"/>
      <c r="I34" s="197">
        <f>I35+I36</f>
        <v>8000</v>
      </c>
      <c r="J34" s="197"/>
      <c r="K34" s="197">
        <f>K37+K38</f>
        <v>8000</v>
      </c>
      <c r="L34" s="197"/>
      <c r="M34" s="332">
        <v>3533000</v>
      </c>
      <c r="N34" s="463"/>
      <c r="O34" s="192"/>
      <c r="P34" s="174"/>
    </row>
    <row r="35" spans="1:16" ht="14.25" customHeight="1">
      <c r="A35" s="244"/>
      <c r="B35" s="243"/>
      <c r="C35" s="142">
        <v>4010</v>
      </c>
      <c r="D35" s="336" t="s">
        <v>141</v>
      </c>
      <c r="E35" s="337"/>
      <c r="F35" s="337"/>
      <c r="G35" s="337"/>
      <c r="H35" s="338"/>
      <c r="I35" s="266">
        <v>5000</v>
      </c>
      <c r="J35" s="266"/>
      <c r="K35" s="266"/>
      <c r="L35" s="266"/>
      <c r="M35" s="315">
        <v>61271</v>
      </c>
      <c r="N35" s="316"/>
      <c r="O35" s="192"/>
      <c r="P35" s="174"/>
    </row>
    <row r="36" spans="1:16" ht="13.5" customHeight="1">
      <c r="A36" s="269"/>
      <c r="B36" s="268"/>
      <c r="C36" s="142">
        <v>4110</v>
      </c>
      <c r="D36" s="336" t="s">
        <v>121</v>
      </c>
      <c r="E36" s="337"/>
      <c r="F36" s="337"/>
      <c r="G36" s="337"/>
      <c r="H36" s="338"/>
      <c r="I36" s="266">
        <v>3000</v>
      </c>
      <c r="J36" s="266"/>
      <c r="K36" s="266"/>
      <c r="L36" s="266"/>
      <c r="M36" s="315">
        <v>262765</v>
      </c>
      <c r="N36" s="316"/>
      <c r="O36" s="258"/>
      <c r="P36" s="174"/>
    </row>
    <row r="37" spans="1:16" ht="13.5" customHeight="1">
      <c r="A37" s="269"/>
      <c r="B37" s="268"/>
      <c r="C37" s="142">
        <v>4210</v>
      </c>
      <c r="D37" s="336" t="s">
        <v>151</v>
      </c>
      <c r="E37" s="341"/>
      <c r="F37" s="341"/>
      <c r="G37" s="341"/>
      <c r="H37" s="342"/>
      <c r="I37" s="266"/>
      <c r="J37" s="266"/>
      <c r="K37" s="266">
        <v>4000</v>
      </c>
      <c r="L37" s="266"/>
      <c r="M37" s="315">
        <v>7906</v>
      </c>
      <c r="N37" s="316"/>
      <c r="O37" s="258"/>
      <c r="P37" s="174"/>
    </row>
    <row r="38" spans="1:16" ht="13.5" customHeight="1">
      <c r="A38" s="269"/>
      <c r="B38" s="268"/>
      <c r="C38" s="169">
        <v>4300</v>
      </c>
      <c r="D38" s="431" t="s">
        <v>146</v>
      </c>
      <c r="E38" s="470"/>
      <c r="F38" s="470"/>
      <c r="G38" s="470"/>
      <c r="H38" s="471"/>
      <c r="I38" s="205"/>
      <c r="J38" s="205"/>
      <c r="K38" s="205">
        <v>4000</v>
      </c>
      <c r="L38" s="205"/>
      <c r="M38" s="464">
        <v>13000</v>
      </c>
      <c r="N38" s="465"/>
      <c r="O38" s="258"/>
      <c r="P38" s="174"/>
    </row>
    <row r="39" spans="1:16" ht="13.5" customHeight="1">
      <c r="A39" s="303"/>
      <c r="B39" s="303"/>
      <c r="C39" s="304"/>
      <c r="D39" s="305"/>
      <c r="E39" s="305"/>
      <c r="F39" s="305"/>
      <c r="G39" s="305"/>
      <c r="H39" s="305"/>
      <c r="I39" s="306"/>
      <c r="J39" s="306"/>
      <c r="K39" s="306"/>
      <c r="L39" s="306"/>
      <c r="M39" s="307"/>
      <c r="N39" s="289"/>
      <c r="O39" s="258"/>
      <c r="P39" s="174"/>
    </row>
    <row r="40" spans="1:16" ht="13.5" customHeight="1">
      <c r="A40" s="308"/>
      <c r="B40" s="308"/>
      <c r="C40" s="309"/>
      <c r="D40" s="299"/>
      <c r="E40" s="299"/>
      <c r="F40" s="299"/>
      <c r="G40" s="299"/>
      <c r="H40" s="299"/>
      <c r="I40" s="310"/>
      <c r="J40" s="310"/>
      <c r="K40" s="310"/>
      <c r="L40" s="310"/>
      <c r="M40" s="311"/>
      <c r="N40" s="278"/>
      <c r="O40" s="258"/>
      <c r="P40" s="174"/>
    </row>
    <row r="41" spans="1:16" ht="13.5" customHeight="1">
      <c r="A41" s="308"/>
      <c r="B41" s="308"/>
      <c r="C41" s="309"/>
      <c r="D41" s="299"/>
      <c r="E41" s="299"/>
      <c r="F41" s="299"/>
      <c r="G41" s="299"/>
      <c r="H41" s="299"/>
      <c r="I41" s="310"/>
      <c r="J41" s="310"/>
      <c r="K41" s="310"/>
      <c r="L41" s="310"/>
      <c r="M41" s="311"/>
      <c r="N41" s="278"/>
      <c r="O41" s="258"/>
      <c r="P41" s="174"/>
    </row>
    <row r="42" spans="1:16" ht="13.5" customHeight="1">
      <c r="A42" s="308"/>
      <c r="B42" s="308"/>
      <c r="C42" s="309"/>
      <c r="D42" s="299"/>
      <c r="E42" s="299"/>
      <c r="F42" s="299"/>
      <c r="G42" s="299"/>
      <c r="H42" s="299"/>
      <c r="I42" s="310"/>
      <c r="J42" s="310"/>
      <c r="K42" s="310"/>
      <c r="L42" s="310"/>
      <c r="M42" s="311"/>
      <c r="N42" s="278"/>
      <c r="O42" s="258"/>
      <c r="P42" s="174"/>
    </row>
    <row r="43" spans="1:16" ht="10.5" customHeight="1">
      <c r="A43" s="308"/>
      <c r="B43" s="308"/>
      <c r="C43" s="309"/>
      <c r="D43" s="299"/>
      <c r="E43" s="299"/>
      <c r="F43" s="299"/>
      <c r="G43" s="299"/>
      <c r="H43" s="299"/>
      <c r="I43" s="310"/>
      <c r="J43" s="310"/>
      <c r="K43" s="310"/>
      <c r="L43" s="310"/>
      <c r="M43" s="311"/>
      <c r="N43" s="278"/>
      <c r="O43" s="258"/>
      <c r="P43" s="174"/>
    </row>
    <row r="44" spans="1:16" ht="13.5" customHeight="1">
      <c r="A44" s="308"/>
      <c r="B44" s="308"/>
      <c r="C44" s="309"/>
      <c r="D44" s="299"/>
      <c r="E44" s="299"/>
      <c r="F44" s="299"/>
      <c r="G44" s="299"/>
      <c r="H44" s="299"/>
      <c r="I44" s="310"/>
      <c r="J44" s="310"/>
      <c r="K44" s="310"/>
      <c r="L44" s="310"/>
      <c r="M44" s="311"/>
      <c r="N44" s="278"/>
      <c r="O44" s="258"/>
      <c r="P44" s="174"/>
    </row>
    <row r="45" spans="1:16" ht="13.5" customHeight="1">
      <c r="A45" s="317" t="s">
        <v>49</v>
      </c>
      <c r="B45" s="318"/>
      <c r="C45" s="319"/>
      <c r="D45" s="320" t="s">
        <v>63</v>
      </c>
      <c r="E45" s="320"/>
      <c r="F45" s="320"/>
      <c r="G45" s="320"/>
      <c r="H45" s="321"/>
      <c r="I45" s="324" t="s">
        <v>64</v>
      </c>
      <c r="J45" s="324"/>
      <c r="K45" s="324" t="s">
        <v>65</v>
      </c>
      <c r="L45" s="324"/>
      <c r="M45" s="325" t="s">
        <v>129</v>
      </c>
      <c r="N45" s="326"/>
      <c r="O45" s="258"/>
      <c r="P45" s="174"/>
    </row>
    <row r="46" spans="1:16" ht="13.5" customHeight="1">
      <c r="A46" s="298" t="s">
        <v>24</v>
      </c>
      <c r="B46" s="298" t="s">
        <v>50</v>
      </c>
      <c r="C46" s="298" t="s">
        <v>51</v>
      </c>
      <c r="D46" s="322"/>
      <c r="E46" s="322"/>
      <c r="F46" s="322"/>
      <c r="G46" s="322"/>
      <c r="H46" s="323"/>
      <c r="I46" s="125" t="s">
        <v>52</v>
      </c>
      <c r="J46" s="125" t="s">
        <v>53</v>
      </c>
      <c r="K46" s="195" t="s">
        <v>52</v>
      </c>
      <c r="L46" s="195" t="s">
        <v>53</v>
      </c>
      <c r="M46" s="327"/>
      <c r="N46" s="328"/>
      <c r="O46" s="258"/>
      <c r="P46" s="174"/>
    </row>
    <row r="47" spans="1:16" ht="16.5" customHeight="1">
      <c r="A47" s="300">
        <v>900</v>
      </c>
      <c r="B47" s="301"/>
      <c r="C47" s="301"/>
      <c r="D47" s="466" t="s">
        <v>176</v>
      </c>
      <c r="E47" s="467"/>
      <c r="F47" s="467"/>
      <c r="G47" s="467"/>
      <c r="H47" s="467"/>
      <c r="I47" s="302">
        <f>I53</f>
        <v>12000</v>
      </c>
      <c r="J47" s="302">
        <f>J51</f>
        <v>15000</v>
      </c>
      <c r="K47" s="259">
        <f>K48</f>
        <v>12000</v>
      </c>
      <c r="L47" s="259">
        <f>L48+L51</f>
        <v>576000</v>
      </c>
      <c r="M47" s="339">
        <v>9560408</v>
      </c>
      <c r="N47" s="340"/>
      <c r="O47" s="258"/>
      <c r="P47" s="174"/>
    </row>
    <row r="48" spans="1:16" ht="13.5" customHeight="1">
      <c r="A48" s="264"/>
      <c r="B48" s="265">
        <v>90005</v>
      </c>
      <c r="C48" s="264"/>
      <c r="D48" s="460" t="s">
        <v>162</v>
      </c>
      <c r="E48" s="461"/>
      <c r="F48" s="461"/>
      <c r="G48" s="461"/>
      <c r="H48" s="461"/>
      <c r="I48" s="263"/>
      <c r="J48" s="263"/>
      <c r="K48" s="263">
        <f>K49</f>
        <v>12000</v>
      </c>
      <c r="L48" s="263">
        <f>L50</f>
        <v>552000</v>
      </c>
      <c r="M48" s="332">
        <v>564000</v>
      </c>
      <c r="N48" s="463"/>
      <c r="O48" s="258"/>
      <c r="P48" s="174"/>
    </row>
    <row r="49" spans="1:16" ht="14.25" customHeight="1">
      <c r="A49" s="269"/>
      <c r="B49" s="268"/>
      <c r="C49" s="142">
        <v>4390</v>
      </c>
      <c r="D49" s="336" t="s">
        <v>189</v>
      </c>
      <c r="E49" s="341"/>
      <c r="F49" s="341"/>
      <c r="G49" s="341"/>
      <c r="H49" s="341"/>
      <c r="I49" s="267"/>
      <c r="J49" s="266"/>
      <c r="K49" s="266">
        <v>12000</v>
      </c>
      <c r="L49" s="266"/>
      <c r="M49" s="315">
        <v>12000</v>
      </c>
      <c r="N49" s="316"/>
      <c r="O49" s="258"/>
      <c r="P49" s="174"/>
    </row>
    <row r="50" spans="1:16" ht="14.25" customHeight="1">
      <c r="A50" s="269"/>
      <c r="B50" s="268"/>
      <c r="C50" s="142">
        <v>6060</v>
      </c>
      <c r="D50" s="336" t="s">
        <v>153</v>
      </c>
      <c r="E50" s="341"/>
      <c r="F50" s="341"/>
      <c r="G50" s="341"/>
      <c r="H50" s="341"/>
      <c r="I50" s="267"/>
      <c r="J50" s="266"/>
      <c r="K50" s="266"/>
      <c r="L50" s="266">
        <v>552000</v>
      </c>
      <c r="M50" s="315">
        <v>552000</v>
      </c>
      <c r="N50" s="316"/>
      <c r="O50" s="258"/>
      <c r="P50" s="174"/>
    </row>
    <row r="51" spans="1:16" ht="15.75" customHeight="1">
      <c r="A51" s="264"/>
      <c r="B51" s="265">
        <v>90015</v>
      </c>
      <c r="C51" s="264"/>
      <c r="D51" s="460" t="s">
        <v>177</v>
      </c>
      <c r="E51" s="461"/>
      <c r="F51" s="461"/>
      <c r="G51" s="461"/>
      <c r="H51" s="461"/>
      <c r="I51" s="263">
        <f>I52</f>
        <v>0</v>
      </c>
      <c r="J51" s="263">
        <f>J52</f>
        <v>15000</v>
      </c>
      <c r="K51" s="263"/>
      <c r="L51" s="263">
        <f>L52</f>
        <v>24000</v>
      </c>
      <c r="M51" s="332">
        <v>1773464</v>
      </c>
      <c r="N51" s="463"/>
      <c r="O51" s="258"/>
      <c r="P51" s="174"/>
    </row>
    <row r="52" spans="1:16" ht="13.5" customHeight="1">
      <c r="A52" s="269"/>
      <c r="B52" s="268"/>
      <c r="C52" s="142">
        <v>6050</v>
      </c>
      <c r="D52" s="313" t="s">
        <v>140</v>
      </c>
      <c r="E52" s="314"/>
      <c r="F52" s="314"/>
      <c r="G52" s="314"/>
      <c r="H52" s="314"/>
      <c r="I52" s="279"/>
      <c r="J52" s="266">
        <v>15000</v>
      </c>
      <c r="K52" s="266"/>
      <c r="L52" s="266">
        <v>24000</v>
      </c>
      <c r="M52" s="315">
        <v>476000</v>
      </c>
      <c r="N52" s="316"/>
      <c r="O52" s="258"/>
      <c r="P52" s="174"/>
    </row>
    <row r="53" spans="1:16" ht="30.75" customHeight="1">
      <c r="A53" s="264"/>
      <c r="B53" s="265">
        <v>90019</v>
      </c>
      <c r="C53" s="264"/>
      <c r="D53" s="460" t="s">
        <v>191</v>
      </c>
      <c r="E53" s="461"/>
      <c r="F53" s="461"/>
      <c r="G53" s="461"/>
      <c r="H53" s="461"/>
      <c r="I53" s="263">
        <f>I54</f>
        <v>12000</v>
      </c>
      <c r="J53" s="263"/>
      <c r="K53" s="263">
        <f>K54</f>
        <v>0</v>
      </c>
      <c r="L53" s="263"/>
      <c r="M53" s="332">
        <v>18000</v>
      </c>
      <c r="N53" s="463"/>
      <c r="O53" s="258"/>
      <c r="P53" s="174"/>
    </row>
    <row r="54" spans="1:16" ht="13.5" customHeight="1">
      <c r="A54" s="269"/>
      <c r="B54" s="268"/>
      <c r="C54" s="142">
        <v>4390</v>
      </c>
      <c r="D54" s="336" t="s">
        <v>189</v>
      </c>
      <c r="E54" s="341"/>
      <c r="F54" s="341"/>
      <c r="G54" s="341"/>
      <c r="H54" s="341"/>
      <c r="I54" s="267">
        <v>12000</v>
      </c>
      <c r="J54" s="266"/>
      <c r="K54" s="266"/>
      <c r="L54" s="266"/>
      <c r="M54" s="315">
        <v>18000</v>
      </c>
      <c r="N54" s="316"/>
      <c r="O54" s="258"/>
      <c r="P54" s="174"/>
    </row>
    <row r="55" spans="1:15" ht="14.25" customHeight="1">
      <c r="A55" s="185">
        <v>926</v>
      </c>
      <c r="B55" s="186"/>
      <c r="C55" s="186"/>
      <c r="D55" s="429" t="s">
        <v>116</v>
      </c>
      <c r="E55" s="430"/>
      <c r="F55" s="430"/>
      <c r="G55" s="430"/>
      <c r="H55" s="430"/>
      <c r="I55" s="259"/>
      <c r="J55" s="182"/>
      <c r="K55" s="182">
        <f>K56</f>
        <v>31978</v>
      </c>
      <c r="L55" s="182"/>
      <c r="M55" s="339">
        <v>5426694</v>
      </c>
      <c r="N55" s="451"/>
      <c r="O55" s="187"/>
    </row>
    <row r="56" spans="1:15" ht="14.25" customHeight="1">
      <c r="A56" s="183"/>
      <c r="B56" s="184">
        <v>92605</v>
      </c>
      <c r="C56" s="183"/>
      <c r="D56" s="354" t="s">
        <v>120</v>
      </c>
      <c r="E56" s="355"/>
      <c r="F56" s="355"/>
      <c r="G56" s="355"/>
      <c r="H56" s="355"/>
      <c r="I56" s="181"/>
      <c r="J56" s="181"/>
      <c r="K56" s="181">
        <f>SUM(K57:K57)</f>
        <v>31978</v>
      </c>
      <c r="L56" s="181"/>
      <c r="M56" s="332">
        <f>M55</f>
        <v>5426694</v>
      </c>
      <c r="N56" s="333"/>
      <c r="O56" s="187"/>
    </row>
    <row r="57" spans="1:15" ht="13.5" customHeight="1">
      <c r="A57" s="244"/>
      <c r="B57" s="243"/>
      <c r="C57" s="169">
        <v>4300</v>
      </c>
      <c r="D57" s="431" t="s">
        <v>124</v>
      </c>
      <c r="E57" s="432"/>
      <c r="F57" s="432"/>
      <c r="G57" s="432"/>
      <c r="H57" s="433"/>
      <c r="I57" s="204"/>
      <c r="J57" s="205"/>
      <c r="K57" s="204">
        <v>31978</v>
      </c>
      <c r="L57" s="205"/>
      <c r="M57" s="315">
        <v>1378978</v>
      </c>
      <c r="N57" s="356"/>
      <c r="O57" s="242"/>
    </row>
    <row r="58" spans="1:17" ht="15.75" customHeight="1">
      <c r="A58" s="426" t="s">
        <v>66</v>
      </c>
      <c r="B58" s="427"/>
      <c r="C58" s="427"/>
      <c r="D58" s="427"/>
      <c r="E58" s="427"/>
      <c r="F58" s="427"/>
      <c r="G58" s="427"/>
      <c r="H58" s="428"/>
      <c r="I58" s="57">
        <f>I55+I47+I33+I30+I27+I18+I15+I10+I23</f>
        <v>52200</v>
      </c>
      <c r="J58" s="259">
        <f>J55+J47+J33+J30+J27+J18+J15+J10</f>
        <v>24000</v>
      </c>
      <c r="K58" s="259">
        <f>K55+K47+K33+K30+K27+K18+K15+K10</f>
        <v>9679500</v>
      </c>
      <c r="L58" s="259">
        <f>L55+L47+L33+L30+L27+L18+L15+L10+L23</f>
        <v>593200</v>
      </c>
      <c r="M58" s="452">
        <v>190261294</v>
      </c>
      <c r="N58" s="453"/>
      <c r="O58" s="155"/>
      <c r="P58" s="1"/>
      <c r="Q58" s="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8" customHeight="1"/>
    <row r="77" ht="21" customHeight="1"/>
    <row r="78" ht="18" customHeight="1"/>
    <row r="79" ht="15" customHeight="1"/>
    <row r="80" ht="15" customHeight="1"/>
    <row r="81" ht="11.25" customHeight="1"/>
    <row r="82" ht="15" customHeight="1"/>
    <row r="83" spans="1:15" ht="16.5" customHeight="1">
      <c r="A83" s="441" t="s">
        <v>102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</row>
    <row r="84" spans="1:15" ht="6" customHeight="1">
      <c r="A84" s="52"/>
      <c r="B84" s="52"/>
      <c r="C84" s="52"/>
      <c r="D84" s="52"/>
      <c r="E84" s="52"/>
      <c r="F84" s="52"/>
      <c r="G84" s="52"/>
      <c r="H84" s="52"/>
      <c r="I84" s="53"/>
      <c r="J84" s="53"/>
      <c r="K84" s="53"/>
      <c r="L84" s="53"/>
      <c r="M84" s="54"/>
      <c r="N84" s="55"/>
      <c r="O84" s="55"/>
    </row>
    <row r="85" spans="1:16" ht="11.25" customHeight="1">
      <c r="A85" s="434" t="s">
        <v>24</v>
      </c>
      <c r="B85" s="410" t="s">
        <v>0</v>
      </c>
      <c r="C85" s="411"/>
      <c r="D85" s="412"/>
      <c r="E85" s="419" t="s">
        <v>175</v>
      </c>
      <c r="F85" s="437" t="s">
        <v>16</v>
      </c>
      <c r="G85" s="438"/>
      <c r="H85" s="419" t="s">
        <v>60</v>
      </c>
      <c r="I85" s="421" t="s">
        <v>25</v>
      </c>
      <c r="J85" s="422"/>
      <c r="K85" s="422"/>
      <c r="L85" s="422"/>
      <c r="M85" s="422"/>
      <c r="N85" s="422"/>
      <c r="O85" s="422"/>
      <c r="P85" s="423"/>
    </row>
    <row r="86" spans="1:16" ht="10.5" customHeight="1">
      <c r="A86" s="434"/>
      <c r="B86" s="413"/>
      <c r="C86" s="414"/>
      <c r="D86" s="415"/>
      <c r="E86" s="420"/>
      <c r="F86" s="439"/>
      <c r="G86" s="440"/>
      <c r="H86" s="420"/>
      <c r="I86" s="419" t="s">
        <v>27</v>
      </c>
      <c r="J86" s="442" t="s">
        <v>32</v>
      </c>
      <c r="K86" s="443"/>
      <c r="L86" s="443"/>
      <c r="M86" s="443"/>
      <c r="N86" s="443"/>
      <c r="O86" s="444"/>
      <c r="P86" s="424" t="s">
        <v>113</v>
      </c>
    </row>
    <row r="87" spans="1:16" ht="12" customHeight="1">
      <c r="A87" s="435"/>
      <c r="B87" s="413"/>
      <c r="C87" s="414"/>
      <c r="D87" s="415"/>
      <c r="E87" s="420"/>
      <c r="F87" s="405" t="s">
        <v>85</v>
      </c>
      <c r="G87" s="405" t="s">
        <v>86</v>
      </c>
      <c r="H87" s="420"/>
      <c r="I87" s="420"/>
      <c r="J87" s="445" t="s">
        <v>83</v>
      </c>
      <c r="K87" s="357" t="s">
        <v>28</v>
      </c>
      <c r="L87" s="357" t="s">
        <v>33</v>
      </c>
      <c r="M87" s="357" t="s">
        <v>29</v>
      </c>
      <c r="N87" s="449" t="s">
        <v>32</v>
      </c>
      <c r="O87" s="450"/>
      <c r="P87" s="425"/>
    </row>
    <row r="88" spans="1:16" ht="65.25" customHeight="1">
      <c r="A88" s="436"/>
      <c r="B88" s="416"/>
      <c r="C88" s="417"/>
      <c r="D88" s="418"/>
      <c r="E88" s="406"/>
      <c r="F88" s="406"/>
      <c r="G88" s="406"/>
      <c r="H88" s="406"/>
      <c r="I88" s="406"/>
      <c r="J88" s="446"/>
      <c r="K88" s="358"/>
      <c r="L88" s="358"/>
      <c r="M88" s="358"/>
      <c r="N88" s="133" t="s">
        <v>103</v>
      </c>
      <c r="O88" s="156" t="s">
        <v>117</v>
      </c>
      <c r="P88" s="425"/>
    </row>
    <row r="89" spans="1:16" ht="14.25" customHeight="1">
      <c r="A89" s="87" t="s">
        <v>1</v>
      </c>
      <c r="B89" s="86" t="s">
        <v>3</v>
      </c>
      <c r="C89" s="84"/>
      <c r="D89" s="85"/>
      <c r="E89" s="76">
        <v>6198828</v>
      </c>
      <c r="F89" s="75"/>
      <c r="G89" s="75"/>
      <c r="H89" s="76">
        <f aca="true" t="shared" si="0" ref="H89:H95">E89-F89+G89</f>
        <v>6198828</v>
      </c>
      <c r="I89" s="75">
        <f aca="true" t="shared" si="1" ref="I89:I110">H89-P89</f>
        <v>765478</v>
      </c>
      <c r="J89" s="98"/>
      <c r="K89" s="99">
        <v>600000</v>
      </c>
      <c r="L89" s="99"/>
      <c r="M89" s="100"/>
      <c r="N89" s="99">
        <v>35043</v>
      </c>
      <c r="O89" s="101"/>
      <c r="P89" s="157">
        <v>5433350</v>
      </c>
    </row>
    <row r="90" spans="1:16" ht="13.5" customHeight="1">
      <c r="A90" s="26" t="s">
        <v>2</v>
      </c>
      <c r="B90" s="407" t="s">
        <v>6</v>
      </c>
      <c r="C90" s="408"/>
      <c r="D90" s="409"/>
      <c r="E90" s="102">
        <v>5000</v>
      </c>
      <c r="F90" s="103"/>
      <c r="G90" s="103"/>
      <c r="H90" s="102">
        <f t="shared" si="0"/>
        <v>5000</v>
      </c>
      <c r="I90" s="103">
        <f t="shared" si="1"/>
        <v>5000</v>
      </c>
      <c r="J90" s="104"/>
      <c r="K90" s="105"/>
      <c r="L90" s="105"/>
      <c r="M90" s="105"/>
      <c r="N90" s="105"/>
      <c r="O90" s="106"/>
      <c r="P90" s="158"/>
    </row>
    <row r="91" spans="1:16" ht="13.5" customHeight="1">
      <c r="A91" s="88">
        <v>600</v>
      </c>
      <c r="B91" s="407" t="s">
        <v>7</v>
      </c>
      <c r="C91" s="408"/>
      <c r="D91" s="409"/>
      <c r="E91" s="102">
        <v>14064414</v>
      </c>
      <c r="F91" s="103">
        <f>I10+J10</f>
        <v>9000</v>
      </c>
      <c r="G91" s="103">
        <f>L10+K10</f>
        <v>8022</v>
      </c>
      <c r="H91" s="102">
        <f t="shared" si="0"/>
        <v>14063436</v>
      </c>
      <c r="I91" s="103">
        <f t="shared" si="1"/>
        <v>7232498</v>
      </c>
      <c r="J91" s="108">
        <v>20978</v>
      </c>
      <c r="K91" s="107">
        <v>2400000</v>
      </c>
      <c r="L91" s="107"/>
      <c r="M91" s="105"/>
      <c r="N91" s="105"/>
      <c r="O91" s="106">
        <f>K91</f>
        <v>2400000</v>
      </c>
      <c r="P91" s="159">
        <v>6830938</v>
      </c>
    </row>
    <row r="92" spans="1:16" ht="13.5" customHeight="1">
      <c r="A92" s="88">
        <v>630</v>
      </c>
      <c r="B92" s="407" t="s">
        <v>31</v>
      </c>
      <c r="C92" s="408"/>
      <c r="D92" s="409"/>
      <c r="E92" s="102">
        <v>50000</v>
      </c>
      <c r="F92" s="103"/>
      <c r="G92" s="103"/>
      <c r="H92" s="102">
        <f t="shared" si="0"/>
        <v>50000</v>
      </c>
      <c r="I92" s="103">
        <f t="shared" si="1"/>
        <v>50000</v>
      </c>
      <c r="J92" s="108"/>
      <c r="K92" s="107">
        <v>50000</v>
      </c>
      <c r="L92" s="107"/>
      <c r="M92" s="105"/>
      <c r="N92" s="105"/>
      <c r="O92" s="106"/>
      <c r="P92" s="158"/>
    </row>
    <row r="93" spans="1:16" ht="13.5" customHeight="1">
      <c r="A93" s="88">
        <v>700</v>
      </c>
      <c r="B93" s="386" t="s">
        <v>67</v>
      </c>
      <c r="C93" s="387"/>
      <c r="D93" s="388"/>
      <c r="E93" s="102">
        <v>4654500</v>
      </c>
      <c r="F93" s="103"/>
      <c r="G93" s="103">
        <f>K15</f>
        <v>9532500</v>
      </c>
      <c r="H93" s="102">
        <f t="shared" si="0"/>
        <v>14187000</v>
      </c>
      <c r="I93" s="103">
        <f t="shared" si="1"/>
        <v>13250000</v>
      </c>
      <c r="J93" s="108">
        <v>401200</v>
      </c>
      <c r="K93" s="107"/>
      <c r="L93" s="105"/>
      <c r="M93" s="105"/>
      <c r="N93" s="105"/>
      <c r="O93" s="109"/>
      <c r="P93" s="159">
        <v>937000</v>
      </c>
    </row>
    <row r="94" spans="1:16" ht="13.5" customHeight="1">
      <c r="A94" s="88">
        <v>710</v>
      </c>
      <c r="B94" s="407" t="s">
        <v>15</v>
      </c>
      <c r="C94" s="408"/>
      <c r="D94" s="409"/>
      <c r="E94" s="102">
        <v>295602</v>
      </c>
      <c r="F94" s="103"/>
      <c r="G94" s="103"/>
      <c r="H94" s="102">
        <f t="shared" si="0"/>
        <v>295602</v>
      </c>
      <c r="I94" s="103">
        <f t="shared" si="1"/>
        <v>292000</v>
      </c>
      <c r="J94" s="108">
        <v>24000</v>
      </c>
      <c r="K94" s="107"/>
      <c r="L94" s="107"/>
      <c r="M94" s="105"/>
      <c r="N94" s="105"/>
      <c r="O94" s="109"/>
      <c r="P94" s="159">
        <v>3602</v>
      </c>
    </row>
    <row r="95" spans="1:16" ht="14.25" customHeight="1">
      <c r="A95" s="88">
        <v>750</v>
      </c>
      <c r="B95" s="407" t="s">
        <v>30</v>
      </c>
      <c r="C95" s="408"/>
      <c r="D95" s="409"/>
      <c r="E95" s="102">
        <v>19912578</v>
      </c>
      <c r="F95" s="103">
        <f>I18</f>
        <v>0</v>
      </c>
      <c r="G95" s="103">
        <f>L18+K18</f>
        <v>72000</v>
      </c>
      <c r="H95" s="102">
        <f t="shared" si="0"/>
        <v>19984578</v>
      </c>
      <c r="I95" s="103">
        <f t="shared" si="1"/>
        <v>19762078</v>
      </c>
      <c r="J95" s="108">
        <v>14068850</v>
      </c>
      <c r="K95" s="107">
        <v>100000</v>
      </c>
      <c r="L95" s="107">
        <v>559700</v>
      </c>
      <c r="M95" s="105"/>
      <c r="N95" s="107">
        <v>140866</v>
      </c>
      <c r="O95" s="110"/>
      <c r="P95" s="159">
        <v>222500</v>
      </c>
    </row>
    <row r="96" spans="1:16" ht="45" customHeight="1">
      <c r="A96" s="88">
        <v>751</v>
      </c>
      <c r="B96" s="361" t="s">
        <v>23</v>
      </c>
      <c r="C96" s="362"/>
      <c r="D96" s="363"/>
      <c r="E96" s="102">
        <v>12516</v>
      </c>
      <c r="F96" s="103"/>
      <c r="G96" s="103"/>
      <c r="H96" s="102">
        <f aca="true" t="shared" si="2" ref="H96:H102">E96-F96+G96</f>
        <v>12516</v>
      </c>
      <c r="I96" s="103">
        <f t="shared" si="1"/>
        <v>12516</v>
      </c>
      <c r="J96" s="108">
        <v>4316</v>
      </c>
      <c r="K96" s="107"/>
      <c r="L96" s="107"/>
      <c r="M96" s="105"/>
      <c r="N96" s="107">
        <v>11874</v>
      </c>
      <c r="O96" s="109"/>
      <c r="P96" s="159"/>
    </row>
    <row r="97" spans="1:16" ht="14.25" customHeight="1">
      <c r="A97" s="88">
        <v>752</v>
      </c>
      <c r="B97" s="386" t="s">
        <v>132</v>
      </c>
      <c r="C97" s="387"/>
      <c r="D97" s="388"/>
      <c r="E97" s="102">
        <v>500</v>
      </c>
      <c r="F97" s="103"/>
      <c r="G97" s="103"/>
      <c r="H97" s="102">
        <f>E97-F97+G97</f>
        <v>500</v>
      </c>
      <c r="I97" s="103">
        <f>H97-P97</f>
        <v>500</v>
      </c>
      <c r="J97" s="108"/>
      <c r="K97" s="107"/>
      <c r="L97" s="107"/>
      <c r="M97" s="105"/>
      <c r="N97" s="107">
        <v>500</v>
      </c>
      <c r="O97" s="109"/>
      <c r="P97" s="159"/>
    </row>
    <row r="98" spans="1:16" ht="38.25" customHeight="1">
      <c r="A98" s="88">
        <v>754</v>
      </c>
      <c r="B98" s="386" t="s">
        <v>26</v>
      </c>
      <c r="C98" s="387"/>
      <c r="D98" s="388"/>
      <c r="E98" s="102">
        <v>659420</v>
      </c>
      <c r="F98" s="103"/>
      <c r="G98" s="103"/>
      <c r="H98" s="102">
        <f t="shared" si="2"/>
        <v>659420</v>
      </c>
      <c r="I98" s="103">
        <f t="shared" si="1"/>
        <v>445700</v>
      </c>
      <c r="J98" s="108">
        <v>0</v>
      </c>
      <c r="K98" s="107">
        <v>10000</v>
      </c>
      <c r="L98" s="107">
        <v>67300</v>
      </c>
      <c r="M98" s="105"/>
      <c r="N98" s="105"/>
      <c r="O98" s="109"/>
      <c r="P98" s="102">
        <v>213720</v>
      </c>
    </row>
    <row r="99" spans="1:16" ht="24" customHeight="1">
      <c r="A99" s="88">
        <v>757</v>
      </c>
      <c r="B99" s="386" t="s">
        <v>8</v>
      </c>
      <c r="C99" s="387"/>
      <c r="D99" s="388"/>
      <c r="E99" s="102">
        <v>2226720</v>
      </c>
      <c r="F99" s="103"/>
      <c r="G99" s="103"/>
      <c r="H99" s="111">
        <f t="shared" si="2"/>
        <v>2226720</v>
      </c>
      <c r="I99" s="103">
        <f t="shared" si="1"/>
        <v>2226720</v>
      </c>
      <c r="J99" s="104"/>
      <c r="K99" s="105"/>
      <c r="L99" s="105"/>
      <c r="M99" s="107">
        <v>2206720</v>
      </c>
      <c r="N99" s="107"/>
      <c r="O99" s="109"/>
      <c r="P99" s="158"/>
    </row>
    <row r="100" spans="1:16" ht="14.25" customHeight="1">
      <c r="A100" s="88">
        <v>758</v>
      </c>
      <c r="B100" s="386" t="s">
        <v>9</v>
      </c>
      <c r="C100" s="387"/>
      <c r="D100" s="388"/>
      <c r="E100" s="126">
        <v>9285135</v>
      </c>
      <c r="F100" s="138"/>
      <c r="G100" s="113"/>
      <c r="H100" s="112">
        <f t="shared" si="2"/>
        <v>9285135</v>
      </c>
      <c r="I100" s="103">
        <f t="shared" si="1"/>
        <v>9285135</v>
      </c>
      <c r="J100" s="114"/>
      <c r="K100" s="115"/>
      <c r="L100" s="115"/>
      <c r="M100" s="116"/>
      <c r="N100" s="116"/>
      <c r="O100" s="117"/>
      <c r="P100" s="158"/>
    </row>
    <row r="101" spans="1:16" ht="14.25" customHeight="1">
      <c r="A101" s="88">
        <v>801</v>
      </c>
      <c r="B101" s="386" t="s">
        <v>10</v>
      </c>
      <c r="C101" s="387"/>
      <c r="D101" s="388"/>
      <c r="E101" s="126">
        <v>75431202</v>
      </c>
      <c r="F101" s="113">
        <f>I23</f>
        <v>17200</v>
      </c>
      <c r="G101" s="113">
        <f>L23</f>
        <v>17200</v>
      </c>
      <c r="H101" s="112">
        <f t="shared" si="2"/>
        <v>75431202</v>
      </c>
      <c r="I101" s="103">
        <f t="shared" si="1"/>
        <v>72529942</v>
      </c>
      <c r="J101" s="118">
        <v>39895378</v>
      </c>
      <c r="K101" s="119">
        <v>19167744</v>
      </c>
      <c r="L101" s="119">
        <v>2151593</v>
      </c>
      <c r="M101" s="115"/>
      <c r="N101" s="119"/>
      <c r="O101" s="117"/>
      <c r="P101" s="159">
        <v>2901260</v>
      </c>
    </row>
    <row r="102" spans="1:16" ht="13.5" customHeight="1">
      <c r="A102" s="88">
        <v>851</v>
      </c>
      <c r="B102" s="386" t="s">
        <v>11</v>
      </c>
      <c r="C102" s="387"/>
      <c r="D102" s="388"/>
      <c r="E102" s="102">
        <v>555000</v>
      </c>
      <c r="F102" s="103"/>
      <c r="G102" s="103"/>
      <c r="H102" s="111">
        <f t="shared" si="2"/>
        <v>555000</v>
      </c>
      <c r="I102" s="103">
        <f t="shared" si="1"/>
        <v>555000</v>
      </c>
      <c r="J102" s="108">
        <v>208100</v>
      </c>
      <c r="K102" s="107">
        <v>40000</v>
      </c>
      <c r="L102" s="107"/>
      <c r="M102" s="105"/>
      <c r="N102" s="105"/>
      <c r="O102" s="117"/>
      <c r="P102" s="158"/>
    </row>
    <row r="103" spans="1:16" ht="14.25" customHeight="1">
      <c r="A103" s="88">
        <v>852</v>
      </c>
      <c r="B103" s="386" t="s">
        <v>12</v>
      </c>
      <c r="C103" s="387"/>
      <c r="D103" s="388"/>
      <c r="E103" s="102">
        <v>2617628</v>
      </c>
      <c r="F103" s="103"/>
      <c r="G103" s="103">
        <f>K27</f>
        <v>15000</v>
      </c>
      <c r="H103" s="111">
        <f aca="true" t="shared" si="3" ref="H103:H109">E103-F103+G103</f>
        <v>2632628</v>
      </c>
      <c r="I103" s="103">
        <f t="shared" si="1"/>
        <v>2632628</v>
      </c>
      <c r="J103" s="108">
        <v>1269083</v>
      </c>
      <c r="K103" s="107">
        <v>38727</v>
      </c>
      <c r="L103" s="107">
        <v>764760</v>
      </c>
      <c r="M103" s="105"/>
      <c r="N103" s="107">
        <v>26133</v>
      </c>
      <c r="O103" s="117"/>
      <c r="P103" s="159"/>
    </row>
    <row r="104" spans="1:16" ht="25.5" customHeight="1">
      <c r="A104" s="88">
        <v>854</v>
      </c>
      <c r="B104" s="386" t="s">
        <v>13</v>
      </c>
      <c r="C104" s="387"/>
      <c r="D104" s="388"/>
      <c r="E104" s="102">
        <v>4183007</v>
      </c>
      <c r="F104" s="103">
        <f>I30</f>
        <v>15000</v>
      </c>
      <c r="G104" s="103"/>
      <c r="H104" s="111">
        <f t="shared" si="3"/>
        <v>4168007</v>
      </c>
      <c r="I104" s="103">
        <f t="shared" si="1"/>
        <v>4168007</v>
      </c>
      <c r="J104" s="108">
        <v>3100000</v>
      </c>
      <c r="K104" s="107">
        <v>120000</v>
      </c>
      <c r="L104" s="107">
        <v>567427</v>
      </c>
      <c r="M104" s="105"/>
      <c r="N104" s="107"/>
      <c r="O104" s="117"/>
      <c r="P104" s="158"/>
    </row>
    <row r="105" spans="1:16" ht="15.75" customHeight="1">
      <c r="A105" s="88">
        <v>855</v>
      </c>
      <c r="B105" s="386" t="s">
        <v>133</v>
      </c>
      <c r="C105" s="387"/>
      <c r="D105" s="388"/>
      <c r="E105" s="102">
        <v>21635620</v>
      </c>
      <c r="F105" s="103">
        <f>I33</f>
        <v>8000</v>
      </c>
      <c r="G105" s="103">
        <f>K33</f>
        <v>8000</v>
      </c>
      <c r="H105" s="111">
        <f t="shared" si="3"/>
        <v>21635620</v>
      </c>
      <c r="I105" s="103">
        <f t="shared" si="1"/>
        <v>21635620</v>
      </c>
      <c r="J105" s="108">
        <v>834188</v>
      </c>
      <c r="K105" s="107">
        <v>215000</v>
      </c>
      <c r="L105" s="107">
        <v>20347041</v>
      </c>
      <c r="M105" s="105"/>
      <c r="N105" s="107">
        <v>20961416</v>
      </c>
      <c r="O105" s="117"/>
      <c r="P105" s="158"/>
    </row>
    <row r="106" spans="1:16" ht="24.75" customHeight="1">
      <c r="A106" s="88">
        <v>900</v>
      </c>
      <c r="B106" s="386" t="s">
        <v>80</v>
      </c>
      <c r="C106" s="387"/>
      <c r="D106" s="388"/>
      <c r="E106" s="102">
        <v>8999408</v>
      </c>
      <c r="F106" s="103">
        <f>I47+J47</f>
        <v>27000</v>
      </c>
      <c r="G106" s="103">
        <f>K47+L47</f>
        <v>588000</v>
      </c>
      <c r="H106" s="111">
        <f>E106-F106+G106</f>
        <v>9560408</v>
      </c>
      <c r="I106" s="103">
        <f t="shared" si="1"/>
        <v>8424408</v>
      </c>
      <c r="J106" s="108">
        <v>876709</v>
      </c>
      <c r="K106" s="105"/>
      <c r="L106" s="107">
        <v>2000</v>
      </c>
      <c r="M106" s="105"/>
      <c r="N106" s="105"/>
      <c r="O106" s="117"/>
      <c r="P106" s="111">
        <v>1136000</v>
      </c>
    </row>
    <row r="107" spans="1:16" ht="25.5" customHeight="1">
      <c r="A107" s="88">
        <v>921</v>
      </c>
      <c r="B107" s="386" t="s">
        <v>55</v>
      </c>
      <c r="C107" s="387"/>
      <c r="D107" s="388"/>
      <c r="E107" s="102">
        <v>3863000</v>
      </c>
      <c r="F107" s="103"/>
      <c r="G107" s="103"/>
      <c r="H107" s="111">
        <f t="shared" si="3"/>
        <v>3863000</v>
      </c>
      <c r="I107" s="103">
        <f t="shared" si="1"/>
        <v>3863000</v>
      </c>
      <c r="J107" s="104"/>
      <c r="K107" s="107">
        <v>3850000</v>
      </c>
      <c r="L107" s="107"/>
      <c r="M107" s="105"/>
      <c r="N107" s="105"/>
      <c r="O107" s="117"/>
      <c r="P107" s="159"/>
    </row>
    <row r="108" spans="1:16" ht="45.75" customHeight="1">
      <c r="A108" s="208">
        <v>925</v>
      </c>
      <c r="B108" s="361" t="s">
        <v>134</v>
      </c>
      <c r="C108" s="362"/>
      <c r="D108" s="363"/>
      <c r="E108" s="102">
        <v>20000</v>
      </c>
      <c r="F108" s="103"/>
      <c r="G108" s="103"/>
      <c r="H108" s="111">
        <f>E108-F108+G108</f>
        <v>20000</v>
      </c>
      <c r="I108" s="103">
        <f>H108-P108</f>
        <v>20000</v>
      </c>
      <c r="J108" s="104"/>
      <c r="K108" s="107"/>
      <c r="L108" s="107"/>
      <c r="M108" s="105"/>
      <c r="N108" s="105"/>
      <c r="O108" s="117"/>
      <c r="P108" s="159"/>
    </row>
    <row r="109" spans="1:16" ht="15" customHeight="1">
      <c r="A109" s="89">
        <v>926</v>
      </c>
      <c r="B109" s="400" t="s">
        <v>84</v>
      </c>
      <c r="C109" s="401"/>
      <c r="D109" s="402"/>
      <c r="E109" s="120">
        <v>5394716</v>
      </c>
      <c r="F109" s="124">
        <f>I55+J55</f>
        <v>0</v>
      </c>
      <c r="G109" s="166">
        <f>K55+L55</f>
        <v>31978</v>
      </c>
      <c r="H109" s="167">
        <f t="shared" si="3"/>
        <v>5426694</v>
      </c>
      <c r="I109" s="166">
        <f t="shared" si="1"/>
        <v>4759714</v>
      </c>
      <c r="J109" s="168">
        <v>1707236</v>
      </c>
      <c r="K109" s="121">
        <v>420000</v>
      </c>
      <c r="L109" s="121">
        <v>41600</v>
      </c>
      <c r="M109" s="122"/>
      <c r="N109" s="122"/>
      <c r="O109" s="123"/>
      <c r="P109" s="160">
        <v>666980</v>
      </c>
    </row>
    <row r="110" spans="1:20" ht="17.25" customHeight="1">
      <c r="A110" s="62" t="s">
        <v>17</v>
      </c>
      <c r="B110" s="397" t="s">
        <v>21</v>
      </c>
      <c r="C110" s="398"/>
      <c r="D110" s="399"/>
      <c r="E110" s="36">
        <f>SUM(E89:E95,E96:E109)</f>
        <v>180064794</v>
      </c>
      <c r="F110" s="36">
        <f>SUM(F89:F109)</f>
        <v>76200</v>
      </c>
      <c r="G110" s="161">
        <f>SUM(G89:G109)</f>
        <v>10272700</v>
      </c>
      <c r="H110" s="161">
        <f>SUM(H89:H95,H96:H109)</f>
        <v>190261294</v>
      </c>
      <c r="I110" s="161">
        <f t="shared" si="1"/>
        <v>171915944</v>
      </c>
      <c r="J110" s="162">
        <f aca="true" t="shared" si="4" ref="J110:O110">SUM(J89:J95,J96:J109)</f>
        <v>62410038</v>
      </c>
      <c r="K110" s="163">
        <f t="shared" si="4"/>
        <v>27011471</v>
      </c>
      <c r="L110" s="163">
        <f t="shared" si="4"/>
        <v>24501421</v>
      </c>
      <c r="M110" s="163">
        <f t="shared" si="4"/>
        <v>2206720</v>
      </c>
      <c r="N110" s="163">
        <f t="shared" si="4"/>
        <v>21175832</v>
      </c>
      <c r="O110" s="164">
        <f t="shared" si="4"/>
        <v>2400000</v>
      </c>
      <c r="P110" s="165">
        <f>SUM(P89:P109)</f>
        <v>18345350</v>
      </c>
      <c r="T110" s="1">
        <f>P110-L159</f>
        <v>0</v>
      </c>
    </row>
    <row r="111" spans="1:15" ht="12.75" customHeight="1">
      <c r="A111" s="35"/>
      <c r="B111" s="35"/>
      <c r="C111" s="35"/>
      <c r="D111" s="35"/>
      <c r="E111" s="381">
        <f>F110-I58-J58</f>
        <v>0</v>
      </c>
      <c r="F111" s="389"/>
      <c r="G111" s="34">
        <f>G110-K58-L58</f>
        <v>0</v>
      </c>
      <c r="H111" s="35"/>
      <c r="I111" s="6"/>
      <c r="J111" s="6"/>
      <c r="K111" s="5"/>
      <c r="L111" s="5"/>
      <c r="M111" s="5"/>
      <c r="N111" s="5"/>
      <c r="O111" s="3"/>
    </row>
    <row r="112" spans="1:15" ht="12.75" customHeight="1">
      <c r="A112" s="50"/>
      <c r="B112" s="50"/>
      <c r="C112" s="50"/>
      <c r="D112" s="50"/>
      <c r="E112" s="49"/>
      <c r="F112" s="51">
        <f>F110-I58-J58</f>
        <v>0</v>
      </c>
      <c r="G112" s="49">
        <f>G110-K58-L58</f>
        <v>0</v>
      </c>
      <c r="H112" s="50"/>
      <c r="I112" s="50"/>
      <c r="J112" s="50"/>
      <c r="K112" s="5"/>
      <c r="L112" s="5"/>
      <c r="M112" s="5"/>
      <c r="N112" s="5"/>
      <c r="O112" s="48"/>
    </row>
    <row r="113" spans="1:15" ht="6.75" customHeight="1">
      <c r="A113" s="42"/>
      <c r="B113" s="42"/>
      <c r="C113" s="42"/>
      <c r="D113" s="42"/>
      <c r="E113" s="41"/>
      <c r="F113" s="43"/>
      <c r="G113" s="41"/>
      <c r="H113" s="42"/>
      <c r="I113" s="42"/>
      <c r="J113" s="42"/>
      <c r="K113" s="5"/>
      <c r="L113" s="5"/>
      <c r="M113" s="5"/>
      <c r="N113" s="5"/>
      <c r="O113" s="40"/>
    </row>
    <row r="114" spans="1:15" ht="15" customHeight="1">
      <c r="A114" s="90" t="s">
        <v>34</v>
      </c>
      <c r="B114" s="403" t="s">
        <v>62</v>
      </c>
      <c r="C114" s="403"/>
      <c r="D114" s="403"/>
      <c r="E114" s="403"/>
      <c r="F114" s="403"/>
      <c r="G114" s="404"/>
      <c r="H114" s="175">
        <f>H116+H115</f>
        <v>117820640</v>
      </c>
      <c r="I114" s="12"/>
      <c r="J114" s="13"/>
      <c r="K114" s="30"/>
      <c r="L114" s="5"/>
      <c r="M114" s="5"/>
      <c r="N114" s="5"/>
      <c r="O114" s="3"/>
    </row>
    <row r="115" spans="1:15" ht="13.5" customHeight="1">
      <c r="A115" s="91"/>
      <c r="B115" s="390" t="s">
        <v>87</v>
      </c>
      <c r="C115" s="390"/>
      <c r="D115" s="390"/>
      <c r="E115" s="390"/>
      <c r="F115" s="390"/>
      <c r="G115" s="391"/>
      <c r="H115" s="176">
        <f>J110</f>
        <v>62410038</v>
      </c>
      <c r="I115" s="12"/>
      <c r="J115" s="381"/>
      <c r="K115" s="381"/>
      <c r="L115" s="5"/>
      <c r="M115" s="5"/>
      <c r="N115" s="5"/>
      <c r="O115" s="3"/>
    </row>
    <row r="116" spans="1:15" ht="14.25" customHeight="1">
      <c r="A116" s="91"/>
      <c r="B116" s="390" t="s">
        <v>88</v>
      </c>
      <c r="C116" s="390"/>
      <c r="D116" s="390"/>
      <c r="E116" s="390"/>
      <c r="F116" s="390"/>
      <c r="G116" s="391"/>
      <c r="H116" s="176">
        <f>I110-J110-K110-L110-M110-H123</f>
        <v>55410602</v>
      </c>
      <c r="I116" s="14" t="e">
        <f>H114+H117+H120+H124+H126+H127+#REF!+H129</f>
        <v>#REF!</v>
      </c>
      <c r="J116" s="381"/>
      <c r="K116" s="382"/>
      <c r="L116" s="5"/>
      <c r="M116" s="5"/>
      <c r="N116" s="5"/>
      <c r="O116" s="3"/>
    </row>
    <row r="117" spans="1:15" ht="16.5" customHeight="1">
      <c r="A117" s="92" t="s">
        <v>35</v>
      </c>
      <c r="B117" s="395" t="s">
        <v>36</v>
      </c>
      <c r="C117" s="395"/>
      <c r="D117" s="395"/>
      <c r="E117" s="395"/>
      <c r="F117" s="395"/>
      <c r="G117" s="396"/>
      <c r="H117" s="177">
        <f>H118+H119</f>
        <v>27811145</v>
      </c>
      <c r="I117" s="12"/>
      <c r="J117" s="6"/>
      <c r="K117" s="5"/>
      <c r="L117" s="5"/>
      <c r="M117" s="5"/>
      <c r="N117" s="5"/>
      <c r="O117" s="3"/>
    </row>
    <row r="118" spans="1:15" ht="13.5" customHeight="1">
      <c r="A118" s="91"/>
      <c r="B118" s="385" t="s">
        <v>56</v>
      </c>
      <c r="C118" s="385"/>
      <c r="D118" s="385"/>
      <c r="E118" s="385"/>
      <c r="F118" s="385"/>
      <c r="G118" s="83"/>
      <c r="H118" s="176">
        <v>799674</v>
      </c>
      <c r="I118" s="12"/>
      <c r="J118" s="6"/>
      <c r="K118" s="5"/>
      <c r="L118" s="5"/>
      <c r="M118" s="5"/>
      <c r="N118" s="5"/>
      <c r="O118" s="3"/>
    </row>
    <row r="119" spans="1:15" ht="14.25" customHeight="1">
      <c r="A119" s="91"/>
      <c r="B119" s="385" t="s">
        <v>57</v>
      </c>
      <c r="C119" s="385"/>
      <c r="D119" s="385"/>
      <c r="E119" s="385"/>
      <c r="F119" s="385"/>
      <c r="G119" s="83"/>
      <c r="H119" s="176">
        <f>K110</f>
        <v>27011471</v>
      </c>
      <c r="I119" s="12"/>
      <c r="J119" s="6"/>
      <c r="K119" s="30"/>
      <c r="L119" s="5"/>
      <c r="M119" s="5"/>
      <c r="N119" s="5"/>
      <c r="O119" s="3"/>
    </row>
    <row r="120" spans="1:15" ht="15.75" customHeight="1">
      <c r="A120" s="92" t="s">
        <v>37</v>
      </c>
      <c r="B120" s="395" t="s">
        <v>33</v>
      </c>
      <c r="C120" s="395"/>
      <c r="D120" s="395"/>
      <c r="E120" s="395"/>
      <c r="F120" s="395"/>
      <c r="G120" s="396"/>
      <c r="H120" s="177">
        <f>L110</f>
        <v>24501421</v>
      </c>
      <c r="I120" s="12"/>
      <c r="J120" s="6"/>
      <c r="K120" s="5"/>
      <c r="L120" s="5"/>
      <c r="M120" s="5"/>
      <c r="N120" s="5"/>
      <c r="O120" s="3"/>
    </row>
    <row r="121" spans="1:15" ht="15" customHeight="1">
      <c r="A121" s="93" t="s">
        <v>38</v>
      </c>
      <c r="B121" s="376" t="s">
        <v>82</v>
      </c>
      <c r="C121" s="376"/>
      <c r="D121" s="376"/>
      <c r="E121" s="376"/>
      <c r="F121" s="376"/>
      <c r="G121" s="377"/>
      <c r="H121" s="178">
        <f>H123+H122</f>
        <v>375692</v>
      </c>
      <c r="I121" s="12"/>
      <c r="J121" s="6"/>
      <c r="K121" s="5"/>
      <c r="L121" s="5"/>
      <c r="M121" s="5"/>
      <c r="N121" s="5"/>
      <c r="O121" s="3"/>
    </row>
    <row r="122" spans="1:15" ht="15" customHeight="1">
      <c r="A122" s="91"/>
      <c r="B122" s="385" t="s">
        <v>58</v>
      </c>
      <c r="C122" s="385"/>
      <c r="D122" s="385"/>
      <c r="E122" s="385"/>
      <c r="F122" s="385"/>
      <c r="G122" s="83"/>
      <c r="H122" s="179"/>
      <c r="I122" s="12"/>
      <c r="J122" s="6"/>
      <c r="K122" s="5"/>
      <c r="L122" s="5"/>
      <c r="M122" s="5"/>
      <c r="N122" s="5"/>
      <c r="O122" s="3"/>
    </row>
    <row r="123" spans="1:15" ht="14.25" customHeight="1">
      <c r="A123" s="91"/>
      <c r="B123" s="385" t="s">
        <v>59</v>
      </c>
      <c r="C123" s="385"/>
      <c r="D123" s="385"/>
      <c r="E123" s="385"/>
      <c r="F123" s="385"/>
      <c r="G123" s="83"/>
      <c r="H123" s="179">
        <v>375692</v>
      </c>
      <c r="I123" s="12"/>
      <c r="J123" s="6"/>
      <c r="K123" s="5"/>
      <c r="L123" s="5"/>
      <c r="M123" s="5"/>
      <c r="N123" s="5"/>
      <c r="O123" s="3"/>
    </row>
    <row r="124" spans="1:15" ht="15" customHeight="1">
      <c r="A124" s="94" t="s">
        <v>39</v>
      </c>
      <c r="B124" s="376" t="s">
        <v>29</v>
      </c>
      <c r="C124" s="376"/>
      <c r="D124" s="376"/>
      <c r="E124" s="376"/>
      <c r="F124" s="376"/>
      <c r="G124" s="377"/>
      <c r="H124" s="178">
        <f>M110</f>
        <v>2206720</v>
      </c>
      <c r="I124" s="12"/>
      <c r="J124" s="7"/>
      <c r="K124" s="3"/>
      <c r="L124" s="3"/>
      <c r="M124" s="3"/>
      <c r="N124" s="3"/>
      <c r="O124" s="3"/>
    </row>
    <row r="125" spans="1:15" ht="15.75" customHeight="1">
      <c r="A125" s="94" t="s">
        <v>40</v>
      </c>
      <c r="B125" s="376" t="s">
        <v>89</v>
      </c>
      <c r="C125" s="376"/>
      <c r="D125" s="376"/>
      <c r="E125" s="376"/>
      <c r="F125" s="376"/>
      <c r="G125" s="377"/>
      <c r="H125" s="178"/>
      <c r="I125" s="12"/>
      <c r="J125" s="7"/>
      <c r="K125" s="3"/>
      <c r="L125" s="3"/>
      <c r="M125" s="3"/>
      <c r="N125" s="3"/>
      <c r="O125" s="3"/>
    </row>
    <row r="126" spans="1:15" ht="24" customHeight="1">
      <c r="A126" s="95" t="s">
        <v>41</v>
      </c>
      <c r="B126" s="376" t="s">
        <v>103</v>
      </c>
      <c r="C126" s="376"/>
      <c r="D126" s="376"/>
      <c r="E126" s="376"/>
      <c r="F126" s="376"/>
      <c r="G126" s="377"/>
      <c r="H126" s="178">
        <f>N110</f>
        <v>21175832</v>
      </c>
      <c r="I126" s="12"/>
      <c r="J126" s="7"/>
      <c r="K126" s="3"/>
      <c r="L126" s="134" t="s">
        <v>160</v>
      </c>
      <c r="M126" s="134"/>
      <c r="N126" s="134"/>
      <c r="O126" s="134"/>
    </row>
    <row r="127" spans="1:15" ht="26.25" customHeight="1">
      <c r="A127" s="93" t="s">
        <v>42</v>
      </c>
      <c r="B127" s="376" t="s">
        <v>118</v>
      </c>
      <c r="C127" s="376"/>
      <c r="D127" s="376"/>
      <c r="E127" s="376"/>
      <c r="F127" s="376"/>
      <c r="G127" s="377"/>
      <c r="H127" s="177">
        <f>O110</f>
        <v>2400000</v>
      </c>
      <c r="I127" s="12"/>
      <c r="J127" s="7"/>
      <c r="K127" s="3"/>
      <c r="L127" s="3"/>
      <c r="M127" s="3"/>
      <c r="N127" s="3"/>
      <c r="O127" s="3"/>
    </row>
    <row r="128" spans="1:15" ht="25.5" customHeight="1">
      <c r="A128" s="92" t="s">
        <v>43</v>
      </c>
      <c r="B128" s="376" t="s">
        <v>45</v>
      </c>
      <c r="C128" s="376"/>
      <c r="D128" s="376"/>
      <c r="E128" s="376"/>
      <c r="F128" s="376"/>
      <c r="G128" s="377"/>
      <c r="H128" s="177">
        <v>0</v>
      </c>
      <c r="I128" s="12"/>
      <c r="J128" s="7"/>
      <c r="K128" s="3"/>
      <c r="L128" s="3"/>
      <c r="M128" s="3"/>
      <c r="N128" s="3"/>
      <c r="O128" s="3"/>
    </row>
    <row r="129" spans="1:15" ht="39.75" customHeight="1">
      <c r="A129" s="96" t="s">
        <v>44</v>
      </c>
      <c r="B129" s="383" t="s">
        <v>46</v>
      </c>
      <c r="C129" s="383"/>
      <c r="D129" s="383"/>
      <c r="E129" s="383"/>
      <c r="F129" s="383"/>
      <c r="G129" s="384"/>
      <c r="H129" s="180">
        <v>450000</v>
      </c>
      <c r="I129" s="12"/>
      <c r="J129" s="7"/>
      <c r="K129" s="3"/>
      <c r="L129" s="3"/>
      <c r="M129" s="3"/>
      <c r="N129" s="3"/>
      <c r="O129" s="3"/>
    </row>
    <row r="130" spans="1:15" ht="4.5" customHeight="1">
      <c r="A130" s="46"/>
      <c r="B130" s="47"/>
      <c r="C130" s="47"/>
      <c r="D130" s="47"/>
      <c r="E130" s="47"/>
      <c r="F130" s="47"/>
      <c r="G130" s="47"/>
      <c r="H130" s="17"/>
      <c r="I130" s="17"/>
      <c r="J130" s="7"/>
      <c r="K130" s="39"/>
      <c r="L130" s="39"/>
      <c r="M130" s="39"/>
      <c r="N130" s="39"/>
      <c r="O130" s="39"/>
    </row>
    <row r="131" spans="1:15" ht="6" customHeight="1">
      <c r="A131" s="15"/>
      <c r="B131" s="44"/>
      <c r="C131" s="44"/>
      <c r="D131" s="44"/>
      <c r="E131" s="44"/>
      <c r="F131" s="44"/>
      <c r="G131" s="44"/>
      <c r="H131" s="16"/>
      <c r="I131" s="17"/>
      <c r="J131" s="7"/>
      <c r="K131" s="45"/>
      <c r="L131" s="45"/>
      <c r="M131" s="45"/>
      <c r="N131" s="45"/>
      <c r="O131" s="45"/>
    </row>
    <row r="132" spans="1:15" ht="15.75" customHeight="1">
      <c r="A132" s="59" t="s">
        <v>20</v>
      </c>
      <c r="B132" s="378" t="s">
        <v>106</v>
      </c>
      <c r="C132" s="379"/>
      <c r="D132" s="379"/>
      <c r="E132" s="379"/>
      <c r="F132" s="379"/>
      <c r="G132" s="380"/>
      <c r="H132" s="65">
        <f>I160</f>
        <v>475000</v>
      </c>
      <c r="I132" s="18"/>
      <c r="J132" s="7"/>
      <c r="K132" s="3"/>
      <c r="L132" s="3"/>
      <c r="M132" s="3"/>
      <c r="N132" s="3"/>
      <c r="O132" s="3"/>
    </row>
    <row r="133" spans="1:15" ht="14.25" customHeight="1">
      <c r="A133" s="63" t="s">
        <v>20</v>
      </c>
      <c r="B133" s="378" t="s">
        <v>107</v>
      </c>
      <c r="C133" s="379"/>
      <c r="D133" s="379"/>
      <c r="E133" s="379"/>
      <c r="F133" s="379"/>
      <c r="G133" s="380"/>
      <c r="H133" s="66">
        <f>I161</f>
        <v>1500000</v>
      </c>
      <c r="I133" s="19"/>
      <c r="J133" s="7"/>
      <c r="K133" s="3"/>
      <c r="L133" s="3"/>
      <c r="M133" s="3"/>
      <c r="N133" s="3"/>
      <c r="O133" s="3"/>
    </row>
    <row r="134" spans="1:15" ht="27.75" customHeight="1">
      <c r="A134" s="63" t="s">
        <v>78</v>
      </c>
      <c r="B134" s="378" t="s">
        <v>79</v>
      </c>
      <c r="C134" s="379"/>
      <c r="D134" s="379"/>
      <c r="E134" s="379"/>
      <c r="F134" s="379"/>
      <c r="G134" s="380"/>
      <c r="H134" s="66">
        <f>I162</f>
        <v>4000000</v>
      </c>
      <c r="I134" s="19"/>
      <c r="J134" s="7"/>
      <c r="K134" s="3"/>
      <c r="L134" s="3"/>
      <c r="M134" s="3"/>
      <c r="N134" s="3"/>
      <c r="O134" s="3"/>
    </row>
    <row r="135" spans="1:15" ht="14.25" customHeight="1">
      <c r="A135" s="62" t="s">
        <v>18</v>
      </c>
      <c r="B135" s="397" t="s">
        <v>22</v>
      </c>
      <c r="C135" s="398"/>
      <c r="D135" s="398"/>
      <c r="E135" s="398"/>
      <c r="F135" s="398"/>
      <c r="G135" s="399"/>
      <c r="H135" s="61">
        <f>H132+H133+H134</f>
        <v>5975000</v>
      </c>
      <c r="I135" s="20"/>
      <c r="J135" s="7"/>
      <c r="K135" s="3"/>
      <c r="L135" s="3"/>
      <c r="M135" s="3"/>
      <c r="N135" s="3"/>
      <c r="O135" s="3"/>
    </row>
    <row r="136" spans="1:15" ht="14.25" customHeight="1">
      <c r="A136" s="64" t="s">
        <v>19</v>
      </c>
      <c r="B136" s="392" t="s">
        <v>61</v>
      </c>
      <c r="C136" s="393"/>
      <c r="D136" s="393"/>
      <c r="E136" s="393"/>
      <c r="F136" s="393"/>
      <c r="G136" s="394"/>
      <c r="H136" s="24">
        <f>H135+H110</f>
        <v>196236294</v>
      </c>
      <c r="I136" s="8"/>
      <c r="J136" s="7"/>
      <c r="K136" s="127"/>
      <c r="L136" s="3"/>
      <c r="M136" s="3"/>
      <c r="N136" s="3"/>
      <c r="O136" s="3"/>
    </row>
    <row r="137" spans="1:15" ht="9.75" customHeight="1">
      <c r="A137" s="21"/>
      <c r="B137" s="22"/>
      <c r="C137" s="22"/>
      <c r="D137" s="22"/>
      <c r="E137" s="22"/>
      <c r="F137" s="22"/>
      <c r="G137" s="22"/>
      <c r="H137" s="23"/>
      <c r="I137" s="8"/>
      <c r="J137" s="7"/>
      <c r="K137" s="3"/>
      <c r="L137" s="3"/>
      <c r="M137" s="3"/>
      <c r="N137" s="3"/>
      <c r="O137" s="3"/>
    </row>
    <row r="138" ht="18.75" customHeight="1"/>
    <row r="139" ht="24.75" customHeight="1"/>
    <row r="140" ht="24" customHeight="1"/>
    <row r="141" ht="26.25" customHeight="1"/>
    <row r="142" ht="27" customHeight="1"/>
    <row r="143" ht="15" customHeight="1"/>
    <row r="144" ht="18.75" customHeight="1"/>
    <row r="145" spans="11:12" ht="18.75" customHeight="1">
      <c r="K145" s="132" t="s">
        <v>52</v>
      </c>
      <c r="L145" s="132" t="s">
        <v>53</v>
      </c>
    </row>
    <row r="146" spans="1:16" ht="17.25" customHeight="1">
      <c r="A146" s="128" t="s">
        <v>4</v>
      </c>
      <c r="B146" s="368" t="s">
        <v>173</v>
      </c>
      <c r="C146" s="369"/>
      <c r="D146" s="369"/>
      <c r="E146" s="369"/>
      <c r="F146" s="369"/>
      <c r="G146" s="369"/>
      <c r="H146" s="370"/>
      <c r="I146" s="359">
        <f>K146+L146</f>
        <v>184364119</v>
      </c>
      <c r="J146" s="360"/>
      <c r="K146" s="196">
        <v>178964119</v>
      </c>
      <c r="L146" s="135">
        <v>5400000</v>
      </c>
      <c r="M146" s="1"/>
      <c r="N146" s="143"/>
      <c r="P146" s="1">
        <f>I146-Dochody!E70</f>
        <v>0</v>
      </c>
    </row>
    <row r="147" spans="1:14" ht="12.75">
      <c r="A147" s="128"/>
      <c r="B147" s="351" t="s">
        <v>90</v>
      </c>
      <c r="C147" s="352"/>
      <c r="D147" s="352"/>
      <c r="E147" s="352"/>
      <c r="F147" s="352"/>
      <c r="G147" s="352"/>
      <c r="H147" s="353"/>
      <c r="I147" s="349">
        <f>Dochody!F70+Dochody!G70</f>
        <v>0</v>
      </c>
      <c r="J147" s="350"/>
      <c r="K147" s="135">
        <f>Dochody!F70</f>
        <v>0</v>
      </c>
      <c r="L147" s="135">
        <f>Dochody!G70</f>
        <v>0</v>
      </c>
      <c r="N147" s="144"/>
    </row>
    <row r="148" spans="1:14" ht="12.75">
      <c r="A148" s="128"/>
      <c r="B148" s="351" t="s">
        <v>91</v>
      </c>
      <c r="C148" s="352"/>
      <c r="D148" s="352"/>
      <c r="E148" s="352"/>
      <c r="F148" s="352"/>
      <c r="G148" s="352"/>
      <c r="H148" s="353"/>
      <c r="I148" s="349">
        <f>Dochody!H70+Dochody!I70</f>
        <v>1121219</v>
      </c>
      <c r="J148" s="350"/>
      <c r="K148" s="135">
        <f>Dochody!H70</f>
        <v>539219</v>
      </c>
      <c r="L148" s="135">
        <f>Dochody!I70</f>
        <v>582000</v>
      </c>
      <c r="N148" s="144"/>
    </row>
    <row r="149" spans="1:14" ht="12.75">
      <c r="A149" s="128" t="s">
        <v>5</v>
      </c>
      <c r="B149" s="351" t="s">
        <v>92</v>
      </c>
      <c r="C149" s="352"/>
      <c r="D149" s="352"/>
      <c r="E149" s="352"/>
      <c r="F149" s="352"/>
      <c r="G149" s="352"/>
      <c r="H149" s="353"/>
      <c r="I149" s="359">
        <f>I146+I148-I147</f>
        <v>185485338</v>
      </c>
      <c r="J149" s="360"/>
      <c r="K149" s="196">
        <f>K146-K147+K148</f>
        <v>179503338</v>
      </c>
      <c r="L149" s="135">
        <f>L146-L147+L148</f>
        <v>5982000</v>
      </c>
      <c r="N149" s="144"/>
    </row>
    <row r="150" spans="1:14" ht="12.75">
      <c r="A150" s="131" t="s">
        <v>93</v>
      </c>
      <c r="B150" s="351" t="s">
        <v>115</v>
      </c>
      <c r="C150" s="352"/>
      <c r="D150" s="352"/>
      <c r="E150" s="352"/>
      <c r="F150" s="352"/>
      <c r="G150" s="352"/>
      <c r="H150" s="353"/>
      <c r="I150" s="349"/>
      <c r="J150" s="350"/>
      <c r="K150" s="170"/>
      <c r="L150" s="170"/>
      <c r="N150" s="144"/>
    </row>
    <row r="151" spans="1:14" ht="45" customHeight="1" hidden="1">
      <c r="A151" s="131" t="s">
        <v>94</v>
      </c>
      <c r="B151" s="346" t="s">
        <v>81</v>
      </c>
      <c r="C151" s="347"/>
      <c r="D151" s="347"/>
      <c r="E151" s="347"/>
      <c r="F151" s="347"/>
      <c r="G151" s="347"/>
      <c r="H151" s="348"/>
      <c r="I151" s="359">
        <v>747473</v>
      </c>
      <c r="J151" s="360"/>
      <c r="K151" s="136"/>
      <c r="L151" s="136"/>
      <c r="N151" s="144"/>
    </row>
    <row r="152" spans="1:14" ht="45" customHeight="1">
      <c r="A152" s="131" t="s">
        <v>99</v>
      </c>
      <c r="B152" s="346" t="s">
        <v>81</v>
      </c>
      <c r="C152" s="347"/>
      <c r="D152" s="347"/>
      <c r="E152" s="347"/>
      <c r="F152" s="347"/>
      <c r="G152" s="347"/>
      <c r="H152" s="348"/>
      <c r="I152" s="359">
        <v>10750956</v>
      </c>
      <c r="J152" s="360"/>
      <c r="K152" s="136"/>
      <c r="L152" s="136"/>
      <c r="N152" s="144"/>
    </row>
    <row r="153" spans="1:14" ht="15.75" customHeight="1">
      <c r="A153" s="131" t="s">
        <v>94</v>
      </c>
      <c r="B153" s="373" t="s">
        <v>127</v>
      </c>
      <c r="C153" s="374"/>
      <c r="D153" s="374"/>
      <c r="E153" s="374"/>
      <c r="F153" s="374"/>
      <c r="G153" s="374"/>
      <c r="H153" s="375"/>
      <c r="I153" s="366">
        <f>I150+I152</f>
        <v>10750956</v>
      </c>
      <c r="J153" s="367"/>
      <c r="K153" s="136"/>
      <c r="L153" s="136"/>
      <c r="N153" s="144"/>
    </row>
    <row r="154" spans="1:14" ht="18" customHeight="1">
      <c r="A154" s="128"/>
      <c r="B154" s="368" t="s">
        <v>108</v>
      </c>
      <c r="C154" s="369"/>
      <c r="D154" s="369"/>
      <c r="E154" s="369"/>
      <c r="F154" s="369"/>
      <c r="G154" s="369"/>
      <c r="H154" s="370"/>
      <c r="I154" s="359">
        <f>I149+I153</f>
        <v>196236294</v>
      </c>
      <c r="J154" s="360"/>
      <c r="K154" s="137"/>
      <c r="L154" s="137"/>
      <c r="N154" s="144"/>
    </row>
    <row r="155" spans="1:14" ht="8.25" customHeight="1">
      <c r="A155" s="128"/>
      <c r="B155" s="351"/>
      <c r="C155" s="352"/>
      <c r="D155" s="352"/>
      <c r="E155" s="352"/>
      <c r="F155" s="352"/>
      <c r="G155" s="352"/>
      <c r="H155" s="353"/>
      <c r="I155" s="351"/>
      <c r="J155" s="353"/>
      <c r="K155" s="137"/>
      <c r="L155" s="137"/>
      <c r="N155" s="144"/>
    </row>
    <row r="156" spans="1:16" ht="17.25" customHeight="1">
      <c r="A156" s="128" t="s">
        <v>4</v>
      </c>
      <c r="B156" s="368" t="s">
        <v>174</v>
      </c>
      <c r="C156" s="369"/>
      <c r="D156" s="369"/>
      <c r="E156" s="369"/>
      <c r="F156" s="369"/>
      <c r="G156" s="369"/>
      <c r="H156" s="370"/>
      <c r="I156" s="359">
        <f>K156+L156</f>
        <v>180064794</v>
      </c>
      <c r="J156" s="360"/>
      <c r="K156" s="196">
        <v>162288644</v>
      </c>
      <c r="L156" s="135">
        <v>17776150</v>
      </c>
      <c r="N156" s="143"/>
      <c r="P156" s="1">
        <f>I156-E110</f>
        <v>0</v>
      </c>
    </row>
    <row r="157" spans="1:12" ht="12.75">
      <c r="A157" s="128"/>
      <c r="B157" s="351" t="s">
        <v>95</v>
      </c>
      <c r="C157" s="352"/>
      <c r="D157" s="352"/>
      <c r="E157" s="352"/>
      <c r="F157" s="352"/>
      <c r="G157" s="352"/>
      <c r="H157" s="353"/>
      <c r="I157" s="349">
        <f>F110</f>
        <v>76200</v>
      </c>
      <c r="J157" s="350"/>
      <c r="K157" s="135">
        <f>I58</f>
        <v>52200</v>
      </c>
      <c r="L157" s="135">
        <f>J58</f>
        <v>24000</v>
      </c>
    </row>
    <row r="158" spans="1:12" ht="12.75">
      <c r="A158" s="128"/>
      <c r="B158" s="351" t="s">
        <v>96</v>
      </c>
      <c r="C158" s="352"/>
      <c r="D158" s="352"/>
      <c r="E158" s="352"/>
      <c r="F158" s="352"/>
      <c r="G158" s="352"/>
      <c r="H158" s="353"/>
      <c r="I158" s="349">
        <f>G110</f>
        <v>10272700</v>
      </c>
      <c r="J158" s="350"/>
      <c r="K158" s="135">
        <f>K58</f>
        <v>9679500</v>
      </c>
      <c r="L158" s="135">
        <f>L58</f>
        <v>593200</v>
      </c>
    </row>
    <row r="159" spans="1:15" ht="12.75">
      <c r="A159" s="128" t="s">
        <v>5</v>
      </c>
      <c r="B159" s="351" t="s">
        <v>97</v>
      </c>
      <c r="C159" s="352"/>
      <c r="D159" s="352"/>
      <c r="E159" s="352"/>
      <c r="F159" s="352"/>
      <c r="G159" s="352"/>
      <c r="H159" s="353"/>
      <c r="I159" s="359">
        <f>I156+I158-I157</f>
        <v>190261294</v>
      </c>
      <c r="J159" s="360"/>
      <c r="K159" s="196">
        <f>K156-K157+K158</f>
        <v>171915944</v>
      </c>
      <c r="L159" s="135">
        <f>L156-L157+L158</f>
        <v>18345350</v>
      </c>
      <c r="N159" s="1"/>
      <c r="O159" t="s">
        <v>104</v>
      </c>
    </row>
    <row r="160" spans="1:12" ht="12.75">
      <c r="A160" s="128" t="s">
        <v>93</v>
      </c>
      <c r="B160" s="351" t="s">
        <v>98</v>
      </c>
      <c r="C160" s="352"/>
      <c r="D160" s="352"/>
      <c r="E160" s="352"/>
      <c r="F160" s="352"/>
      <c r="G160" s="352"/>
      <c r="H160" s="353"/>
      <c r="I160" s="349">
        <v>475000</v>
      </c>
      <c r="J160" s="350"/>
      <c r="K160" s="137"/>
      <c r="L160" s="137"/>
    </row>
    <row r="161" spans="1:12" ht="12.75">
      <c r="A161" s="128" t="s">
        <v>99</v>
      </c>
      <c r="B161" s="351" t="s">
        <v>100</v>
      </c>
      <c r="C161" s="352"/>
      <c r="D161" s="352"/>
      <c r="E161" s="352"/>
      <c r="F161" s="352"/>
      <c r="G161" s="352"/>
      <c r="H161" s="353"/>
      <c r="I161" s="349">
        <v>1500000</v>
      </c>
      <c r="J161" s="350"/>
      <c r="K161" s="137"/>
      <c r="L161" s="137"/>
    </row>
    <row r="162" spans="1:12" ht="12.75">
      <c r="A162" s="128" t="s">
        <v>94</v>
      </c>
      <c r="B162" s="351" t="s">
        <v>79</v>
      </c>
      <c r="C162" s="352"/>
      <c r="D162" s="352"/>
      <c r="E162" s="352"/>
      <c r="F162" s="352"/>
      <c r="G162" s="352"/>
      <c r="H162" s="353"/>
      <c r="I162" s="349">
        <v>4000000</v>
      </c>
      <c r="J162" s="350"/>
      <c r="K162" s="137"/>
      <c r="L162" s="137"/>
    </row>
    <row r="163" spans="1:12" ht="12.75">
      <c r="A163" s="128" t="s">
        <v>101</v>
      </c>
      <c r="B163" s="373" t="s">
        <v>110</v>
      </c>
      <c r="C163" s="374"/>
      <c r="D163" s="374"/>
      <c r="E163" s="374"/>
      <c r="F163" s="374"/>
      <c r="G163" s="374"/>
      <c r="H163" s="375"/>
      <c r="I163" s="366">
        <f>SUM(I160:J162)</f>
        <v>5975000</v>
      </c>
      <c r="J163" s="367"/>
      <c r="K163" s="137"/>
      <c r="L163" s="137"/>
    </row>
    <row r="164" spans="1:12" ht="18" customHeight="1">
      <c r="A164" s="129"/>
      <c r="B164" s="368" t="s">
        <v>109</v>
      </c>
      <c r="C164" s="369"/>
      <c r="D164" s="369"/>
      <c r="E164" s="369"/>
      <c r="F164" s="369"/>
      <c r="G164" s="369"/>
      <c r="H164" s="370"/>
      <c r="I164" s="359">
        <f>I159+I163</f>
        <v>196236294</v>
      </c>
      <c r="J164" s="360"/>
      <c r="K164" s="137"/>
      <c r="L164" s="137"/>
    </row>
    <row r="165" spans="1:19" ht="13.5" customHeight="1">
      <c r="A165" s="9"/>
      <c r="B165" s="60"/>
      <c r="C165" s="60"/>
      <c r="D165" s="60"/>
      <c r="E165" s="130"/>
      <c r="F165" s="7"/>
      <c r="G165" s="60"/>
      <c r="H165" s="60"/>
      <c r="I165" s="60"/>
      <c r="J165" s="60"/>
      <c r="S165" s="245"/>
    </row>
    <row r="166" spans="1:12" ht="13.5" customHeight="1">
      <c r="A166" s="371"/>
      <c r="B166" s="371"/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</row>
    <row r="167" spans="1:15" ht="15" customHeight="1">
      <c r="A167" s="372" t="s">
        <v>187</v>
      </c>
      <c r="B167" s="372"/>
      <c r="C167" s="372"/>
      <c r="D167" s="372"/>
      <c r="E167" s="372"/>
      <c r="F167" s="372"/>
      <c r="G167" s="372"/>
      <c r="H167" s="372"/>
      <c r="I167" s="372"/>
      <c r="J167" s="372"/>
      <c r="L167" s="1"/>
      <c r="N167" s="364">
        <f>I154-I164</f>
        <v>0</v>
      </c>
      <c r="O167" s="365"/>
    </row>
    <row r="168" spans="1:10" ht="15" customHeight="1">
      <c r="A168" s="139" t="s">
        <v>154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5" customHeight="1">
      <c r="A169" s="139" t="s">
        <v>188</v>
      </c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2" ht="12.75" customHeight="1">
      <c r="A170" s="371"/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</row>
    <row r="171" ht="12.75" customHeight="1"/>
  </sheetData>
  <sheetProtection/>
  <mergeCells count="198">
    <mergeCell ref="M23:N23"/>
    <mergeCell ref="D24:H24"/>
    <mergeCell ref="M24:N24"/>
    <mergeCell ref="D25:H25"/>
    <mergeCell ref="M25:N25"/>
    <mergeCell ref="D26:H26"/>
    <mergeCell ref="M26:N26"/>
    <mergeCell ref="D53:H53"/>
    <mergeCell ref="M53:N53"/>
    <mergeCell ref="D54:H54"/>
    <mergeCell ref="M54:N54"/>
    <mergeCell ref="M17:N17"/>
    <mergeCell ref="M13:N13"/>
    <mergeCell ref="D51:H51"/>
    <mergeCell ref="M51:N51"/>
    <mergeCell ref="D48:H48"/>
    <mergeCell ref="M48:N48"/>
    <mergeCell ref="D49:H49"/>
    <mergeCell ref="D50:H50"/>
    <mergeCell ref="M50:N50"/>
    <mergeCell ref="D52:H52"/>
    <mergeCell ref="M52:N52"/>
    <mergeCell ref="D36:H36"/>
    <mergeCell ref="D37:H37"/>
    <mergeCell ref="D38:H38"/>
    <mergeCell ref="M36:N36"/>
    <mergeCell ref="M37:N37"/>
    <mergeCell ref="M38:N38"/>
    <mergeCell ref="D47:H47"/>
    <mergeCell ref="M47:N47"/>
    <mergeCell ref="M49:N49"/>
    <mergeCell ref="D11:H11"/>
    <mergeCell ref="M11:N11"/>
    <mergeCell ref="D35:H35"/>
    <mergeCell ref="M35:N35"/>
    <mergeCell ref="D33:H33"/>
    <mergeCell ref="M33:N33"/>
    <mergeCell ref="D34:H34"/>
    <mergeCell ref="M34:N34"/>
    <mergeCell ref="D30:H30"/>
    <mergeCell ref="M30:N30"/>
    <mergeCell ref="D31:H31"/>
    <mergeCell ref="M31:N31"/>
    <mergeCell ref="D32:H32"/>
    <mergeCell ref="M32:N32"/>
    <mergeCell ref="D28:H28"/>
    <mergeCell ref="M28:N28"/>
    <mergeCell ref="M22:N22"/>
    <mergeCell ref="M21:N21"/>
    <mergeCell ref="D22:H22"/>
    <mergeCell ref="M29:N29"/>
    <mergeCell ref="D27:H27"/>
    <mergeCell ref="M27:N27"/>
    <mergeCell ref="D21:H21"/>
    <mergeCell ref="D23:H23"/>
    <mergeCell ref="M55:N55"/>
    <mergeCell ref="M58:N58"/>
    <mergeCell ref="D10:H10"/>
    <mergeCell ref="M10:N10"/>
    <mergeCell ref="J2:L2"/>
    <mergeCell ref="A6:L6"/>
    <mergeCell ref="K8:L8"/>
    <mergeCell ref="D8:H9"/>
    <mergeCell ref="A8:C8"/>
    <mergeCell ref="I8:J8"/>
    <mergeCell ref="B97:D97"/>
    <mergeCell ref="A83:O83"/>
    <mergeCell ref="J86:O86"/>
    <mergeCell ref="J87:J88"/>
    <mergeCell ref="M8:N9"/>
    <mergeCell ref="F87:F88"/>
    <mergeCell ref="L87:L88"/>
    <mergeCell ref="N87:O87"/>
    <mergeCell ref="D18:H18"/>
    <mergeCell ref="D29:H29"/>
    <mergeCell ref="B91:D91"/>
    <mergeCell ref="B90:D90"/>
    <mergeCell ref="A58:H58"/>
    <mergeCell ref="B93:D93"/>
    <mergeCell ref="D55:H55"/>
    <mergeCell ref="H85:H88"/>
    <mergeCell ref="D57:H57"/>
    <mergeCell ref="A85:A88"/>
    <mergeCell ref="F85:G86"/>
    <mergeCell ref="B99:D99"/>
    <mergeCell ref="K87:K88"/>
    <mergeCell ref="B85:D88"/>
    <mergeCell ref="E85:E88"/>
    <mergeCell ref="B94:D94"/>
    <mergeCell ref="B95:D95"/>
    <mergeCell ref="I86:I88"/>
    <mergeCell ref="I85:P85"/>
    <mergeCell ref="P86:P88"/>
    <mergeCell ref="B98:D98"/>
    <mergeCell ref="B107:D107"/>
    <mergeCell ref="G87:G88"/>
    <mergeCell ref="B92:D92"/>
    <mergeCell ref="B101:D101"/>
    <mergeCell ref="B100:D100"/>
    <mergeCell ref="B96:D96"/>
    <mergeCell ref="B102:D102"/>
    <mergeCell ref="B106:D106"/>
    <mergeCell ref="B105:D105"/>
    <mergeCell ref="B104:D104"/>
    <mergeCell ref="B110:D110"/>
    <mergeCell ref="B109:D109"/>
    <mergeCell ref="B114:G114"/>
    <mergeCell ref="B116:G116"/>
    <mergeCell ref="B117:G117"/>
    <mergeCell ref="B125:G125"/>
    <mergeCell ref="B122:F122"/>
    <mergeCell ref="B123:F123"/>
    <mergeCell ref="B103:D103"/>
    <mergeCell ref="E111:F111"/>
    <mergeCell ref="B121:G121"/>
    <mergeCell ref="B119:F119"/>
    <mergeCell ref="B115:G115"/>
    <mergeCell ref="B136:G136"/>
    <mergeCell ref="B120:G120"/>
    <mergeCell ref="B132:G132"/>
    <mergeCell ref="B135:G135"/>
    <mergeCell ref="B127:G127"/>
    <mergeCell ref="B126:G126"/>
    <mergeCell ref="B133:G133"/>
    <mergeCell ref="J115:K115"/>
    <mergeCell ref="B134:G134"/>
    <mergeCell ref="J116:K116"/>
    <mergeCell ref="B128:G128"/>
    <mergeCell ref="B129:G129"/>
    <mergeCell ref="B118:F118"/>
    <mergeCell ref="B124:G124"/>
    <mergeCell ref="B155:H155"/>
    <mergeCell ref="I156:J156"/>
    <mergeCell ref="B153:H153"/>
    <mergeCell ref="I147:J147"/>
    <mergeCell ref="I146:J146"/>
    <mergeCell ref="B146:H146"/>
    <mergeCell ref="B147:H147"/>
    <mergeCell ref="B160:H160"/>
    <mergeCell ref="I161:J161"/>
    <mergeCell ref="B164:H164"/>
    <mergeCell ref="B157:H157"/>
    <mergeCell ref="I148:J148"/>
    <mergeCell ref="B148:H148"/>
    <mergeCell ref="B149:H149"/>
    <mergeCell ref="I149:J149"/>
    <mergeCell ref="I154:J154"/>
    <mergeCell ref="I151:J151"/>
    <mergeCell ref="I162:J162"/>
    <mergeCell ref="I160:J160"/>
    <mergeCell ref="I157:J157"/>
    <mergeCell ref="A170:L170"/>
    <mergeCell ref="B159:H159"/>
    <mergeCell ref="A167:J167"/>
    <mergeCell ref="B158:H158"/>
    <mergeCell ref="I164:J164"/>
    <mergeCell ref="B163:H163"/>
    <mergeCell ref="B161:H161"/>
    <mergeCell ref="I159:J159"/>
    <mergeCell ref="B108:D108"/>
    <mergeCell ref="N167:O167"/>
    <mergeCell ref="I163:J163"/>
    <mergeCell ref="I153:J153"/>
    <mergeCell ref="I152:J152"/>
    <mergeCell ref="B154:H154"/>
    <mergeCell ref="B156:H156"/>
    <mergeCell ref="I155:J155"/>
    <mergeCell ref="A166:L166"/>
    <mergeCell ref="M56:N56"/>
    <mergeCell ref="B151:H151"/>
    <mergeCell ref="I158:J158"/>
    <mergeCell ref="I150:J150"/>
    <mergeCell ref="B162:H162"/>
    <mergeCell ref="D56:H56"/>
    <mergeCell ref="M57:N57"/>
    <mergeCell ref="M87:M88"/>
    <mergeCell ref="B150:H150"/>
    <mergeCell ref="B152:H152"/>
    <mergeCell ref="M20:N20"/>
    <mergeCell ref="D12:H12"/>
    <mergeCell ref="M12:N12"/>
    <mergeCell ref="M18:N18"/>
    <mergeCell ref="D13:H13"/>
    <mergeCell ref="D15:H15"/>
    <mergeCell ref="M15:N15"/>
    <mergeCell ref="D16:H16"/>
    <mergeCell ref="M16:N16"/>
    <mergeCell ref="D17:H17"/>
    <mergeCell ref="D14:H14"/>
    <mergeCell ref="M14:N14"/>
    <mergeCell ref="A45:C45"/>
    <mergeCell ref="D45:H46"/>
    <mergeCell ref="I45:J45"/>
    <mergeCell ref="K45:L45"/>
    <mergeCell ref="M45:N46"/>
    <mergeCell ref="D19:H19"/>
    <mergeCell ref="M19:N19"/>
    <mergeCell ref="D20:H20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Zeros="0" zoomScalePageLayoutView="0" workbookViewId="0" topLeftCell="A1">
      <selection activeCell="Q18" sqref="Q18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4" max="14" width="11.125" style="0" bestFit="1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10" t="s">
        <v>47</v>
      </c>
      <c r="I1" s="60"/>
      <c r="J1" s="11"/>
    </row>
    <row r="2" spans="1:10" ht="3" customHeight="1">
      <c r="A2" s="60"/>
      <c r="B2" s="60"/>
      <c r="C2" s="60"/>
      <c r="D2" s="60"/>
      <c r="E2" s="60"/>
      <c r="F2" s="60"/>
      <c r="G2" s="60"/>
      <c r="H2" s="10"/>
      <c r="I2" s="60"/>
      <c r="J2" s="10"/>
    </row>
    <row r="3" spans="1:10" ht="10.5" customHeight="1">
      <c r="A3" s="60"/>
      <c r="B3" s="60"/>
      <c r="C3" s="60"/>
      <c r="D3" s="60"/>
      <c r="E3" s="60"/>
      <c r="F3" s="60"/>
      <c r="G3" s="60"/>
      <c r="H3" s="4" t="s">
        <v>195</v>
      </c>
      <c r="I3" s="60"/>
      <c r="J3" s="4"/>
    </row>
    <row r="4" spans="1:10" ht="11.25" customHeight="1">
      <c r="A4" s="60"/>
      <c r="B4" s="60"/>
      <c r="C4" s="60"/>
      <c r="D4" s="173"/>
      <c r="E4" s="60"/>
      <c r="F4" s="60"/>
      <c r="G4" s="60"/>
      <c r="H4" s="4" t="s">
        <v>48</v>
      </c>
      <c r="I4" s="60"/>
      <c r="J4" s="4"/>
    </row>
    <row r="5" spans="1:10" ht="12" customHeight="1">
      <c r="A5" s="60"/>
      <c r="B5" s="60"/>
      <c r="C5" s="60"/>
      <c r="D5" s="60"/>
      <c r="E5" s="60"/>
      <c r="F5" s="60"/>
      <c r="G5" s="60"/>
      <c r="H5" s="4" t="s">
        <v>196</v>
      </c>
      <c r="I5" s="60"/>
      <c r="J5" s="4"/>
    </row>
    <row r="6" spans="1:10" ht="1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" customHeight="1">
      <c r="A7" s="494" t="s">
        <v>143</v>
      </c>
      <c r="B7" s="494"/>
      <c r="C7" s="494"/>
      <c r="D7" s="494"/>
      <c r="E7" s="494"/>
      <c r="F7" s="494"/>
      <c r="G7" s="494"/>
      <c r="H7" s="494"/>
      <c r="I7" s="494"/>
      <c r="J7" s="494"/>
    </row>
    <row r="8" spans="1:10" ht="10.5" customHeight="1">
      <c r="A8" s="192"/>
      <c r="B8" s="192"/>
      <c r="C8" s="192"/>
      <c r="D8" s="192"/>
      <c r="E8" s="192"/>
      <c r="F8" s="192"/>
      <c r="G8" s="192"/>
      <c r="H8" s="192"/>
      <c r="I8" s="192"/>
      <c r="J8" s="209"/>
    </row>
    <row r="9" spans="1:12" ht="15" customHeight="1">
      <c r="A9" s="497" t="s">
        <v>49</v>
      </c>
      <c r="B9" s="498"/>
      <c r="C9" s="499"/>
      <c r="D9" s="501" t="s">
        <v>63</v>
      </c>
      <c r="E9" s="502"/>
      <c r="F9" s="503"/>
      <c r="G9" s="500" t="s">
        <v>64</v>
      </c>
      <c r="H9" s="500"/>
      <c r="I9" s="500" t="s">
        <v>65</v>
      </c>
      <c r="J9" s="497"/>
      <c r="K9" s="495" t="s">
        <v>128</v>
      </c>
      <c r="L9" s="496"/>
    </row>
    <row r="10" spans="1:12" ht="17.25" customHeight="1">
      <c r="A10" s="211" t="s">
        <v>24</v>
      </c>
      <c r="B10" s="211" t="s">
        <v>50</v>
      </c>
      <c r="C10" s="211" t="s">
        <v>51</v>
      </c>
      <c r="D10" s="504"/>
      <c r="E10" s="505"/>
      <c r="F10" s="506"/>
      <c r="G10" s="212" t="s">
        <v>52</v>
      </c>
      <c r="H10" s="212" t="s">
        <v>53</v>
      </c>
      <c r="I10" s="212" t="s">
        <v>52</v>
      </c>
      <c r="J10" s="213" t="s">
        <v>53</v>
      </c>
      <c r="K10" s="495"/>
      <c r="L10" s="496"/>
    </row>
    <row r="11" spans="1:12" ht="17.25" customHeight="1">
      <c r="A11" s="214" t="s">
        <v>1</v>
      </c>
      <c r="B11" s="215"/>
      <c r="C11" s="216"/>
      <c r="D11" s="507" t="s">
        <v>130</v>
      </c>
      <c r="E11" s="508"/>
      <c r="F11" s="509"/>
      <c r="G11" s="217"/>
      <c r="H11" s="217">
        <f aca="true" t="shared" si="0" ref="H11:J15">H12</f>
        <v>0</v>
      </c>
      <c r="I11" s="217">
        <f>I12</f>
        <v>0</v>
      </c>
      <c r="J11" s="237">
        <f t="shared" si="0"/>
        <v>30000</v>
      </c>
      <c r="K11" s="489">
        <v>466043</v>
      </c>
      <c r="L11" s="340"/>
    </row>
    <row r="12" spans="1:12" ht="24.75" customHeight="1">
      <c r="A12" s="218"/>
      <c r="B12" s="219" t="s">
        <v>166</v>
      </c>
      <c r="C12" s="220"/>
      <c r="D12" s="491" t="s">
        <v>131</v>
      </c>
      <c r="E12" s="492"/>
      <c r="F12" s="493"/>
      <c r="G12" s="221"/>
      <c r="H12" s="222">
        <f t="shared" si="0"/>
        <v>0</v>
      </c>
      <c r="I12" s="221">
        <f>I13</f>
        <v>0</v>
      </c>
      <c r="J12" s="238">
        <f t="shared" si="0"/>
        <v>30000</v>
      </c>
      <c r="K12" s="490">
        <v>430000</v>
      </c>
      <c r="L12" s="340"/>
    </row>
    <row r="13" spans="1:12" ht="27" customHeight="1">
      <c r="A13" s="223"/>
      <c r="B13" s="224"/>
      <c r="C13" s="254">
        <v>6290</v>
      </c>
      <c r="D13" s="485" t="s">
        <v>164</v>
      </c>
      <c r="E13" s="486"/>
      <c r="F13" s="487"/>
      <c r="G13" s="226"/>
      <c r="H13" s="226"/>
      <c r="I13" s="226"/>
      <c r="J13" s="241">
        <v>30000</v>
      </c>
      <c r="K13" s="512">
        <v>430000</v>
      </c>
      <c r="L13" s="463"/>
    </row>
    <row r="14" spans="1:12" ht="16.5" customHeight="1">
      <c r="A14" s="214">
        <v>750</v>
      </c>
      <c r="B14" s="215"/>
      <c r="C14" s="216"/>
      <c r="D14" s="507" t="s">
        <v>168</v>
      </c>
      <c r="E14" s="508"/>
      <c r="F14" s="509"/>
      <c r="G14" s="217"/>
      <c r="H14" s="217">
        <f t="shared" si="0"/>
        <v>0</v>
      </c>
      <c r="I14" s="237">
        <f t="shared" si="0"/>
        <v>12000</v>
      </c>
      <c r="J14" s="237"/>
      <c r="K14" s="489">
        <v>449488</v>
      </c>
      <c r="L14" s="340"/>
    </row>
    <row r="15" spans="1:12" ht="15" customHeight="1">
      <c r="A15" s="218"/>
      <c r="B15" s="219">
        <v>75075</v>
      </c>
      <c r="C15" s="220"/>
      <c r="D15" s="491" t="s">
        <v>156</v>
      </c>
      <c r="E15" s="492"/>
      <c r="F15" s="493"/>
      <c r="G15" s="221"/>
      <c r="H15" s="222">
        <f t="shared" si="0"/>
        <v>0</v>
      </c>
      <c r="I15" s="240">
        <f t="shared" si="0"/>
        <v>12000</v>
      </c>
      <c r="J15" s="240"/>
      <c r="K15" s="490">
        <v>12000</v>
      </c>
      <c r="L15" s="340"/>
    </row>
    <row r="16" spans="1:12" ht="27" customHeight="1">
      <c r="A16" s="223"/>
      <c r="B16" s="224"/>
      <c r="C16" s="254" t="s">
        <v>167</v>
      </c>
      <c r="D16" s="485" t="s">
        <v>169</v>
      </c>
      <c r="E16" s="486"/>
      <c r="F16" s="487"/>
      <c r="G16" s="226"/>
      <c r="H16" s="226"/>
      <c r="I16" s="241">
        <v>12000</v>
      </c>
      <c r="J16" s="241"/>
      <c r="K16" s="512">
        <v>12000</v>
      </c>
      <c r="L16" s="463"/>
    </row>
    <row r="17" spans="1:12" ht="64.5" customHeight="1">
      <c r="A17" s="214">
        <v>756</v>
      </c>
      <c r="B17" s="215"/>
      <c r="C17" s="216"/>
      <c r="D17" s="507" t="s">
        <v>142</v>
      </c>
      <c r="E17" s="508"/>
      <c r="F17" s="509"/>
      <c r="G17" s="217"/>
      <c r="H17" s="217"/>
      <c r="I17" s="217">
        <f>I20+I18</f>
        <v>527219</v>
      </c>
      <c r="J17" s="229"/>
      <c r="K17" s="489">
        <v>101655624</v>
      </c>
      <c r="L17" s="340"/>
    </row>
    <row r="18" spans="1:12" ht="61.5" customHeight="1">
      <c r="A18" s="218"/>
      <c r="B18" s="219">
        <v>75615</v>
      </c>
      <c r="C18" s="220"/>
      <c r="D18" s="491" t="s">
        <v>170</v>
      </c>
      <c r="E18" s="492"/>
      <c r="F18" s="493"/>
      <c r="G18" s="221">
        <f>G19</f>
        <v>0</v>
      </c>
      <c r="H18" s="222">
        <f>H19</f>
        <v>0</v>
      </c>
      <c r="I18" s="221">
        <f>I19</f>
        <v>490000</v>
      </c>
      <c r="J18" s="240">
        <f>J19</f>
        <v>0</v>
      </c>
      <c r="K18" s="490">
        <v>22890000</v>
      </c>
      <c r="L18" s="340"/>
    </row>
    <row r="19" spans="1:12" ht="15.75" customHeight="1">
      <c r="A19" s="223"/>
      <c r="B19" s="224"/>
      <c r="C19" s="236" t="s">
        <v>148</v>
      </c>
      <c r="D19" s="546" t="s">
        <v>149</v>
      </c>
      <c r="E19" s="547"/>
      <c r="F19" s="548"/>
      <c r="G19" s="226"/>
      <c r="H19" s="226"/>
      <c r="I19" s="226">
        <v>490000</v>
      </c>
      <c r="J19" s="241"/>
      <c r="K19" s="512">
        <v>21390000</v>
      </c>
      <c r="L19" s="463"/>
    </row>
    <row r="20" spans="1:12" ht="59.25" customHeight="1">
      <c r="A20" s="218"/>
      <c r="B20" s="219">
        <v>75616</v>
      </c>
      <c r="C20" s="220"/>
      <c r="D20" s="491" t="s">
        <v>150</v>
      </c>
      <c r="E20" s="492"/>
      <c r="F20" s="493"/>
      <c r="G20" s="221">
        <f>G21</f>
        <v>0</v>
      </c>
      <c r="H20" s="222">
        <f>H21</f>
        <v>0</v>
      </c>
      <c r="I20" s="221">
        <f>I21</f>
        <v>37219</v>
      </c>
      <c r="J20" s="234">
        <f>J21</f>
        <v>0</v>
      </c>
      <c r="K20" s="490">
        <v>15445219</v>
      </c>
      <c r="L20" s="340"/>
    </row>
    <row r="21" spans="1:12" ht="12.75" customHeight="1">
      <c r="A21" s="223"/>
      <c r="B21" s="224"/>
      <c r="C21" s="280" t="s">
        <v>171</v>
      </c>
      <c r="D21" s="549" t="s">
        <v>172</v>
      </c>
      <c r="E21" s="550"/>
      <c r="F21" s="551"/>
      <c r="G21" s="276"/>
      <c r="H21" s="276"/>
      <c r="I21" s="276">
        <v>37219</v>
      </c>
      <c r="J21" s="277"/>
      <c r="K21" s="552">
        <v>137219</v>
      </c>
      <c r="L21" s="553"/>
    </row>
    <row r="22" spans="1:12" ht="18.75" customHeight="1">
      <c r="A22" s="282"/>
      <c r="B22" s="283"/>
      <c r="C22" s="284"/>
      <c r="D22" s="285"/>
      <c r="E22" s="285"/>
      <c r="F22" s="285"/>
      <c r="G22" s="286"/>
      <c r="H22" s="286"/>
      <c r="I22" s="286"/>
      <c r="J22" s="287"/>
      <c r="K22" s="288"/>
      <c r="L22" s="289"/>
    </row>
    <row r="23" spans="1:12" ht="11.25" customHeight="1">
      <c r="A23" s="290"/>
      <c r="B23" s="291"/>
      <c r="C23" s="292"/>
      <c r="D23" s="281"/>
      <c r="E23" s="281"/>
      <c r="F23" s="281"/>
      <c r="G23" s="293"/>
      <c r="H23" s="293"/>
      <c r="I23" s="293"/>
      <c r="J23" s="294"/>
      <c r="K23" s="295"/>
      <c r="L23" s="278"/>
    </row>
    <row r="24" spans="1:12" ht="12.75" customHeight="1">
      <c r="A24" s="497" t="s">
        <v>49</v>
      </c>
      <c r="B24" s="498"/>
      <c r="C24" s="499"/>
      <c r="D24" s="501" t="s">
        <v>63</v>
      </c>
      <c r="E24" s="502"/>
      <c r="F24" s="503"/>
      <c r="G24" s="500" t="s">
        <v>64</v>
      </c>
      <c r="H24" s="500"/>
      <c r="I24" s="500" t="s">
        <v>65</v>
      </c>
      <c r="J24" s="497"/>
      <c r="K24" s="495" t="s">
        <v>128</v>
      </c>
      <c r="L24" s="496"/>
    </row>
    <row r="25" spans="1:12" ht="12.75" customHeight="1">
      <c r="A25" s="273" t="s">
        <v>24</v>
      </c>
      <c r="B25" s="273" t="s">
        <v>50</v>
      </c>
      <c r="C25" s="273" t="s">
        <v>51</v>
      </c>
      <c r="D25" s="504"/>
      <c r="E25" s="505"/>
      <c r="F25" s="506"/>
      <c r="G25" s="274" t="s">
        <v>52</v>
      </c>
      <c r="H25" s="274" t="s">
        <v>53</v>
      </c>
      <c r="I25" s="274" t="s">
        <v>52</v>
      </c>
      <c r="J25" s="275" t="s">
        <v>53</v>
      </c>
      <c r="K25" s="495"/>
      <c r="L25" s="496"/>
    </row>
    <row r="26" spans="1:12" ht="29.25" customHeight="1">
      <c r="A26" s="214">
        <v>900</v>
      </c>
      <c r="B26" s="215"/>
      <c r="C26" s="216"/>
      <c r="D26" s="507" t="s">
        <v>161</v>
      </c>
      <c r="E26" s="508"/>
      <c r="F26" s="509"/>
      <c r="G26" s="217"/>
      <c r="H26" s="217"/>
      <c r="I26" s="217">
        <f>I27</f>
        <v>0</v>
      </c>
      <c r="J26" s="237">
        <f>J27</f>
        <v>552000</v>
      </c>
      <c r="K26" s="489">
        <v>6089301</v>
      </c>
      <c r="L26" s="340"/>
    </row>
    <row r="27" spans="1:12" ht="24" customHeight="1">
      <c r="A27" s="218"/>
      <c r="B27" s="219">
        <v>90005</v>
      </c>
      <c r="C27" s="220"/>
      <c r="D27" s="491" t="s">
        <v>162</v>
      </c>
      <c r="E27" s="492"/>
      <c r="F27" s="493"/>
      <c r="G27" s="221"/>
      <c r="H27" s="222">
        <f>H28</f>
        <v>0</v>
      </c>
      <c r="I27" s="221">
        <f>I28</f>
        <v>0</v>
      </c>
      <c r="J27" s="240">
        <f>J28+J29</f>
        <v>552000</v>
      </c>
      <c r="K27" s="490">
        <v>552000</v>
      </c>
      <c r="L27" s="340"/>
    </row>
    <row r="28" spans="1:12" ht="69" customHeight="1">
      <c r="A28" s="223"/>
      <c r="B28" s="224"/>
      <c r="C28" s="225">
        <v>6280</v>
      </c>
      <c r="D28" s="546" t="s">
        <v>163</v>
      </c>
      <c r="E28" s="461"/>
      <c r="F28" s="462"/>
      <c r="G28" s="226"/>
      <c r="H28" s="226"/>
      <c r="I28" s="226"/>
      <c r="J28" s="241">
        <v>413250</v>
      </c>
      <c r="K28" s="512">
        <v>413250</v>
      </c>
      <c r="L28" s="463"/>
    </row>
    <row r="29" spans="1:12" ht="27.75" customHeight="1">
      <c r="A29" s="248"/>
      <c r="B29" s="249"/>
      <c r="C29" s="254">
        <v>6290</v>
      </c>
      <c r="D29" s="485" t="s">
        <v>164</v>
      </c>
      <c r="E29" s="486"/>
      <c r="F29" s="487"/>
      <c r="G29" s="255"/>
      <c r="H29" s="255"/>
      <c r="I29" s="255"/>
      <c r="J29" s="256">
        <v>138750</v>
      </c>
      <c r="K29" s="252">
        <v>138750</v>
      </c>
      <c r="L29" s="253"/>
    </row>
    <row r="30" spans="1:12" ht="15.75" customHeight="1">
      <c r="A30" s="510" t="s">
        <v>54</v>
      </c>
      <c r="B30" s="510"/>
      <c r="C30" s="510"/>
      <c r="D30" s="510"/>
      <c r="E30" s="510"/>
      <c r="F30" s="510"/>
      <c r="G30" s="227">
        <f>G11</f>
        <v>0</v>
      </c>
      <c r="H30" s="228"/>
      <c r="I30" s="228">
        <f>I11+I17+I26+I14</f>
        <v>539219</v>
      </c>
      <c r="J30" s="235">
        <f>J26+J11</f>
        <v>582000</v>
      </c>
      <c r="K30" s="488">
        <v>185485338</v>
      </c>
      <c r="L30" s="488"/>
    </row>
    <row r="31" spans="1:10" ht="11.2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 t="s">
        <v>165</v>
      </c>
    </row>
    <row r="32" spans="1:10" ht="19.5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ht="18.75" customHeight="1">
      <c r="A33" s="247"/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 ht="18.7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</row>
    <row r="35" spans="1:10" ht="18.75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</row>
    <row r="36" spans="1:10" ht="18.7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</row>
    <row r="37" spans="1:10" ht="18.7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</row>
    <row r="38" spans="1:10" ht="18.7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</row>
    <row r="39" spans="1:10" ht="18.75" customHeigh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</row>
    <row r="40" spans="1:10" ht="18.7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</row>
    <row r="41" spans="1:10" ht="18.7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</row>
    <row r="42" spans="1:10" ht="18.7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</row>
    <row r="43" spans="1:10" ht="18.75" customHeight="1">
      <c r="A43" s="272"/>
      <c r="B43" s="272"/>
      <c r="C43" s="272"/>
      <c r="D43" s="272"/>
      <c r="E43" s="272"/>
      <c r="F43" s="272"/>
      <c r="G43" s="272"/>
      <c r="H43" s="272"/>
      <c r="I43" s="272"/>
      <c r="J43" s="272"/>
    </row>
    <row r="44" spans="1:10" ht="18.7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18.7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</row>
    <row r="46" spans="1:10" ht="18.75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</row>
    <row r="47" spans="1:10" ht="11.2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</row>
    <row r="48" spans="1:12" ht="18" customHeight="1">
      <c r="A48" s="511" t="s">
        <v>68</v>
      </c>
      <c r="B48" s="511"/>
      <c r="C48" s="511"/>
      <c r="D48" s="511"/>
      <c r="E48" s="511"/>
      <c r="F48" s="511"/>
      <c r="G48" s="511"/>
      <c r="H48" s="511"/>
      <c r="I48" s="511"/>
      <c r="J48" s="511"/>
      <c r="K48" s="174"/>
      <c r="L48" s="193"/>
    </row>
    <row r="49" spans="1:12" ht="6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174"/>
      <c r="L49" s="191"/>
    </row>
    <row r="50" spans="1:12" ht="12" customHeight="1">
      <c r="A50" s="435" t="s">
        <v>24</v>
      </c>
      <c r="B50" s="410" t="s">
        <v>0</v>
      </c>
      <c r="C50" s="411"/>
      <c r="D50" s="412"/>
      <c r="E50" s="419" t="s">
        <v>175</v>
      </c>
      <c r="F50" s="526" t="s">
        <v>16</v>
      </c>
      <c r="G50" s="528"/>
      <c r="H50" s="528"/>
      <c r="I50" s="527"/>
      <c r="J50" s="419" t="s">
        <v>60</v>
      </c>
      <c r="K50" s="529" t="s">
        <v>25</v>
      </c>
      <c r="L50" s="530"/>
    </row>
    <row r="51" spans="1:12" ht="9.75" customHeight="1">
      <c r="A51" s="525"/>
      <c r="B51" s="413"/>
      <c r="C51" s="414"/>
      <c r="D51" s="415"/>
      <c r="E51" s="420"/>
      <c r="F51" s="526" t="s">
        <v>69</v>
      </c>
      <c r="G51" s="527"/>
      <c r="H51" s="526" t="s">
        <v>70</v>
      </c>
      <c r="I51" s="527"/>
      <c r="J51" s="420"/>
      <c r="K51" s="475" t="s">
        <v>111</v>
      </c>
      <c r="L51" s="475" t="s">
        <v>112</v>
      </c>
    </row>
    <row r="52" spans="1:12" ht="14.25" customHeight="1">
      <c r="A52" s="436"/>
      <c r="B52" s="416"/>
      <c r="C52" s="417"/>
      <c r="D52" s="418"/>
      <c r="E52" s="406"/>
      <c r="F52" s="81" t="s">
        <v>52</v>
      </c>
      <c r="G52" s="82" t="s">
        <v>53</v>
      </c>
      <c r="H52" s="81" t="s">
        <v>52</v>
      </c>
      <c r="I52" s="82" t="s">
        <v>53</v>
      </c>
      <c r="J52" s="406"/>
      <c r="K52" s="476"/>
      <c r="L52" s="476"/>
    </row>
    <row r="53" spans="1:12" ht="16.5" customHeight="1">
      <c r="A53" s="27" t="s">
        <v>1</v>
      </c>
      <c r="B53" s="368" t="s">
        <v>3</v>
      </c>
      <c r="C53" s="369"/>
      <c r="D53" s="370"/>
      <c r="E53" s="73">
        <v>436043</v>
      </c>
      <c r="F53" s="74"/>
      <c r="G53" s="75"/>
      <c r="H53" s="76"/>
      <c r="I53" s="76">
        <f>J13</f>
        <v>30000</v>
      </c>
      <c r="J53" s="73">
        <f aca="true" t="shared" si="1" ref="J53:J69">E53-F53-G53+H53+I53</f>
        <v>466043</v>
      </c>
      <c r="K53" s="153">
        <f>J53-L53</f>
        <v>36043</v>
      </c>
      <c r="L53" s="153">
        <v>430000</v>
      </c>
    </row>
    <row r="54" spans="1:12" ht="15.75" customHeight="1">
      <c r="A54" s="27">
        <v>600</v>
      </c>
      <c r="B54" s="368" t="s">
        <v>7</v>
      </c>
      <c r="C54" s="369"/>
      <c r="D54" s="370"/>
      <c r="E54" s="73">
        <v>346360</v>
      </c>
      <c r="F54" s="74"/>
      <c r="G54" s="75"/>
      <c r="H54" s="172"/>
      <c r="I54" s="172"/>
      <c r="J54" s="73">
        <f>E54-F54-G54+H54+I54</f>
        <v>346360</v>
      </c>
      <c r="K54" s="153">
        <f>J54-L54</f>
        <v>346360</v>
      </c>
      <c r="L54" s="153"/>
    </row>
    <row r="55" spans="1:12" ht="15.75" customHeight="1">
      <c r="A55" s="38">
        <v>700</v>
      </c>
      <c r="B55" s="368" t="s">
        <v>71</v>
      </c>
      <c r="C55" s="369"/>
      <c r="D55" s="370"/>
      <c r="E55" s="73">
        <v>6966512</v>
      </c>
      <c r="F55" s="74"/>
      <c r="G55" s="74"/>
      <c r="H55" s="74"/>
      <c r="I55" s="74"/>
      <c r="J55" s="73">
        <f t="shared" si="1"/>
        <v>6966512</v>
      </c>
      <c r="K55" s="153">
        <f aca="true" t="shared" si="2" ref="K55:K69">J55-L55</f>
        <v>1966512</v>
      </c>
      <c r="L55" s="153">
        <v>5000000</v>
      </c>
    </row>
    <row r="56" spans="1:12" ht="15" customHeight="1">
      <c r="A56" s="37">
        <v>750</v>
      </c>
      <c r="B56" s="368" t="s">
        <v>30</v>
      </c>
      <c r="C56" s="369"/>
      <c r="D56" s="370"/>
      <c r="E56" s="71">
        <v>437488</v>
      </c>
      <c r="F56" s="72">
        <f>G11</f>
        <v>0</v>
      </c>
      <c r="G56" s="72"/>
      <c r="H56" s="71">
        <f>I14</f>
        <v>12000</v>
      </c>
      <c r="I56" s="71"/>
      <c r="J56" s="73">
        <f t="shared" si="1"/>
        <v>449488</v>
      </c>
      <c r="K56" s="153">
        <f t="shared" si="2"/>
        <v>449488</v>
      </c>
      <c r="L56" s="190"/>
    </row>
    <row r="57" spans="1:12" ht="49.5" customHeight="1">
      <c r="A57" s="37">
        <v>751</v>
      </c>
      <c r="B57" s="519" t="s">
        <v>23</v>
      </c>
      <c r="C57" s="520"/>
      <c r="D57" s="521"/>
      <c r="E57" s="77">
        <v>11874</v>
      </c>
      <c r="F57" s="78"/>
      <c r="G57" s="79"/>
      <c r="H57" s="80"/>
      <c r="I57" s="71"/>
      <c r="J57" s="73">
        <f t="shared" si="1"/>
        <v>11874</v>
      </c>
      <c r="K57" s="153">
        <f t="shared" si="2"/>
        <v>11874</v>
      </c>
      <c r="L57" s="190"/>
    </row>
    <row r="58" spans="1:12" ht="18" customHeight="1">
      <c r="A58" s="56">
        <v>752</v>
      </c>
      <c r="B58" s="519" t="s">
        <v>138</v>
      </c>
      <c r="C58" s="520"/>
      <c r="D58" s="521"/>
      <c r="E58" s="77">
        <v>500</v>
      </c>
      <c r="F58" s="78"/>
      <c r="G58" s="79"/>
      <c r="H58" s="80"/>
      <c r="I58" s="71"/>
      <c r="J58" s="73">
        <f>E58-F58-G58+H58+I58</f>
        <v>500</v>
      </c>
      <c r="K58" s="153">
        <f>J58-L58</f>
        <v>500</v>
      </c>
      <c r="L58" s="207"/>
    </row>
    <row r="59" spans="1:12" ht="27" customHeight="1">
      <c r="A59" s="56">
        <v>754</v>
      </c>
      <c r="B59" s="519" t="s">
        <v>122</v>
      </c>
      <c r="C59" s="473"/>
      <c r="D59" s="474"/>
      <c r="E59" s="80"/>
      <c r="F59" s="188"/>
      <c r="G59" s="189"/>
      <c r="H59" s="80"/>
      <c r="I59" s="71"/>
      <c r="J59" s="73">
        <f t="shared" si="1"/>
        <v>0</v>
      </c>
      <c r="K59" s="153">
        <f t="shared" si="2"/>
        <v>0</v>
      </c>
      <c r="L59" s="190"/>
    </row>
    <row r="60" spans="1:12" ht="50.25" customHeight="1">
      <c r="A60" s="56">
        <v>756</v>
      </c>
      <c r="B60" s="477" t="s">
        <v>77</v>
      </c>
      <c r="C60" s="478"/>
      <c r="D60" s="479"/>
      <c r="E60" s="71">
        <v>101128405</v>
      </c>
      <c r="F60" s="72">
        <f>G17</f>
        <v>0</v>
      </c>
      <c r="G60" s="72"/>
      <c r="H60" s="71">
        <f>I17</f>
        <v>527219</v>
      </c>
      <c r="I60" s="71"/>
      <c r="J60" s="71">
        <f t="shared" si="1"/>
        <v>101655624</v>
      </c>
      <c r="K60" s="153">
        <f t="shared" si="2"/>
        <v>101655624</v>
      </c>
      <c r="L60" s="190"/>
    </row>
    <row r="61" spans="1:12" ht="16.5" customHeight="1">
      <c r="A61" s="56">
        <v>758</v>
      </c>
      <c r="B61" s="477" t="s">
        <v>9</v>
      </c>
      <c r="C61" s="478"/>
      <c r="D61" s="479"/>
      <c r="E61" s="73">
        <v>41992554</v>
      </c>
      <c r="F61" s="74"/>
      <c r="G61" s="75"/>
      <c r="H61" s="73"/>
      <c r="I61" s="73"/>
      <c r="J61" s="73">
        <f t="shared" si="1"/>
        <v>41992554</v>
      </c>
      <c r="K61" s="153">
        <f t="shared" si="2"/>
        <v>41992554</v>
      </c>
      <c r="L61" s="153"/>
    </row>
    <row r="62" spans="1:12" ht="18" customHeight="1">
      <c r="A62" s="56">
        <v>801</v>
      </c>
      <c r="B62" s="477" t="s">
        <v>10</v>
      </c>
      <c r="C62" s="478"/>
      <c r="D62" s="479"/>
      <c r="E62" s="73">
        <v>5788336</v>
      </c>
      <c r="F62" s="74">
        <f>G26</f>
        <v>0</v>
      </c>
      <c r="G62" s="74"/>
      <c r="H62" s="74">
        <f>I26</f>
        <v>0</v>
      </c>
      <c r="I62" s="74"/>
      <c r="J62" s="73">
        <f t="shared" si="1"/>
        <v>5788336</v>
      </c>
      <c r="K62" s="153">
        <f t="shared" si="2"/>
        <v>5788336</v>
      </c>
      <c r="L62" s="190"/>
    </row>
    <row r="63" spans="1:12" ht="18" customHeight="1">
      <c r="A63" s="56">
        <v>851</v>
      </c>
      <c r="B63" s="477" t="s">
        <v>155</v>
      </c>
      <c r="C63" s="478"/>
      <c r="D63" s="479"/>
      <c r="E63" s="73">
        <v>50000</v>
      </c>
      <c r="F63" s="74">
        <f>G27</f>
        <v>0</v>
      </c>
      <c r="G63" s="74"/>
      <c r="H63" s="74"/>
      <c r="I63" s="74"/>
      <c r="J63" s="73">
        <f>E63-F63-G63+H63+I63</f>
        <v>50000</v>
      </c>
      <c r="K63" s="153">
        <f>J63-L63</f>
        <v>50000</v>
      </c>
      <c r="L63" s="246"/>
    </row>
    <row r="64" spans="1:12" ht="16.5" customHeight="1">
      <c r="A64" s="56">
        <v>852</v>
      </c>
      <c r="B64" s="477" t="s">
        <v>12</v>
      </c>
      <c r="C64" s="478"/>
      <c r="D64" s="479"/>
      <c r="E64" s="73">
        <v>526642</v>
      </c>
      <c r="F64" s="74"/>
      <c r="G64" s="75"/>
      <c r="H64" s="76"/>
      <c r="I64" s="76"/>
      <c r="J64" s="73">
        <f t="shared" si="1"/>
        <v>526642</v>
      </c>
      <c r="K64" s="153">
        <f t="shared" si="2"/>
        <v>526642</v>
      </c>
      <c r="L64" s="190"/>
    </row>
    <row r="65" spans="1:12" ht="25.5" customHeight="1">
      <c r="A65" s="56">
        <v>854</v>
      </c>
      <c r="B65" s="477" t="s">
        <v>13</v>
      </c>
      <c r="C65" s="478"/>
      <c r="D65" s="479"/>
      <c r="E65" s="73">
        <v>26507</v>
      </c>
      <c r="F65" s="74"/>
      <c r="G65" s="75"/>
      <c r="H65" s="172"/>
      <c r="I65" s="172"/>
      <c r="J65" s="73">
        <f t="shared" si="1"/>
        <v>26507</v>
      </c>
      <c r="K65" s="153">
        <f t="shared" si="2"/>
        <v>26507</v>
      </c>
      <c r="L65" s="233"/>
    </row>
    <row r="66" spans="1:12" ht="16.5" customHeight="1">
      <c r="A66" s="56">
        <v>855</v>
      </c>
      <c r="B66" s="477" t="s">
        <v>133</v>
      </c>
      <c r="C66" s="478"/>
      <c r="D66" s="479"/>
      <c r="E66" s="73">
        <v>20967216</v>
      </c>
      <c r="F66" s="74"/>
      <c r="G66" s="75"/>
      <c r="H66" s="172"/>
      <c r="I66" s="172"/>
      <c r="J66" s="73">
        <f t="shared" si="1"/>
        <v>20967216</v>
      </c>
      <c r="K66" s="153">
        <f t="shared" si="2"/>
        <v>20967216</v>
      </c>
      <c r="L66" s="190"/>
    </row>
    <row r="67" spans="1:12" ht="27.75" customHeight="1">
      <c r="A67" s="38">
        <v>900</v>
      </c>
      <c r="B67" s="543" t="s">
        <v>14</v>
      </c>
      <c r="C67" s="544"/>
      <c r="D67" s="545"/>
      <c r="E67" s="73">
        <v>5537301</v>
      </c>
      <c r="F67" s="74"/>
      <c r="G67" s="74"/>
      <c r="H67" s="73"/>
      <c r="I67" s="73">
        <f>J26</f>
        <v>552000</v>
      </c>
      <c r="J67" s="73">
        <f t="shared" si="1"/>
        <v>6089301</v>
      </c>
      <c r="K67" s="153">
        <f t="shared" si="2"/>
        <v>5537301</v>
      </c>
      <c r="L67" s="262">
        <v>552000</v>
      </c>
    </row>
    <row r="68" spans="1:12" ht="28.5" customHeight="1">
      <c r="A68" s="58">
        <v>921</v>
      </c>
      <c r="B68" s="543" t="s">
        <v>123</v>
      </c>
      <c r="C68" s="344"/>
      <c r="D68" s="345"/>
      <c r="E68" s="73">
        <v>1138</v>
      </c>
      <c r="F68" s="74"/>
      <c r="G68" s="74"/>
      <c r="H68" s="73"/>
      <c r="I68" s="73"/>
      <c r="J68" s="73">
        <f t="shared" si="1"/>
        <v>1138</v>
      </c>
      <c r="K68" s="153">
        <f t="shared" si="2"/>
        <v>1138</v>
      </c>
      <c r="L68" s="190"/>
    </row>
    <row r="69" spans="1:12" ht="18" customHeight="1">
      <c r="A69" s="37">
        <v>926</v>
      </c>
      <c r="B69" s="516" t="s">
        <v>105</v>
      </c>
      <c r="C69" s="517"/>
      <c r="D69" s="518"/>
      <c r="E69" s="71">
        <v>147243</v>
      </c>
      <c r="F69" s="72"/>
      <c r="G69" s="72"/>
      <c r="H69" s="71"/>
      <c r="I69" s="71"/>
      <c r="J69" s="73">
        <f t="shared" si="1"/>
        <v>147243</v>
      </c>
      <c r="K69" s="153">
        <f t="shared" si="2"/>
        <v>147243</v>
      </c>
      <c r="L69" s="190"/>
    </row>
    <row r="70" spans="1:12" ht="21" customHeight="1">
      <c r="A70" s="140" t="s">
        <v>4</v>
      </c>
      <c r="B70" s="522" t="s">
        <v>72</v>
      </c>
      <c r="C70" s="523"/>
      <c r="D70" s="524"/>
      <c r="E70" s="141">
        <f>SUM(E53:E60,E61:E69)</f>
        <v>184364119</v>
      </c>
      <c r="F70" s="141">
        <f>SUM(F53:F69)</f>
        <v>0</v>
      </c>
      <c r="G70" s="141">
        <f aca="true" t="shared" si="3" ref="G70:L70">SUM(G53:G60,G61:G69)</f>
        <v>0</v>
      </c>
      <c r="H70" s="141">
        <f t="shared" si="3"/>
        <v>539219</v>
      </c>
      <c r="I70" s="141">
        <f t="shared" si="3"/>
        <v>582000</v>
      </c>
      <c r="J70" s="154">
        <f t="shared" si="3"/>
        <v>185485338</v>
      </c>
      <c r="K70" s="154">
        <f t="shared" si="3"/>
        <v>179503338</v>
      </c>
      <c r="L70" s="154">
        <f t="shared" si="3"/>
        <v>5982000</v>
      </c>
    </row>
    <row r="71" spans="1:10" ht="30" customHeight="1">
      <c r="A71" s="28"/>
      <c r="B71" s="28"/>
      <c r="C71" s="28"/>
      <c r="D71" s="28"/>
      <c r="E71" s="29"/>
      <c r="F71" s="29">
        <f>F70-G30</f>
        <v>0</v>
      </c>
      <c r="G71" s="29">
        <f>G70-H30</f>
        <v>0</v>
      </c>
      <c r="H71" s="29">
        <f>H70-I30</f>
        <v>0</v>
      </c>
      <c r="I71" s="29">
        <f>I70-J30</f>
        <v>0</v>
      </c>
      <c r="J71" s="23"/>
    </row>
    <row r="72" spans="1:10" ht="29.25" customHeight="1">
      <c r="A72" s="28"/>
      <c r="B72" s="28"/>
      <c r="C72" s="28"/>
      <c r="D72" s="28"/>
      <c r="E72" s="29"/>
      <c r="F72" s="29"/>
      <c r="G72" s="29"/>
      <c r="H72" s="29"/>
      <c r="I72" s="29"/>
      <c r="J72" s="23"/>
    </row>
    <row r="73" spans="1:10" ht="12.75" customHeight="1">
      <c r="A73" s="28"/>
      <c r="B73" s="28"/>
      <c r="C73" s="28"/>
      <c r="D73" s="28"/>
      <c r="E73" s="29"/>
      <c r="F73" s="29"/>
      <c r="G73" s="29"/>
      <c r="H73" s="29"/>
      <c r="I73" s="29"/>
      <c r="J73" s="23"/>
    </row>
    <row r="74" spans="1:14" ht="10.5" customHeight="1">
      <c r="A74" s="28"/>
      <c r="B74" s="28"/>
      <c r="C74" s="28"/>
      <c r="D74" s="28"/>
      <c r="E74" s="29"/>
      <c r="F74" s="29"/>
      <c r="G74" s="29"/>
      <c r="H74" s="29"/>
      <c r="I74" s="29"/>
      <c r="J74" s="23"/>
      <c r="N74" s="1"/>
    </row>
    <row r="75" spans="1:10" ht="18" customHeight="1">
      <c r="A75" s="540" t="s">
        <v>73</v>
      </c>
      <c r="B75" s="541"/>
      <c r="C75" s="541"/>
      <c r="D75" s="541"/>
      <c r="E75" s="541"/>
      <c r="F75" s="541"/>
      <c r="G75" s="541"/>
      <c r="H75" s="541"/>
      <c r="I75" s="542"/>
      <c r="J75" s="146">
        <f>SUM(J76:J80)</f>
        <v>27096705</v>
      </c>
    </row>
    <row r="76" spans="1:14" ht="15" customHeight="1">
      <c r="A76" s="537" t="s">
        <v>125</v>
      </c>
      <c r="B76" s="538"/>
      <c r="C76" s="538"/>
      <c r="D76" s="538"/>
      <c r="E76" s="538"/>
      <c r="F76" s="538"/>
      <c r="G76" s="538"/>
      <c r="H76" s="538"/>
      <c r="I76" s="539"/>
      <c r="J76" s="147">
        <v>21175832</v>
      </c>
      <c r="N76" s="1"/>
    </row>
    <row r="77" spans="1:14" ht="15" customHeight="1">
      <c r="A77" s="513" t="s">
        <v>135</v>
      </c>
      <c r="B77" s="514"/>
      <c r="C77" s="514"/>
      <c r="D77" s="514"/>
      <c r="E77" s="514"/>
      <c r="F77" s="514"/>
      <c r="G77" s="514"/>
      <c r="H77" s="514"/>
      <c r="I77" s="515"/>
      <c r="J77" s="148">
        <v>2340679</v>
      </c>
      <c r="N77" s="1"/>
    </row>
    <row r="78" spans="1:10" ht="15" customHeight="1">
      <c r="A78" s="513" t="s">
        <v>119</v>
      </c>
      <c r="B78" s="514"/>
      <c r="C78" s="514"/>
      <c r="D78" s="514"/>
      <c r="E78" s="514"/>
      <c r="F78" s="514"/>
      <c r="G78" s="514"/>
      <c r="H78" s="514"/>
      <c r="I78" s="515"/>
      <c r="J78" s="148">
        <v>3090000</v>
      </c>
    </row>
    <row r="79" spans="1:10" ht="15.75" customHeight="1">
      <c r="A79" s="513" t="s">
        <v>145</v>
      </c>
      <c r="B79" s="514"/>
      <c r="C79" s="514"/>
      <c r="D79" s="514"/>
      <c r="E79" s="514"/>
      <c r="F79" s="514"/>
      <c r="G79" s="514"/>
      <c r="H79" s="514"/>
      <c r="I79" s="515"/>
      <c r="J79" s="171">
        <v>466334</v>
      </c>
    </row>
    <row r="80" spans="1:10" ht="15" customHeight="1">
      <c r="A80" s="482" t="s">
        <v>136</v>
      </c>
      <c r="B80" s="483"/>
      <c r="C80" s="483"/>
      <c r="D80" s="483"/>
      <c r="E80" s="483"/>
      <c r="F80" s="483"/>
      <c r="G80" s="483"/>
      <c r="H80" s="483"/>
      <c r="I80" s="484"/>
      <c r="J80" s="149">
        <v>23860</v>
      </c>
    </row>
    <row r="81" spans="1:10" ht="15" customHeight="1">
      <c r="A81" s="67" t="s">
        <v>74</v>
      </c>
      <c r="B81" s="68"/>
      <c r="C81" s="68"/>
      <c r="D81" s="68"/>
      <c r="E81" s="68"/>
      <c r="F81" s="68"/>
      <c r="G81" s="68"/>
      <c r="H81" s="68"/>
      <c r="I81" s="69"/>
      <c r="J81" s="146">
        <v>450000</v>
      </c>
    </row>
    <row r="82" spans="1:10" ht="15" customHeight="1" hidden="1">
      <c r="A82" s="70">
        <v>950</v>
      </c>
      <c r="B82" s="472" t="s">
        <v>81</v>
      </c>
      <c r="C82" s="480"/>
      <c r="D82" s="480"/>
      <c r="E82" s="480"/>
      <c r="F82" s="480"/>
      <c r="G82" s="480"/>
      <c r="H82" s="480"/>
      <c r="I82" s="481"/>
      <c r="J82" s="150"/>
    </row>
    <row r="83" spans="1:10" ht="41.25" customHeight="1">
      <c r="A83" s="70">
        <v>950</v>
      </c>
      <c r="B83" s="472" t="s">
        <v>81</v>
      </c>
      <c r="C83" s="473"/>
      <c r="D83" s="473"/>
      <c r="E83" s="473"/>
      <c r="F83" s="473"/>
      <c r="G83" s="473"/>
      <c r="H83" s="473"/>
      <c r="I83" s="474"/>
      <c r="J83" s="150">
        <v>10750956</v>
      </c>
    </row>
    <row r="84" spans="1:10" ht="15" customHeight="1">
      <c r="A84" s="70">
        <v>952</v>
      </c>
      <c r="B84" s="472" t="s">
        <v>114</v>
      </c>
      <c r="C84" s="480"/>
      <c r="D84" s="480"/>
      <c r="E84" s="480"/>
      <c r="F84" s="480"/>
      <c r="G84" s="480"/>
      <c r="H84" s="480"/>
      <c r="I84" s="481"/>
      <c r="J84" s="150"/>
    </row>
    <row r="85" spans="1:10" ht="15" customHeight="1">
      <c r="A85" s="32" t="s">
        <v>5</v>
      </c>
      <c r="B85" s="534" t="s">
        <v>75</v>
      </c>
      <c r="C85" s="535"/>
      <c r="D85" s="535"/>
      <c r="E85" s="535"/>
      <c r="F85" s="535"/>
      <c r="G85" s="535"/>
      <c r="H85" s="535"/>
      <c r="I85" s="536"/>
      <c r="J85" s="151">
        <f>J83</f>
        <v>10750956</v>
      </c>
    </row>
    <row r="86" spans="1:10" ht="18.75" customHeight="1">
      <c r="A86" s="33" t="s">
        <v>76</v>
      </c>
      <c r="B86" s="531" t="s">
        <v>137</v>
      </c>
      <c r="C86" s="532"/>
      <c r="D86" s="532"/>
      <c r="E86" s="532"/>
      <c r="F86" s="532"/>
      <c r="G86" s="532"/>
      <c r="H86" s="532"/>
      <c r="I86" s="533"/>
      <c r="J86" s="152">
        <f>J85+J70</f>
        <v>196236294</v>
      </c>
    </row>
    <row r="87" spans="1:10" ht="0.7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24.75" customHeight="1" hidden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9.5" customHeight="1" hidden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ht="21.75" customHeight="1">
      <c r="J90" s="1"/>
    </row>
    <row r="91" ht="15.75" customHeight="1"/>
    <row r="92" ht="16.5" customHeight="1"/>
    <row r="93" ht="16.5" customHeight="1"/>
    <row r="94" ht="16.5" customHeight="1"/>
    <row r="95" ht="17.25" customHeight="1"/>
    <row r="96" ht="10.5" customHeight="1"/>
    <row r="97" ht="23.25" customHeight="1"/>
    <row r="98" ht="19.5" customHeight="1"/>
    <row r="99" ht="19.5" customHeight="1"/>
    <row r="100" ht="51.75" customHeight="1"/>
    <row r="101" ht="15" customHeight="1"/>
    <row r="102" ht="18" customHeight="1"/>
  </sheetData>
  <sheetProtection/>
  <mergeCells count="82">
    <mergeCell ref="D19:F19"/>
    <mergeCell ref="A24:C24"/>
    <mergeCell ref="D24:F25"/>
    <mergeCell ref="G24:H24"/>
    <mergeCell ref="I24:J24"/>
    <mergeCell ref="K24:L25"/>
    <mergeCell ref="D21:F21"/>
    <mergeCell ref="K21:L21"/>
    <mergeCell ref="K13:L13"/>
    <mergeCell ref="D26:F26"/>
    <mergeCell ref="D28:F28"/>
    <mergeCell ref="D14:F14"/>
    <mergeCell ref="K14:L14"/>
    <mergeCell ref="D15:F15"/>
    <mergeCell ref="K16:L16"/>
    <mergeCell ref="K18:L18"/>
    <mergeCell ref="K19:L19"/>
    <mergeCell ref="D18:F18"/>
    <mergeCell ref="B86:I86"/>
    <mergeCell ref="B85:I85"/>
    <mergeCell ref="A78:I78"/>
    <mergeCell ref="A77:I77"/>
    <mergeCell ref="A76:I76"/>
    <mergeCell ref="B66:D66"/>
    <mergeCell ref="A75:I75"/>
    <mergeCell ref="B84:I84"/>
    <mergeCell ref="B68:D68"/>
    <mergeCell ref="B67:D67"/>
    <mergeCell ref="K50:L50"/>
    <mergeCell ref="B59:D59"/>
    <mergeCell ref="K51:K52"/>
    <mergeCell ref="B50:D52"/>
    <mergeCell ref="B63:D63"/>
    <mergeCell ref="B54:D54"/>
    <mergeCell ref="A50:A52"/>
    <mergeCell ref="B53:D53"/>
    <mergeCell ref="B58:D58"/>
    <mergeCell ref="F51:G51"/>
    <mergeCell ref="J50:J52"/>
    <mergeCell ref="H51:I51"/>
    <mergeCell ref="F50:I50"/>
    <mergeCell ref="E50:E52"/>
    <mergeCell ref="B55:D55"/>
    <mergeCell ref="A79:I79"/>
    <mergeCell ref="B69:D69"/>
    <mergeCell ref="B57:D57"/>
    <mergeCell ref="B56:D56"/>
    <mergeCell ref="B70:D70"/>
    <mergeCell ref="B60:D60"/>
    <mergeCell ref="B64:D64"/>
    <mergeCell ref="B65:D65"/>
    <mergeCell ref="B61:D61"/>
    <mergeCell ref="K15:L15"/>
    <mergeCell ref="K11:L11"/>
    <mergeCell ref="A30:F30"/>
    <mergeCell ref="A48:J48"/>
    <mergeCell ref="D17:F17"/>
    <mergeCell ref="K17:L17"/>
    <mergeCell ref="K28:L28"/>
    <mergeCell ref="D12:F12"/>
    <mergeCell ref="K12:L12"/>
    <mergeCell ref="D13:F13"/>
    <mergeCell ref="D27:F27"/>
    <mergeCell ref="A7:J7"/>
    <mergeCell ref="K9:L10"/>
    <mergeCell ref="A9:C9"/>
    <mergeCell ref="I9:J9"/>
    <mergeCell ref="G9:H9"/>
    <mergeCell ref="D20:F20"/>
    <mergeCell ref="K20:L20"/>
    <mergeCell ref="D9:F10"/>
    <mergeCell ref="D11:F11"/>
    <mergeCell ref="B83:I83"/>
    <mergeCell ref="L51:L52"/>
    <mergeCell ref="B62:D62"/>
    <mergeCell ref="B82:I82"/>
    <mergeCell ref="A80:I80"/>
    <mergeCell ref="D16:F16"/>
    <mergeCell ref="K30:L30"/>
    <mergeCell ref="K26:L26"/>
    <mergeCell ref="K27:L27"/>
    <mergeCell ref="D29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2017-07-17T12:51:33Z</cp:lastPrinted>
  <dcterms:created xsi:type="dcterms:W3CDTF">2004-08-03T08:26:30Z</dcterms:created>
  <dcterms:modified xsi:type="dcterms:W3CDTF">2017-07-17T12:52:49Z</dcterms:modified>
  <cp:category/>
  <cp:version/>
  <cp:contentType/>
  <cp:contentStatus/>
</cp:coreProperties>
</file>