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<sst xmlns="http://schemas.openxmlformats.org/spreadsheetml/2006/main" count="461" uniqueCount="247">
  <si>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</si>
  <si>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</si>
  <si>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</si>
  <si>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</si>
  <si>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</si>
  <si>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</si>
  <si>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</si>
  <si>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</si>
  <si>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</si>
  <si>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</si>
  <si>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</si>
  <si>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</si>
  <si>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</si>
  <si>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</si>
  <si>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</si>
  <si>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</si>
  <si>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</si>
  <si>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</si>
  <si>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</si>
  <si>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</si>
  <si>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</si>
  <si>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</si>
  <si>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</si>
  <si>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</si>
  <si>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</si>
  <si>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</si>
  <si>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</si>
  <si>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</si>
  <si>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</si>
  <si>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</si>
  <si>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</si>
  <si>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</si>
  <si>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</si>
  <si>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</si>
  <si>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</si>
  <si>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</si>
  <si>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</si>
  <si>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</si>
  <si>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</si>
  <si>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</si>
  <si>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</si>
  <si>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</si>
  <si>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</si>
  <si>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</si>
  <si>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</si>
  <si>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</si>
  <si>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</si>
  <si>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</si>
  <si>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</si>
  <si>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</si>
  <si>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</si>
  <si>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</si>
  <si>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</si>
  <si>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</si>
  <si>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</si>
  <si>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</si>
  <si>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</si>
  <si>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</si>
  <si>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</si>
  <si>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</si>
  <si>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</si>
  <si>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</si>
  <si>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</si>
  <si>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</si>
  <si>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</si>
  <si>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</si>
  <si>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</si>
  <si>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</si>
  <si>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</si>
  <si>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</si>
  <si>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</si>
  <si>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</si>
  <si>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</si>
  <si>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</si>
  <si>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</si>
  <si>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</si>
  <si>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</si>
  <si>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</si>
  <si>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</si>
  <si>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</si>
  <si>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</si>
  <si>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</si>
  <si>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</si>
  <si>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</si>
  <si>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</si>
  <si>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</si>
  <si>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</si>
  <si>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</si>
  <si>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</si>
  <si>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</si>
  <si>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</si>
  <si>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</si>
  <si>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</si>
  <si>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</si>
  <si>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</si>
  <si>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</si>
  <si>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</si>
  <si>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</si>
  <si>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</si>
  <si>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</si>
  <si>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</si>
  <si>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</si>
  <si>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</si>
  <si>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</si>
  <si>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</si>
  <si>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</si>
  <si>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</si>
  <si>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</si>
  <si>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</si>
  <si>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</si>
  <si>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</si>
  <si>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</si>
  <si>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</si>
  <si>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</si>
  <si>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</si>
  <si>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</si>
  <si>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</si>
  <si>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</si>
  <si>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</si>
  <si>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</si>
  <si>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</si>
  <si>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</si>
  <si>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</si>
  <si>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</si>
  <si>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</si>
  <si>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</si>
  <si>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</si>
  <si>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 xml:space="preserve">Wynagrodzenia osobowe pracowników </t>
  </si>
  <si>
    <t>TRANSPORT I ŁĄCZNOŚĆ</t>
  </si>
  <si>
    <t xml:space="preserve">Kultura fizyczna </t>
  </si>
  <si>
    <t xml:space="preserve">Wynagrodzenia bezosobowe </t>
  </si>
  <si>
    <t>Zakup materiałów i wyposażenia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</si>
  <si>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</si>
  <si>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</si>
  <si>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</si>
  <si>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</si>
  <si>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</si>
  <si>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POMOC SPOŁECZNA</t>
  </si>
  <si>
    <t>Ośrodki pomocy społecznej</t>
  </si>
  <si>
    <t>Wspieranie rodziny</t>
  </si>
  <si>
    <t>Świadczenia rodzinne, świadczenia  z funduszu alimentacyjnego oraz składki na ubezpieczenia emerytalne  i rentowe z ubezpieczenia społecznego</t>
  </si>
  <si>
    <t>Pozostała działalność</t>
  </si>
  <si>
    <t>Urzędy gmin</t>
  </si>
  <si>
    <t xml:space="preserve">ADMINISTRACJA PUBLICZNA </t>
  </si>
  <si>
    <t>Drogi publiczne gminne</t>
  </si>
  <si>
    <t>Dokonuje się zmian w planie WYDATKÓW  budżetu gminy na 2014 rok</t>
  </si>
  <si>
    <t>Nadwyżkę budżetową planuje się w kwocie 11.656.453,-zł i przeznacza się na rozchody:</t>
  </si>
  <si>
    <t xml:space="preserve">1. Spłata rat pożyczek w wysokości  5.006.453,-zł </t>
  </si>
  <si>
    <t xml:space="preserve">2. Spłata rat kredytów w wysokości  650.000,-zł </t>
  </si>
  <si>
    <t xml:space="preserve">3. Wykup papierów wartościowych wyemitowanych przez Gminę  w wysokości 6.000.000,-zł </t>
  </si>
  <si>
    <t>Wydatki na zakupy inwestycyjne jednostek budżetowych</t>
  </si>
  <si>
    <t xml:space="preserve">Szkoły podstawowe </t>
  </si>
  <si>
    <t>KULTURA FIZYCZNA</t>
  </si>
  <si>
    <t>Zadania w zakresie kultury fizycznej i sportu</t>
  </si>
  <si>
    <t>Wynagrdzenia bezosobowe</t>
  </si>
  <si>
    <t>Wydatki inwestycyjne jednostek budżetowych</t>
  </si>
  <si>
    <t xml:space="preserve">Dotacje celowe otrzymane z budżetu państwa na realizację zadań bieżących z zakresu administracji rządowej oraz innych zadań zleconych gminie ustawami </t>
  </si>
  <si>
    <t>OŚWIATA IWYCHOWANIE</t>
  </si>
  <si>
    <t>Dokonuje się zmian w planie DOCHODÓW budżetu gminy na 2014 rok</t>
  </si>
  <si>
    <t>Składki na ubezpieczenia społeczne</t>
  </si>
  <si>
    <t xml:space="preserve">Składki na Fundusz Pracy </t>
  </si>
  <si>
    <t>GOSPODARKA KOMUNALNA I OCHRONA ŚRODOWISKA</t>
  </si>
  <si>
    <t xml:space="preserve">Świadczenia społeczne </t>
  </si>
  <si>
    <t xml:space="preserve">RÓŻNE ROZLICZENIA </t>
  </si>
  <si>
    <t>Oświetlenie ulic, placów i dróg</t>
  </si>
  <si>
    <t>ROLNICTWO I ŁOWIECTWO</t>
  </si>
  <si>
    <t>01010</t>
  </si>
  <si>
    <t>Infrastruktura wodociągowa i sanitacyjna wsi</t>
  </si>
  <si>
    <t xml:space="preserve">DZIAŁALNOŚĆ USŁUGOWA </t>
  </si>
  <si>
    <t>Opracowania geodezyjne i kartograficzne</t>
  </si>
  <si>
    <t xml:space="preserve">Dotacja celowa na pomoc finansową udzieloną między j.s.t. na dofinansowanie własnych zadań bieżących </t>
  </si>
  <si>
    <t>BEZPIECZEŃSTWO PUBLICZNE I OCHRONA PRZECIWPOŻAROWA</t>
  </si>
  <si>
    <t xml:space="preserve">Część oświatowa subwencji ogólnej dla jednostek samorządu terytorialnego </t>
  </si>
  <si>
    <t>Subwencje ogólne z budżetu państwa</t>
  </si>
  <si>
    <t>Pozostała działalność- projekt unijny "Internet dla mieszkańców Gminy Lesznowola"</t>
  </si>
  <si>
    <t>Dotacje celowe w ramach programów finansowanych z udziałem środków europejskich oraz środków, o których mowa w art. 5 ust. 1 pkt 3 oraz ust. 3pkt 5 i 6 ustawy, lub płatności w ramach budżetu środków europejskich</t>
  </si>
  <si>
    <t>INFORMATYKA</t>
  </si>
  <si>
    <t>Szkoły podstawowe</t>
  </si>
  <si>
    <t>Wpłaty do budżetu pozostałości środków finansowych gromadzonych na wydzielonym rachunku jednostki budżetowej</t>
  </si>
  <si>
    <t>Przedszkola</t>
  </si>
  <si>
    <t>0490</t>
  </si>
  <si>
    <t>DOCHODY OD OSÓB PRAWNYCH, OSÓB FIZYCZNYCH I OD INNYCH JEDNOSTEK NIEPOSIADAJĄCYCH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</si>
  <si>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</si>
  <si>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innych lokalnych opłat pobieranych przez jst na podstawie odrębnych ustaw- opłaty pobierane za odpady komunalne</t>
  </si>
  <si>
    <t>Dotacje celowe otrzymane z budżetu państwa na realizację własnych zadań bieżących gmin</t>
  </si>
  <si>
    <t>Świadczenia rodzinne,zaliczka z funduszu alimentacyjnego oraz składki na ubezpieczenia emerytalne  i rentowe z ubezpieczenia społecznego</t>
  </si>
  <si>
    <t>Składki na ubezpieczenie zdrowotne opłacane za osoby pobierające niektóre świadczenia z pomocy społecznej, niektóre świadcz rodzinne oraz za osoby uczęszczające w zajęciach w centrum integracji społecznej</t>
  </si>
  <si>
    <t>Zasiłki i pomoc w naturze oraz składki na ubezpieczenie emerytalne i rentowe</t>
  </si>
  <si>
    <t>Zasiłki stałe</t>
  </si>
  <si>
    <t>02095</t>
  </si>
  <si>
    <t>Różne opłaty i składki</t>
  </si>
  <si>
    <t>Kary i odszkodowania wypłacane na rzecz osób fizycznych</t>
  </si>
  <si>
    <t xml:space="preserve">Plany zagospodarowania przestrzennego </t>
  </si>
  <si>
    <t>Wynagrodzenia bezosobowe</t>
  </si>
  <si>
    <t>Zakup energii</t>
  </si>
  <si>
    <t>Urzędy gmin "Obsługa administracyjna systemu gospodarowania odpadami komunalnymi"</t>
  </si>
  <si>
    <t>INFFORMATYKA</t>
  </si>
  <si>
    <t>Świadczenia społeczne - zad. zlecone</t>
  </si>
  <si>
    <t>Zakup materiałów i wyposażenia - zad. zlecone</t>
  </si>
  <si>
    <t>Zakup energii - zad. zlecone</t>
  </si>
  <si>
    <t>Zakup usług pozostałych - zad. zlecone</t>
  </si>
  <si>
    <t>Składki na ubezpieczenie zdrowotne - zadania zlecone</t>
  </si>
  <si>
    <t xml:space="preserve">Składki na ubezpieczenie zdrowotne </t>
  </si>
  <si>
    <t>Zakup usług pozostałych  "Karta Dużych Rodzin"</t>
  </si>
  <si>
    <t>Wpływy i wydatki związane z gromadzeniem środków z opłat i kar za korzystanie ze środowiska</t>
  </si>
  <si>
    <t>Gospodarka odpadami "selektywna zbiórka odpadów komunalnych"</t>
  </si>
  <si>
    <t>Wydatki inwestycyjne jednostek budżetowych (WPF)</t>
  </si>
  <si>
    <t>Pozostała działalność- projekt unijny "Przeciwdziałanie wykluczeniu cyfrowemu oraz podnoszenie kompetencji cyfrowych w Gminie Lesznowola"</t>
  </si>
  <si>
    <t>Wpłaty na PEFRON</t>
  </si>
  <si>
    <t>Zespoły obsługi ekonomiczno-administracyjnej szkół</t>
  </si>
  <si>
    <t>Pozostała działalność- projekt unijny "Wielokulturowa szkoła w Gminie Lesznowola"</t>
  </si>
  <si>
    <t xml:space="preserve">Zakup materiałów i wyposażenia </t>
  </si>
  <si>
    <t>Gimnazja</t>
  </si>
  <si>
    <t xml:space="preserve">Zakup pomocy naukowych, dydaktycznych i książek </t>
  </si>
  <si>
    <t>LEŚNICTWO</t>
  </si>
  <si>
    <t>Plan na dzień  3.02.2014r.</t>
  </si>
  <si>
    <t>Zwrot dotacji oraz płatności, w tym wykorzystanych niezgodnie z przeznaczeniem lub wykorzystanych z naruszeniem procedur, o których mowa w art.. 184 ustawy, pobranych nienależnie lub w nadmiernej wysokości</t>
  </si>
  <si>
    <t>Odsetki od dotacji oraz płatności, w tym wykorzystanych niezgodnie z przeznaczeniem lub wykorzystanych z naruszeniem procedur, o których mowa w art.. 184 ustawy, pobranych nienależnie lub w nadmiernej wysokości</t>
  </si>
  <si>
    <t>Oddziały przedszkolne w szkołach podstawowych</t>
  </si>
  <si>
    <t>Inne formy wychowania przedszkolnego</t>
  </si>
  <si>
    <t>Dochody  3.02.2014r.</t>
  </si>
  <si>
    <t>Wydatki   3.02.2014r.</t>
  </si>
  <si>
    <t xml:space="preserve">Wydatki inwestycyjne jednostek budżetowych </t>
  </si>
  <si>
    <t>URZĘDY NACZELNYCH ORGANÓW WŁADZY PAŃSTWOWEJ, KONTROLI I OCHRONY PRAWA ORAZ SĄDOWNICTWA</t>
  </si>
  <si>
    <t xml:space="preserve">Wybory do Parlamentu Europejskiego </t>
  </si>
  <si>
    <t>Przedszkole</t>
  </si>
  <si>
    <t xml:space="preserve">Zakup usług przez jst od innych jst </t>
  </si>
  <si>
    <t>Dotacja podmiotowa z budżetu dla niepublicznej jednostki systemu oświaty</t>
  </si>
  <si>
    <t>Podatek od nieruchomości</t>
  </si>
  <si>
    <t xml:space="preserve">Stołówki szkolne </t>
  </si>
  <si>
    <t xml:space="preserve">Zakup materiałów i wyposażenia - zad. zlecone </t>
  </si>
  <si>
    <t>Zakup usług remontowych</t>
  </si>
  <si>
    <t>0960</t>
  </si>
  <si>
    <t>Komendy wojewódzkie policji</t>
  </si>
  <si>
    <t>Otrzymane spadki, zapisy i darowizny w postaci pieniężnej</t>
  </si>
  <si>
    <t>POZOSTAŁE ZADANIA W ZAKRESIE POLITYKI SPOOŁECZNEJ</t>
  </si>
  <si>
    <t>Pozostała działalność "Kapitał na przyszłość"</t>
  </si>
  <si>
    <t>Wpłaty jednostek na państwowy fundusz celowy</t>
  </si>
  <si>
    <t>Wpłaty jednostek na państwowy fundusz celowy na finansowanie lub dofinansowanie zadań inwestycyjnych</t>
  </si>
  <si>
    <t>Dodatkowe wynagrodzenia roczne</t>
  </si>
  <si>
    <t>do Uchwały Nr 484/XXXIX/2014</t>
  </si>
  <si>
    <t>z  dnia 27 marca 2014r.</t>
  </si>
  <si>
    <t>Drogi publiczne wojewódzkie</t>
  </si>
  <si>
    <t>Dotacja celowa na pomoc finansową udzielaną między j.s.t. na dofinansowanie własnych zadań inwest  i zakupów inwest</t>
  </si>
  <si>
    <t xml:space="preserve">Zakup usług remontowych </t>
  </si>
  <si>
    <t>484/XXXIX/2014</t>
  </si>
  <si>
    <t>z dnia 27 marca 2014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</si>
</sst>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BD081"/>
        <bgColor indexed="64"/>
      </patternFill>
    </fill>
    <fill>
      <patternFill patternType="solid">
        <fgColor rgb="FFDBD08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/>
      <right/>
      <top style="thin"/>
      <bottom/>
    </border>
    <border>
      <left/>
      <right/>
      <top style="hair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hair"/>
    </border>
    <border>
      <left/>
      <right/>
      <top style="hair"/>
      <bottom/>
    </border>
    <border>
      <left style="thin">
        <color indexed="8"/>
      </left>
      <right style="thin">
        <color indexed="8"/>
      </right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/>
      <right style="thin"/>
      <top style="hair"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4" fillId="33" borderId="0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6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3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3" fillId="41" borderId="18" xfId="0" applyFont="1" applyFill="1" applyBorder="1" applyAlignment="1">
      <alignment horizontal="center" vertical="center"/>
    </xf>
    <xf numFmtId="0" fontId="31" fillId="41" borderId="18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right" vertical="center"/>
    </xf>
    <xf numFmtId="3" fontId="33" fillId="42" borderId="13" xfId="0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3" fontId="33" fillId="0" borderId="15" xfId="0" applyNumberFormat="1" applyFont="1" applyBorder="1" applyAlignment="1">
      <alignment horizontal="right" vertical="center"/>
    </xf>
    <xf numFmtId="3" fontId="33" fillId="42" borderId="15" xfId="0" applyNumberFormat="1" applyFont="1" applyFill="1" applyBorder="1" applyAlignment="1">
      <alignment horizontal="right" vertical="center"/>
    </xf>
    <xf numFmtId="3" fontId="33" fillId="42" borderId="10" xfId="0" applyNumberFormat="1" applyFont="1" applyFill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42" borderId="10" xfId="0" applyNumberFormat="1" applyFont="1" applyFill="1" applyBorder="1" applyAlignment="1">
      <alignment horizontal="right" vertical="center" wrapText="1"/>
    </xf>
    <xf numFmtId="0" fontId="33" fillId="42" borderId="10" xfId="0" applyFont="1" applyFill="1" applyBorder="1" applyAlignment="1">
      <alignment horizontal="right" vertical="center" wrapText="1"/>
    </xf>
    <xf numFmtId="3" fontId="33" fillId="33" borderId="15" xfId="0" applyNumberFormat="1" applyFont="1" applyFill="1" applyBorder="1" applyAlignment="1">
      <alignment horizontal="right" vertical="center" wrapText="1"/>
    </xf>
    <xf numFmtId="0" fontId="33" fillId="42" borderId="17" xfId="0" applyFont="1" applyFill="1" applyBorder="1" applyAlignment="1">
      <alignment horizontal="center" vertical="center" wrapText="1"/>
    </xf>
    <xf numFmtId="0" fontId="33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6" fillId="38" borderId="25" xfId="0" applyNumberFormat="1" applyFont="1" applyFill="1" applyBorder="1" applyAlignment="1">
      <alignment horizontal="right" vertical="center"/>
    </xf>
    <xf numFmtId="0" fontId="37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6" fillId="38" borderId="30" xfId="0" applyNumberFormat="1" applyFont="1" applyFill="1" applyBorder="1" applyAlignment="1">
      <alignment horizontal="right" vertical="center"/>
    </xf>
    <xf numFmtId="3" fontId="36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3" fillId="0" borderId="29" xfId="0" applyFont="1" applyBorder="1" applyAlignment="1">
      <alignment horizontal="right" vertical="center"/>
    </xf>
    <xf numFmtId="3" fontId="33" fillId="0" borderId="27" xfId="0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right" vertical="center"/>
    </xf>
    <xf numFmtId="3" fontId="33" fillId="0" borderId="28" xfId="0" applyNumberFormat="1" applyFont="1" applyBorder="1" applyAlignment="1">
      <alignment horizontal="left"/>
    </xf>
    <xf numFmtId="3" fontId="33" fillId="0" borderId="14" xfId="0" applyNumberFormat="1" applyFont="1" applyBorder="1" applyAlignment="1">
      <alignment horizontal="right" vertical="center"/>
    </xf>
    <xf numFmtId="3" fontId="33" fillId="42" borderId="14" xfId="0" applyNumberFormat="1" applyFont="1" applyFill="1" applyBorder="1" applyAlignment="1">
      <alignment horizontal="right" vertical="center"/>
    </xf>
    <xf numFmtId="0" fontId="33" fillId="0" borderId="36" xfId="0" applyFont="1" applyBorder="1" applyAlignment="1">
      <alignment horizontal="right" vertical="center"/>
    </xf>
    <xf numFmtId="0" fontId="33" fillId="0" borderId="37" xfId="0" applyFont="1" applyBorder="1" applyAlignment="1">
      <alignment horizontal="right" vertical="center"/>
    </xf>
    <xf numFmtId="3" fontId="33" fillId="0" borderId="38" xfId="0" applyNumberFormat="1" applyFont="1" applyBorder="1" applyAlignment="1">
      <alignment horizontal="left"/>
    </xf>
    <xf numFmtId="3" fontId="33" fillId="0" borderId="37" xfId="0" applyNumberFormat="1" applyFont="1" applyBorder="1" applyAlignment="1">
      <alignment horizontal="right" vertical="center"/>
    </xf>
    <xf numFmtId="3" fontId="33" fillId="0" borderId="36" xfId="0" applyNumberFormat="1" applyFont="1" applyBorder="1" applyAlignment="1">
      <alignment horizontal="right" vertical="center"/>
    </xf>
    <xf numFmtId="3" fontId="33" fillId="0" borderId="38" xfId="0" applyNumberFormat="1" applyFont="1" applyBorder="1" applyAlignment="1">
      <alignment horizontal="left" vertical="center"/>
    </xf>
    <xf numFmtId="3" fontId="33" fillId="0" borderId="38" xfId="0" applyNumberFormat="1" applyFont="1" applyBorder="1" applyAlignment="1">
      <alignment horizontal="right" vertical="center"/>
    </xf>
    <xf numFmtId="3" fontId="33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 wrapText="1"/>
    </xf>
    <xf numFmtId="3" fontId="33" fillId="42" borderId="14" xfId="0" applyNumberFormat="1" applyFont="1" applyFill="1" applyBorder="1" applyAlignment="1">
      <alignment horizontal="righ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3" fontId="33" fillId="0" borderId="37" xfId="0" applyNumberFormat="1" applyFont="1" applyBorder="1" applyAlignment="1">
      <alignment horizontal="left" vertical="center" wrapText="1"/>
    </xf>
    <xf numFmtId="3" fontId="33" fillId="0" borderId="38" xfId="0" applyNumberFormat="1" applyFont="1" applyBorder="1" applyAlignment="1">
      <alignment vertical="center"/>
    </xf>
    <xf numFmtId="3" fontId="33" fillId="0" borderId="36" xfId="0" applyNumberFormat="1" applyFont="1" applyBorder="1" applyAlignment="1">
      <alignment horizontal="right" vertical="center" wrapText="1"/>
    </xf>
    <xf numFmtId="3" fontId="33" fillId="0" borderId="37" xfId="0" applyNumberFormat="1" applyFont="1" applyBorder="1" applyAlignment="1">
      <alignment horizontal="right" vertical="center" wrapText="1"/>
    </xf>
    <xf numFmtId="3" fontId="33" fillId="0" borderId="23" xfId="0" applyNumberFormat="1" applyFont="1" applyBorder="1" applyAlignment="1">
      <alignment horizontal="right" vertical="center"/>
    </xf>
    <xf numFmtId="3" fontId="33" fillId="42" borderId="23" xfId="0" applyNumberFormat="1" applyFont="1" applyFill="1" applyBorder="1" applyAlignment="1">
      <alignment horizontal="right" vertical="center" wrapText="1"/>
    </xf>
    <xf numFmtId="3" fontId="33" fillId="0" borderId="39" xfId="0" applyNumberFormat="1" applyFont="1" applyBorder="1" applyAlignment="1">
      <alignment horizontal="right" vertical="center"/>
    </xf>
    <xf numFmtId="3" fontId="33" fillId="0" borderId="40" xfId="0" applyNumberFormat="1" applyFont="1" applyBorder="1" applyAlignment="1">
      <alignment horizontal="right" vertical="center"/>
    </xf>
    <xf numFmtId="0" fontId="33" fillId="0" borderId="40" xfId="0" applyFont="1" applyBorder="1" applyAlignment="1">
      <alignment horizontal="right" vertical="center"/>
    </xf>
    <xf numFmtId="3" fontId="33" fillId="0" borderId="41" xfId="0" applyNumberFormat="1" applyFont="1" applyBorder="1" applyAlignment="1">
      <alignment vertical="center"/>
    </xf>
    <xf numFmtId="3" fontId="33" fillId="42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16" borderId="13" xfId="0" applyNumberFormat="1" applyFont="1" applyFill="1" applyBorder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1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3" fontId="33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7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2" fillId="1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44" borderId="45" xfId="0" applyNumberFormat="1" applyFont="1" applyFill="1" applyBorder="1" applyAlignment="1">
      <alignment horizontal="right" vertical="center" wrapText="1"/>
    </xf>
    <xf numFmtId="3" fontId="33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3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2" fillId="16" borderId="13" xfId="0" applyNumberFormat="1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4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2" fillId="38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3" fontId="3" fillId="44" borderId="4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34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3" fontId="33" fillId="41" borderId="18" xfId="0" applyNumberFormat="1" applyFont="1" applyFill="1" applyBorder="1" applyAlignment="1">
      <alignment horizontal="right" vertical="center" wrapText="1"/>
    </xf>
    <xf numFmtId="3" fontId="33" fillId="41" borderId="18" xfId="0" applyNumberFormat="1" applyFont="1" applyFill="1" applyBorder="1" applyAlignment="1">
      <alignment horizontal="center" vertical="center" wrapText="1"/>
    </xf>
    <xf numFmtId="0" fontId="8" fillId="41" borderId="18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 quotePrefix="1">
      <alignment horizontal="center" vertical="center"/>
    </xf>
    <xf numFmtId="0" fontId="0" fillId="0" borderId="48" xfId="0" applyBorder="1" applyAlignment="1">
      <alignment vertical="center" wrapText="1"/>
    </xf>
    <xf numFmtId="3" fontId="3" fillId="0" borderId="4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1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 quotePrefix="1">
      <alignment horizontal="center" vertical="center"/>
    </xf>
    <xf numFmtId="0" fontId="33" fillId="0" borderId="0" xfId="0" applyFont="1" applyBorder="1" applyAlignment="1">
      <alignment vertical="center" wrapText="1"/>
    </xf>
    <xf numFmtId="0" fontId="33" fillId="41" borderId="23" xfId="0" applyFont="1" applyFill="1" applyBorder="1" applyAlignment="1">
      <alignment horizontal="center" vertical="center"/>
    </xf>
    <xf numFmtId="0" fontId="31" fillId="41" borderId="23" xfId="0" applyFont="1" applyFill="1" applyBorder="1" applyAlignment="1">
      <alignment horizontal="center" vertical="center"/>
    </xf>
    <xf numFmtId="0" fontId="8" fillId="41" borderId="23" xfId="0" applyFont="1" applyFill="1" applyBorder="1" applyAlignment="1" quotePrefix="1">
      <alignment horizontal="center" vertical="center"/>
    </xf>
    <xf numFmtId="3" fontId="33" fillId="41" borderId="23" xfId="0" applyNumberFormat="1" applyFont="1" applyFill="1" applyBorder="1" applyAlignment="1">
      <alignment horizontal="right" vertical="center" wrapText="1"/>
    </xf>
    <xf numFmtId="3" fontId="33" fillId="41" borderId="23" xfId="0" applyNumberFormat="1" applyFont="1" applyFill="1" applyBorder="1" applyAlignment="1">
      <alignment horizontal="center" vertical="center" wrapText="1"/>
    </xf>
    <xf numFmtId="0" fontId="33" fillId="41" borderId="48" xfId="0" applyFont="1" applyFill="1" applyBorder="1" applyAlignment="1">
      <alignment horizontal="center" vertical="center"/>
    </xf>
    <xf numFmtId="0" fontId="31" fillId="41" borderId="48" xfId="0" applyFont="1" applyFill="1" applyBorder="1" applyAlignment="1">
      <alignment horizontal="center" vertical="center"/>
    </xf>
    <xf numFmtId="0" fontId="8" fillId="41" borderId="48" xfId="0" applyFont="1" applyFill="1" applyBorder="1" applyAlignment="1" quotePrefix="1">
      <alignment horizontal="center" vertical="center"/>
    </xf>
    <xf numFmtId="0" fontId="33" fillId="0" borderId="48" xfId="0" applyFont="1" applyBorder="1" applyAlignment="1">
      <alignment vertical="center" wrapText="1"/>
    </xf>
    <xf numFmtId="3" fontId="33" fillId="41" borderId="48" xfId="0" applyNumberFormat="1" applyFont="1" applyFill="1" applyBorder="1" applyAlignment="1">
      <alignment horizontal="right" vertical="center" wrapText="1"/>
    </xf>
    <xf numFmtId="3" fontId="33" fillId="41" borderId="48" xfId="0" applyNumberFormat="1" applyFont="1" applyFill="1" applyBorder="1" applyAlignment="1">
      <alignment horizontal="center" vertical="center" wrapText="1"/>
    </xf>
    <xf numFmtId="0" fontId="33" fillId="41" borderId="0" xfId="0" applyFont="1" applyFill="1" applyBorder="1" applyAlignment="1">
      <alignment horizontal="center" vertical="center"/>
    </xf>
    <xf numFmtId="3" fontId="33" fillId="41" borderId="0" xfId="0" applyNumberFormat="1" applyFont="1" applyFill="1" applyBorder="1" applyAlignment="1">
      <alignment horizontal="right" vertical="center" wrapText="1"/>
    </xf>
    <xf numFmtId="3" fontId="33" fillId="41" borderId="0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3" fillId="44" borderId="49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50" xfId="0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8" fillId="41" borderId="22" xfId="0" applyFont="1" applyFill="1" applyBorder="1" applyAlignment="1" quotePrefix="1">
      <alignment horizontal="center" vertical="center"/>
    </xf>
    <xf numFmtId="3" fontId="33" fillId="41" borderId="22" xfId="0" applyNumberFormat="1" applyFont="1" applyFill="1" applyBorder="1" applyAlignment="1">
      <alignment horizontal="right" vertical="center" wrapText="1"/>
    </xf>
    <xf numFmtId="3" fontId="33" fillId="41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8" fillId="41" borderId="48" xfId="0" applyFont="1" applyFill="1" applyBorder="1" applyAlignment="1">
      <alignment vertical="center" wrapText="1"/>
    </xf>
    <xf numFmtId="0" fontId="0" fillId="41" borderId="48" xfId="0" applyFill="1" applyBorder="1" applyAlignment="1">
      <alignment vertical="center" wrapText="1"/>
    </xf>
    <xf numFmtId="0" fontId="8" fillId="41" borderId="0" xfId="0" applyFont="1" applyFill="1" applyBorder="1" applyAlignment="1">
      <alignment vertical="center" wrapText="1"/>
    </xf>
    <xf numFmtId="0" fontId="0" fillId="41" borderId="0" xfId="0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right" vertical="center"/>
    </xf>
    <xf numFmtId="3" fontId="3" fillId="44" borderId="5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35" xfId="0" applyFont="1" applyBorder="1" applyAlignment="1" quotePrefix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" fillId="44" borderId="5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1" fillId="34" borderId="32" xfId="0" applyFont="1" applyFill="1" applyBorder="1" applyAlignment="1">
      <alignment horizontal="left" vertical="center" wrapText="1"/>
    </xf>
    <xf numFmtId="0" fontId="31" fillId="34" borderId="54" xfId="0" applyFont="1" applyFill="1" applyBorder="1" applyAlignment="1">
      <alignment horizontal="left" vertical="center" wrapText="1"/>
    </xf>
    <xf numFmtId="0" fontId="31" fillId="34" borderId="55" xfId="0" applyFont="1" applyFill="1" applyBorder="1" applyAlignment="1">
      <alignment horizontal="left" vertical="center" wrapText="1"/>
    </xf>
    <xf numFmtId="0" fontId="8" fillId="0" borderId="56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1" fillId="34" borderId="57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1" fillId="45" borderId="60" xfId="0" applyFont="1" applyFill="1" applyBorder="1" applyAlignment="1">
      <alignment vertical="center" wrapText="1"/>
    </xf>
    <xf numFmtId="0" fontId="2" fillId="46" borderId="61" xfId="0" applyFont="1" applyFill="1" applyBorder="1" applyAlignment="1">
      <alignment vertical="center" wrapText="1"/>
    </xf>
    <xf numFmtId="0" fontId="2" fillId="46" borderId="62" xfId="0" applyFont="1" applyFill="1" applyBorder="1" applyAlignment="1">
      <alignment vertical="center" wrapText="1"/>
    </xf>
    <xf numFmtId="0" fontId="8" fillId="41" borderId="33" xfId="0" applyFont="1" applyFill="1" applyBorder="1" applyAlignment="1">
      <alignment vertical="center" wrapText="1"/>
    </xf>
    <xf numFmtId="0" fontId="0" fillId="41" borderId="43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31" fillId="45" borderId="61" xfId="0" applyFont="1" applyFill="1" applyBorder="1" applyAlignment="1">
      <alignment vertical="center" wrapText="1"/>
    </xf>
    <xf numFmtId="0" fontId="31" fillId="45" borderId="62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31" fillId="45" borderId="16" xfId="0" applyFont="1" applyFill="1" applyBorder="1" applyAlignment="1">
      <alignment vertical="center" wrapText="1"/>
    </xf>
    <xf numFmtId="0" fontId="2" fillId="46" borderId="19" xfId="0" applyFont="1" applyFill="1" applyBorder="1" applyAlignment="1">
      <alignment vertical="center" wrapText="1"/>
    </xf>
    <xf numFmtId="0" fontId="2" fillId="46" borderId="20" xfId="0" applyFont="1" applyFill="1" applyBorder="1" applyAlignment="1">
      <alignment vertical="center" wrapText="1"/>
    </xf>
    <xf numFmtId="0" fontId="8" fillId="41" borderId="35" xfId="0" applyFont="1" applyFill="1" applyBorder="1" applyAlignment="1">
      <alignment vertical="center" wrapText="1"/>
    </xf>
    <xf numFmtId="0" fontId="0" fillId="41" borderId="49" xfId="0" applyFill="1" applyBorder="1" applyAlignment="1">
      <alignment vertical="center" wrapText="1"/>
    </xf>
    <xf numFmtId="0" fontId="0" fillId="41" borderId="69" xfId="0" applyFill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42" borderId="22" xfId="0" applyFont="1" applyFill="1" applyBorder="1" applyAlignment="1">
      <alignment horizontal="center" vertical="center" wrapText="1"/>
    </xf>
    <xf numFmtId="0" fontId="33" fillId="42" borderId="17" xfId="0" applyFont="1" applyFill="1" applyBorder="1" applyAlignment="1">
      <alignment horizontal="center" vertical="center" wrapText="1"/>
    </xf>
    <xf numFmtId="0" fontId="37" fillId="42" borderId="70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3" borderId="54" xfId="0" applyFont="1" applyFill="1" applyBorder="1" applyAlignment="1">
      <alignment horizontal="left" vertical="top"/>
    </xf>
    <xf numFmtId="0" fontId="8" fillId="43" borderId="55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3" fillId="42" borderId="15" xfId="0" applyFont="1" applyFill="1" applyBorder="1" applyAlignment="1">
      <alignment horizontal="center" vertical="center" wrapText="1"/>
    </xf>
    <xf numFmtId="0" fontId="33" fillId="42" borderId="18" xfId="0" applyFont="1" applyFill="1" applyBorder="1" applyAlignment="1">
      <alignment horizontal="center" vertical="center" wrapText="1"/>
    </xf>
    <xf numFmtId="0" fontId="37" fillId="42" borderId="72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33" fillId="42" borderId="32" xfId="0" applyFont="1" applyFill="1" applyBorder="1" applyAlignment="1">
      <alignment horizontal="center" vertical="center" wrapText="1"/>
    </xf>
    <xf numFmtId="0" fontId="33" fillId="42" borderId="54" xfId="0" applyFont="1" applyFill="1" applyBorder="1" applyAlignment="1">
      <alignment horizontal="center" vertical="center" wrapText="1"/>
    </xf>
    <xf numFmtId="0" fontId="33" fillId="42" borderId="55" xfId="0" applyFont="1" applyFill="1" applyBorder="1" applyAlignment="1">
      <alignment horizontal="center" vertical="center" wrapText="1"/>
    </xf>
    <xf numFmtId="0" fontId="33" fillId="43" borderId="42" xfId="0" applyFont="1" applyFill="1" applyBorder="1" applyAlignment="1">
      <alignment horizontal="center" vertical="center" wrapText="1"/>
    </xf>
    <xf numFmtId="0" fontId="33" fillId="43" borderId="74" xfId="0" applyFont="1" applyFill="1" applyBorder="1" applyAlignment="1">
      <alignment horizontal="center" vertical="center" wrapText="1"/>
    </xf>
    <xf numFmtId="0" fontId="33" fillId="43" borderId="75" xfId="0" applyFont="1" applyFill="1" applyBorder="1" applyAlignment="1">
      <alignment horizontal="center" vertical="center" wrapText="1"/>
    </xf>
    <xf numFmtId="0" fontId="33" fillId="43" borderId="76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8" fillId="0" borderId="80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8" fillId="42" borderId="35" xfId="0" applyFont="1" applyFill="1" applyBorder="1" applyAlignment="1">
      <alignment horizontal="left" vertical="center" wrapText="1"/>
    </xf>
    <xf numFmtId="0" fontId="8" fillId="42" borderId="49" xfId="0" applyFont="1" applyFill="1" applyBorder="1" applyAlignment="1">
      <alignment horizontal="left" vertical="center" wrapText="1"/>
    </xf>
    <xf numFmtId="0" fontId="8" fillId="42" borderId="69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42" borderId="82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3" fillId="42" borderId="13" xfId="0" applyFont="1" applyFill="1" applyBorder="1" applyAlignment="1">
      <alignment horizontal="center" vertical="center"/>
    </xf>
    <xf numFmtId="0" fontId="33" fillId="42" borderId="15" xfId="0" applyFont="1" applyFill="1" applyBorder="1" applyAlignment="1">
      <alignment horizontal="center" vertical="center"/>
    </xf>
    <xf numFmtId="0" fontId="33" fillId="42" borderId="17" xfId="0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3" fillId="42" borderId="16" xfId="0" applyFont="1" applyFill="1" applyBorder="1" applyAlignment="1">
      <alignment horizontal="center" vertical="center"/>
    </xf>
    <xf numFmtId="0" fontId="33" fillId="42" borderId="19" xfId="0" applyFont="1" applyFill="1" applyBorder="1" applyAlignment="1">
      <alignment horizontal="center" vertical="center"/>
    </xf>
    <xf numFmtId="0" fontId="33" fillId="42" borderId="20" xfId="0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/>
    </xf>
    <xf numFmtId="3" fontId="3" fillId="0" borderId="19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3" fillId="0" borderId="0" xfId="0" applyFont="1" applyAlignment="1">
      <alignment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8" fillId="33" borderId="43" xfId="0" applyFont="1" applyFill="1" applyBorder="1" applyAlignment="1" quotePrefix="1">
      <alignment horizontal="left" vertical="top" indent="1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43" borderId="49" xfId="0" applyFont="1" applyFill="1" applyBorder="1" applyAlignment="1">
      <alignment horizontal="left" vertical="top" wrapText="1"/>
    </xf>
    <xf numFmtId="0" fontId="8" fillId="43" borderId="69" xfId="0" applyFont="1" applyFill="1" applyBorder="1" applyAlignment="1">
      <alignment horizontal="left" vertical="top" wrapText="1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8" fillId="41" borderId="34" xfId="0" applyFont="1" applyFill="1" applyBorder="1" applyAlignment="1">
      <alignment vertical="center" wrapText="1"/>
    </xf>
    <xf numFmtId="0" fontId="0" fillId="41" borderId="52" xfId="0" applyFill="1" applyBorder="1" applyAlignment="1">
      <alignment vertical="center" wrapText="1"/>
    </xf>
    <xf numFmtId="0" fontId="0" fillId="41" borderId="81" xfId="0" applyFill="1" applyBorder="1" applyAlignment="1">
      <alignment vertical="center" wrapText="1"/>
    </xf>
    <xf numFmtId="0" fontId="31" fillId="45" borderId="84" xfId="0" applyFont="1" applyFill="1" applyBorder="1" applyAlignment="1">
      <alignment vertical="center" wrapText="1"/>
    </xf>
    <xf numFmtId="0" fontId="2" fillId="46" borderId="85" xfId="0" applyFont="1" applyFill="1" applyBorder="1" applyAlignment="1">
      <alignment vertical="center" wrapText="1"/>
    </xf>
    <xf numFmtId="0" fontId="2" fillId="46" borderId="86" xfId="0" applyFont="1" applyFill="1" applyBorder="1" applyAlignment="1">
      <alignment vertical="center" wrapText="1"/>
    </xf>
    <xf numFmtId="0" fontId="33" fillId="42" borderId="42" xfId="0" applyFont="1" applyFill="1" applyBorder="1" applyAlignment="1">
      <alignment horizontal="center" vertical="center"/>
    </xf>
    <xf numFmtId="0" fontId="33" fillId="42" borderId="48" xfId="0" applyFont="1" applyFill="1" applyBorder="1" applyAlignment="1">
      <alignment horizontal="center" vertical="center"/>
    </xf>
    <xf numFmtId="0" fontId="33" fillId="42" borderId="74" xfId="0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center" vertical="center"/>
    </xf>
    <xf numFmtId="0" fontId="33" fillId="42" borderId="0" xfId="0" applyFont="1" applyFill="1" applyBorder="1" applyAlignment="1">
      <alignment horizontal="center" vertical="center"/>
    </xf>
    <xf numFmtId="0" fontId="33" fillId="42" borderId="50" xfId="0" applyFont="1" applyFill="1" applyBorder="1" applyAlignment="1">
      <alignment horizontal="center" vertical="center"/>
    </xf>
    <xf numFmtId="0" fontId="33" fillId="42" borderId="21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33" fillId="42" borderId="83" xfId="0" applyFont="1" applyFill="1" applyBorder="1" applyAlignment="1">
      <alignment horizontal="center" vertical="center"/>
    </xf>
    <xf numFmtId="0" fontId="8" fillId="42" borderId="33" xfId="0" applyFont="1" applyFill="1" applyBorder="1" applyAlignment="1">
      <alignment vertical="center" wrapText="1"/>
    </xf>
    <xf numFmtId="0" fontId="31" fillId="34" borderId="58" xfId="0" applyFont="1" applyFill="1" applyBorder="1" applyAlignment="1">
      <alignment horizontal="left" vertical="center" wrapText="1"/>
    </xf>
    <xf numFmtId="0" fontId="31" fillId="34" borderId="59" xfId="0" applyFont="1" applyFill="1" applyBorder="1" applyAlignment="1">
      <alignment horizontal="left" vertical="center" wrapText="1"/>
    </xf>
    <xf numFmtId="0" fontId="8" fillId="0" borderId="87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31" fillId="47" borderId="60" xfId="0" applyFont="1" applyFill="1" applyBorder="1" applyAlignment="1">
      <alignment vertical="center" wrapText="1"/>
    </xf>
    <xf numFmtId="0" fontId="2" fillId="48" borderId="61" xfId="0" applyFont="1" applyFill="1" applyBorder="1" applyAlignment="1">
      <alignment vertical="center" wrapText="1"/>
    </xf>
    <xf numFmtId="0" fontId="2" fillId="48" borderId="62" xfId="0" applyFont="1" applyFill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31" fillId="49" borderId="16" xfId="0" applyFont="1" applyFill="1" applyBorder="1" applyAlignment="1">
      <alignment vertical="center" wrapText="1"/>
    </xf>
    <xf numFmtId="0" fontId="0" fillId="49" borderId="19" xfId="0" applyFill="1" applyBorder="1" applyAlignment="1">
      <alignment vertical="center" wrapText="1"/>
    </xf>
    <xf numFmtId="0" fontId="0" fillId="49" borderId="20" xfId="0" applyFill="1" applyBorder="1" applyAlignment="1">
      <alignment vertical="center" wrapText="1"/>
    </xf>
    <xf numFmtId="0" fontId="31" fillId="50" borderId="32" xfId="0" applyFont="1" applyFill="1" applyBorder="1" applyAlignment="1">
      <alignment horizontal="left" vertical="center" wrapText="1"/>
    </xf>
    <xf numFmtId="0" fontId="0" fillId="50" borderId="54" xfId="0" applyFill="1" applyBorder="1" applyAlignment="1">
      <alignment vertical="center" wrapText="1"/>
    </xf>
    <xf numFmtId="0" fontId="0" fillId="50" borderId="55" xfId="0" applyFill="1" applyBorder="1" applyAlignment="1">
      <alignment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34" xfId="0" applyFont="1" applyBorder="1" applyAlignment="1">
      <alignment vertical="center" wrapText="1"/>
    </xf>
    <xf numFmtId="0" fontId="31" fillId="10" borderId="32" xfId="0" applyFont="1" applyFill="1" applyBorder="1" applyAlignment="1">
      <alignment horizontal="left" vertical="center" wrapText="1"/>
    </xf>
    <xf numFmtId="0" fontId="0" fillId="10" borderId="54" xfId="0" applyFill="1" applyBorder="1" applyAlignment="1">
      <alignment horizontal="left" vertical="center" wrapText="1"/>
    </xf>
    <xf numFmtId="0" fontId="0" fillId="10" borderId="55" xfId="0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vertical="center" wrapTex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1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5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left" vertical="center" wrapText="1"/>
    </xf>
    <xf numFmtId="0" fontId="34" fillId="37" borderId="19" xfId="0" applyFont="1" applyFill="1" applyBorder="1" applyAlignment="1">
      <alignment horizontal="left" vertical="center" wrapText="1"/>
    </xf>
    <xf numFmtId="0" fontId="34" fillId="37" borderId="20" xfId="0" applyFont="1" applyFill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4" fillId="36" borderId="16" xfId="0" applyFont="1" applyFill="1" applyBorder="1" applyAlignment="1">
      <alignment horizontal="left" vertical="center" wrapText="1"/>
    </xf>
    <xf numFmtId="0" fontId="34" fillId="36" borderId="19" xfId="0" applyFont="1" applyFill="1" applyBorder="1" applyAlignment="1">
      <alignment horizontal="left" vertical="center" wrapText="1"/>
    </xf>
    <xf numFmtId="0" fontId="34" fillId="36" borderId="2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3" fontId="34" fillId="37" borderId="16" xfId="0" applyNumberFormat="1" applyFont="1" applyFill="1" applyBorder="1" applyAlignment="1">
      <alignment horizontal="center" vertical="center"/>
    </xf>
    <xf numFmtId="3" fontId="34" fillId="37" borderId="20" xfId="0" applyNumberFormat="1" applyFont="1" applyFill="1" applyBorder="1" applyAlignment="1">
      <alignment horizontal="center" vertical="center"/>
    </xf>
    <xf numFmtId="3" fontId="34" fillId="36" borderId="16" xfId="0" applyNumberFormat="1" applyFont="1" applyFill="1" applyBorder="1" applyAlignment="1">
      <alignment horizontal="center" vertical="center"/>
    </xf>
    <xf numFmtId="3" fontId="34" fillId="36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49" xfId="0" applyFont="1" applyFill="1" applyBorder="1" applyAlignment="1" quotePrefix="1">
      <alignment horizontal="left" vertical="center" wrapText="1" indent="1"/>
    </xf>
    <xf numFmtId="0" fontId="5" fillId="33" borderId="69" xfId="0" applyFont="1" applyFill="1" applyBorder="1" applyAlignment="1" quotePrefix="1">
      <alignment horizontal="left" vertical="center" wrapText="1" indent="1"/>
    </xf>
    <xf numFmtId="0" fontId="33" fillId="42" borderId="16" xfId="0" applyFont="1" applyFill="1" applyBorder="1" applyAlignment="1">
      <alignment horizontal="center" vertical="center" wrapText="1"/>
    </xf>
    <xf numFmtId="0" fontId="33" fillId="42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3" fillId="42" borderId="18" xfId="0" applyFont="1" applyFill="1" applyBorder="1" applyAlignment="1">
      <alignment horizontal="center" vertical="center"/>
    </xf>
    <xf numFmtId="0" fontId="33" fillId="42" borderId="19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left" vertical="center" wrapText="1"/>
    </xf>
    <xf numFmtId="0" fontId="31" fillId="16" borderId="20" xfId="0" applyFont="1" applyFill="1" applyBorder="1" applyAlignment="1">
      <alignment horizontal="left" vertical="center" wrapText="1"/>
    </xf>
    <xf numFmtId="0" fontId="31" fillId="10" borderId="54" xfId="0" applyFont="1" applyFill="1" applyBorder="1" applyAlignment="1">
      <alignment horizontal="left" vertical="center" wrapText="1"/>
    </xf>
    <xf numFmtId="0" fontId="31" fillId="10" borderId="55" xfId="0" applyFont="1" applyFill="1" applyBorder="1" applyAlignment="1">
      <alignment horizontal="left" vertical="center" wrapText="1"/>
    </xf>
    <xf numFmtId="0" fontId="33" fillId="0" borderId="4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0" fillId="10" borderId="54" xfId="0" applyFill="1" applyBorder="1" applyAlignment="1">
      <alignment vertical="center" wrapText="1"/>
    </xf>
    <xf numFmtId="0" fontId="0" fillId="10" borderId="55" xfId="0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showZeros="0" zoomScalePageLayoutView="0" workbookViewId="0" topLeftCell="A143">
      <selection activeCell="D131" sqref="D131:H131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245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246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92" t="s">
        <v>145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398" t="s">
        <v>51</v>
      </c>
      <c r="B8" s="399"/>
      <c r="C8" s="400"/>
      <c r="D8" s="394" t="s">
        <v>65</v>
      </c>
      <c r="E8" s="394"/>
      <c r="F8" s="394"/>
      <c r="G8" s="394"/>
      <c r="H8" s="395"/>
      <c r="I8" s="393" t="s">
        <v>66</v>
      </c>
      <c r="J8" s="393"/>
      <c r="K8" s="393" t="s">
        <v>67</v>
      </c>
      <c r="L8" s="393"/>
      <c r="M8" s="4"/>
      <c r="N8" s="4"/>
      <c r="O8" s="4"/>
      <c r="P8" s="4"/>
    </row>
    <row r="9" spans="1:16" ht="13.5" customHeight="1">
      <c r="A9" s="85" t="s">
        <v>24</v>
      </c>
      <c r="B9" s="85" t="s">
        <v>52</v>
      </c>
      <c r="C9" s="85" t="s">
        <v>53</v>
      </c>
      <c r="D9" s="396"/>
      <c r="E9" s="396"/>
      <c r="F9" s="396"/>
      <c r="G9" s="396"/>
      <c r="H9" s="397"/>
      <c r="I9" s="168" t="s">
        <v>54</v>
      </c>
      <c r="J9" s="168" t="s">
        <v>55</v>
      </c>
      <c r="K9" s="168" t="s">
        <v>54</v>
      </c>
      <c r="L9" s="168" t="s">
        <v>55</v>
      </c>
      <c r="M9" s="4"/>
      <c r="N9" s="4"/>
      <c r="O9" s="4"/>
      <c r="P9" s="4"/>
    </row>
    <row r="10" spans="1:16" ht="12.75" customHeight="1">
      <c r="A10" s="160" t="s">
        <v>1</v>
      </c>
      <c r="B10" s="161"/>
      <c r="C10" s="161"/>
      <c r="D10" s="322" t="s">
        <v>165</v>
      </c>
      <c r="E10" s="323"/>
      <c r="F10" s="323"/>
      <c r="G10" s="323"/>
      <c r="H10" s="324"/>
      <c r="I10" s="165"/>
      <c r="J10" s="165">
        <f>J11</f>
        <v>113920</v>
      </c>
      <c r="K10" s="165">
        <f>K11</f>
        <v>0</v>
      </c>
      <c r="L10" s="165"/>
      <c r="M10" s="241"/>
      <c r="N10" s="241"/>
      <c r="O10" s="241"/>
      <c r="P10" s="241"/>
    </row>
    <row r="11" spans="1:16" ht="12.75" customHeight="1">
      <c r="A11" s="162"/>
      <c r="B11" s="163" t="s">
        <v>166</v>
      </c>
      <c r="C11" s="162"/>
      <c r="D11" s="319" t="s">
        <v>167</v>
      </c>
      <c r="E11" s="320"/>
      <c r="F11" s="320"/>
      <c r="G11" s="320"/>
      <c r="H11" s="321"/>
      <c r="I11" s="13"/>
      <c r="J11" s="13">
        <f>J12+J13</f>
        <v>113920</v>
      </c>
      <c r="K11" s="13">
        <f>K12</f>
        <v>0</v>
      </c>
      <c r="L11" s="13"/>
      <c r="M11" s="241"/>
      <c r="N11" s="241"/>
      <c r="O11" s="241"/>
      <c r="P11" s="241"/>
    </row>
    <row r="12" spans="1:16" ht="12.75" customHeight="1">
      <c r="A12" s="164"/>
      <c r="B12" s="79"/>
      <c r="C12" s="177">
        <v>6050</v>
      </c>
      <c r="D12" s="325" t="s">
        <v>155</v>
      </c>
      <c r="E12" s="326"/>
      <c r="F12" s="326"/>
      <c r="G12" s="326"/>
      <c r="H12" s="327"/>
      <c r="I12" s="178"/>
      <c r="J12" s="178">
        <v>7880</v>
      </c>
      <c r="K12" s="178"/>
      <c r="L12" s="178"/>
      <c r="M12" s="241"/>
      <c r="N12" s="241"/>
      <c r="O12" s="241"/>
      <c r="P12" s="241"/>
    </row>
    <row r="13" spans="1:16" ht="12.75" customHeight="1">
      <c r="A13" s="164"/>
      <c r="B13" s="79"/>
      <c r="C13" s="177">
        <v>6050</v>
      </c>
      <c r="D13" s="325" t="s">
        <v>206</v>
      </c>
      <c r="E13" s="326"/>
      <c r="F13" s="326"/>
      <c r="G13" s="326"/>
      <c r="H13" s="327"/>
      <c r="I13" s="178"/>
      <c r="J13" s="178">
        <v>106040</v>
      </c>
      <c r="K13" s="178"/>
      <c r="L13" s="178"/>
      <c r="M13" s="241"/>
      <c r="N13" s="241"/>
      <c r="O13" s="241"/>
      <c r="P13" s="241"/>
    </row>
    <row r="14" spans="1:16" ht="12.75" customHeight="1">
      <c r="A14" s="160" t="s">
        <v>2</v>
      </c>
      <c r="B14" s="161"/>
      <c r="C14" s="161"/>
      <c r="D14" s="322" t="s">
        <v>214</v>
      </c>
      <c r="E14" s="323"/>
      <c r="F14" s="323"/>
      <c r="G14" s="323"/>
      <c r="H14" s="324"/>
      <c r="I14" s="165"/>
      <c r="J14" s="165"/>
      <c r="K14" s="165">
        <f>K15</f>
        <v>20000</v>
      </c>
      <c r="L14" s="165"/>
      <c r="M14" s="241"/>
      <c r="N14" s="241"/>
      <c r="O14" s="241"/>
      <c r="P14" s="241"/>
    </row>
    <row r="15" spans="1:16" ht="12.75" customHeight="1">
      <c r="A15" s="162"/>
      <c r="B15" s="163" t="s">
        <v>189</v>
      </c>
      <c r="C15" s="162"/>
      <c r="D15" s="319" t="s">
        <v>141</v>
      </c>
      <c r="E15" s="320"/>
      <c r="F15" s="320"/>
      <c r="G15" s="320"/>
      <c r="H15" s="321"/>
      <c r="I15" s="13"/>
      <c r="J15" s="13"/>
      <c r="K15" s="13">
        <f>K16</f>
        <v>20000</v>
      </c>
      <c r="L15" s="13"/>
      <c r="M15" s="241"/>
      <c r="N15" s="241"/>
      <c r="O15" s="241"/>
      <c r="P15" s="241"/>
    </row>
    <row r="16" spans="1:16" ht="12.75" customHeight="1">
      <c r="A16" s="164"/>
      <c r="B16" s="79"/>
      <c r="C16" s="177">
        <v>4430</v>
      </c>
      <c r="D16" s="325" t="s">
        <v>190</v>
      </c>
      <c r="E16" s="326"/>
      <c r="F16" s="326"/>
      <c r="G16" s="326"/>
      <c r="H16" s="327"/>
      <c r="I16" s="178"/>
      <c r="J16" s="178"/>
      <c r="K16" s="178">
        <v>20000</v>
      </c>
      <c r="L16" s="178"/>
      <c r="M16" s="241"/>
      <c r="N16" s="241"/>
      <c r="O16" s="241"/>
      <c r="P16" s="241"/>
    </row>
    <row r="17" spans="1:16" ht="14.25" customHeight="1">
      <c r="A17" s="160">
        <v>600</v>
      </c>
      <c r="B17" s="161"/>
      <c r="C17" s="161"/>
      <c r="D17" s="322" t="s">
        <v>128</v>
      </c>
      <c r="E17" s="323"/>
      <c r="F17" s="323"/>
      <c r="G17" s="323"/>
      <c r="H17" s="324"/>
      <c r="I17" s="165"/>
      <c r="J17" s="165">
        <f>J20</f>
        <v>400000</v>
      </c>
      <c r="K17" s="165">
        <f>K20</f>
        <v>70000</v>
      </c>
      <c r="L17" s="165">
        <f>L18+L20</f>
        <v>1802800</v>
      </c>
      <c r="M17" s="190"/>
      <c r="N17" s="190"/>
      <c r="O17" s="190"/>
      <c r="P17" s="190"/>
    </row>
    <row r="18" spans="1:16" ht="14.25" customHeight="1">
      <c r="A18" s="162"/>
      <c r="B18" s="163">
        <v>60013</v>
      </c>
      <c r="C18" s="162"/>
      <c r="D18" s="319" t="s">
        <v>242</v>
      </c>
      <c r="E18" s="320"/>
      <c r="F18" s="320"/>
      <c r="G18" s="320"/>
      <c r="H18" s="321"/>
      <c r="I18" s="13"/>
      <c r="J18" s="13">
        <f>J20</f>
        <v>400000</v>
      </c>
      <c r="K18" s="13">
        <f>K19</f>
        <v>0</v>
      </c>
      <c r="L18" s="13">
        <f>L19</f>
        <v>923800</v>
      </c>
      <c r="M18" s="311"/>
      <c r="N18" s="311"/>
      <c r="O18" s="311"/>
      <c r="P18" s="311"/>
    </row>
    <row r="19" spans="1:16" ht="29.25" customHeight="1">
      <c r="A19" s="164"/>
      <c r="B19" s="79"/>
      <c r="C19" s="177">
        <v>6300</v>
      </c>
      <c r="D19" s="315" t="s">
        <v>243</v>
      </c>
      <c r="E19" s="316"/>
      <c r="F19" s="316"/>
      <c r="G19" s="316"/>
      <c r="H19" s="317"/>
      <c r="I19" s="178"/>
      <c r="J19" s="178"/>
      <c r="K19" s="178"/>
      <c r="L19" s="178">
        <v>923800</v>
      </c>
      <c r="M19" s="311"/>
      <c r="N19" s="311"/>
      <c r="O19" s="311"/>
      <c r="P19" s="311"/>
    </row>
    <row r="20" spans="1:16" ht="13.5" customHeight="1">
      <c r="A20" s="162"/>
      <c r="B20" s="163">
        <v>60016</v>
      </c>
      <c r="C20" s="162"/>
      <c r="D20" s="319" t="s">
        <v>144</v>
      </c>
      <c r="E20" s="320"/>
      <c r="F20" s="320"/>
      <c r="G20" s="320"/>
      <c r="H20" s="321"/>
      <c r="I20" s="13"/>
      <c r="J20" s="13">
        <f>J23</f>
        <v>400000</v>
      </c>
      <c r="K20" s="13">
        <f>K21+K22</f>
        <v>70000</v>
      </c>
      <c r="L20" s="13">
        <f>L21+L26+L25+L24</f>
        <v>879000</v>
      </c>
      <c r="M20" s="213"/>
      <c r="N20" s="213"/>
      <c r="O20" s="213"/>
      <c r="P20" s="213"/>
    </row>
    <row r="21" spans="1:16" ht="14.25" customHeight="1">
      <c r="A21" s="164"/>
      <c r="B21" s="79"/>
      <c r="C21" s="177">
        <v>4300</v>
      </c>
      <c r="D21" s="315" t="s">
        <v>115</v>
      </c>
      <c r="E21" s="316"/>
      <c r="F21" s="316"/>
      <c r="G21" s="316"/>
      <c r="H21" s="317"/>
      <c r="I21" s="178"/>
      <c r="J21" s="178"/>
      <c r="K21" s="178">
        <v>60000</v>
      </c>
      <c r="L21" s="178"/>
      <c r="M21" s="220"/>
      <c r="N21" s="220"/>
      <c r="O21" s="220"/>
      <c r="P21" s="220"/>
    </row>
    <row r="22" spans="1:16" ht="14.25" customHeight="1">
      <c r="A22" s="164"/>
      <c r="B22" s="79"/>
      <c r="C22" s="177">
        <v>4430</v>
      </c>
      <c r="D22" s="318" t="s">
        <v>190</v>
      </c>
      <c r="E22" s="316"/>
      <c r="F22" s="316"/>
      <c r="G22" s="316"/>
      <c r="H22" s="317"/>
      <c r="I22" s="178"/>
      <c r="J22" s="178"/>
      <c r="K22" s="178">
        <v>10000</v>
      </c>
      <c r="L22" s="178"/>
      <c r="M22" s="311"/>
      <c r="N22" s="311"/>
      <c r="O22" s="311"/>
      <c r="P22" s="311"/>
    </row>
    <row r="23" spans="1:16" ht="14.25" customHeight="1">
      <c r="A23" s="164"/>
      <c r="B23" s="79"/>
      <c r="C23" s="177">
        <v>6050</v>
      </c>
      <c r="D23" s="325" t="s">
        <v>222</v>
      </c>
      <c r="E23" s="326"/>
      <c r="F23" s="326"/>
      <c r="G23" s="326"/>
      <c r="H23" s="327"/>
      <c r="I23" s="178"/>
      <c r="J23" s="178">
        <v>400000</v>
      </c>
      <c r="K23" s="178"/>
      <c r="L23" s="178"/>
      <c r="M23" s="289"/>
      <c r="N23" s="289"/>
      <c r="O23" s="289"/>
      <c r="P23" s="289"/>
    </row>
    <row r="24" spans="1:16" ht="14.25" customHeight="1">
      <c r="A24" s="164"/>
      <c r="B24" s="79"/>
      <c r="C24" s="177">
        <v>6050</v>
      </c>
      <c r="D24" s="325" t="s">
        <v>206</v>
      </c>
      <c r="E24" s="326"/>
      <c r="F24" s="326"/>
      <c r="G24" s="326"/>
      <c r="H24" s="327"/>
      <c r="I24" s="178"/>
      <c r="J24" s="178"/>
      <c r="K24" s="178"/>
      <c r="L24" s="178">
        <v>400000</v>
      </c>
      <c r="M24" s="294"/>
      <c r="N24" s="294"/>
      <c r="O24" s="294"/>
      <c r="P24" s="294"/>
    </row>
    <row r="25" spans="1:16" ht="14.25" customHeight="1">
      <c r="A25" s="164"/>
      <c r="B25" s="79"/>
      <c r="C25" s="177">
        <v>6050</v>
      </c>
      <c r="D25" s="325" t="s">
        <v>206</v>
      </c>
      <c r="E25" s="326"/>
      <c r="F25" s="326"/>
      <c r="G25" s="326"/>
      <c r="H25" s="327"/>
      <c r="I25" s="178"/>
      <c r="J25" s="178"/>
      <c r="K25" s="178"/>
      <c r="L25" s="178">
        <v>240000</v>
      </c>
      <c r="M25" s="279"/>
      <c r="N25" s="279"/>
      <c r="O25" s="279"/>
      <c r="P25" s="279"/>
    </row>
    <row r="26" spans="1:16" ht="14.25" customHeight="1">
      <c r="A26" s="164"/>
      <c r="B26" s="79"/>
      <c r="C26" s="177">
        <v>6060</v>
      </c>
      <c r="D26" s="325" t="s">
        <v>150</v>
      </c>
      <c r="E26" s="326"/>
      <c r="F26" s="326"/>
      <c r="G26" s="326"/>
      <c r="H26" s="327"/>
      <c r="I26" s="178"/>
      <c r="J26" s="178"/>
      <c r="K26" s="178"/>
      <c r="L26" s="178">
        <v>239000</v>
      </c>
      <c r="M26" s="241"/>
      <c r="N26" s="241"/>
      <c r="O26" s="241"/>
      <c r="P26" s="241"/>
    </row>
    <row r="27" spans="1:16" ht="15" customHeight="1">
      <c r="A27" s="160">
        <v>700</v>
      </c>
      <c r="B27" s="161"/>
      <c r="C27" s="161"/>
      <c r="D27" s="476" t="s">
        <v>123</v>
      </c>
      <c r="E27" s="477"/>
      <c r="F27" s="477"/>
      <c r="G27" s="477"/>
      <c r="H27" s="478"/>
      <c r="I27" s="165"/>
      <c r="J27" s="165"/>
      <c r="K27" s="165">
        <f>K28</f>
        <v>409420</v>
      </c>
      <c r="L27" s="165"/>
      <c r="M27" s="214"/>
      <c r="N27" s="214"/>
      <c r="O27" s="214"/>
      <c r="P27" s="214"/>
    </row>
    <row r="28" spans="1:16" ht="13.5" customHeight="1">
      <c r="A28" s="162"/>
      <c r="B28" s="163">
        <v>70005</v>
      </c>
      <c r="C28" s="162"/>
      <c r="D28" s="319" t="s">
        <v>124</v>
      </c>
      <c r="E28" s="320"/>
      <c r="F28" s="320"/>
      <c r="G28" s="320"/>
      <c r="H28" s="321"/>
      <c r="I28" s="13"/>
      <c r="J28" s="13"/>
      <c r="K28" s="13">
        <f>SUM(K29:K30)</f>
        <v>409420</v>
      </c>
      <c r="L28" s="13"/>
      <c r="M28" s="214"/>
      <c r="N28" s="214"/>
      <c r="O28" s="214"/>
      <c r="P28" s="214"/>
    </row>
    <row r="29" spans="1:16" ht="30" customHeight="1">
      <c r="A29" s="164"/>
      <c r="B29" s="79"/>
      <c r="C29" s="177">
        <v>2710</v>
      </c>
      <c r="D29" s="325" t="s">
        <v>170</v>
      </c>
      <c r="E29" s="326"/>
      <c r="F29" s="326"/>
      <c r="G29" s="326"/>
      <c r="H29" s="327"/>
      <c r="I29" s="178"/>
      <c r="J29" s="178"/>
      <c r="K29" s="178">
        <v>77680</v>
      </c>
      <c r="L29" s="178"/>
      <c r="M29" s="289"/>
      <c r="N29" s="289"/>
      <c r="O29" s="289"/>
      <c r="P29" s="289"/>
    </row>
    <row r="30" spans="1:16" ht="15" customHeight="1">
      <c r="A30" s="164"/>
      <c r="B30" s="79"/>
      <c r="C30" s="177">
        <v>4590</v>
      </c>
      <c r="D30" s="318" t="s">
        <v>191</v>
      </c>
      <c r="E30" s="316"/>
      <c r="F30" s="316"/>
      <c r="G30" s="316"/>
      <c r="H30" s="317"/>
      <c r="I30" s="178"/>
      <c r="J30" s="178"/>
      <c r="K30" s="178">
        <v>331740</v>
      </c>
      <c r="L30" s="178"/>
      <c r="M30" s="214"/>
      <c r="N30" s="214"/>
      <c r="O30" s="214"/>
      <c r="P30" s="214"/>
    </row>
    <row r="31" spans="1:16" ht="14.25" customHeight="1">
      <c r="A31" s="160">
        <v>710</v>
      </c>
      <c r="B31" s="161"/>
      <c r="C31" s="161"/>
      <c r="D31" s="322" t="s">
        <v>168</v>
      </c>
      <c r="E31" s="323"/>
      <c r="F31" s="323"/>
      <c r="G31" s="323"/>
      <c r="H31" s="324"/>
      <c r="I31" s="165">
        <f>I35</f>
        <v>200000</v>
      </c>
      <c r="J31" s="165"/>
      <c r="K31" s="165">
        <f>K32</f>
        <v>210000</v>
      </c>
      <c r="L31" s="165"/>
      <c r="M31" s="241"/>
      <c r="N31" s="241"/>
      <c r="O31" s="241"/>
      <c r="P31" s="241"/>
    </row>
    <row r="32" spans="1:16" ht="14.25" customHeight="1">
      <c r="A32" s="162"/>
      <c r="B32" s="163">
        <v>71004</v>
      </c>
      <c r="C32" s="162"/>
      <c r="D32" s="319" t="s">
        <v>192</v>
      </c>
      <c r="E32" s="320"/>
      <c r="F32" s="320"/>
      <c r="G32" s="320"/>
      <c r="H32" s="321"/>
      <c r="I32" s="13"/>
      <c r="J32" s="13"/>
      <c r="K32" s="13">
        <f>K33+K34</f>
        <v>210000</v>
      </c>
      <c r="L32" s="13"/>
      <c r="M32" s="241"/>
      <c r="N32" s="241"/>
      <c r="O32" s="241"/>
      <c r="P32" s="241"/>
    </row>
    <row r="33" spans="1:16" ht="14.25" customHeight="1">
      <c r="A33" s="164"/>
      <c r="B33" s="79"/>
      <c r="C33" s="177">
        <v>4170</v>
      </c>
      <c r="D33" s="325" t="s">
        <v>193</v>
      </c>
      <c r="E33" s="326"/>
      <c r="F33" s="326"/>
      <c r="G33" s="326"/>
      <c r="H33" s="327"/>
      <c r="I33" s="178"/>
      <c r="J33" s="178"/>
      <c r="K33" s="178">
        <v>10000</v>
      </c>
      <c r="L33" s="178"/>
      <c r="M33" s="241"/>
      <c r="N33" s="241"/>
      <c r="O33" s="241"/>
      <c r="P33" s="241"/>
    </row>
    <row r="34" spans="1:16" ht="14.25" customHeight="1">
      <c r="A34" s="164"/>
      <c r="B34" s="79"/>
      <c r="C34" s="177">
        <v>4300</v>
      </c>
      <c r="D34" s="315" t="s">
        <v>115</v>
      </c>
      <c r="E34" s="316"/>
      <c r="F34" s="316"/>
      <c r="G34" s="316"/>
      <c r="H34" s="317"/>
      <c r="I34" s="178"/>
      <c r="J34" s="178"/>
      <c r="K34" s="178">
        <v>200000</v>
      </c>
      <c r="L34" s="178"/>
      <c r="M34" s="241"/>
      <c r="N34" s="241"/>
      <c r="O34" s="241"/>
      <c r="P34" s="241"/>
    </row>
    <row r="35" spans="1:16" ht="14.25" customHeight="1">
      <c r="A35" s="162"/>
      <c r="B35" s="163">
        <v>71014</v>
      </c>
      <c r="C35" s="162"/>
      <c r="D35" s="319" t="s">
        <v>169</v>
      </c>
      <c r="E35" s="320"/>
      <c r="F35" s="320"/>
      <c r="G35" s="320"/>
      <c r="H35" s="321"/>
      <c r="I35" s="13">
        <f>I36</f>
        <v>200000</v>
      </c>
      <c r="J35" s="13"/>
      <c r="K35" s="13">
        <f>K36</f>
        <v>0</v>
      </c>
      <c r="L35" s="13"/>
      <c r="M35" s="241"/>
      <c r="N35" s="241"/>
      <c r="O35" s="241"/>
      <c r="P35" s="241"/>
    </row>
    <row r="36" spans="1:16" ht="24" customHeight="1">
      <c r="A36" s="164"/>
      <c r="B36" s="79"/>
      <c r="C36" s="237">
        <v>2710</v>
      </c>
      <c r="D36" s="454" t="s">
        <v>170</v>
      </c>
      <c r="E36" s="455"/>
      <c r="F36" s="455"/>
      <c r="G36" s="455"/>
      <c r="H36" s="456"/>
      <c r="I36" s="189">
        <v>200000</v>
      </c>
      <c r="J36" s="189"/>
      <c r="K36" s="189"/>
      <c r="L36" s="189"/>
      <c r="M36" s="241"/>
      <c r="N36" s="241"/>
      <c r="O36" s="241"/>
      <c r="P36" s="241"/>
    </row>
    <row r="37" spans="1:16" ht="12" customHeight="1">
      <c r="A37" s="238"/>
      <c r="B37" s="238"/>
      <c r="C37" s="288"/>
      <c r="D37" s="280"/>
      <c r="E37" s="281"/>
      <c r="F37" s="281"/>
      <c r="G37" s="281"/>
      <c r="H37" s="281"/>
      <c r="I37" s="240"/>
      <c r="J37" s="240"/>
      <c r="K37" s="240"/>
      <c r="L37" s="240"/>
      <c r="M37" s="289"/>
      <c r="N37" s="289"/>
      <c r="O37" s="289"/>
      <c r="P37" s="289"/>
    </row>
    <row r="38" spans="1:16" ht="19.5" customHeight="1">
      <c r="A38" s="275"/>
      <c r="B38" s="275"/>
      <c r="C38" s="277"/>
      <c r="D38" s="282"/>
      <c r="E38" s="283"/>
      <c r="F38" s="283"/>
      <c r="G38" s="283"/>
      <c r="H38" s="283"/>
      <c r="I38" s="276"/>
      <c r="J38" s="276"/>
      <c r="K38" s="276"/>
      <c r="L38" s="276"/>
      <c r="M38" s="289"/>
      <c r="N38" s="289"/>
      <c r="O38" s="289"/>
      <c r="P38" s="289"/>
    </row>
    <row r="39" spans="1:16" ht="24" customHeight="1" hidden="1">
      <c r="A39" s="275"/>
      <c r="B39" s="275"/>
      <c r="C39" s="277"/>
      <c r="D39" s="282"/>
      <c r="E39" s="283"/>
      <c r="F39" s="283"/>
      <c r="G39" s="283"/>
      <c r="H39" s="283"/>
      <c r="I39" s="276"/>
      <c r="J39" s="276"/>
      <c r="K39" s="276"/>
      <c r="L39" s="276"/>
      <c r="M39" s="289"/>
      <c r="N39" s="289"/>
      <c r="O39" s="289"/>
      <c r="P39" s="289"/>
    </row>
    <row r="40" spans="1:16" ht="13.5" customHeight="1">
      <c r="A40" s="275"/>
      <c r="B40" s="275"/>
      <c r="C40" s="277"/>
      <c r="D40" s="282"/>
      <c r="E40" s="283"/>
      <c r="F40" s="283"/>
      <c r="G40" s="283"/>
      <c r="H40" s="283"/>
      <c r="I40" s="276"/>
      <c r="J40" s="276"/>
      <c r="K40" s="276"/>
      <c r="L40" s="276"/>
      <c r="M40" s="289"/>
      <c r="N40" s="289"/>
      <c r="O40" s="289"/>
      <c r="P40" s="289"/>
    </row>
    <row r="41" spans="1:16" ht="6" customHeight="1">
      <c r="A41" s="275"/>
      <c r="B41" s="275"/>
      <c r="C41" s="277"/>
      <c r="D41" s="282"/>
      <c r="E41" s="283"/>
      <c r="F41" s="283"/>
      <c r="G41" s="283"/>
      <c r="H41" s="283"/>
      <c r="I41" s="276"/>
      <c r="J41" s="276"/>
      <c r="K41" s="276"/>
      <c r="L41" s="276"/>
      <c r="M41" s="289"/>
      <c r="N41" s="289"/>
      <c r="O41" s="289"/>
      <c r="P41" s="289"/>
    </row>
    <row r="42" spans="1:16" ht="9" customHeight="1">
      <c r="A42" s="275"/>
      <c r="B42" s="275"/>
      <c r="C42" s="277"/>
      <c r="D42" s="282"/>
      <c r="E42" s="283"/>
      <c r="F42" s="283"/>
      <c r="G42" s="283"/>
      <c r="H42" s="283"/>
      <c r="I42" s="276"/>
      <c r="J42" s="276"/>
      <c r="K42" s="276"/>
      <c r="L42" s="276"/>
      <c r="M42" s="289"/>
      <c r="N42" s="289"/>
      <c r="O42" s="289"/>
      <c r="P42" s="289"/>
    </row>
    <row r="43" spans="1:16" ht="0.75" customHeight="1">
      <c r="A43" s="275"/>
      <c r="B43" s="275"/>
      <c r="C43" s="277"/>
      <c r="D43" s="282"/>
      <c r="E43" s="283"/>
      <c r="F43" s="283"/>
      <c r="G43" s="283"/>
      <c r="H43" s="283"/>
      <c r="I43" s="276"/>
      <c r="J43" s="276"/>
      <c r="K43" s="276"/>
      <c r="L43" s="276"/>
      <c r="M43" s="289"/>
      <c r="N43" s="289"/>
      <c r="O43" s="289"/>
      <c r="P43" s="289"/>
    </row>
    <row r="44" spans="1:16" ht="14.25" customHeight="1">
      <c r="A44" s="398" t="s">
        <v>51</v>
      </c>
      <c r="B44" s="399"/>
      <c r="C44" s="400"/>
      <c r="D44" s="394" t="s">
        <v>65</v>
      </c>
      <c r="E44" s="394"/>
      <c r="F44" s="394"/>
      <c r="G44" s="394"/>
      <c r="H44" s="395"/>
      <c r="I44" s="393" t="s">
        <v>66</v>
      </c>
      <c r="J44" s="393"/>
      <c r="K44" s="393" t="s">
        <v>67</v>
      </c>
      <c r="L44" s="393"/>
      <c r="M44" s="289"/>
      <c r="N44" s="289"/>
      <c r="O44" s="289"/>
      <c r="P44" s="289"/>
    </row>
    <row r="45" spans="1:16" ht="14.25" customHeight="1">
      <c r="A45" s="290" t="s">
        <v>24</v>
      </c>
      <c r="B45" s="290" t="s">
        <v>52</v>
      </c>
      <c r="C45" s="290" t="s">
        <v>53</v>
      </c>
      <c r="D45" s="396"/>
      <c r="E45" s="396"/>
      <c r="F45" s="396"/>
      <c r="G45" s="396"/>
      <c r="H45" s="397"/>
      <c r="I45" s="168" t="s">
        <v>54</v>
      </c>
      <c r="J45" s="168" t="s">
        <v>55</v>
      </c>
      <c r="K45" s="168" t="s">
        <v>54</v>
      </c>
      <c r="L45" s="168" t="s">
        <v>55</v>
      </c>
      <c r="M45" s="289"/>
      <c r="N45" s="289"/>
      <c r="O45" s="289"/>
      <c r="P45" s="289"/>
    </row>
    <row r="46" spans="1:16" ht="18" customHeight="1">
      <c r="A46" s="160">
        <v>720</v>
      </c>
      <c r="B46" s="161"/>
      <c r="C46" s="161"/>
      <c r="D46" s="322" t="s">
        <v>196</v>
      </c>
      <c r="E46" s="323"/>
      <c r="F46" s="323"/>
      <c r="G46" s="323"/>
      <c r="H46" s="324"/>
      <c r="I46" s="165"/>
      <c r="J46" s="165"/>
      <c r="K46" s="165">
        <f>K47</f>
        <v>54500</v>
      </c>
      <c r="L46" s="165"/>
      <c r="M46" s="241"/>
      <c r="N46" s="241"/>
      <c r="O46" s="241"/>
      <c r="P46" s="241"/>
    </row>
    <row r="47" spans="1:16" ht="37.5" customHeight="1">
      <c r="A47" s="162"/>
      <c r="B47" s="163">
        <v>72095</v>
      </c>
      <c r="C47" s="162"/>
      <c r="D47" s="313" t="s">
        <v>207</v>
      </c>
      <c r="E47" s="313"/>
      <c r="F47" s="313"/>
      <c r="G47" s="313"/>
      <c r="H47" s="314"/>
      <c r="I47" s="13">
        <f>I50+I51</f>
        <v>0</v>
      </c>
      <c r="J47" s="13"/>
      <c r="K47" s="13">
        <f>SUM(K48:K55)</f>
        <v>54500</v>
      </c>
      <c r="L47" s="13">
        <f>L52</f>
        <v>0</v>
      </c>
      <c r="M47" s="241"/>
      <c r="N47" s="241"/>
      <c r="O47" s="241"/>
      <c r="P47" s="241"/>
    </row>
    <row r="48" spans="1:16" ht="14.25" customHeight="1">
      <c r="A48" s="227"/>
      <c r="B48" s="228"/>
      <c r="C48" s="221">
        <v>4017</v>
      </c>
      <c r="D48" s="328" t="s">
        <v>127</v>
      </c>
      <c r="E48" s="329"/>
      <c r="F48" s="329"/>
      <c r="G48" s="329"/>
      <c r="H48" s="330"/>
      <c r="I48" s="178"/>
      <c r="J48" s="178"/>
      <c r="K48" s="178">
        <v>31970</v>
      </c>
      <c r="L48" s="178"/>
      <c r="M48" s="241"/>
      <c r="N48" s="242"/>
      <c r="O48" s="244"/>
      <c r="P48" s="244"/>
    </row>
    <row r="49" spans="1:16" ht="13.5" customHeight="1">
      <c r="A49" s="164"/>
      <c r="B49" s="79"/>
      <c r="C49" s="221">
        <v>4019</v>
      </c>
      <c r="D49" s="331" t="s">
        <v>127</v>
      </c>
      <c r="E49" s="332"/>
      <c r="F49" s="332"/>
      <c r="G49" s="332"/>
      <c r="H49" s="333"/>
      <c r="I49" s="178"/>
      <c r="J49" s="178"/>
      <c r="K49" s="178">
        <v>5642</v>
      </c>
      <c r="L49" s="178"/>
      <c r="M49" s="241"/>
      <c r="N49" s="241"/>
      <c r="O49" s="241"/>
      <c r="P49" s="241"/>
    </row>
    <row r="50" spans="1:16" ht="15" customHeight="1">
      <c r="A50" s="227"/>
      <c r="B50" s="228"/>
      <c r="C50" s="221">
        <v>4117</v>
      </c>
      <c r="D50" s="336" t="s">
        <v>159</v>
      </c>
      <c r="E50" s="316"/>
      <c r="F50" s="316"/>
      <c r="G50" s="316"/>
      <c r="H50" s="317"/>
      <c r="I50" s="178"/>
      <c r="J50" s="178"/>
      <c r="K50" s="178">
        <v>5496</v>
      </c>
      <c r="L50" s="178"/>
      <c r="M50" s="241"/>
      <c r="N50" s="241"/>
      <c r="O50" s="241"/>
      <c r="P50" s="241"/>
    </row>
    <row r="51" spans="1:16" ht="15" customHeight="1">
      <c r="A51" s="164"/>
      <c r="B51" s="79"/>
      <c r="C51" s="221">
        <v>4119</v>
      </c>
      <c r="D51" s="315" t="s">
        <v>159</v>
      </c>
      <c r="E51" s="316"/>
      <c r="F51" s="316"/>
      <c r="G51" s="316"/>
      <c r="H51" s="317"/>
      <c r="I51" s="178"/>
      <c r="J51" s="178"/>
      <c r="K51" s="178">
        <v>970</v>
      </c>
      <c r="L51" s="178"/>
      <c r="M51" s="241"/>
      <c r="N51" s="241"/>
      <c r="O51" s="241"/>
      <c r="P51" s="241"/>
    </row>
    <row r="52" spans="1:16" ht="15" customHeight="1">
      <c r="A52" s="164"/>
      <c r="B52" s="79"/>
      <c r="C52" s="177">
        <v>4127</v>
      </c>
      <c r="D52" s="469" t="s">
        <v>160</v>
      </c>
      <c r="E52" s="316"/>
      <c r="F52" s="316"/>
      <c r="G52" s="316"/>
      <c r="H52" s="317"/>
      <c r="I52" s="178"/>
      <c r="J52" s="178"/>
      <c r="K52" s="178">
        <v>784</v>
      </c>
      <c r="L52" s="178"/>
      <c r="M52" s="241"/>
      <c r="N52" s="241"/>
      <c r="O52" s="241"/>
      <c r="P52" s="241"/>
    </row>
    <row r="53" spans="1:16" ht="15" customHeight="1">
      <c r="A53" s="164"/>
      <c r="B53" s="79"/>
      <c r="C53" s="177">
        <v>4129</v>
      </c>
      <c r="D53" s="318" t="s">
        <v>160</v>
      </c>
      <c r="E53" s="316"/>
      <c r="F53" s="316"/>
      <c r="G53" s="316"/>
      <c r="H53" s="317"/>
      <c r="I53" s="178"/>
      <c r="J53" s="178"/>
      <c r="K53" s="178">
        <v>138</v>
      </c>
      <c r="L53" s="178"/>
      <c r="M53" s="241"/>
      <c r="N53" s="241"/>
      <c r="O53" s="241"/>
      <c r="P53" s="241"/>
    </row>
    <row r="54" spans="1:16" ht="15" customHeight="1">
      <c r="A54" s="164"/>
      <c r="B54" s="79"/>
      <c r="C54" s="177">
        <v>4307</v>
      </c>
      <c r="D54" s="315" t="s">
        <v>115</v>
      </c>
      <c r="E54" s="316"/>
      <c r="F54" s="316"/>
      <c r="G54" s="316"/>
      <c r="H54" s="317"/>
      <c r="I54" s="178"/>
      <c r="J54" s="178"/>
      <c r="K54" s="178">
        <v>8075</v>
      </c>
      <c r="L54" s="178"/>
      <c r="M54" s="241"/>
      <c r="N54" s="241"/>
      <c r="O54" s="241"/>
      <c r="P54" s="241"/>
    </row>
    <row r="55" spans="1:16" ht="12.75" customHeight="1">
      <c r="A55" s="223"/>
      <c r="B55" s="224"/>
      <c r="C55" s="120">
        <v>4309</v>
      </c>
      <c r="D55" s="473" t="s">
        <v>115</v>
      </c>
      <c r="E55" s="474"/>
      <c r="F55" s="474"/>
      <c r="G55" s="474"/>
      <c r="H55" s="475"/>
      <c r="I55" s="191"/>
      <c r="J55" s="191"/>
      <c r="K55" s="191">
        <v>1425</v>
      </c>
      <c r="L55" s="191"/>
      <c r="M55" s="241"/>
      <c r="N55" s="241"/>
      <c r="O55" s="241"/>
      <c r="P55" s="241"/>
    </row>
    <row r="56" spans="1:16" ht="15" customHeight="1">
      <c r="A56" s="160">
        <v>750</v>
      </c>
      <c r="B56" s="161"/>
      <c r="C56" s="161"/>
      <c r="D56" s="322" t="s">
        <v>143</v>
      </c>
      <c r="E56" s="334"/>
      <c r="F56" s="334"/>
      <c r="G56" s="334"/>
      <c r="H56" s="335"/>
      <c r="I56" s="165"/>
      <c r="J56" s="165"/>
      <c r="K56" s="165">
        <f>K57+K60</f>
        <v>241467</v>
      </c>
      <c r="L56" s="165">
        <f>L57</f>
        <v>23000</v>
      </c>
      <c r="M56" s="241"/>
      <c r="N56" s="241"/>
      <c r="O56" s="241"/>
      <c r="P56" s="241"/>
    </row>
    <row r="57" spans="1:16" ht="12" customHeight="1">
      <c r="A57" s="162"/>
      <c r="B57" s="163">
        <v>75023</v>
      </c>
      <c r="C57" s="162"/>
      <c r="D57" s="319" t="s">
        <v>142</v>
      </c>
      <c r="E57" s="470"/>
      <c r="F57" s="470"/>
      <c r="G57" s="470"/>
      <c r="H57" s="471"/>
      <c r="I57" s="13"/>
      <c r="J57" s="13"/>
      <c r="K57" s="13">
        <f>K58</f>
        <v>120000</v>
      </c>
      <c r="L57" s="13">
        <f>L59</f>
        <v>23000</v>
      </c>
      <c r="M57" s="241"/>
      <c r="N57" s="241"/>
      <c r="O57" s="241"/>
      <c r="P57" s="241"/>
    </row>
    <row r="58" spans="1:16" ht="14.25" customHeight="1">
      <c r="A58" s="164"/>
      <c r="B58" s="79"/>
      <c r="C58" s="221">
        <v>4300</v>
      </c>
      <c r="D58" s="315" t="s">
        <v>115</v>
      </c>
      <c r="E58" s="316"/>
      <c r="F58" s="316"/>
      <c r="G58" s="316"/>
      <c r="H58" s="317"/>
      <c r="I58" s="178"/>
      <c r="J58" s="178"/>
      <c r="K58" s="178">
        <v>120000</v>
      </c>
      <c r="L58" s="178"/>
      <c r="M58" s="241"/>
      <c r="N58" s="241"/>
      <c r="O58" s="241"/>
      <c r="P58" s="241"/>
    </row>
    <row r="59" spans="1:16" ht="14.25" customHeight="1">
      <c r="A59" s="164"/>
      <c r="B59" s="79"/>
      <c r="C59" s="177">
        <v>6060</v>
      </c>
      <c r="D59" s="325" t="s">
        <v>150</v>
      </c>
      <c r="E59" s="326"/>
      <c r="F59" s="326"/>
      <c r="G59" s="326"/>
      <c r="H59" s="327"/>
      <c r="I59" s="178"/>
      <c r="J59" s="178"/>
      <c r="K59" s="178"/>
      <c r="L59" s="178">
        <v>23000</v>
      </c>
      <c r="M59" s="268"/>
      <c r="N59" s="268"/>
      <c r="O59" s="268"/>
      <c r="P59" s="268"/>
    </row>
    <row r="60" spans="1:16" ht="25.5" customHeight="1">
      <c r="A60" s="162"/>
      <c r="B60" s="163">
        <v>75023</v>
      </c>
      <c r="C60" s="162"/>
      <c r="D60" s="319" t="s">
        <v>195</v>
      </c>
      <c r="E60" s="320"/>
      <c r="F60" s="320"/>
      <c r="G60" s="320"/>
      <c r="H60" s="321"/>
      <c r="I60" s="13"/>
      <c r="J60" s="13"/>
      <c r="K60" s="13">
        <f>SUM(K61:K63)</f>
        <v>121467</v>
      </c>
      <c r="L60" s="13"/>
      <c r="M60" s="241"/>
      <c r="N60" s="241"/>
      <c r="O60" s="241"/>
      <c r="P60" s="241"/>
    </row>
    <row r="61" spans="1:16" ht="15" customHeight="1">
      <c r="A61" s="164"/>
      <c r="B61" s="79"/>
      <c r="C61" s="177">
        <v>4210</v>
      </c>
      <c r="D61" s="318" t="s">
        <v>131</v>
      </c>
      <c r="E61" s="316"/>
      <c r="F61" s="316"/>
      <c r="G61" s="316"/>
      <c r="H61" s="317"/>
      <c r="I61" s="178"/>
      <c r="J61" s="178"/>
      <c r="K61" s="178">
        <v>29000</v>
      </c>
      <c r="L61" s="178"/>
      <c r="M61" s="311"/>
      <c r="N61" s="311"/>
      <c r="O61" s="311"/>
      <c r="P61" s="311"/>
    </row>
    <row r="62" spans="1:16" ht="15" customHeight="1">
      <c r="A62" s="164"/>
      <c r="B62" s="79"/>
      <c r="C62" s="177">
        <v>4270</v>
      </c>
      <c r="D62" s="318" t="s">
        <v>244</v>
      </c>
      <c r="E62" s="316"/>
      <c r="F62" s="316"/>
      <c r="G62" s="316"/>
      <c r="H62" s="317"/>
      <c r="I62" s="178"/>
      <c r="J62" s="178"/>
      <c r="K62" s="178">
        <v>17000</v>
      </c>
      <c r="L62" s="178"/>
      <c r="M62" s="311"/>
      <c r="N62" s="311"/>
      <c r="O62" s="311"/>
      <c r="P62" s="311"/>
    </row>
    <row r="63" spans="1:16" ht="14.25" customHeight="1">
      <c r="A63" s="164"/>
      <c r="B63" s="79"/>
      <c r="C63" s="221">
        <v>4300</v>
      </c>
      <c r="D63" s="315" t="s">
        <v>115</v>
      </c>
      <c r="E63" s="316"/>
      <c r="F63" s="316"/>
      <c r="G63" s="316"/>
      <c r="H63" s="317"/>
      <c r="I63" s="178"/>
      <c r="J63" s="178"/>
      <c r="K63" s="178">
        <v>75467</v>
      </c>
      <c r="L63" s="178"/>
      <c r="M63" s="241"/>
      <c r="N63" s="241"/>
      <c r="O63" s="241"/>
      <c r="P63" s="241"/>
    </row>
    <row r="64" spans="1:16" ht="25.5" customHeight="1">
      <c r="A64" s="160">
        <v>751</v>
      </c>
      <c r="B64" s="161"/>
      <c r="C64" s="161"/>
      <c r="D64" s="322" t="s">
        <v>223</v>
      </c>
      <c r="E64" s="334"/>
      <c r="F64" s="334"/>
      <c r="G64" s="334"/>
      <c r="H64" s="335"/>
      <c r="I64" s="165"/>
      <c r="J64" s="165"/>
      <c r="K64" s="165">
        <f>K65</f>
        <v>20000</v>
      </c>
      <c r="L64" s="165"/>
      <c r="M64" s="289"/>
      <c r="N64" s="289"/>
      <c r="O64" s="289"/>
      <c r="P64" s="289"/>
    </row>
    <row r="65" spans="1:16" ht="14.25" customHeight="1">
      <c r="A65" s="162"/>
      <c r="B65" s="163">
        <v>75113</v>
      </c>
      <c r="C65" s="162"/>
      <c r="D65" s="319" t="s">
        <v>224</v>
      </c>
      <c r="E65" s="320"/>
      <c r="F65" s="320"/>
      <c r="G65" s="320"/>
      <c r="H65" s="321"/>
      <c r="I65" s="13"/>
      <c r="J65" s="13"/>
      <c r="K65" s="13">
        <f>K66+K67</f>
        <v>20000</v>
      </c>
      <c r="L65" s="13"/>
      <c r="M65" s="289"/>
      <c r="N65" s="289"/>
      <c r="O65" s="289"/>
      <c r="P65" s="289"/>
    </row>
    <row r="66" spans="1:16" ht="14.25" customHeight="1">
      <c r="A66" s="164"/>
      <c r="B66" s="79"/>
      <c r="C66" s="263">
        <v>4210</v>
      </c>
      <c r="D66" s="318" t="s">
        <v>211</v>
      </c>
      <c r="E66" s="316"/>
      <c r="F66" s="316"/>
      <c r="G66" s="316"/>
      <c r="H66" s="317"/>
      <c r="I66" s="178"/>
      <c r="J66" s="178"/>
      <c r="K66" s="178">
        <v>10000</v>
      </c>
      <c r="L66" s="178"/>
      <c r="M66" s="289"/>
      <c r="N66" s="289"/>
      <c r="O66" s="289"/>
      <c r="P66" s="289"/>
    </row>
    <row r="67" spans="1:16" ht="13.5" customHeight="1">
      <c r="A67" s="164"/>
      <c r="B67" s="79"/>
      <c r="C67" s="221">
        <v>4300</v>
      </c>
      <c r="D67" s="315" t="s">
        <v>115</v>
      </c>
      <c r="E67" s="316"/>
      <c r="F67" s="316"/>
      <c r="G67" s="316"/>
      <c r="H67" s="317"/>
      <c r="I67" s="178"/>
      <c r="J67" s="178"/>
      <c r="K67" s="178">
        <v>10000</v>
      </c>
      <c r="L67" s="178"/>
      <c r="M67" s="289"/>
      <c r="N67" s="289"/>
      <c r="O67" s="289"/>
      <c r="P67" s="289"/>
    </row>
    <row r="68" spans="1:16" ht="23.25" customHeight="1">
      <c r="A68" s="160">
        <v>754</v>
      </c>
      <c r="B68" s="161"/>
      <c r="C68" s="161"/>
      <c r="D68" s="322" t="s">
        <v>171</v>
      </c>
      <c r="E68" s="323"/>
      <c r="F68" s="323"/>
      <c r="G68" s="323"/>
      <c r="H68" s="324"/>
      <c r="I68" s="165">
        <f>I72</f>
        <v>30000</v>
      </c>
      <c r="J68" s="165"/>
      <c r="K68" s="165">
        <f>K69</f>
        <v>117500</v>
      </c>
      <c r="L68" s="165">
        <f>L69</f>
        <v>32500</v>
      </c>
      <c r="M68" s="209"/>
      <c r="N68" s="209"/>
      <c r="O68" s="209"/>
      <c r="P68" s="209"/>
    </row>
    <row r="69" spans="1:16" ht="16.5" customHeight="1">
      <c r="A69" s="162"/>
      <c r="B69" s="163">
        <v>75404</v>
      </c>
      <c r="C69" s="162"/>
      <c r="D69" s="312" t="s">
        <v>233</v>
      </c>
      <c r="E69" s="313"/>
      <c r="F69" s="313"/>
      <c r="G69" s="313"/>
      <c r="H69" s="314"/>
      <c r="I69" s="13"/>
      <c r="J69" s="13">
        <f>J73</f>
        <v>0</v>
      </c>
      <c r="K69" s="13">
        <f>K70+K71</f>
        <v>117500</v>
      </c>
      <c r="L69" s="13">
        <f>L71</f>
        <v>32500</v>
      </c>
      <c r="M69" s="301"/>
      <c r="N69" s="301"/>
      <c r="O69" s="301"/>
      <c r="P69" s="301"/>
    </row>
    <row r="70" spans="1:16" ht="15.75" customHeight="1">
      <c r="A70" s="164"/>
      <c r="B70" s="79"/>
      <c r="C70" s="221">
        <v>3000</v>
      </c>
      <c r="D70" s="315" t="s">
        <v>237</v>
      </c>
      <c r="E70" s="316"/>
      <c r="F70" s="316"/>
      <c r="G70" s="316"/>
      <c r="H70" s="317"/>
      <c r="I70" s="200"/>
      <c r="J70" s="178"/>
      <c r="K70" s="178">
        <v>117500</v>
      </c>
      <c r="L70" s="178"/>
      <c r="M70" s="301"/>
      <c r="N70" s="301"/>
      <c r="O70" s="301"/>
      <c r="P70" s="301"/>
    </row>
    <row r="71" spans="1:16" ht="23.25" customHeight="1">
      <c r="A71" s="164"/>
      <c r="B71" s="79"/>
      <c r="C71" s="221">
        <v>6170</v>
      </c>
      <c r="D71" s="315" t="s">
        <v>238</v>
      </c>
      <c r="E71" s="316"/>
      <c r="F71" s="316"/>
      <c r="G71" s="316"/>
      <c r="H71" s="317"/>
      <c r="I71" s="200"/>
      <c r="J71" s="178"/>
      <c r="K71" s="178"/>
      <c r="L71" s="178">
        <v>32500</v>
      </c>
      <c r="M71" s="301"/>
      <c r="N71" s="301"/>
      <c r="O71" s="301"/>
      <c r="P71" s="301"/>
    </row>
    <row r="72" spans="1:16" ht="13.5" customHeight="1">
      <c r="A72" s="162"/>
      <c r="B72" s="163">
        <v>75495</v>
      </c>
      <c r="C72" s="162"/>
      <c r="D72" s="319" t="s">
        <v>141</v>
      </c>
      <c r="E72" s="320"/>
      <c r="F72" s="320"/>
      <c r="G72" s="320"/>
      <c r="H72" s="321"/>
      <c r="I72" s="13">
        <f>I73</f>
        <v>30000</v>
      </c>
      <c r="J72" s="13"/>
      <c r="K72" s="13"/>
      <c r="L72" s="13">
        <f>L73</f>
        <v>0</v>
      </c>
      <c r="M72" s="209"/>
      <c r="N72" s="209"/>
      <c r="O72" s="209"/>
      <c r="P72" s="209"/>
    </row>
    <row r="73" spans="1:16" ht="24" customHeight="1">
      <c r="A73" s="164"/>
      <c r="B73" s="79"/>
      <c r="C73" s="237">
        <v>2710</v>
      </c>
      <c r="D73" s="454" t="s">
        <v>170</v>
      </c>
      <c r="E73" s="455"/>
      <c r="F73" s="455"/>
      <c r="G73" s="455"/>
      <c r="H73" s="456"/>
      <c r="I73" s="189">
        <v>30000</v>
      </c>
      <c r="J73" s="189"/>
      <c r="K73" s="189"/>
      <c r="L73" s="189"/>
      <c r="M73" s="220"/>
      <c r="N73" s="220"/>
      <c r="O73" s="220"/>
      <c r="P73" s="220"/>
    </row>
    <row r="74" spans="1:16" ht="9.75" customHeight="1">
      <c r="A74" s="238"/>
      <c r="B74" s="238"/>
      <c r="C74" s="310"/>
      <c r="D74" s="280"/>
      <c r="E74" s="281"/>
      <c r="F74" s="281"/>
      <c r="G74" s="281"/>
      <c r="H74" s="281"/>
      <c r="I74" s="240"/>
      <c r="J74" s="240"/>
      <c r="K74" s="240"/>
      <c r="L74" s="240"/>
      <c r="M74" s="311"/>
      <c r="N74" s="311"/>
      <c r="O74" s="311"/>
      <c r="P74" s="311"/>
    </row>
    <row r="75" spans="1:16" ht="9.75" customHeight="1">
      <c r="A75" s="275"/>
      <c r="B75" s="275"/>
      <c r="C75" s="308"/>
      <c r="D75" s="282"/>
      <c r="E75" s="283"/>
      <c r="F75" s="283"/>
      <c r="G75" s="283"/>
      <c r="H75" s="283"/>
      <c r="I75" s="276"/>
      <c r="J75" s="276"/>
      <c r="K75" s="276"/>
      <c r="L75" s="276"/>
      <c r="M75" s="311"/>
      <c r="N75" s="311"/>
      <c r="O75" s="311"/>
      <c r="P75" s="311"/>
    </row>
    <row r="76" spans="1:16" ht="12" customHeight="1">
      <c r="A76" s="275"/>
      <c r="B76" s="275"/>
      <c r="C76" s="308"/>
      <c r="D76" s="282"/>
      <c r="E76" s="283"/>
      <c r="F76" s="283"/>
      <c r="G76" s="283"/>
      <c r="H76" s="283"/>
      <c r="I76" s="276"/>
      <c r="J76" s="276"/>
      <c r="K76" s="276"/>
      <c r="L76" s="276"/>
      <c r="M76" s="311"/>
      <c r="N76" s="311"/>
      <c r="O76" s="311"/>
      <c r="P76" s="311"/>
    </row>
    <row r="77" spans="1:16" ht="24" customHeight="1" hidden="1">
      <c r="A77" s="275"/>
      <c r="B77" s="275"/>
      <c r="C77" s="308"/>
      <c r="D77" s="282"/>
      <c r="E77" s="283"/>
      <c r="F77" s="283"/>
      <c r="G77" s="283"/>
      <c r="H77" s="283"/>
      <c r="I77" s="276"/>
      <c r="J77" s="276"/>
      <c r="K77" s="276"/>
      <c r="L77" s="276"/>
      <c r="M77" s="311"/>
      <c r="N77" s="311"/>
      <c r="O77" s="311"/>
      <c r="P77" s="311"/>
    </row>
    <row r="78" spans="1:16" ht="9.75" customHeight="1">
      <c r="A78" s="275"/>
      <c r="B78" s="275"/>
      <c r="C78" s="308"/>
      <c r="D78" s="282"/>
      <c r="E78" s="283"/>
      <c r="F78" s="283"/>
      <c r="G78" s="283"/>
      <c r="H78" s="283"/>
      <c r="I78" s="276"/>
      <c r="J78" s="276"/>
      <c r="K78" s="276"/>
      <c r="L78" s="276"/>
      <c r="M78" s="311"/>
      <c r="N78" s="311"/>
      <c r="O78" s="311"/>
      <c r="P78" s="311"/>
    </row>
    <row r="79" spans="1:16" ht="24" customHeight="1">
      <c r="A79" s="275"/>
      <c r="B79" s="275"/>
      <c r="C79" s="308"/>
      <c r="D79" s="282"/>
      <c r="E79" s="283"/>
      <c r="F79" s="283"/>
      <c r="G79" s="283"/>
      <c r="H79" s="283"/>
      <c r="I79" s="276"/>
      <c r="J79" s="276"/>
      <c r="K79" s="276"/>
      <c r="L79" s="276"/>
      <c r="M79" s="311"/>
      <c r="N79" s="311"/>
      <c r="O79" s="311"/>
      <c r="P79" s="311"/>
    </row>
    <row r="80" spans="1:16" ht="15" customHeight="1">
      <c r="A80" s="398" t="s">
        <v>51</v>
      </c>
      <c r="B80" s="399"/>
      <c r="C80" s="400"/>
      <c r="D80" s="394" t="s">
        <v>65</v>
      </c>
      <c r="E80" s="394"/>
      <c r="F80" s="394"/>
      <c r="G80" s="394"/>
      <c r="H80" s="395"/>
      <c r="I80" s="393" t="s">
        <v>66</v>
      </c>
      <c r="J80" s="393"/>
      <c r="K80" s="393" t="s">
        <v>67</v>
      </c>
      <c r="L80" s="393"/>
      <c r="M80" s="311"/>
      <c r="N80" s="311"/>
      <c r="O80" s="311"/>
      <c r="P80" s="311"/>
    </row>
    <row r="81" spans="1:16" ht="15" customHeight="1">
      <c r="A81" s="309" t="s">
        <v>24</v>
      </c>
      <c r="B81" s="309" t="s">
        <v>52</v>
      </c>
      <c r="C81" s="309" t="s">
        <v>53</v>
      </c>
      <c r="D81" s="396"/>
      <c r="E81" s="396"/>
      <c r="F81" s="396"/>
      <c r="G81" s="396"/>
      <c r="H81" s="397"/>
      <c r="I81" s="168" t="s">
        <v>54</v>
      </c>
      <c r="J81" s="168" t="s">
        <v>55</v>
      </c>
      <c r="K81" s="168" t="s">
        <v>54</v>
      </c>
      <c r="L81" s="168" t="s">
        <v>55</v>
      </c>
      <c r="M81" s="311"/>
      <c r="N81" s="311"/>
      <c r="O81" s="311"/>
      <c r="P81" s="311"/>
    </row>
    <row r="82" spans="1:16" ht="15" customHeight="1">
      <c r="A82" s="166">
        <v>801</v>
      </c>
      <c r="B82" s="167"/>
      <c r="C82" s="167"/>
      <c r="D82" s="337" t="s">
        <v>116</v>
      </c>
      <c r="E82" s="338"/>
      <c r="F82" s="338"/>
      <c r="G82" s="338"/>
      <c r="H82" s="339"/>
      <c r="I82" s="72">
        <f>I95</f>
        <v>0</v>
      </c>
      <c r="J82" s="72">
        <f>J83+J98</f>
        <v>257118</v>
      </c>
      <c r="K82" s="72">
        <f>K83+K95+K102+K93+K88+K90+K98</f>
        <v>1369618</v>
      </c>
      <c r="L82" s="72">
        <f>L83</f>
        <v>100000</v>
      </c>
      <c r="M82" s="187"/>
      <c r="N82" s="187"/>
      <c r="O82" s="187"/>
      <c r="P82" s="187"/>
    </row>
    <row r="83" spans="1:16" ht="13.5" customHeight="1">
      <c r="A83" s="162"/>
      <c r="B83" s="163">
        <v>80101</v>
      </c>
      <c r="C83" s="162"/>
      <c r="D83" s="312" t="s">
        <v>151</v>
      </c>
      <c r="E83" s="313"/>
      <c r="F83" s="313"/>
      <c r="G83" s="313"/>
      <c r="H83" s="314"/>
      <c r="I83" s="13"/>
      <c r="J83" s="13">
        <f>J86</f>
        <v>239118</v>
      </c>
      <c r="K83" s="13">
        <f>SUM(K84:K87)</f>
        <v>320000</v>
      </c>
      <c r="L83" s="13">
        <f>L87</f>
        <v>100000</v>
      </c>
      <c r="M83" s="194"/>
      <c r="N83" s="194"/>
      <c r="O83" s="194"/>
      <c r="P83" s="194"/>
    </row>
    <row r="84" spans="1:16" ht="12.75" customHeight="1">
      <c r="A84" s="164"/>
      <c r="B84" s="79"/>
      <c r="C84" s="221">
        <v>4260</v>
      </c>
      <c r="D84" s="336" t="s">
        <v>194</v>
      </c>
      <c r="E84" s="316"/>
      <c r="F84" s="316"/>
      <c r="G84" s="316"/>
      <c r="H84" s="317"/>
      <c r="I84" s="200"/>
      <c r="J84" s="178"/>
      <c r="K84" s="178">
        <v>170000</v>
      </c>
      <c r="L84" s="178"/>
      <c r="M84" s="289"/>
      <c r="N84" s="291"/>
      <c r="O84" s="289"/>
      <c r="P84" s="289"/>
    </row>
    <row r="85" spans="1:16" ht="13.5" customHeight="1">
      <c r="A85" s="164"/>
      <c r="B85" s="79"/>
      <c r="C85" s="221">
        <v>4270</v>
      </c>
      <c r="D85" s="336" t="s">
        <v>231</v>
      </c>
      <c r="E85" s="316"/>
      <c r="F85" s="316"/>
      <c r="G85" s="316"/>
      <c r="H85" s="317"/>
      <c r="I85" s="222"/>
      <c r="J85" s="178"/>
      <c r="K85" s="178">
        <v>150000</v>
      </c>
      <c r="L85" s="178"/>
      <c r="M85" s="296"/>
      <c r="N85" s="295"/>
      <c r="O85" s="296"/>
      <c r="P85" s="296"/>
    </row>
    <row r="86" spans="1:16" ht="14.25" customHeight="1">
      <c r="A86" s="164"/>
      <c r="B86" s="79"/>
      <c r="C86" s="177">
        <v>6050</v>
      </c>
      <c r="D86" s="325" t="s">
        <v>206</v>
      </c>
      <c r="E86" s="326"/>
      <c r="F86" s="326"/>
      <c r="G86" s="326"/>
      <c r="H86" s="327"/>
      <c r="I86" s="222"/>
      <c r="J86" s="178">
        <v>239118</v>
      </c>
      <c r="K86" s="178"/>
      <c r="L86" s="178"/>
      <c r="M86" s="289"/>
      <c r="N86" s="291"/>
      <c r="O86" s="289"/>
      <c r="P86" s="289"/>
    </row>
    <row r="87" spans="1:16" ht="12.75" customHeight="1">
      <c r="A87" s="223"/>
      <c r="B87" s="224"/>
      <c r="C87" s="120">
        <v>6050</v>
      </c>
      <c r="D87" s="340" t="s">
        <v>206</v>
      </c>
      <c r="E87" s="341"/>
      <c r="F87" s="341"/>
      <c r="G87" s="341"/>
      <c r="H87" s="342"/>
      <c r="I87" s="265"/>
      <c r="J87" s="191"/>
      <c r="K87" s="191"/>
      <c r="L87" s="191">
        <v>100000</v>
      </c>
      <c r="M87" s="218"/>
      <c r="N87" s="219"/>
      <c r="O87" s="218"/>
      <c r="P87" s="218"/>
    </row>
    <row r="88" spans="1:16" ht="14.25" customHeight="1">
      <c r="A88" s="162"/>
      <c r="B88" s="163">
        <v>80103</v>
      </c>
      <c r="C88" s="162"/>
      <c r="D88" s="312" t="s">
        <v>218</v>
      </c>
      <c r="E88" s="313"/>
      <c r="F88" s="313"/>
      <c r="G88" s="313"/>
      <c r="H88" s="314"/>
      <c r="I88" s="13"/>
      <c r="J88" s="13">
        <f>J90</f>
        <v>0</v>
      </c>
      <c r="K88" s="13">
        <f>K89</f>
        <v>163748</v>
      </c>
      <c r="L88" s="13"/>
      <c r="M88" s="289"/>
      <c r="N88" s="291"/>
      <c r="O88" s="289"/>
      <c r="P88" s="289"/>
    </row>
    <row r="89" spans="1:16" ht="21.75" customHeight="1">
      <c r="A89" s="297"/>
      <c r="B89" s="298"/>
      <c r="C89" s="299">
        <v>4010</v>
      </c>
      <c r="D89" s="473" t="s">
        <v>127</v>
      </c>
      <c r="E89" s="474"/>
      <c r="F89" s="474"/>
      <c r="G89" s="474"/>
      <c r="H89" s="475"/>
      <c r="I89" s="300"/>
      <c r="J89" s="191"/>
      <c r="K89" s="191">
        <v>163748</v>
      </c>
      <c r="L89" s="191"/>
      <c r="M89" s="289"/>
      <c r="N89" s="291"/>
      <c r="O89" s="289"/>
      <c r="P89" s="289"/>
    </row>
    <row r="90" spans="1:16" ht="14.25" customHeight="1">
      <c r="A90" s="162"/>
      <c r="B90" s="163">
        <v>80104</v>
      </c>
      <c r="C90" s="162"/>
      <c r="D90" s="312" t="s">
        <v>225</v>
      </c>
      <c r="E90" s="313"/>
      <c r="F90" s="313"/>
      <c r="G90" s="313"/>
      <c r="H90" s="314"/>
      <c r="I90" s="13"/>
      <c r="J90" s="13">
        <f>J93</f>
        <v>0</v>
      </c>
      <c r="K90" s="13">
        <f>SUM(K91:K92)</f>
        <v>576200</v>
      </c>
      <c r="L90" s="13"/>
      <c r="M90" s="289"/>
      <c r="N90" s="291"/>
      <c r="O90" s="289"/>
      <c r="P90" s="289"/>
    </row>
    <row r="91" spans="1:16" ht="14.25" customHeight="1">
      <c r="A91" s="164"/>
      <c r="B91" s="79"/>
      <c r="C91" s="221">
        <v>2540</v>
      </c>
      <c r="D91" s="315" t="s">
        <v>227</v>
      </c>
      <c r="E91" s="316"/>
      <c r="F91" s="316"/>
      <c r="G91" s="316"/>
      <c r="H91" s="317"/>
      <c r="I91" s="200"/>
      <c r="J91" s="178"/>
      <c r="K91" s="178">
        <v>350000</v>
      </c>
      <c r="L91" s="178"/>
      <c r="M91" s="289"/>
      <c r="N91" s="291"/>
      <c r="O91" s="289"/>
      <c r="P91" s="289"/>
    </row>
    <row r="92" spans="1:16" ht="11.25" customHeight="1">
      <c r="A92" s="164"/>
      <c r="B92" s="79"/>
      <c r="C92" s="221">
        <v>4330</v>
      </c>
      <c r="D92" s="336" t="s">
        <v>226</v>
      </c>
      <c r="E92" s="316"/>
      <c r="F92" s="316"/>
      <c r="G92" s="316"/>
      <c r="H92" s="317"/>
      <c r="I92" s="200"/>
      <c r="J92" s="178"/>
      <c r="K92" s="178">
        <v>226200</v>
      </c>
      <c r="L92" s="178"/>
      <c r="M92" s="289"/>
      <c r="N92" s="291"/>
      <c r="O92" s="289"/>
      <c r="P92" s="289"/>
    </row>
    <row r="93" spans="1:16" ht="14.25" customHeight="1">
      <c r="A93" s="162"/>
      <c r="B93" s="163">
        <v>80110</v>
      </c>
      <c r="C93" s="162"/>
      <c r="D93" s="312" t="s">
        <v>212</v>
      </c>
      <c r="E93" s="313"/>
      <c r="F93" s="313"/>
      <c r="G93" s="313"/>
      <c r="H93" s="314"/>
      <c r="I93" s="13"/>
      <c r="J93" s="13">
        <f>J95</f>
        <v>0</v>
      </c>
      <c r="K93" s="13">
        <f>K94</f>
        <v>40000</v>
      </c>
      <c r="L93" s="13"/>
      <c r="M93" s="268"/>
      <c r="N93" s="269"/>
      <c r="O93" s="268"/>
      <c r="P93" s="268"/>
    </row>
    <row r="94" spans="1:16" ht="12" customHeight="1">
      <c r="A94" s="164"/>
      <c r="B94" s="79"/>
      <c r="C94" s="221">
        <v>4240</v>
      </c>
      <c r="D94" s="336" t="s">
        <v>213</v>
      </c>
      <c r="E94" s="316"/>
      <c r="F94" s="316"/>
      <c r="G94" s="316"/>
      <c r="H94" s="317"/>
      <c r="I94" s="200"/>
      <c r="J94" s="178"/>
      <c r="K94" s="178">
        <v>40000</v>
      </c>
      <c r="L94" s="178"/>
      <c r="M94" s="289"/>
      <c r="N94" s="291"/>
      <c r="O94" s="289"/>
      <c r="P94" s="289"/>
    </row>
    <row r="95" spans="1:16" ht="14.25" customHeight="1">
      <c r="A95" s="162"/>
      <c r="B95" s="163">
        <v>80114</v>
      </c>
      <c r="C95" s="162"/>
      <c r="D95" s="312" t="s">
        <v>209</v>
      </c>
      <c r="E95" s="313"/>
      <c r="F95" s="313"/>
      <c r="G95" s="313"/>
      <c r="H95" s="314"/>
      <c r="I95" s="13">
        <f>I96</f>
        <v>0</v>
      </c>
      <c r="J95" s="13">
        <f>SUM(J96:J96)</f>
        <v>0</v>
      </c>
      <c r="K95" s="13">
        <f>K96+K97</f>
        <v>13300</v>
      </c>
      <c r="L95" s="13">
        <f>SUM(L96:L96)</f>
        <v>0</v>
      </c>
      <c r="M95" s="234"/>
      <c r="N95" s="235"/>
      <c r="O95" s="234"/>
      <c r="P95" s="234"/>
    </row>
    <row r="96" spans="1:16" ht="14.25" customHeight="1">
      <c r="A96" s="227"/>
      <c r="B96" s="228"/>
      <c r="C96" s="188">
        <v>4140</v>
      </c>
      <c r="D96" s="315" t="s">
        <v>208</v>
      </c>
      <c r="E96" s="316"/>
      <c r="F96" s="316"/>
      <c r="G96" s="316"/>
      <c r="H96" s="317"/>
      <c r="I96" s="200"/>
      <c r="J96" s="178"/>
      <c r="K96" s="178">
        <v>11800</v>
      </c>
      <c r="L96" s="178"/>
      <c r="M96" s="234"/>
      <c r="N96" s="235"/>
      <c r="O96" s="234"/>
      <c r="P96" s="234"/>
    </row>
    <row r="97" spans="1:16" ht="14.25" customHeight="1">
      <c r="A97" s="223"/>
      <c r="B97" s="224"/>
      <c r="C97" s="264">
        <v>4480</v>
      </c>
      <c r="D97" s="315" t="s">
        <v>228</v>
      </c>
      <c r="E97" s="316"/>
      <c r="F97" s="316"/>
      <c r="G97" s="316"/>
      <c r="H97" s="317"/>
      <c r="I97" s="265"/>
      <c r="J97" s="191"/>
      <c r="K97" s="191">
        <v>1500</v>
      </c>
      <c r="L97" s="191"/>
      <c r="M97" s="245"/>
      <c r="N97" s="244"/>
      <c r="O97" s="245"/>
      <c r="P97" s="245"/>
    </row>
    <row r="98" spans="1:16" ht="14.25" customHeight="1">
      <c r="A98" s="162"/>
      <c r="B98" s="163">
        <v>80148</v>
      </c>
      <c r="C98" s="162"/>
      <c r="D98" s="312" t="s">
        <v>229</v>
      </c>
      <c r="E98" s="313"/>
      <c r="F98" s="313"/>
      <c r="G98" s="313"/>
      <c r="H98" s="314"/>
      <c r="I98" s="13">
        <f>I99</f>
        <v>0</v>
      </c>
      <c r="J98" s="13">
        <f>J101</f>
        <v>18000</v>
      </c>
      <c r="K98" s="13">
        <f>SUM(K99:K101)</f>
        <v>68000</v>
      </c>
      <c r="L98" s="13">
        <f>SUM(L99:L99)</f>
        <v>0</v>
      </c>
      <c r="M98" s="289"/>
      <c r="N98" s="291"/>
      <c r="O98" s="289"/>
      <c r="P98" s="289"/>
    </row>
    <row r="99" spans="1:16" ht="14.25" customHeight="1">
      <c r="A99" s="227"/>
      <c r="B99" s="228"/>
      <c r="C99" s="188">
        <v>4210</v>
      </c>
      <c r="D99" s="318" t="s">
        <v>211</v>
      </c>
      <c r="E99" s="316"/>
      <c r="F99" s="316"/>
      <c r="G99" s="316"/>
      <c r="H99" s="317"/>
      <c r="I99" s="200"/>
      <c r="J99" s="178"/>
      <c r="K99" s="178">
        <v>18000</v>
      </c>
      <c r="L99" s="178"/>
      <c r="M99" s="289"/>
      <c r="N99" s="291"/>
      <c r="O99" s="289"/>
      <c r="P99" s="289"/>
    </row>
    <row r="100" spans="1:16" ht="14.25" customHeight="1">
      <c r="A100" s="164"/>
      <c r="B100" s="79"/>
      <c r="C100" s="221">
        <v>4300</v>
      </c>
      <c r="D100" s="315" t="s">
        <v>115</v>
      </c>
      <c r="E100" s="316"/>
      <c r="F100" s="316"/>
      <c r="G100" s="316"/>
      <c r="H100" s="317"/>
      <c r="I100" s="293"/>
      <c r="J100" s="189"/>
      <c r="K100" s="189">
        <v>50000</v>
      </c>
      <c r="L100" s="189"/>
      <c r="M100" s="289"/>
      <c r="N100" s="291"/>
      <c r="O100" s="289"/>
      <c r="P100" s="289"/>
    </row>
    <row r="101" spans="1:16" ht="14.25" customHeight="1">
      <c r="A101" s="223"/>
      <c r="B101" s="224"/>
      <c r="C101" s="264">
        <v>6060</v>
      </c>
      <c r="D101" s="325" t="s">
        <v>150</v>
      </c>
      <c r="E101" s="326"/>
      <c r="F101" s="326"/>
      <c r="G101" s="326"/>
      <c r="H101" s="327"/>
      <c r="I101" s="265"/>
      <c r="J101" s="191">
        <v>18000</v>
      </c>
      <c r="K101" s="191"/>
      <c r="L101" s="191"/>
      <c r="M101" s="289"/>
      <c r="N101" s="291"/>
      <c r="O101" s="289"/>
      <c r="P101" s="289"/>
    </row>
    <row r="102" spans="1:16" ht="26.25" customHeight="1">
      <c r="A102" s="162"/>
      <c r="B102" s="163">
        <v>80195</v>
      </c>
      <c r="C102" s="162"/>
      <c r="D102" s="313" t="s">
        <v>210</v>
      </c>
      <c r="E102" s="313"/>
      <c r="F102" s="313"/>
      <c r="G102" s="313"/>
      <c r="H102" s="314"/>
      <c r="I102" s="13">
        <f>I103+I104</f>
        <v>0</v>
      </c>
      <c r="J102" s="13"/>
      <c r="K102" s="13">
        <f>SUM(K103:K112)</f>
        <v>188370</v>
      </c>
      <c r="L102" s="13">
        <f>L105</f>
        <v>0</v>
      </c>
      <c r="M102" s="245"/>
      <c r="N102" s="244"/>
      <c r="O102" s="245"/>
      <c r="P102" s="245"/>
    </row>
    <row r="103" spans="1:16" ht="14.25" customHeight="1">
      <c r="A103" s="227"/>
      <c r="B103" s="228"/>
      <c r="C103" s="221">
        <v>4117</v>
      </c>
      <c r="D103" s="336" t="s">
        <v>159</v>
      </c>
      <c r="E103" s="316"/>
      <c r="F103" s="316"/>
      <c r="G103" s="316"/>
      <c r="H103" s="317"/>
      <c r="I103" s="178"/>
      <c r="J103" s="178"/>
      <c r="K103" s="178">
        <v>5127</v>
      </c>
      <c r="L103" s="178"/>
      <c r="M103" s="245"/>
      <c r="N103" s="244"/>
      <c r="O103" s="245"/>
      <c r="P103" s="245"/>
    </row>
    <row r="104" spans="1:16" ht="14.25" customHeight="1">
      <c r="A104" s="164"/>
      <c r="B104" s="79"/>
      <c r="C104" s="221">
        <v>4119</v>
      </c>
      <c r="D104" s="315" t="s">
        <v>159</v>
      </c>
      <c r="E104" s="316"/>
      <c r="F104" s="316"/>
      <c r="G104" s="316"/>
      <c r="H104" s="317"/>
      <c r="I104" s="178"/>
      <c r="J104" s="178"/>
      <c r="K104" s="178">
        <v>1710</v>
      </c>
      <c r="L104" s="178"/>
      <c r="M104" s="245"/>
      <c r="N104" s="244"/>
      <c r="O104" s="245"/>
      <c r="P104" s="245"/>
    </row>
    <row r="105" spans="1:16" ht="14.25" customHeight="1">
      <c r="A105" s="164"/>
      <c r="B105" s="79"/>
      <c r="C105" s="177">
        <v>4127</v>
      </c>
      <c r="D105" s="469" t="s">
        <v>160</v>
      </c>
      <c r="E105" s="316"/>
      <c r="F105" s="316"/>
      <c r="G105" s="316"/>
      <c r="H105" s="317"/>
      <c r="I105" s="178"/>
      <c r="J105" s="178"/>
      <c r="K105" s="178">
        <v>2049</v>
      </c>
      <c r="L105" s="178"/>
      <c r="M105" s="245"/>
      <c r="N105" s="244"/>
      <c r="O105" s="245"/>
      <c r="P105" s="245"/>
    </row>
    <row r="106" spans="1:16" ht="14.25" customHeight="1">
      <c r="A106" s="164"/>
      <c r="B106" s="79"/>
      <c r="C106" s="177">
        <v>4129</v>
      </c>
      <c r="D106" s="318" t="s">
        <v>160</v>
      </c>
      <c r="E106" s="316"/>
      <c r="F106" s="316"/>
      <c r="G106" s="316"/>
      <c r="H106" s="317"/>
      <c r="I106" s="178"/>
      <c r="J106" s="178"/>
      <c r="K106" s="178">
        <v>684</v>
      </c>
      <c r="L106" s="178"/>
      <c r="M106" s="245"/>
      <c r="N106" s="244"/>
      <c r="O106" s="245"/>
      <c r="P106" s="245"/>
    </row>
    <row r="107" spans="1:16" ht="14.25" customHeight="1">
      <c r="A107" s="164"/>
      <c r="B107" s="79"/>
      <c r="C107" s="177">
        <v>4177</v>
      </c>
      <c r="D107" s="315" t="s">
        <v>130</v>
      </c>
      <c r="E107" s="316"/>
      <c r="F107" s="316"/>
      <c r="G107" s="316"/>
      <c r="H107" s="317"/>
      <c r="I107" s="178"/>
      <c r="J107" s="178"/>
      <c r="K107" s="178">
        <v>98325</v>
      </c>
      <c r="L107" s="178"/>
      <c r="M107" s="245"/>
      <c r="N107" s="244"/>
      <c r="O107" s="245"/>
      <c r="P107" s="245"/>
    </row>
    <row r="108" spans="1:16" ht="14.25" customHeight="1">
      <c r="A108" s="164"/>
      <c r="B108" s="79"/>
      <c r="C108" s="177">
        <v>4179</v>
      </c>
      <c r="D108" s="315" t="s">
        <v>130</v>
      </c>
      <c r="E108" s="316"/>
      <c r="F108" s="316"/>
      <c r="G108" s="316"/>
      <c r="H108" s="317"/>
      <c r="I108" s="178"/>
      <c r="J108" s="178"/>
      <c r="K108" s="178">
        <v>32775</v>
      </c>
      <c r="L108" s="178"/>
      <c r="M108" s="245"/>
      <c r="N108" s="244"/>
      <c r="O108" s="245"/>
      <c r="P108" s="245"/>
    </row>
    <row r="109" spans="1:16" ht="14.25" customHeight="1">
      <c r="A109" s="164"/>
      <c r="B109" s="79"/>
      <c r="C109" s="177">
        <v>4217</v>
      </c>
      <c r="D109" s="318" t="s">
        <v>131</v>
      </c>
      <c r="E109" s="316"/>
      <c r="F109" s="316"/>
      <c r="G109" s="316"/>
      <c r="H109" s="317"/>
      <c r="I109" s="178"/>
      <c r="J109" s="178"/>
      <c r="K109" s="178">
        <v>150</v>
      </c>
      <c r="L109" s="178"/>
      <c r="M109" s="245"/>
      <c r="N109" s="244"/>
      <c r="O109" s="245"/>
      <c r="P109" s="245"/>
    </row>
    <row r="110" spans="1:16" ht="14.25" customHeight="1">
      <c r="A110" s="164"/>
      <c r="B110" s="79"/>
      <c r="C110" s="177">
        <v>4219</v>
      </c>
      <c r="D110" s="318" t="s">
        <v>211</v>
      </c>
      <c r="E110" s="316"/>
      <c r="F110" s="316"/>
      <c r="G110" s="316"/>
      <c r="H110" s="317"/>
      <c r="I110" s="178"/>
      <c r="J110" s="178"/>
      <c r="K110" s="178">
        <v>50</v>
      </c>
      <c r="L110" s="178"/>
      <c r="M110" s="245"/>
      <c r="N110" s="244"/>
      <c r="O110" s="245"/>
      <c r="P110" s="245"/>
    </row>
    <row r="111" spans="1:16" ht="14.25" customHeight="1">
      <c r="A111" s="164"/>
      <c r="B111" s="79"/>
      <c r="C111" s="177">
        <v>4307</v>
      </c>
      <c r="D111" s="315" t="s">
        <v>115</v>
      </c>
      <c r="E111" s="316"/>
      <c r="F111" s="316"/>
      <c r="G111" s="316"/>
      <c r="H111" s="317"/>
      <c r="I111" s="178"/>
      <c r="J111" s="178"/>
      <c r="K111" s="178">
        <v>35626</v>
      </c>
      <c r="L111" s="178"/>
      <c r="M111" s="245"/>
      <c r="N111" s="244"/>
      <c r="O111" s="245"/>
      <c r="P111" s="245"/>
    </row>
    <row r="112" spans="1:16" ht="14.25" customHeight="1">
      <c r="A112" s="164"/>
      <c r="B112" s="79"/>
      <c r="C112" s="237">
        <v>4309</v>
      </c>
      <c r="D112" s="374" t="s">
        <v>115</v>
      </c>
      <c r="E112" s="375"/>
      <c r="F112" s="375"/>
      <c r="G112" s="375"/>
      <c r="H112" s="376"/>
      <c r="I112" s="189"/>
      <c r="J112" s="189"/>
      <c r="K112" s="189">
        <v>11874</v>
      </c>
      <c r="L112" s="189"/>
      <c r="M112" s="245"/>
      <c r="N112" s="244"/>
      <c r="O112" s="245"/>
      <c r="P112" s="245"/>
    </row>
    <row r="113" spans="1:16" ht="16.5" customHeight="1">
      <c r="A113" s="166">
        <v>852</v>
      </c>
      <c r="B113" s="167"/>
      <c r="C113" s="167"/>
      <c r="D113" s="337" t="s">
        <v>137</v>
      </c>
      <c r="E113" s="338"/>
      <c r="F113" s="338"/>
      <c r="G113" s="338"/>
      <c r="H113" s="339"/>
      <c r="I113" s="72">
        <f>I114+I132</f>
        <v>12900</v>
      </c>
      <c r="J113" s="72"/>
      <c r="K113" s="72">
        <f>K114+K125+K132+K135+K137+K139+K141</f>
        <v>214968</v>
      </c>
      <c r="L113" s="72"/>
      <c r="M113" s="202"/>
      <c r="N113" s="202"/>
      <c r="O113" s="202"/>
      <c r="P113" s="202"/>
    </row>
    <row r="114" spans="1:16" ht="13.5" customHeight="1">
      <c r="A114" s="162"/>
      <c r="B114" s="163">
        <v>85206</v>
      </c>
      <c r="C114" s="162"/>
      <c r="D114" s="312" t="s">
        <v>139</v>
      </c>
      <c r="E114" s="313"/>
      <c r="F114" s="313"/>
      <c r="G114" s="313"/>
      <c r="H114" s="314"/>
      <c r="I114" s="13">
        <f>I115+I116</f>
        <v>12000</v>
      </c>
      <c r="J114" s="13"/>
      <c r="K114" s="13">
        <f>K116</f>
        <v>12000</v>
      </c>
      <c r="L114" s="13">
        <f>SUM(L115:L115)</f>
        <v>0</v>
      </c>
      <c r="M114" s="203"/>
      <c r="N114" s="203"/>
      <c r="O114" s="203"/>
      <c r="P114" s="203"/>
    </row>
    <row r="115" spans="1:16" ht="15" customHeight="1">
      <c r="A115" s="227"/>
      <c r="B115" s="228"/>
      <c r="C115" s="188">
        <v>4010</v>
      </c>
      <c r="D115" s="315" t="s">
        <v>127</v>
      </c>
      <c r="E115" s="316"/>
      <c r="F115" s="316"/>
      <c r="G115" s="316"/>
      <c r="H115" s="317"/>
      <c r="I115" s="178">
        <v>12000</v>
      </c>
      <c r="J115" s="178"/>
      <c r="K115" s="178"/>
      <c r="L115" s="178"/>
      <c r="M115" s="203"/>
      <c r="N115" s="203"/>
      <c r="O115" s="203"/>
      <c r="P115" s="203"/>
    </row>
    <row r="116" spans="1:16" ht="17.25" customHeight="1">
      <c r="A116" s="223"/>
      <c r="B116" s="224"/>
      <c r="C116" s="284">
        <v>4170</v>
      </c>
      <c r="D116" s="473" t="s">
        <v>130</v>
      </c>
      <c r="E116" s="474"/>
      <c r="F116" s="474"/>
      <c r="G116" s="474"/>
      <c r="H116" s="475"/>
      <c r="I116" s="191"/>
      <c r="J116" s="191"/>
      <c r="K116" s="191">
        <v>12000</v>
      </c>
      <c r="L116" s="191"/>
      <c r="M116" s="241"/>
      <c r="N116" s="241"/>
      <c r="O116" s="241"/>
      <c r="P116" s="241"/>
    </row>
    <row r="117" spans="1:16" ht="6" customHeight="1">
      <c r="A117" s="238"/>
      <c r="B117" s="238"/>
      <c r="C117" s="306"/>
      <c r="D117" s="305"/>
      <c r="E117" s="239"/>
      <c r="F117" s="239"/>
      <c r="G117" s="239"/>
      <c r="H117" s="239"/>
      <c r="I117" s="240"/>
      <c r="J117" s="240"/>
      <c r="K117" s="240"/>
      <c r="L117" s="240"/>
      <c r="M117" s="301"/>
      <c r="N117" s="301"/>
      <c r="O117" s="301"/>
      <c r="P117" s="301"/>
    </row>
    <row r="118" spans="1:16" ht="3.75" customHeight="1">
      <c r="A118" s="275"/>
      <c r="B118" s="275"/>
      <c r="C118" s="307"/>
      <c r="D118" s="304"/>
      <c r="E118" s="236"/>
      <c r="F118" s="236"/>
      <c r="G118" s="236"/>
      <c r="H118" s="236"/>
      <c r="I118" s="276"/>
      <c r="J118" s="276"/>
      <c r="K118" s="276"/>
      <c r="L118" s="276"/>
      <c r="M118" s="301"/>
      <c r="N118" s="301"/>
      <c r="O118" s="301"/>
      <c r="P118" s="301"/>
    </row>
    <row r="119" spans="1:16" ht="3" customHeight="1">
      <c r="A119" s="275"/>
      <c r="B119" s="275"/>
      <c r="C119" s="307"/>
      <c r="D119" s="304"/>
      <c r="E119" s="236"/>
      <c r="F119" s="236"/>
      <c r="G119" s="236"/>
      <c r="H119" s="236"/>
      <c r="I119" s="276"/>
      <c r="J119" s="276"/>
      <c r="K119" s="276"/>
      <c r="L119" s="276"/>
      <c r="M119" s="301"/>
      <c r="N119" s="301"/>
      <c r="O119" s="301"/>
      <c r="P119" s="301"/>
    </row>
    <row r="120" spans="1:16" ht="6" customHeight="1">
      <c r="A120" s="275"/>
      <c r="B120" s="275"/>
      <c r="C120" s="307"/>
      <c r="D120" s="304"/>
      <c r="E120" s="236"/>
      <c r="F120" s="236"/>
      <c r="G120" s="236"/>
      <c r="H120" s="236"/>
      <c r="I120" s="276"/>
      <c r="J120" s="276"/>
      <c r="K120" s="276"/>
      <c r="L120" s="276"/>
      <c r="M120" s="301"/>
      <c r="N120" s="301"/>
      <c r="O120" s="301"/>
      <c r="P120" s="301"/>
    </row>
    <row r="121" spans="1:16" ht="6" customHeight="1">
      <c r="A121" s="275"/>
      <c r="B121" s="275"/>
      <c r="C121" s="307"/>
      <c r="D121" s="304"/>
      <c r="E121" s="236"/>
      <c r="F121" s="236"/>
      <c r="G121" s="236"/>
      <c r="H121" s="236"/>
      <c r="I121" s="276"/>
      <c r="J121" s="276"/>
      <c r="K121" s="276"/>
      <c r="L121" s="276"/>
      <c r="M121" s="311"/>
      <c r="N121" s="311"/>
      <c r="O121" s="311"/>
      <c r="P121" s="311"/>
    </row>
    <row r="122" spans="1:16" ht="6" customHeight="1">
      <c r="A122" s="275"/>
      <c r="B122" s="275"/>
      <c r="C122" s="307"/>
      <c r="D122" s="304"/>
      <c r="E122" s="236"/>
      <c r="F122" s="236"/>
      <c r="G122" s="236"/>
      <c r="H122" s="236"/>
      <c r="I122" s="276"/>
      <c r="J122" s="276"/>
      <c r="K122" s="276"/>
      <c r="L122" s="276"/>
      <c r="M122" s="311"/>
      <c r="N122" s="311"/>
      <c r="O122" s="311"/>
      <c r="P122" s="311"/>
    </row>
    <row r="123" spans="1:16" ht="14.25" customHeight="1">
      <c r="A123" s="398" t="s">
        <v>51</v>
      </c>
      <c r="B123" s="399"/>
      <c r="C123" s="400"/>
      <c r="D123" s="394" t="s">
        <v>65</v>
      </c>
      <c r="E123" s="394"/>
      <c r="F123" s="394"/>
      <c r="G123" s="394"/>
      <c r="H123" s="395"/>
      <c r="I123" s="393" t="s">
        <v>66</v>
      </c>
      <c r="J123" s="393"/>
      <c r="K123" s="393" t="s">
        <v>67</v>
      </c>
      <c r="L123" s="393"/>
      <c r="M123" s="301"/>
      <c r="N123" s="301"/>
      <c r="O123" s="301"/>
      <c r="P123" s="301"/>
    </row>
    <row r="124" spans="1:16" ht="15" customHeight="1">
      <c r="A124" s="309" t="s">
        <v>24</v>
      </c>
      <c r="B124" s="309" t="s">
        <v>52</v>
      </c>
      <c r="C124" s="309" t="s">
        <v>53</v>
      </c>
      <c r="D124" s="396"/>
      <c r="E124" s="396"/>
      <c r="F124" s="396"/>
      <c r="G124" s="396"/>
      <c r="H124" s="397"/>
      <c r="I124" s="168" t="s">
        <v>54</v>
      </c>
      <c r="J124" s="168" t="s">
        <v>55</v>
      </c>
      <c r="K124" s="168" t="s">
        <v>54</v>
      </c>
      <c r="L124" s="168" t="s">
        <v>55</v>
      </c>
      <c r="M124" s="301"/>
      <c r="N124" s="301"/>
      <c r="O124" s="301"/>
      <c r="P124" s="301"/>
    </row>
    <row r="125" spans="1:16" ht="36.75" customHeight="1">
      <c r="A125" s="162"/>
      <c r="B125" s="163">
        <v>85212</v>
      </c>
      <c r="C125" s="162"/>
      <c r="D125" s="312" t="s">
        <v>140</v>
      </c>
      <c r="E125" s="313"/>
      <c r="F125" s="313"/>
      <c r="G125" s="313"/>
      <c r="H125" s="314"/>
      <c r="I125" s="13">
        <f>SUM(I126:I128)</f>
        <v>0</v>
      </c>
      <c r="J125" s="13"/>
      <c r="K125" s="13">
        <f>SUM(K126:K131)</f>
        <v>152368</v>
      </c>
      <c r="L125" s="13"/>
      <c r="M125" s="203"/>
      <c r="N125" s="203"/>
      <c r="O125" s="203"/>
      <c r="P125" s="203"/>
    </row>
    <row r="126" spans="1:16" ht="46.5" customHeight="1">
      <c r="A126" s="164"/>
      <c r="B126" s="79"/>
      <c r="C126" s="188">
        <v>2910</v>
      </c>
      <c r="D126" s="315" t="s">
        <v>216</v>
      </c>
      <c r="E126" s="316"/>
      <c r="F126" s="316"/>
      <c r="G126" s="316"/>
      <c r="H126" s="317"/>
      <c r="I126" s="178"/>
      <c r="J126" s="178"/>
      <c r="K126" s="200">
        <v>5992</v>
      </c>
      <c r="L126" s="178"/>
      <c r="M126" s="203"/>
      <c r="N126" s="203"/>
      <c r="O126" s="203"/>
      <c r="P126" s="203"/>
    </row>
    <row r="127" spans="1:16" ht="14.25" customHeight="1">
      <c r="A127" s="164"/>
      <c r="B127" s="79"/>
      <c r="C127" s="188">
        <v>3110</v>
      </c>
      <c r="D127" s="315" t="s">
        <v>197</v>
      </c>
      <c r="E127" s="316"/>
      <c r="F127" s="316"/>
      <c r="G127" s="316"/>
      <c r="H127" s="317"/>
      <c r="I127" s="178"/>
      <c r="J127" s="178"/>
      <c r="K127" s="200">
        <v>141748</v>
      </c>
      <c r="L127" s="178"/>
      <c r="M127" s="279"/>
      <c r="N127" s="279"/>
      <c r="O127" s="279"/>
      <c r="P127" s="279"/>
    </row>
    <row r="128" spans="1:16" ht="14.25" customHeight="1">
      <c r="A128" s="164"/>
      <c r="B128" s="79"/>
      <c r="C128" s="263">
        <v>4210</v>
      </c>
      <c r="D128" s="318" t="s">
        <v>198</v>
      </c>
      <c r="E128" s="316"/>
      <c r="F128" s="316"/>
      <c r="G128" s="316"/>
      <c r="H128" s="317"/>
      <c r="I128" s="178"/>
      <c r="J128" s="178"/>
      <c r="K128" s="222">
        <v>2000</v>
      </c>
      <c r="L128" s="178"/>
      <c r="M128" s="205"/>
      <c r="N128" s="205"/>
      <c r="O128" s="205"/>
      <c r="P128" s="205"/>
    </row>
    <row r="129" spans="1:16" ht="14.25" customHeight="1">
      <c r="A129" s="164"/>
      <c r="B129" s="79"/>
      <c r="C129" s="263">
        <v>4260</v>
      </c>
      <c r="D129" s="336" t="s">
        <v>199</v>
      </c>
      <c r="E129" s="316"/>
      <c r="F129" s="316"/>
      <c r="G129" s="316"/>
      <c r="H129" s="317"/>
      <c r="I129" s="178"/>
      <c r="J129" s="178"/>
      <c r="K129" s="222">
        <v>252</v>
      </c>
      <c r="L129" s="178"/>
      <c r="M129" s="241"/>
      <c r="N129" s="241"/>
      <c r="O129" s="241"/>
      <c r="P129" s="241"/>
    </row>
    <row r="130" spans="1:16" ht="14.25" customHeight="1">
      <c r="A130" s="164"/>
      <c r="B130" s="79"/>
      <c r="C130" s="263">
        <v>4300</v>
      </c>
      <c r="D130" s="315" t="s">
        <v>200</v>
      </c>
      <c r="E130" s="316"/>
      <c r="F130" s="316"/>
      <c r="G130" s="316"/>
      <c r="H130" s="317"/>
      <c r="I130" s="178"/>
      <c r="J130" s="178"/>
      <c r="K130" s="222">
        <v>2000</v>
      </c>
      <c r="L130" s="178"/>
      <c r="M130" s="279"/>
      <c r="N130" s="279"/>
      <c r="O130" s="279"/>
      <c r="P130" s="279"/>
    </row>
    <row r="131" spans="1:16" ht="47.25" customHeight="1">
      <c r="A131" s="223"/>
      <c r="B131" s="224"/>
      <c r="C131" s="264">
        <v>4560</v>
      </c>
      <c r="D131" s="473" t="s">
        <v>217</v>
      </c>
      <c r="E131" s="474"/>
      <c r="F131" s="474"/>
      <c r="G131" s="474"/>
      <c r="H131" s="475"/>
      <c r="I131" s="191"/>
      <c r="J131" s="191"/>
      <c r="K131" s="265">
        <v>376</v>
      </c>
      <c r="L131" s="191"/>
      <c r="M131" s="241"/>
      <c r="N131" s="241"/>
      <c r="O131" s="241"/>
      <c r="P131" s="241"/>
    </row>
    <row r="132" spans="1:16" ht="53.25" customHeight="1">
      <c r="A132" s="162"/>
      <c r="B132" s="163">
        <v>85213</v>
      </c>
      <c r="C132" s="162"/>
      <c r="D132" s="312" t="s">
        <v>186</v>
      </c>
      <c r="E132" s="313"/>
      <c r="F132" s="313"/>
      <c r="G132" s="313"/>
      <c r="H132" s="314"/>
      <c r="I132" s="13">
        <f>I134</f>
        <v>900</v>
      </c>
      <c r="J132" s="13"/>
      <c r="K132" s="13">
        <f>SUM(K133:K134)</f>
        <v>2400</v>
      </c>
      <c r="L132" s="13"/>
      <c r="M132" s="202"/>
      <c r="N132" s="202"/>
      <c r="O132" s="202"/>
      <c r="P132" s="202"/>
    </row>
    <row r="133" spans="1:16" ht="14.25" customHeight="1">
      <c r="A133" s="227"/>
      <c r="B133" s="228"/>
      <c r="C133" s="212">
        <v>4130</v>
      </c>
      <c r="D133" s="472" t="s">
        <v>201</v>
      </c>
      <c r="E133" s="329"/>
      <c r="F133" s="329"/>
      <c r="G133" s="329"/>
      <c r="H133" s="330"/>
      <c r="I133" s="178"/>
      <c r="J133" s="178"/>
      <c r="K133" s="178">
        <v>2400</v>
      </c>
      <c r="L133" s="178"/>
      <c r="M133" s="205"/>
      <c r="N133" s="205"/>
      <c r="O133" s="205"/>
      <c r="P133" s="205"/>
    </row>
    <row r="134" spans="1:16" ht="13.5" customHeight="1">
      <c r="A134" s="223"/>
      <c r="B134" s="224"/>
      <c r="C134" s="225">
        <v>4130</v>
      </c>
      <c r="D134" s="371" t="s">
        <v>202</v>
      </c>
      <c r="E134" s="372"/>
      <c r="F134" s="372"/>
      <c r="G134" s="372"/>
      <c r="H134" s="373"/>
      <c r="I134" s="191">
        <v>900</v>
      </c>
      <c r="J134" s="191"/>
      <c r="K134" s="191"/>
      <c r="L134" s="191"/>
      <c r="M134" s="202"/>
      <c r="N134" s="202"/>
      <c r="O134" s="202"/>
      <c r="P134" s="202"/>
    </row>
    <row r="135" spans="1:16" ht="30" customHeight="1">
      <c r="A135" s="162"/>
      <c r="B135" s="163">
        <v>85214</v>
      </c>
      <c r="C135" s="162"/>
      <c r="D135" s="312" t="s">
        <v>187</v>
      </c>
      <c r="E135" s="313"/>
      <c r="F135" s="313"/>
      <c r="G135" s="313"/>
      <c r="H135" s="314"/>
      <c r="I135" s="13"/>
      <c r="J135" s="13"/>
      <c r="K135" s="13">
        <f>K136</f>
        <v>23400</v>
      </c>
      <c r="L135" s="13"/>
      <c r="M135" s="226"/>
      <c r="N135" s="226"/>
      <c r="O135" s="226"/>
      <c r="P135" s="226"/>
    </row>
    <row r="136" spans="1:16" ht="12.75" customHeight="1">
      <c r="A136" s="164"/>
      <c r="B136" s="79"/>
      <c r="C136" s="188">
        <v>3110</v>
      </c>
      <c r="D136" s="315" t="s">
        <v>162</v>
      </c>
      <c r="E136" s="316"/>
      <c r="F136" s="316"/>
      <c r="G136" s="316"/>
      <c r="H136" s="317"/>
      <c r="I136" s="178"/>
      <c r="J136" s="178"/>
      <c r="K136" s="178">
        <v>23400</v>
      </c>
      <c r="L136" s="178"/>
      <c r="M136" s="226"/>
      <c r="N136" s="226"/>
      <c r="O136" s="226"/>
      <c r="P136" s="226"/>
    </row>
    <row r="137" spans="1:16" ht="12.75" customHeight="1">
      <c r="A137" s="162"/>
      <c r="B137" s="163">
        <v>85216</v>
      </c>
      <c r="C137" s="162"/>
      <c r="D137" s="312" t="s">
        <v>188</v>
      </c>
      <c r="E137" s="313"/>
      <c r="F137" s="313"/>
      <c r="G137" s="313"/>
      <c r="H137" s="314"/>
      <c r="I137" s="13"/>
      <c r="J137" s="13"/>
      <c r="K137" s="13">
        <f>K138</f>
        <v>4400</v>
      </c>
      <c r="L137" s="13"/>
      <c r="M137" s="241"/>
      <c r="N137" s="241"/>
      <c r="O137" s="241"/>
      <c r="P137" s="241"/>
    </row>
    <row r="138" spans="1:16" ht="12.75" customHeight="1">
      <c r="A138" s="164"/>
      <c r="B138" s="79"/>
      <c r="C138" s="188">
        <v>3110</v>
      </c>
      <c r="D138" s="315" t="s">
        <v>162</v>
      </c>
      <c r="E138" s="316"/>
      <c r="F138" s="316"/>
      <c r="G138" s="316"/>
      <c r="H138" s="317"/>
      <c r="I138" s="178"/>
      <c r="J138" s="178"/>
      <c r="K138" s="178">
        <v>4400</v>
      </c>
      <c r="L138" s="178"/>
      <c r="M138" s="241"/>
      <c r="N138" s="241"/>
      <c r="O138" s="241"/>
      <c r="P138" s="241"/>
    </row>
    <row r="139" spans="1:16" ht="12.75" customHeight="1">
      <c r="A139" s="162"/>
      <c r="B139" s="163">
        <v>85219</v>
      </c>
      <c r="C139" s="162"/>
      <c r="D139" s="312" t="s">
        <v>138</v>
      </c>
      <c r="E139" s="313"/>
      <c r="F139" s="313"/>
      <c r="G139" s="313"/>
      <c r="H139" s="314"/>
      <c r="I139" s="13"/>
      <c r="J139" s="13"/>
      <c r="K139" s="13">
        <f>K140</f>
        <v>20000</v>
      </c>
      <c r="L139" s="13"/>
      <c r="M139" s="241"/>
      <c r="N139" s="241"/>
      <c r="O139" s="241"/>
      <c r="P139" s="241"/>
    </row>
    <row r="140" spans="1:16" ht="12.75" customHeight="1">
      <c r="A140" s="164"/>
      <c r="B140" s="79"/>
      <c r="C140" s="188">
        <v>4300</v>
      </c>
      <c r="D140" s="315" t="s">
        <v>203</v>
      </c>
      <c r="E140" s="316"/>
      <c r="F140" s="316"/>
      <c r="G140" s="316"/>
      <c r="H140" s="317"/>
      <c r="I140" s="178"/>
      <c r="J140" s="178"/>
      <c r="K140" s="178">
        <v>20000</v>
      </c>
      <c r="L140" s="178"/>
      <c r="M140" s="241"/>
      <c r="N140" s="241"/>
      <c r="O140" s="241"/>
      <c r="P140" s="241"/>
    </row>
    <row r="141" spans="1:16" ht="12.75" customHeight="1">
      <c r="A141" s="162"/>
      <c r="B141" s="163">
        <v>85295</v>
      </c>
      <c r="C141" s="162"/>
      <c r="D141" s="312" t="s">
        <v>141</v>
      </c>
      <c r="E141" s="313"/>
      <c r="F141" s="313"/>
      <c r="G141" s="313"/>
      <c r="H141" s="314"/>
      <c r="I141" s="13"/>
      <c r="J141" s="13"/>
      <c r="K141" s="13">
        <f>K142+K143</f>
        <v>400</v>
      </c>
      <c r="L141" s="13"/>
      <c r="M141" s="285"/>
      <c r="N141" s="285"/>
      <c r="O141" s="285"/>
      <c r="P141" s="285"/>
    </row>
    <row r="142" spans="1:16" ht="12.75" customHeight="1">
      <c r="A142" s="164"/>
      <c r="B142" s="79"/>
      <c r="C142" s="188">
        <v>3110</v>
      </c>
      <c r="D142" s="315" t="s">
        <v>197</v>
      </c>
      <c r="E142" s="316"/>
      <c r="F142" s="316"/>
      <c r="G142" s="316"/>
      <c r="H142" s="317"/>
      <c r="I142" s="178"/>
      <c r="J142" s="178"/>
      <c r="K142" s="178">
        <v>388</v>
      </c>
      <c r="L142" s="178"/>
      <c r="M142" s="285"/>
      <c r="N142" s="285"/>
      <c r="O142" s="285"/>
      <c r="P142" s="285"/>
    </row>
    <row r="143" spans="1:16" ht="12.75" customHeight="1">
      <c r="A143" s="164"/>
      <c r="B143" s="79"/>
      <c r="C143" s="177">
        <v>4210</v>
      </c>
      <c r="D143" s="318" t="s">
        <v>230</v>
      </c>
      <c r="E143" s="316"/>
      <c r="F143" s="316"/>
      <c r="G143" s="316"/>
      <c r="H143" s="317"/>
      <c r="I143" s="292"/>
      <c r="J143" s="292"/>
      <c r="K143" s="292">
        <v>12</v>
      </c>
      <c r="L143" s="292"/>
      <c r="M143" s="285"/>
      <c r="N143" s="285"/>
      <c r="O143" s="285"/>
      <c r="P143" s="285"/>
    </row>
    <row r="144" spans="1:16" ht="18" customHeight="1">
      <c r="A144" s="160">
        <v>853</v>
      </c>
      <c r="B144" s="161"/>
      <c r="C144" s="161"/>
      <c r="D144" s="480" t="s">
        <v>235</v>
      </c>
      <c r="E144" s="481"/>
      <c r="F144" s="481"/>
      <c r="G144" s="481"/>
      <c r="H144" s="482"/>
      <c r="I144" s="165"/>
      <c r="J144" s="165"/>
      <c r="K144" s="165">
        <f>K145</f>
        <v>60589</v>
      </c>
      <c r="L144" s="165"/>
      <c r="M144" s="301"/>
      <c r="N144" s="301"/>
      <c r="O144" s="301"/>
      <c r="P144" s="301"/>
    </row>
    <row r="145" spans="1:16" ht="17.25" customHeight="1">
      <c r="A145" s="162"/>
      <c r="B145" s="163">
        <v>85395</v>
      </c>
      <c r="C145" s="162"/>
      <c r="D145" s="483" t="s">
        <v>236</v>
      </c>
      <c r="E145" s="484"/>
      <c r="F145" s="484"/>
      <c r="G145" s="484"/>
      <c r="H145" s="485"/>
      <c r="I145" s="13">
        <f>SUM(I146:I148)</f>
        <v>0</v>
      </c>
      <c r="J145" s="13"/>
      <c r="K145" s="13">
        <f>SUM(K146:K162)</f>
        <v>60589</v>
      </c>
      <c r="L145" s="13"/>
      <c r="M145" s="301"/>
      <c r="N145" s="301"/>
      <c r="O145" s="301"/>
      <c r="P145" s="301"/>
    </row>
    <row r="146" spans="1:16" ht="12.75" customHeight="1">
      <c r="A146" s="164"/>
      <c r="B146" s="79"/>
      <c r="C146" s="177">
        <v>3119</v>
      </c>
      <c r="D146" s="315" t="s">
        <v>162</v>
      </c>
      <c r="E146" s="316"/>
      <c r="F146" s="316"/>
      <c r="G146" s="316"/>
      <c r="H146" s="317"/>
      <c r="I146" s="178"/>
      <c r="J146" s="178"/>
      <c r="K146" s="178">
        <v>5866</v>
      </c>
      <c r="L146" s="178"/>
      <c r="M146" s="301"/>
      <c r="N146" s="302"/>
      <c r="O146" s="301"/>
      <c r="P146" s="301"/>
    </row>
    <row r="147" spans="1:16" ht="12.75" customHeight="1">
      <c r="A147" s="164"/>
      <c r="B147" s="79"/>
      <c r="C147" s="177">
        <v>4017</v>
      </c>
      <c r="D147" s="315" t="s">
        <v>127</v>
      </c>
      <c r="E147" s="316"/>
      <c r="F147" s="316"/>
      <c r="G147" s="316"/>
      <c r="H147" s="317"/>
      <c r="I147" s="178"/>
      <c r="J147" s="178"/>
      <c r="K147" s="178">
        <v>19066</v>
      </c>
      <c r="L147" s="178"/>
      <c r="M147" s="301"/>
      <c r="N147" s="302"/>
      <c r="O147" s="301"/>
      <c r="P147" s="301"/>
    </row>
    <row r="148" spans="1:16" ht="12.75" customHeight="1">
      <c r="A148" s="164"/>
      <c r="B148" s="79"/>
      <c r="C148" s="177">
        <v>4019</v>
      </c>
      <c r="D148" s="315" t="s">
        <v>127</v>
      </c>
      <c r="E148" s="316"/>
      <c r="F148" s="316"/>
      <c r="G148" s="316"/>
      <c r="H148" s="317"/>
      <c r="I148" s="178"/>
      <c r="J148" s="178"/>
      <c r="K148" s="178">
        <v>1009</v>
      </c>
      <c r="L148" s="178"/>
      <c r="M148" s="301"/>
      <c r="N148" s="302"/>
      <c r="O148" s="301"/>
      <c r="P148" s="301"/>
    </row>
    <row r="149" spans="1:16" ht="12.75" customHeight="1">
      <c r="A149" s="164"/>
      <c r="B149" s="79"/>
      <c r="C149" s="177">
        <v>4047</v>
      </c>
      <c r="D149" s="325" t="s">
        <v>239</v>
      </c>
      <c r="E149" s="316"/>
      <c r="F149" s="316"/>
      <c r="G149" s="316"/>
      <c r="H149" s="317"/>
      <c r="I149" s="178"/>
      <c r="J149" s="178"/>
      <c r="K149" s="178">
        <v>2805</v>
      </c>
      <c r="L149" s="178"/>
      <c r="M149" s="301"/>
      <c r="N149" s="301"/>
      <c r="O149" s="301"/>
      <c r="P149" s="301"/>
    </row>
    <row r="150" spans="1:16" ht="12.75" customHeight="1">
      <c r="A150" s="164"/>
      <c r="B150" s="79"/>
      <c r="C150" s="177">
        <v>4049</v>
      </c>
      <c r="D150" s="325" t="s">
        <v>239</v>
      </c>
      <c r="E150" s="316"/>
      <c r="F150" s="316"/>
      <c r="G150" s="316"/>
      <c r="H150" s="317"/>
      <c r="I150" s="178"/>
      <c r="J150" s="178"/>
      <c r="K150" s="178">
        <v>148</v>
      </c>
      <c r="L150" s="178"/>
      <c r="M150" s="301"/>
      <c r="N150" s="301"/>
      <c r="O150" s="301"/>
      <c r="P150" s="301"/>
    </row>
    <row r="151" spans="1:16" ht="12.75" customHeight="1">
      <c r="A151" s="164"/>
      <c r="B151" s="79"/>
      <c r="C151" s="177">
        <v>4117</v>
      </c>
      <c r="D151" s="336" t="s">
        <v>159</v>
      </c>
      <c r="E151" s="316"/>
      <c r="F151" s="316"/>
      <c r="G151" s="316"/>
      <c r="H151" s="317"/>
      <c r="I151" s="178"/>
      <c r="J151" s="178"/>
      <c r="K151" s="178">
        <v>3741</v>
      </c>
      <c r="L151" s="178"/>
      <c r="M151" s="301"/>
      <c r="N151" s="301"/>
      <c r="O151" s="301"/>
      <c r="P151" s="301"/>
    </row>
    <row r="152" spans="1:16" ht="12.75" customHeight="1">
      <c r="A152" s="164"/>
      <c r="B152" s="79"/>
      <c r="C152" s="237">
        <v>4119</v>
      </c>
      <c r="D152" s="479" t="s">
        <v>159</v>
      </c>
      <c r="E152" s="375"/>
      <c r="F152" s="375"/>
      <c r="G152" s="375"/>
      <c r="H152" s="376"/>
      <c r="I152" s="189"/>
      <c r="J152" s="189"/>
      <c r="K152" s="189">
        <v>198</v>
      </c>
      <c r="L152" s="189"/>
      <c r="M152" s="301"/>
      <c r="N152" s="301"/>
      <c r="O152" s="301"/>
      <c r="P152" s="301"/>
    </row>
    <row r="153" spans="1:16" ht="16.5" customHeight="1">
      <c r="A153" s="238"/>
      <c r="B153" s="238"/>
      <c r="C153" s="310"/>
      <c r="D153" s="305"/>
      <c r="E153" s="239"/>
      <c r="F153" s="239"/>
      <c r="G153" s="239"/>
      <c r="H153" s="239"/>
      <c r="I153" s="240"/>
      <c r="J153" s="240"/>
      <c r="K153" s="240"/>
      <c r="L153" s="240"/>
      <c r="M153" s="301"/>
      <c r="N153" s="301"/>
      <c r="O153" s="301"/>
      <c r="P153" s="301"/>
    </row>
    <row r="154" spans="1:16" ht="3.75" customHeight="1">
      <c r="A154" s="275"/>
      <c r="B154" s="275"/>
      <c r="C154" s="308"/>
      <c r="D154" s="304"/>
      <c r="E154" s="236"/>
      <c r="F154" s="236"/>
      <c r="G154" s="236"/>
      <c r="H154" s="236"/>
      <c r="I154" s="276"/>
      <c r="J154" s="276"/>
      <c r="K154" s="276"/>
      <c r="L154" s="276"/>
      <c r="M154" s="301"/>
      <c r="N154" s="301"/>
      <c r="O154" s="301"/>
      <c r="P154" s="301"/>
    </row>
    <row r="155" spans="1:16" ht="12.75" customHeight="1">
      <c r="A155" s="398" t="s">
        <v>51</v>
      </c>
      <c r="B155" s="399"/>
      <c r="C155" s="400"/>
      <c r="D155" s="394" t="s">
        <v>65</v>
      </c>
      <c r="E155" s="394"/>
      <c r="F155" s="394"/>
      <c r="G155" s="394"/>
      <c r="H155" s="395"/>
      <c r="I155" s="393" t="s">
        <v>66</v>
      </c>
      <c r="J155" s="393"/>
      <c r="K155" s="393" t="s">
        <v>67</v>
      </c>
      <c r="L155" s="393"/>
      <c r="M155" s="301"/>
      <c r="N155" s="301"/>
      <c r="O155" s="301"/>
      <c r="P155" s="301"/>
    </row>
    <row r="156" spans="1:16" ht="12.75" customHeight="1">
      <c r="A156" s="309" t="s">
        <v>24</v>
      </c>
      <c r="B156" s="309" t="s">
        <v>52</v>
      </c>
      <c r="C156" s="309" t="s">
        <v>53</v>
      </c>
      <c r="D156" s="396"/>
      <c r="E156" s="396"/>
      <c r="F156" s="396"/>
      <c r="G156" s="396"/>
      <c r="H156" s="397"/>
      <c r="I156" s="168" t="s">
        <v>54</v>
      </c>
      <c r="J156" s="168" t="s">
        <v>55</v>
      </c>
      <c r="K156" s="168" t="s">
        <v>54</v>
      </c>
      <c r="L156" s="168" t="s">
        <v>55</v>
      </c>
      <c r="M156" s="301"/>
      <c r="N156" s="301"/>
      <c r="O156" s="301"/>
      <c r="P156" s="301"/>
    </row>
    <row r="157" spans="1:16" ht="12.75" customHeight="1">
      <c r="A157" s="164"/>
      <c r="B157" s="79"/>
      <c r="C157" s="177">
        <v>4127</v>
      </c>
      <c r="D157" s="469" t="s">
        <v>160</v>
      </c>
      <c r="E157" s="316"/>
      <c r="F157" s="316"/>
      <c r="G157" s="316"/>
      <c r="H157" s="317"/>
      <c r="I157" s="178"/>
      <c r="J157" s="178"/>
      <c r="K157" s="178">
        <v>537</v>
      </c>
      <c r="L157" s="178"/>
      <c r="M157" s="301"/>
      <c r="N157" s="301"/>
      <c r="O157" s="301"/>
      <c r="P157" s="301"/>
    </row>
    <row r="158" spans="1:16" ht="12.75" customHeight="1">
      <c r="A158" s="164"/>
      <c r="B158" s="79"/>
      <c r="C158" s="177">
        <v>4129</v>
      </c>
      <c r="D158" s="469" t="s">
        <v>160</v>
      </c>
      <c r="E158" s="316"/>
      <c r="F158" s="316"/>
      <c r="G158" s="316"/>
      <c r="H158" s="317"/>
      <c r="I158" s="178"/>
      <c r="J158" s="178"/>
      <c r="K158" s="178">
        <v>30</v>
      </c>
      <c r="L158" s="178"/>
      <c r="M158" s="301"/>
      <c r="N158" s="301"/>
      <c r="O158" s="301"/>
      <c r="P158" s="301"/>
    </row>
    <row r="159" spans="1:16" ht="12.75" customHeight="1">
      <c r="A159" s="164"/>
      <c r="B159" s="79"/>
      <c r="C159" s="177">
        <v>4177</v>
      </c>
      <c r="D159" s="315" t="s">
        <v>130</v>
      </c>
      <c r="E159" s="316"/>
      <c r="F159" s="316"/>
      <c r="G159" s="316"/>
      <c r="H159" s="317"/>
      <c r="I159" s="178"/>
      <c r="J159" s="178"/>
      <c r="K159" s="178">
        <v>1425</v>
      </c>
      <c r="L159" s="178"/>
      <c r="M159" s="301"/>
      <c r="N159" s="301"/>
      <c r="O159" s="301"/>
      <c r="P159" s="301"/>
    </row>
    <row r="160" spans="1:16" ht="12.75" customHeight="1">
      <c r="A160" s="164"/>
      <c r="B160" s="79"/>
      <c r="C160" s="177">
        <v>4179</v>
      </c>
      <c r="D160" s="315" t="s">
        <v>130</v>
      </c>
      <c r="E160" s="316"/>
      <c r="F160" s="316"/>
      <c r="G160" s="316"/>
      <c r="H160" s="317"/>
      <c r="I160" s="178"/>
      <c r="J160" s="178"/>
      <c r="K160" s="178">
        <v>75</v>
      </c>
      <c r="L160" s="178"/>
      <c r="M160" s="301"/>
      <c r="N160" s="301"/>
      <c r="O160" s="301"/>
      <c r="P160" s="301"/>
    </row>
    <row r="161" spans="1:16" ht="12.75" customHeight="1">
      <c r="A161" s="164"/>
      <c r="B161" s="79"/>
      <c r="C161" s="177">
        <v>4307</v>
      </c>
      <c r="D161" s="315" t="s">
        <v>115</v>
      </c>
      <c r="E161" s="316"/>
      <c r="F161" s="316"/>
      <c r="G161" s="316"/>
      <c r="H161" s="317"/>
      <c r="I161" s="178"/>
      <c r="J161" s="178"/>
      <c r="K161" s="178">
        <v>24398</v>
      </c>
      <c r="L161" s="178"/>
      <c r="M161" s="301"/>
      <c r="N161" s="301"/>
      <c r="O161" s="301"/>
      <c r="P161" s="301"/>
    </row>
    <row r="162" spans="1:16" ht="12.75" customHeight="1">
      <c r="A162" s="164"/>
      <c r="B162" s="79"/>
      <c r="C162" s="120">
        <v>4309</v>
      </c>
      <c r="D162" s="473" t="s">
        <v>115</v>
      </c>
      <c r="E162" s="474"/>
      <c r="F162" s="474"/>
      <c r="G162" s="474"/>
      <c r="H162" s="475"/>
      <c r="I162" s="191"/>
      <c r="J162" s="191"/>
      <c r="K162" s="191">
        <v>1291</v>
      </c>
      <c r="L162" s="191"/>
      <c r="M162" s="301"/>
      <c r="N162" s="301"/>
      <c r="O162" s="301"/>
      <c r="P162" s="301"/>
    </row>
    <row r="163" spans="1:16" ht="18.75" customHeight="1">
      <c r="A163" s="160">
        <v>900</v>
      </c>
      <c r="B163" s="161"/>
      <c r="C163" s="161"/>
      <c r="D163" s="457" t="s">
        <v>161</v>
      </c>
      <c r="E163" s="458"/>
      <c r="F163" s="458"/>
      <c r="G163" s="458"/>
      <c r="H163" s="459"/>
      <c r="I163" s="165">
        <f>I164+I169</f>
        <v>881467</v>
      </c>
      <c r="J163" s="165">
        <f>J166</f>
        <v>86668</v>
      </c>
      <c r="K163" s="165">
        <f>K169+K172</f>
        <v>20000</v>
      </c>
      <c r="L163" s="165">
        <f>L166</f>
        <v>16000</v>
      </c>
      <c r="M163" s="226"/>
      <c r="N163" s="226"/>
      <c r="O163" s="226"/>
      <c r="P163" s="226"/>
    </row>
    <row r="164" spans="1:16" ht="28.5" customHeight="1">
      <c r="A164" s="162"/>
      <c r="B164" s="163">
        <v>90002</v>
      </c>
      <c r="C164" s="162"/>
      <c r="D164" s="319" t="s">
        <v>205</v>
      </c>
      <c r="E164" s="320"/>
      <c r="F164" s="320"/>
      <c r="G164" s="320"/>
      <c r="H164" s="321"/>
      <c r="I164" s="13">
        <f>SUM(I165:I168)</f>
        <v>821467</v>
      </c>
      <c r="J164" s="13"/>
      <c r="K164" s="13"/>
      <c r="L164" s="13"/>
      <c r="M164" s="241"/>
      <c r="N164" s="241"/>
      <c r="O164" s="241"/>
      <c r="P164" s="241"/>
    </row>
    <row r="165" spans="1:16" ht="15.75" customHeight="1">
      <c r="A165" s="164"/>
      <c r="B165" s="79"/>
      <c r="C165" s="177">
        <v>4300</v>
      </c>
      <c r="D165" s="315" t="s">
        <v>115</v>
      </c>
      <c r="E165" s="316"/>
      <c r="F165" s="316"/>
      <c r="G165" s="316"/>
      <c r="H165" s="317"/>
      <c r="I165" s="178">
        <v>821467</v>
      </c>
      <c r="J165" s="178"/>
      <c r="K165" s="178"/>
      <c r="L165" s="178"/>
      <c r="M165" s="241"/>
      <c r="N165" s="241"/>
      <c r="O165" s="241"/>
      <c r="P165" s="241"/>
    </row>
    <row r="166" spans="1:16" ht="17.25" customHeight="1">
      <c r="A166" s="162"/>
      <c r="B166" s="163">
        <v>90015</v>
      </c>
      <c r="C166" s="162"/>
      <c r="D166" s="319" t="s">
        <v>164</v>
      </c>
      <c r="E166" s="320"/>
      <c r="F166" s="320"/>
      <c r="G166" s="320"/>
      <c r="H166" s="321"/>
      <c r="I166" s="13"/>
      <c r="J166" s="13">
        <f>J168</f>
        <v>86668</v>
      </c>
      <c r="K166" s="13"/>
      <c r="L166" s="13">
        <f>L167</f>
        <v>16000</v>
      </c>
      <c r="M166" s="226"/>
      <c r="N166" s="226"/>
      <c r="O166" s="226"/>
      <c r="P166" s="226"/>
    </row>
    <row r="167" spans="1:16" ht="12.75" customHeight="1">
      <c r="A167" s="164"/>
      <c r="B167" s="79"/>
      <c r="C167" s="177">
        <v>6050</v>
      </c>
      <c r="D167" s="325" t="s">
        <v>155</v>
      </c>
      <c r="E167" s="326"/>
      <c r="F167" s="326"/>
      <c r="G167" s="326"/>
      <c r="H167" s="327"/>
      <c r="I167" s="178"/>
      <c r="J167" s="178"/>
      <c r="K167" s="178"/>
      <c r="L167" s="178">
        <v>16000</v>
      </c>
      <c r="M167" s="226"/>
      <c r="N167" s="226"/>
      <c r="O167" s="226"/>
      <c r="P167" s="226"/>
    </row>
    <row r="168" spans="1:16" ht="12.75" customHeight="1">
      <c r="A168" s="164"/>
      <c r="B168" s="79"/>
      <c r="C168" s="237">
        <v>6050</v>
      </c>
      <c r="D168" s="454" t="s">
        <v>155</v>
      </c>
      <c r="E168" s="455"/>
      <c r="F168" s="455"/>
      <c r="G168" s="455"/>
      <c r="H168" s="456"/>
      <c r="I168" s="189"/>
      <c r="J168" s="189">
        <v>86668</v>
      </c>
      <c r="K168" s="189"/>
      <c r="L168" s="189"/>
      <c r="M168" s="241"/>
      <c r="N168" s="241"/>
      <c r="O168" s="241"/>
      <c r="P168" s="241"/>
    </row>
    <row r="169" spans="1:16" ht="27.75" customHeight="1">
      <c r="A169" s="162"/>
      <c r="B169" s="163">
        <v>90019</v>
      </c>
      <c r="C169" s="162"/>
      <c r="D169" s="319" t="s">
        <v>204</v>
      </c>
      <c r="E169" s="320"/>
      <c r="F169" s="320"/>
      <c r="G169" s="320"/>
      <c r="H169" s="321"/>
      <c r="I169" s="13">
        <f>I170+I171</f>
        <v>60000</v>
      </c>
      <c r="J169" s="13"/>
      <c r="K169" s="13"/>
      <c r="L169" s="13"/>
      <c r="M169" s="241"/>
      <c r="N169" s="241"/>
      <c r="O169" s="241"/>
      <c r="P169" s="241"/>
    </row>
    <row r="170" spans="1:16" ht="12.75" customHeight="1">
      <c r="A170" s="164"/>
      <c r="B170" s="79"/>
      <c r="C170" s="177">
        <v>4210</v>
      </c>
      <c r="D170" s="318" t="s">
        <v>131</v>
      </c>
      <c r="E170" s="316"/>
      <c r="F170" s="316"/>
      <c r="G170" s="316"/>
      <c r="H170" s="317"/>
      <c r="I170" s="178">
        <v>40500</v>
      </c>
      <c r="J170" s="178"/>
      <c r="K170" s="178"/>
      <c r="L170" s="178"/>
      <c r="M170" s="241"/>
      <c r="N170" s="241"/>
      <c r="O170" s="241"/>
      <c r="P170" s="241"/>
    </row>
    <row r="171" spans="1:16" ht="12.75" customHeight="1">
      <c r="A171" s="164"/>
      <c r="B171" s="79"/>
      <c r="C171" s="177">
        <v>4300</v>
      </c>
      <c r="D171" s="315" t="s">
        <v>115</v>
      </c>
      <c r="E171" s="316"/>
      <c r="F171" s="316"/>
      <c r="G171" s="316"/>
      <c r="H171" s="317"/>
      <c r="I171" s="278">
        <v>19500</v>
      </c>
      <c r="J171" s="278"/>
      <c r="K171" s="278"/>
      <c r="L171" s="278"/>
      <c r="M171" s="268"/>
      <c r="N171" s="268"/>
      <c r="O171" s="268"/>
      <c r="P171" s="268"/>
    </row>
    <row r="172" spans="1:16" ht="12.75" customHeight="1">
      <c r="A172" s="162"/>
      <c r="B172" s="163">
        <v>90095</v>
      </c>
      <c r="C172" s="162"/>
      <c r="D172" s="319" t="s">
        <v>141</v>
      </c>
      <c r="E172" s="320"/>
      <c r="F172" s="320"/>
      <c r="G172" s="320"/>
      <c r="H172" s="321"/>
      <c r="I172" s="13"/>
      <c r="J172" s="13"/>
      <c r="K172" s="13">
        <f>K173</f>
        <v>20000</v>
      </c>
      <c r="L172" s="13"/>
      <c r="M172" s="241"/>
      <c r="N172" s="241"/>
      <c r="O172" s="241"/>
      <c r="P172" s="241"/>
    </row>
    <row r="173" spans="1:16" ht="12.75" customHeight="1">
      <c r="A173" s="164"/>
      <c r="B173" s="79"/>
      <c r="C173" s="237">
        <v>4300</v>
      </c>
      <c r="D173" s="374" t="s">
        <v>115</v>
      </c>
      <c r="E173" s="375"/>
      <c r="F173" s="375"/>
      <c r="G173" s="375"/>
      <c r="H173" s="376"/>
      <c r="I173" s="189"/>
      <c r="J173" s="189"/>
      <c r="K173" s="189">
        <v>20000</v>
      </c>
      <c r="L173" s="189"/>
      <c r="M173" s="241"/>
      <c r="N173" s="241"/>
      <c r="O173" s="241"/>
      <c r="P173" s="241"/>
    </row>
    <row r="174" spans="1:16" s="3" customFormat="1" ht="18.75" customHeight="1">
      <c r="A174" s="160">
        <v>926</v>
      </c>
      <c r="B174" s="161"/>
      <c r="C174" s="161"/>
      <c r="D174" s="322" t="s">
        <v>152</v>
      </c>
      <c r="E174" s="323"/>
      <c r="F174" s="323"/>
      <c r="G174" s="323"/>
      <c r="H174" s="324"/>
      <c r="I174" s="165"/>
      <c r="J174" s="165"/>
      <c r="K174" s="165">
        <f>K175</f>
        <v>82700</v>
      </c>
      <c r="L174" s="165"/>
      <c r="M174" s="8"/>
      <c r="N174" s="203"/>
      <c r="O174" s="203"/>
      <c r="P174" s="203"/>
    </row>
    <row r="175" spans="1:16" s="3" customFormat="1" ht="18.75" customHeight="1">
      <c r="A175" s="162"/>
      <c r="B175" s="163">
        <v>92605</v>
      </c>
      <c r="C175" s="162"/>
      <c r="D175" s="319" t="s">
        <v>153</v>
      </c>
      <c r="E175" s="320"/>
      <c r="F175" s="320"/>
      <c r="G175" s="320"/>
      <c r="H175" s="321"/>
      <c r="I175" s="13">
        <f>SUM(I176:I177)</f>
        <v>0</v>
      </c>
      <c r="J175" s="13"/>
      <c r="K175" s="13">
        <f>K176+K177+K178</f>
        <v>82700</v>
      </c>
      <c r="L175" s="13"/>
      <c r="M175" s="8"/>
      <c r="N175" s="206"/>
      <c r="O175" s="206"/>
      <c r="P175" s="206"/>
    </row>
    <row r="176" spans="1:16" s="3" customFormat="1" ht="15" customHeight="1">
      <c r="A176" s="228"/>
      <c r="B176" s="228"/>
      <c r="C176" s="233">
        <v>4170</v>
      </c>
      <c r="D176" s="315" t="s">
        <v>154</v>
      </c>
      <c r="E176" s="316"/>
      <c r="F176" s="316"/>
      <c r="G176" s="316"/>
      <c r="H176" s="317"/>
      <c r="I176" s="178"/>
      <c r="J176" s="178"/>
      <c r="K176" s="178">
        <v>60400</v>
      </c>
      <c r="L176" s="178"/>
      <c r="M176" s="8"/>
      <c r="N176" s="210"/>
      <c r="O176" s="210"/>
      <c r="P176" s="210"/>
    </row>
    <row r="177" spans="1:16" s="3" customFormat="1" ht="15" customHeight="1">
      <c r="A177" s="79"/>
      <c r="B177" s="79"/>
      <c r="C177" s="233">
        <v>4210</v>
      </c>
      <c r="D177" s="318" t="s">
        <v>131</v>
      </c>
      <c r="E177" s="316"/>
      <c r="F177" s="316"/>
      <c r="G177" s="316"/>
      <c r="H177" s="317"/>
      <c r="I177" s="178"/>
      <c r="J177" s="178"/>
      <c r="K177" s="178">
        <v>16300</v>
      </c>
      <c r="L177" s="178"/>
      <c r="M177" s="8"/>
      <c r="N177" s="220"/>
      <c r="O177" s="220"/>
      <c r="P177" s="220"/>
    </row>
    <row r="178" spans="1:16" s="3" customFormat="1" ht="15" customHeight="1">
      <c r="A178" s="224"/>
      <c r="B178" s="224"/>
      <c r="C178" s="233">
        <v>4300</v>
      </c>
      <c r="D178" s="315" t="s">
        <v>115</v>
      </c>
      <c r="E178" s="316"/>
      <c r="F178" s="316"/>
      <c r="G178" s="316"/>
      <c r="H178" s="317"/>
      <c r="I178" s="178"/>
      <c r="J178" s="178"/>
      <c r="K178" s="178">
        <v>6000</v>
      </c>
      <c r="L178" s="178"/>
      <c r="M178" s="8"/>
      <c r="N178" s="232"/>
      <c r="O178" s="232"/>
      <c r="P178" s="232"/>
    </row>
    <row r="179" spans="1:16" ht="15.75" customHeight="1">
      <c r="A179" s="451" t="s">
        <v>68</v>
      </c>
      <c r="B179" s="452"/>
      <c r="C179" s="452"/>
      <c r="D179" s="452"/>
      <c r="E179" s="452"/>
      <c r="F179" s="452"/>
      <c r="G179" s="452"/>
      <c r="H179" s="453"/>
      <c r="I179" s="72">
        <f>I174+I113+I82+I68+I27+I17+I163+I31</f>
        <v>1124367</v>
      </c>
      <c r="J179" s="72">
        <f>J174+J113+J82+J68+J27+J17+J163+J10</f>
        <v>857706</v>
      </c>
      <c r="K179" s="72">
        <f>K174+K113+K82+K68+K27+K17+K163+K10+K56+K46+K31+K14+K64+K144</f>
        <v>2890762</v>
      </c>
      <c r="L179" s="72">
        <f>L174+L113+L82+L68+L27+L17+L163+L10+L56</f>
        <v>1974300</v>
      </c>
      <c r="M179" s="403"/>
      <c r="N179" s="404"/>
      <c r="O179" s="380"/>
      <c r="P179" s="380"/>
    </row>
    <row r="180" spans="1:16" ht="8.25" customHeight="1">
      <c r="A180" s="67"/>
      <c r="B180" s="67"/>
      <c r="C180" s="67"/>
      <c r="D180" s="67"/>
      <c r="E180" s="67"/>
      <c r="F180" s="67"/>
      <c r="G180" s="67"/>
      <c r="H180" s="67"/>
      <c r="I180" s="68"/>
      <c r="J180" s="68"/>
      <c r="K180" s="68"/>
      <c r="L180" s="68"/>
      <c r="M180" s="69"/>
      <c r="N180" s="70"/>
      <c r="O180" s="70"/>
      <c r="P180" s="192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8"/>
      <c r="J181" s="68"/>
      <c r="K181" s="68"/>
      <c r="L181" s="68"/>
      <c r="M181" s="69"/>
      <c r="N181" s="70"/>
      <c r="O181" s="70"/>
      <c r="P181" s="244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8"/>
      <c r="J182" s="68"/>
      <c r="K182" s="68"/>
      <c r="L182" s="68"/>
      <c r="M182" s="69"/>
      <c r="N182" s="70"/>
      <c r="O182" s="70"/>
      <c r="P182" s="302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8"/>
      <c r="J183" s="68"/>
      <c r="K183" s="68"/>
      <c r="L183" s="68"/>
      <c r="M183" s="69"/>
      <c r="N183" s="70"/>
      <c r="O183" s="70"/>
      <c r="P183" s="302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8"/>
      <c r="J184" s="68"/>
      <c r="K184" s="68"/>
      <c r="L184" s="68"/>
      <c r="M184" s="69"/>
      <c r="N184" s="70"/>
      <c r="O184" s="70"/>
      <c r="P184" s="302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8"/>
      <c r="J185" s="68"/>
      <c r="K185" s="68"/>
      <c r="L185" s="68"/>
      <c r="M185" s="69"/>
      <c r="N185" s="70"/>
      <c r="O185" s="70"/>
      <c r="P185" s="302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8"/>
      <c r="J186" s="68"/>
      <c r="K186" s="68"/>
      <c r="L186" s="68"/>
      <c r="M186" s="69"/>
      <c r="N186" s="70"/>
      <c r="O186" s="70"/>
      <c r="P186" s="302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8"/>
      <c r="J187" s="68"/>
      <c r="K187" s="68"/>
      <c r="L187" s="68"/>
      <c r="M187" s="69"/>
      <c r="N187" s="70"/>
      <c r="O187" s="70"/>
      <c r="P187" s="302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8"/>
      <c r="J188" s="68"/>
      <c r="K188" s="68"/>
      <c r="L188" s="68"/>
      <c r="M188" s="69"/>
      <c r="N188" s="70"/>
      <c r="O188" s="70"/>
      <c r="P188" s="302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8"/>
      <c r="J189" s="68"/>
      <c r="K189" s="68"/>
      <c r="L189" s="68"/>
      <c r="M189" s="69"/>
      <c r="N189" s="70"/>
      <c r="O189" s="70"/>
      <c r="P189" s="302"/>
    </row>
    <row r="190" spans="1:16" ht="28.5" customHeight="1">
      <c r="A190" s="67"/>
      <c r="B190" s="67"/>
      <c r="C190" s="67"/>
      <c r="D190" s="67"/>
      <c r="E190" s="67"/>
      <c r="F190" s="67"/>
      <c r="G190" s="67"/>
      <c r="H190" s="67"/>
      <c r="I190" s="68"/>
      <c r="J190" s="68"/>
      <c r="K190" s="68"/>
      <c r="L190" s="68"/>
      <c r="M190" s="69"/>
      <c r="N190" s="70"/>
      <c r="O190" s="70"/>
      <c r="P190" s="244"/>
    </row>
    <row r="191" spans="1:16" ht="9.75" customHeight="1">
      <c r="A191" s="67"/>
      <c r="B191" s="67"/>
      <c r="C191" s="67"/>
      <c r="D191" s="67"/>
      <c r="E191" s="67"/>
      <c r="F191" s="67"/>
      <c r="G191" s="67"/>
      <c r="H191" s="67"/>
      <c r="I191" s="68"/>
      <c r="J191" s="68"/>
      <c r="K191" s="68"/>
      <c r="L191" s="68"/>
      <c r="M191" s="69"/>
      <c r="N191" s="70"/>
      <c r="O191" s="70"/>
      <c r="P191" s="211"/>
    </row>
    <row r="192" spans="1:16" ht="12.75" customHeight="1">
      <c r="A192" s="381" t="s">
        <v>120</v>
      </c>
      <c r="B192" s="381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</row>
    <row r="193" spans="1:16" ht="6" customHeight="1">
      <c r="A193" s="67"/>
      <c r="B193" s="67"/>
      <c r="C193" s="67"/>
      <c r="D193" s="67"/>
      <c r="E193" s="67"/>
      <c r="F193" s="67"/>
      <c r="G193" s="67"/>
      <c r="H193" s="67"/>
      <c r="I193" s="68"/>
      <c r="J193" s="68"/>
      <c r="K193" s="68"/>
      <c r="L193" s="68"/>
      <c r="M193" s="69"/>
      <c r="N193" s="70"/>
      <c r="O193" s="70"/>
      <c r="P193" s="181"/>
    </row>
    <row r="194" spans="1:16" ht="11.25" customHeight="1">
      <c r="A194" s="384" t="s">
        <v>24</v>
      </c>
      <c r="B194" s="460" t="s">
        <v>0</v>
      </c>
      <c r="C194" s="461"/>
      <c r="D194" s="462"/>
      <c r="E194" s="360" t="s">
        <v>215</v>
      </c>
      <c r="F194" s="367" t="s">
        <v>16</v>
      </c>
      <c r="G194" s="368"/>
      <c r="H194" s="360" t="s">
        <v>62</v>
      </c>
      <c r="I194" s="389" t="s">
        <v>25</v>
      </c>
      <c r="J194" s="390"/>
      <c r="K194" s="390"/>
      <c r="L194" s="390"/>
      <c r="M194" s="390"/>
      <c r="N194" s="390"/>
      <c r="O194" s="390"/>
      <c r="P194" s="391"/>
    </row>
    <row r="195" spans="1:16" ht="11.25" customHeight="1">
      <c r="A195" s="384"/>
      <c r="B195" s="463"/>
      <c r="C195" s="464"/>
      <c r="D195" s="465"/>
      <c r="E195" s="361"/>
      <c r="F195" s="369"/>
      <c r="G195" s="370"/>
      <c r="H195" s="361"/>
      <c r="I195" s="360" t="s">
        <v>27</v>
      </c>
      <c r="J195" s="364" t="s">
        <v>33</v>
      </c>
      <c r="K195" s="365"/>
      <c r="L195" s="365"/>
      <c r="M195" s="365"/>
      <c r="N195" s="365"/>
      <c r="O195" s="366"/>
      <c r="P195" s="360" t="s">
        <v>30</v>
      </c>
    </row>
    <row r="196" spans="1:16" ht="12" customHeight="1">
      <c r="A196" s="385"/>
      <c r="B196" s="463"/>
      <c r="C196" s="464"/>
      <c r="D196" s="465"/>
      <c r="E196" s="361"/>
      <c r="F196" s="345" t="s">
        <v>99</v>
      </c>
      <c r="G196" s="345" t="s">
        <v>100</v>
      </c>
      <c r="H196" s="361"/>
      <c r="I196" s="361"/>
      <c r="J196" s="347" t="s">
        <v>94</v>
      </c>
      <c r="K196" s="362" t="s">
        <v>28</v>
      </c>
      <c r="L196" s="362" t="s">
        <v>34</v>
      </c>
      <c r="M196" s="362" t="s">
        <v>29</v>
      </c>
      <c r="N196" s="382" t="s">
        <v>33</v>
      </c>
      <c r="O196" s="383"/>
      <c r="P196" s="361"/>
    </row>
    <row r="197" spans="1:16" ht="65.25" customHeight="1">
      <c r="A197" s="386"/>
      <c r="B197" s="466"/>
      <c r="C197" s="467"/>
      <c r="D197" s="468"/>
      <c r="E197" s="346"/>
      <c r="F197" s="346"/>
      <c r="G197" s="346"/>
      <c r="H197" s="346"/>
      <c r="I197" s="346"/>
      <c r="J197" s="348"/>
      <c r="K197" s="363"/>
      <c r="L197" s="363"/>
      <c r="M197" s="363"/>
      <c r="N197" s="185" t="s">
        <v>121</v>
      </c>
      <c r="O197" s="114" t="s">
        <v>91</v>
      </c>
      <c r="P197" s="346"/>
    </row>
    <row r="198" spans="1:16" ht="13.5" customHeight="1">
      <c r="A198" s="118" t="s">
        <v>1</v>
      </c>
      <c r="B198" s="117" t="s">
        <v>3</v>
      </c>
      <c r="C198" s="115"/>
      <c r="D198" s="116"/>
      <c r="E198" s="99">
        <v>694000</v>
      </c>
      <c r="F198" s="98">
        <f>J10</f>
        <v>113920</v>
      </c>
      <c r="G198" s="98"/>
      <c r="H198" s="99">
        <f aca="true" t="shared" si="0" ref="H198:H203">E198-F198+G198</f>
        <v>580080</v>
      </c>
      <c r="I198" s="98">
        <f>H198-P198</f>
        <v>39000</v>
      </c>
      <c r="J198" s="131"/>
      <c r="K198" s="132">
        <v>30000</v>
      </c>
      <c r="L198" s="132"/>
      <c r="M198" s="133"/>
      <c r="N198" s="132"/>
      <c r="O198" s="134"/>
      <c r="P198" s="98">
        <v>541080</v>
      </c>
    </row>
    <row r="199" spans="1:16" ht="13.5" customHeight="1">
      <c r="A199" s="33" t="s">
        <v>2</v>
      </c>
      <c r="B199" s="448" t="s">
        <v>6</v>
      </c>
      <c r="C199" s="449"/>
      <c r="D199" s="450"/>
      <c r="E199" s="135">
        <v>20000</v>
      </c>
      <c r="F199" s="136"/>
      <c r="G199" s="136">
        <f>K14</f>
        <v>20000</v>
      </c>
      <c r="H199" s="135">
        <f t="shared" si="0"/>
        <v>40000</v>
      </c>
      <c r="I199" s="136">
        <f>H199-P199</f>
        <v>40000</v>
      </c>
      <c r="J199" s="137"/>
      <c r="K199" s="138"/>
      <c r="L199" s="138"/>
      <c r="M199" s="138"/>
      <c r="N199" s="138"/>
      <c r="O199" s="139"/>
      <c r="P199" s="136"/>
    </row>
    <row r="200" spans="1:16" ht="13.5" customHeight="1">
      <c r="A200" s="33">
        <v>150</v>
      </c>
      <c r="B200" s="354" t="s">
        <v>92</v>
      </c>
      <c r="C200" s="355"/>
      <c r="D200" s="356"/>
      <c r="E200" s="135">
        <v>18601</v>
      </c>
      <c r="F200" s="136"/>
      <c r="G200" s="136"/>
      <c r="H200" s="135">
        <f t="shared" si="0"/>
        <v>18601</v>
      </c>
      <c r="I200" s="136"/>
      <c r="J200" s="137"/>
      <c r="K200" s="140"/>
      <c r="L200" s="138"/>
      <c r="M200" s="138"/>
      <c r="N200" s="138"/>
      <c r="O200" s="139"/>
      <c r="P200" s="136">
        <f>H200</f>
        <v>18601</v>
      </c>
    </row>
    <row r="201" spans="1:16" ht="13.5" customHeight="1">
      <c r="A201" s="119">
        <v>600</v>
      </c>
      <c r="B201" s="448" t="s">
        <v>7</v>
      </c>
      <c r="C201" s="449"/>
      <c r="D201" s="450"/>
      <c r="E201" s="135">
        <v>10436730</v>
      </c>
      <c r="F201" s="136">
        <f>I17+J17</f>
        <v>400000</v>
      </c>
      <c r="G201" s="136">
        <f>L17+K17</f>
        <v>1872800</v>
      </c>
      <c r="H201" s="135">
        <f t="shared" si="0"/>
        <v>11909530</v>
      </c>
      <c r="I201" s="136">
        <f aca="true" t="shared" si="1" ref="I201:I218">H201-P201</f>
        <v>7986788</v>
      </c>
      <c r="J201" s="141"/>
      <c r="K201" s="140">
        <v>2068000</v>
      </c>
      <c r="L201" s="140"/>
      <c r="M201" s="138"/>
      <c r="N201" s="138"/>
      <c r="O201" s="139">
        <v>2268000</v>
      </c>
      <c r="P201" s="136">
        <v>3922742</v>
      </c>
    </row>
    <row r="202" spans="1:16" ht="13.5" customHeight="1">
      <c r="A202" s="119">
        <v>630</v>
      </c>
      <c r="B202" s="448" t="s">
        <v>32</v>
      </c>
      <c r="C202" s="449"/>
      <c r="D202" s="450"/>
      <c r="E202" s="135">
        <v>40000</v>
      </c>
      <c r="F202" s="136"/>
      <c r="G202" s="136"/>
      <c r="H202" s="135">
        <f t="shared" si="0"/>
        <v>40000</v>
      </c>
      <c r="I202" s="136">
        <f t="shared" si="1"/>
        <v>40000</v>
      </c>
      <c r="J202" s="141"/>
      <c r="K202" s="140">
        <f>I202</f>
        <v>40000</v>
      </c>
      <c r="L202" s="140"/>
      <c r="M202" s="138"/>
      <c r="N202" s="138"/>
      <c r="O202" s="139"/>
      <c r="P202" s="136"/>
    </row>
    <row r="203" spans="1:16" ht="13.5" customHeight="1">
      <c r="A203" s="119">
        <v>700</v>
      </c>
      <c r="B203" s="354" t="s">
        <v>69</v>
      </c>
      <c r="C203" s="355"/>
      <c r="D203" s="356"/>
      <c r="E203" s="135">
        <v>5645925</v>
      </c>
      <c r="F203" s="136">
        <f>I27</f>
        <v>0</v>
      </c>
      <c r="G203" s="136">
        <f>K27</f>
        <v>409420</v>
      </c>
      <c r="H203" s="135">
        <f t="shared" si="0"/>
        <v>6055345</v>
      </c>
      <c r="I203" s="136">
        <f t="shared" si="1"/>
        <v>6055345</v>
      </c>
      <c r="J203" s="141">
        <v>112000</v>
      </c>
      <c r="K203" s="140">
        <v>507680</v>
      </c>
      <c r="L203" s="138"/>
      <c r="M203" s="138"/>
      <c r="N203" s="138"/>
      <c r="O203" s="142"/>
      <c r="P203" s="136"/>
    </row>
    <row r="204" spans="1:16" ht="13.5" customHeight="1">
      <c r="A204" s="119">
        <v>710</v>
      </c>
      <c r="B204" s="448" t="s">
        <v>15</v>
      </c>
      <c r="C204" s="449"/>
      <c r="D204" s="450"/>
      <c r="E204" s="135">
        <v>367000</v>
      </c>
      <c r="F204" s="136">
        <f>I31</f>
        <v>200000</v>
      </c>
      <c r="G204" s="136">
        <f>K31</f>
        <v>210000</v>
      </c>
      <c r="H204" s="135">
        <f>E204-F204+G204</f>
        <v>377000</v>
      </c>
      <c r="I204" s="136">
        <f t="shared" si="1"/>
        <v>377000</v>
      </c>
      <c r="J204" s="141">
        <v>27000</v>
      </c>
      <c r="K204" s="140">
        <v>200000</v>
      </c>
      <c r="L204" s="140"/>
      <c r="M204" s="138"/>
      <c r="N204" s="138"/>
      <c r="O204" s="142"/>
      <c r="P204" s="136"/>
    </row>
    <row r="205" spans="1:16" ht="13.5" customHeight="1">
      <c r="A205" s="119">
        <v>720</v>
      </c>
      <c r="B205" s="448" t="s">
        <v>35</v>
      </c>
      <c r="C205" s="449"/>
      <c r="D205" s="450"/>
      <c r="E205" s="135">
        <v>1251119</v>
      </c>
      <c r="F205" s="136"/>
      <c r="G205" s="136">
        <f>K46</f>
        <v>54500</v>
      </c>
      <c r="H205" s="135">
        <f>E205-F205+G205</f>
        <v>1305619</v>
      </c>
      <c r="I205" s="136">
        <f t="shared" si="1"/>
        <v>217278</v>
      </c>
      <c r="J205" s="141">
        <v>74281</v>
      </c>
      <c r="K205" s="138"/>
      <c r="L205" s="140"/>
      <c r="M205" s="138"/>
      <c r="N205" s="138"/>
      <c r="O205" s="142"/>
      <c r="P205" s="136">
        <v>1088341</v>
      </c>
    </row>
    <row r="206" spans="1:16" ht="15" customHeight="1">
      <c r="A206" s="119">
        <v>750</v>
      </c>
      <c r="B206" s="448" t="s">
        <v>31</v>
      </c>
      <c r="C206" s="449"/>
      <c r="D206" s="450"/>
      <c r="E206" s="135">
        <v>14222237</v>
      </c>
      <c r="F206" s="136"/>
      <c r="G206" s="136">
        <f>K56+L56</f>
        <v>264467</v>
      </c>
      <c r="H206" s="135">
        <f>E206-F206+G206</f>
        <v>14486704</v>
      </c>
      <c r="I206" s="136">
        <f t="shared" si="1"/>
        <v>14252835</v>
      </c>
      <c r="J206" s="141">
        <v>7249427</v>
      </c>
      <c r="K206" s="140">
        <v>204000</v>
      </c>
      <c r="L206" s="140">
        <v>206000</v>
      </c>
      <c r="M206" s="138"/>
      <c r="N206" s="140">
        <v>164284</v>
      </c>
      <c r="O206" s="143"/>
      <c r="P206" s="136">
        <v>233869</v>
      </c>
    </row>
    <row r="207" spans="1:16" ht="58.5" customHeight="1">
      <c r="A207" s="119">
        <v>751</v>
      </c>
      <c r="B207" s="354" t="s">
        <v>23</v>
      </c>
      <c r="C207" s="355"/>
      <c r="D207" s="356"/>
      <c r="E207" s="135">
        <v>3450</v>
      </c>
      <c r="F207" s="136"/>
      <c r="G207" s="136">
        <f>K64</f>
        <v>20000</v>
      </c>
      <c r="H207" s="135">
        <f aca="true" t="shared" si="2" ref="H207:H212">E207-F207+G207</f>
        <v>23450</v>
      </c>
      <c r="I207" s="136">
        <f t="shared" si="1"/>
        <v>23450</v>
      </c>
      <c r="J207" s="141">
        <v>3450</v>
      </c>
      <c r="K207" s="140"/>
      <c r="L207" s="140"/>
      <c r="M207" s="138"/>
      <c r="N207" s="140">
        <v>3317</v>
      </c>
      <c r="O207" s="142"/>
      <c r="P207" s="136"/>
    </row>
    <row r="208" spans="1:16" ht="38.25" customHeight="1">
      <c r="A208" s="119">
        <v>754</v>
      </c>
      <c r="B208" s="354" t="s">
        <v>26</v>
      </c>
      <c r="C208" s="355"/>
      <c r="D208" s="356"/>
      <c r="E208" s="135">
        <v>315000</v>
      </c>
      <c r="F208" s="136">
        <f>I68</f>
        <v>30000</v>
      </c>
      <c r="G208" s="136">
        <f>K68+L68</f>
        <v>150000</v>
      </c>
      <c r="H208" s="135">
        <f t="shared" si="2"/>
        <v>435000</v>
      </c>
      <c r="I208" s="136">
        <f t="shared" si="1"/>
        <v>402500</v>
      </c>
      <c r="J208" s="141">
        <v>0</v>
      </c>
      <c r="K208" s="140">
        <v>122500</v>
      </c>
      <c r="L208" s="140">
        <v>50000</v>
      </c>
      <c r="M208" s="138"/>
      <c r="N208" s="138"/>
      <c r="O208" s="142"/>
      <c r="P208" s="136">
        <v>32500</v>
      </c>
    </row>
    <row r="209" spans="1:16" ht="24" customHeight="1">
      <c r="A209" s="119">
        <v>757</v>
      </c>
      <c r="B209" s="354" t="s">
        <v>8</v>
      </c>
      <c r="C209" s="355"/>
      <c r="D209" s="356"/>
      <c r="E209" s="135">
        <v>3300713</v>
      </c>
      <c r="F209" s="136"/>
      <c r="G209" s="136"/>
      <c r="H209" s="144">
        <f t="shared" si="2"/>
        <v>3300713</v>
      </c>
      <c r="I209" s="136">
        <f t="shared" si="1"/>
        <v>3300713</v>
      </c>
      <c r="J209" s="137"/>
      <c r="K209" s="138"/>
      <c r="L209" s="138"/>
      <c r="M209" s="140">
        <v>3129213</v>
      </c>
      <c r="N209" s="140"/>
      <c r="O209" s="142"/>
      <c r="P209" s="136"/>
    </row>
    <row r="210" spans="1:16" ht="12.75" customHeight="1">
      <c r="A210" s="119">
        <v>758</v>
      </c>
      <c r="B210" s="354" t="s">
        <v>9</v>
      </c>
      <c r="C210" s="355"/>
      <c r="D210" s="356"/>
      <c r="E210" s="170">
        <v>7649153</v>
      </c>
      <c r="F210" s="201"/>
      <c r="G210" s="146"/>
      <c r="H210" s="145">
        <f t="shared" si="2"/>
        <v>7649153</v>
      </c>
      <c r="I210" s="146">
        <f t="shared" si="1"/>
        <v>7649153</v>
      </c>
      <c r="J210" s="147"/>
      <c r="K210" s="148"/>
      <c r="L210" s="148"/>
      <c r="M210" s="149"/>
      <c r="N210" s="149"/>
      <c r="O210" s="150"/>
      <c r="P210" s="136"/>
    </row>
    <row r="211" spans="1:16" ht="12.75" customHeight="1">
      <c r="A211" s="119">
        <v>801</v>
      </c>
      <c r="B211" s="354" t="s">
        <v>10</v>
      </c>
      <c r="C211" s="355"/>
      <c r="D211" s="356"/>
      <c r="E211" s="170">
        <v>51252144</v>
      </c>
      <c r="F211" s="146">
        <f>I82+J82</f>
        <v>257118</v>
      </c>
      <c r="G211" s="146">
        <f>K82+L82</f>
        <v>1469618</v>
      </c>
      <c r="H211" s="145">
        <f t="shared" si="2"/>
        <v>52464644</v>
      </c>
      <c r="I211" s="146">
        <f t="shared" si="1"/>
        <v>47478762</v>
      </c>
      <c r="J211" s="151">
        <v>24544850</v>
      </c>
      <c r="K211" s="152">
        <v>13921547</v>
      </c>
      <c r="L211" s="152">
        <v>1181415</v>
      </c>
      <c r="M211" s="148"/>
      <c r="N211" s="148"/>
      <c r="O211" s="150"/>
      <c r="P211" s="136">
        <v>4985882</v>
      </c>
    </row>
    <row r="212" spans="1:16" ht="12.75" customHeight="1">
      <c r="A212" s="119">
        <v>851</v>
      </c>
      <c r="B212" s="354" t="s">
        <v>11</v>
      </c>
      <c r="C212" s="355"/>
      <c r="D212" s="356"/>
      <c r="E212" s="135">
        <v>465000</v>
      </c>
      <c r="F212" s="136"/>
      <c r="G212" s="136"/>
      <c r="H212" s="144">
        <f t="shared" si="2"/>
        <v>465000</v>
      </c>
      <c r="I212" s="146">
        <f t="shared" si="1"/>
        <v>465000</v>
      </c>
      <c r="J212" s="141">
        <v>174100</v>
      </c>
      <c r="K212" s="140">
        <v>40000</v>
      </c>
      <c r="L212" s="140"/>
      <c r="M212" s="138"/>
      <c r="N212" s="138"/>
      <c r="O212" s="150"/>
      <c r="P212" s="136"/>
    </row>
    <row r="213" spans="1:16" ht="12" customHeight="1">
      <c r="A213" s="119">
        <v>852</v>
      </c>
      <c r="B213" s="354" t="s">
        <v>12</v>
      </c>
      <c r="C213" s="355"/>
      <c r="D213" s="356"/>
      <c r="E213" s="135">
        <v>4261961</v>
      </c>
      <c r="F213" s="136">
        <f>I113</f>
        <v>12900</v>
      </c>
      <c r="G213" s="136">
        <f>K113</f>
        <v>214968</v>
      </c>
      <c r="H213" s="144">
        <f aca="true" t="shared" si="3" ref="H213:H218">E213-F213+G213</f>
        <v>4464029</v>
      </c>
      <c r="I213" s="146">
        <f t="shared" si="1"/>
        <v>4464029</v>
      </c>
      <c r="J213" s="141">
        <v>1178925</v>
      </c>
      <c r="K213" s="140"/>
      <c r="L213" s="140">
        <v>2803607</v>
      </c>
      <c r="M213" s="138"/>
      <c r="N213" s="140">
        <v>2299962</v>
      </c>
      <c r="O213" s="150"/>
      <c r="P213" s="136"/>
    </row>
    <row r="214" spans="1:16" ht="38.25" customHeight="1">
      <c r="A214" s="119">
        <v>853</v>
      </c>
      <c r="B214" s="351" t="s">
        <v>95</v>
      </c>
      <c r="C214" s="352"/>
      <c r="D214" s="353"/>
      <c r="E214" s="135">
        <v>352800</v>
      </c>
      <c r="F214" s="136"/>
      <c r="G214" s="136">
        <f>K144</f>
        <v>60589</v>
      </c>
      <c r="H214" s="144">
        <f t="shared" si="3"/>
        <v>413389</v>
      </c>
      <c r="I214" s="146">
        <f t="shared" si="1"/>
        <v>413389</v>
      </c>
      <c r="J214" s="141">
        <v>74249</v>
      </c>
      <c r="K214" s="140">
        <v>252800</v>
      </c>
      <c r="L214" s="140">
        <v>16366</v>
      </c>
      <c r="M214" s="138"/>
      <c r="N214" s="140"/>
      <c r="O214" s="150"/>
      <c r="P214" s="136"/>
    </row>
    <row r="215" spans="1:16" ht="23.25" customHeight="1">
      <c r="A215" s="119">
        <v>854</v>
      </c>
      <c r="B215" s="354" t="s">
        <v>13</v>
      </c>
      <c r="C215" s="355"/>
      <c r="D215" s="356"/>
      <c r="E215" s="135">
        <v>2570457</v>
      </c>
      <c r="F215" s="136"/>
      <c r="G215" s="136"/>
      <c r="H215" s="144">
        <f t="shared" si="3"/>
        <v>2570457</v>
      </c>
      <c r="I215" s="146">
        <f t="shared" si="1"/>
        <v>2570457</v>
      </c>
      <c r="J215" s="141">
        <v>2085872</v>
      </c>
      <c r="K215" s="140">
        <v>35000</v>
      </c>
      <c r="L215" s="140">
        <v>201389</v>
      </c>
      <c r="M215" s="138"/>
      <c r="N215" s="138"/>
      <c r="O215" s="150"/>
      <c r="P215" s="136"/>
    </row>
    <row r="216" spans="1:16" ht="24.75" customHeight="1">
      <c r="A216" s="119">
        <v>900</v>
      </c>
      <c r="B216" s="354" t="s">
        <v>85</v>
      </c>
      <c r="C216" s="355"/>
      <c r="D216" s="356"/>
      <c r="E216" s="135">
        <v>6590446</v>
      </c>
      <c r="F216" s="136">
        <f>I163+J163</f>
        <v>968135</v>
      </c>
      <c r="G216" s="136">
        <f>K163+L163</f>
        <v>36000</v>
      </c>
      <c r="H216" s="144">
        <f t="shared" si="3"/>
        <v>5658311</v>
      </c>
      <c r="I216" s="146">
        <f t="shared" si="1"/>
        <v>5386233</v>
      </c>
      <c r="J216" s="141"/>
      <c r="K216" s="138"/>
      <c r="L216" s="138"/>
      <c r="M216" s="138"/>
      <c r="N216" s="138"/>
      <c r="O216" s="150"/>
      <c r="P216" s="136">
        <v>272078</v>
      </c>
    </row>
    <row r="217" spans="1:16" ht="25.5" customHeight="1">
      <c r="A217" s="119">
        <v>921</v>
      </c>
      <c r="B217" s="354" t="s">
        <v>57</v>
      </c>
      <c r="C217" s="355"/>
      <c r="D217" s="356"/>
      <c r="E217" s="135">
        <v>2525500</v>
      </c>
      <c r="F217" s="136"/>
      <c r="G217" s="136"/>
      <c r="H217" s="144">
        <f t="shared" si="3"/>
        <v>2525500</v>
      </c>
      <c r="I217" s="146">
        <f t="shared" si="1"/>
        <v>2525500</v>
      </c>
      <c r="J217" s="137"/>
      <c r="K217" s="140">
        <v>2510000</v>
      </c>
      <c r="L217" s="140"/>
      <c r="M217" s="138"/>
      <c r="N217" s="138"/>
      <c r="O217" s="150"/>
      <c r="P217" s="136">
        <v>0</v>
      </c>
    </row>
    <row r="218" spans="1:16" ht="12.75" customHeight="1">
      <c r="A218" s="120">
        <v>926</v>
      </c>
      <c r="B218" s="377" t="s">
        <v>96</v>
      </c>
      <c r="C218" s="378"/>
      <c r="D218" s="379"/>
      <c r="E218" s="153">
        <v>1325132</v>
      </c>
      <c r="F218" s="159"/>
      <c r="G218" s="159">
        <f>K174</f>
        <v>82700</v>
      </c>
      <c r="H218" s="153">
        <f t="shared" si="3"/>
        <v>1407832</v>
      </c>
      <c r="I218" s="154">
        <f t="shared" si="1"/>
        <v>1338832</v>
      </c>
      <c r="J218" s="155">
        <v>551732</v>
      </c>
      <c r="K218" s="156">
        <v>200000</v>
      </c>
      <c r="L218" s="156">
        <v>1000</v>
      </c>
      <c r="M218" s="157"/>
      <c r="N218" s="157"/>
      <c r="O218" s="158"/>
      <c r="P218" s="159">
        <v>69000</v>
      </c>
    </row>
    <row r="219" spans="1:16" ht="18.75" customHeight="1">
      <c r="A219" s="84" t="s">
        <v>17</v>
      </c>
      <c r="B219" s="435" t="s">
        <v>21</v>
      </c>
      <c r="C219" s="436"/>
      <c r="D219" s="437"/>
      <c r="E219" s="48">
        <f>SUM(E198:E206,E207:E218)</f>
        <v>113307368</v>
      </c>
      <c r="F219" s="48">
        <f>SUM(F198:F206,F207:F218)</f>
        <v>1982073</v>
      </c>
      <c r="G219" s="48">
        <f>SUM(G198:G218)</f>
        <v>4865062</v>
      </c>
      <c r="H219" s="48">
        <f>SUM(H198:H206,H207:H218)</f>
        <v>116190357</v>
      </c>
      <c r="I219" s="48">
        <f>SUM(I198:I218)</f>
        <v>105026264</v>
      </c>
      <c r="J219" s="113">
        <f aca="true" t="shared" si="4" ref="J219:P219">SUM(J198:J206,J207:J218)</f>
        <v>36075886</v>
      </c>
      <c r="K219" s="121">
        <f t="shared" si="4"/>
        <v>20131527</v>
      </c>
      <c r="L219" s="121">
        <f t="shared" si="4"/>
        <v>4459777</v>
      </c>
      <c r="M219" s="121">
        <f t="shared" si="4"/>
        <v>3129213</v>
      </c>
      <c r="N219" s="121">
        <f t="shared" si="4"/>
        <v>2467563</v>
      </c>
      <c r="O219" s="122">
        <f t="shared" si="4"/>
        <v>2268000</v>
      </c>
      <c r="P219" s="48">
        <f t="shared" si="4"/>
        <v>11164093</v>
      </c>
    </row>
    <row r="220" spans="1:16" ht="6" customHeight="1">
      <c r="A220" s="47"/>
      <c r="B220" s="47"/>
      <c r="C220" s="47"/>
      <c r="D220" s="47"/>
      <c r="E220" s="343" t="s">
        <v>97</v>
      </c>
      <c r="F220" s="359"/>
      <c r="G220" s="46"/>
      <c r="H220" s="47"/>
      <c r="I220" s="7"/>
      <c r="J220" s="7"/>
      <c r="K220" s="6"/>
      <c r="L220" s="6"/>
      <c r="M220" s="6"/>
      <c r="N220" s="6"/>
      <c r="O220" s="4"/>
      <c r="P220" s="4"/>
    </row>
    <row r="221" spans="1:16" ht="12" customHeight="1">
      <c r="A221" s="65"/>
      <c r="B221" s="65"/>
      <c r="C221" s="65"/>
      <c r="D221" s="65"/>
      <c r="E221" s="64"/>
      <c r="F221" s="66">
        <f>F219-I179-J179</f>
        <v>0</v>
      </c>
      <c r="G221" s="64">
        <f>G219-K179-L179</f>
        <v>0</v>
      </c>
      <c r="H221" s="65"/>
      <c r="I221" s="65"/>
      <c r="J221" s="65"/>
      <c r="K221" s="6"/>
      <c r="L221" s="6"/>
      <c r="M221" s="6"/>
      <c r="N221" s="6"/>
      <c r="O221" s="63"/>
      <c r="P221" s="63"/>
    </row>
    <row r="222" spans="1:16" ht="6.75" customHeight="1">
      <c r="A222" s="57"/>
      <c r="B222" s="57"/>
      <c r="C222" s="57"/>
      <c r="D222" s="57"/>
      <c r="E222" s="56"/>
      <c r="F222" s="58"/>
      <c r="G222" s="56"/>
      <c r="H222" s="57"/>
      <c r="I222" s="57"/>
      <c r="J222" s="57"/>
      <c r="K222" s="6"/>
      <c r="L222" s="6"/>
      <c r="M222" s="6"/>
      <c r="N222" s="6"/>
      <c r="O222" s="55"/>
      <c r="P222" s="55"/>
    </row>
    <row r="223" spans="1:16" ht="12" customHeight="1">
      <c r="A223" s="123" t="s">
        <v>36</v>
      </c>
      <c r="B223" s="357" t="s">
        <v>64</v>
      </c>
      <c r="C223" s="357"/>
      <c r="D223" s="357"/>
      <c r="E223" s="357"/>
      <c r="F223" s="357"/>
      <c r="G223" s="358"/>
      <c r="H223" s="109">
        <f>H225+H224</f>
        <v>76335401</v>
      </c>
      <c r="I223" s="14"/>
      <c r="J223" s="15"/>
      <c r="K223" s="40"/>
      <c r="L223" s="6"/>
      <c r="M223" s="6"/>
      <c r="N223" s="6"/>
      <c r="O223" s="4"/>
      <c r="P223" s="4"/>
    </row>
    <row r="224" spans="1:16" ht="11.25" customHeight="1">
      <c r="A224" s="124"/>
      <c r="B224" s="349" t="s">
        <v>101</v>
      </c>
      <c r="C224" s="349"/>
      <c r="D224" s="349"/>
      <c r="E224" s="349"/>
      <c r="F224" s="349"/>
      <c r="G224" s="350"/>
      <c r="H224" s="110">
        <f>J219</f>
        <v>36075886</v>
      </c>
      <c r="I224" s="14"/>
      <c r="J224" s="343"/>
      <c r="K224" s="343"/>
      <c r="L224" s="6"/>
      <c r="M224" s="6"/>
      <c r="N224" s="6"/>
      <c r="O224" s="4"/>
      <c r="P224" s="4"/>
    </row>
    <row r="225" spans="1:16" ht="12" customHeight="1">
      <c r="A225" s="124"/>
      <c r="B225" s="349" t="s">
        <v>102</v>
      </c>
      <c r="C225" s="349"/>
      <c r="D225" s="349"/>
      <c r="E225" s="349"/>
      <c r="F225" s="349"/>
      <c r="G225" s="350"/>
      <c r="H225" s="110">
        <f>I219-J219-K219-L219-M219-H232</f>
        <v>40259515</v>
      </c>
      <c r="I225" s="16" t="e">
        <f>H223+H226+H229+H233+H235+H236+#REF!+H238</f>
        <v>#REF!</v>
      </c>
      <c r="J225" s="343"/>
      <c r="K225" s="344"/>
      <c r="L225" s="6"/>
      <c r="M225" s="6"/>
      <c r="N225" s="6"/>
      <c r="O225" s="4"/>
      <c r="P225" s="4"/>
    </row>
    <row r="226" spans="1:16" ht="12" customHeight="1">
      <c r="A226" s="125" t="s">
        <v>37</v>
      </c>
      <c r="B226" s="446" t="s">
        <v>38</v>
      </c>
      <c r="C226" s="446"/>
      <c r="D226" s="446"/>
      <c r="E226" s="446"/>
      <c r="F226" s="446"/>
      <c r="G226" s="447"/>
      <c r="H226" s="107">
        <f>H227+H228</f>
        <v>21918001</v>
      </c>
      <c r="I226" s="14"/>
      <c r="J226" s="7"/>
      <c r="K226" s="6"/>
      <c r="L226" s="6"/>
      <c r="M226" s="6"/>
      <c r="N226" s="6"/>
      <c r="O226" s="4"/>
      <c r="P226" s="4"/>
    </row>
    <row r="227" spans="1:16" ht="12" customHeight="1">
      <c r="A227" s="124"/>
      <c r="B227" s="430" t="s">
        <v>58</v>
      </c>
      <c r="C227" s="430"/>
      <c r="D227" s="430"/>
      <c r="E227" s="430"/>
      <c r="F227" s="430"/>
      <c r="G227" s="111"/>
      <c r="H227" s="110">
        <v>1786474</v>
      </c>
      <c r="I227" s="14"/>
      <c r="J227" s="7"/>
      <c r="K227" s="6"/>
      <c r="L227" s="6"/>
      <c r="M227" s="6"/>
      <c r="N227" s="6"/>
      <c r="O227" s="4"/>
      <c r="P227" s="4"/>
    </row>
    <row r="228" spans="1:16" ht="12" customHeight="1">
      <c r="A228" s="124"/>
      <c r="B228" s="430" t="s">
        <v>59</v>
      </c>
      <c r="C228" s="430"/>
      <c r="D228" s="430"/>
      <c r="E228" s="430"/>
      <c r="F228" s="430"/>
      <c r="G228" s="111"/>
      <c r="H228" s="110">
        <f>K219</f>
        <v>20131527</v>
      </c>
      <c r="I228" s="14"/>
      <c r="J228" s="7"/>
      <c r="K228" s="40"/>
      <c r="L228" s="6"/>
      <c r="M228" s="6"/>
      <c r="N228" s="6"/>
      <c r="O228" s="4"/>
      <c r="P228" s="4"/>
    </row>
    <row r="229" spans="1:16" ht="12" customHeight="1">
      <c r="A229" s="125" t="s">
        <v>39</v>
      </c>
      <c r="B229" s="446" t="s">
        <v>34</v>
      </c>
      <c r="C229" s="446"/>
      <c r="D229" s="446"/>
      <c r="E229" s="446"/>
      <c r="F229" s="446"/>
      <c r="G229" s="447"/>
      <c r="H229" s="107">
        <f>L219</f>
        <v>4459777</v>
      </c>
      <c r="I229" s="14"/>
      <c r="J229" s="7"/>
      <c r="K229" s="6"/>
      <c r="L229" s="6"/>
      <c r="M229" s="6"/>
      <c r="N229" s="6"/>
      <c r="O229" s="4"/>
      <c r="P229" s="4"/>
    </row>
    <row r="230" spans="1:16" ht="12" customHeight="1">
      <c r="A230" s="126" t="s">
        <v>40</v>
      </c>
      <c r="B230" s="431" t="s">
        <v>90</v>
      </c>
      <c r="C230" s="431"/>
      <c r="D230" s="431"/>
      <c r="E230" s="431"/>
      <c r="F230" s="431"/>
      <c r="G230" s="432"/>
      <c r="H230" s="106">
        <f>H232+H231</f>
        <v>1895436</v>
      </c>
      <c r="I230" s="14"/>
      <c r="J230" s="7"/>
      <c r="K230" s="6"/>
      <c r="L230" s="6"/>
      <c r="M230" s="6"/>
      <c r="N230" s="6"/>
      <c r="O230" s="4"/>
      <c r="P230" s="4"/>
    </row>
    <row r="231" spans="1:16" ht="12" customHeight="1">
      <c r="A231" s="124"/>
      <c r="B231" s="430" t="s">
        <v>60</v>
      </c>
      <c r="C231" s="430"/>
      <c r="D231" s="430"/>
      <c r="E231" s="430"/>
      <c r="F231" s="430"/>
      <c r="G231" s="111"/>
      <c r="H231" s="112">
        <v>925090</v>
      </c>
      <c r="I231" s="14"/>
      <c r="J231" s="7"/>
      <c r="K231" s="6"/>
      <c r="L231" s="6"/>
      <c r="M231" s="6"/>
      <c r="N231" s="6"/>
      <c r="O231" s="4"/>
      <c r="P231" s="4"/>
    </row>
    <row r="232" spans="1:16" ht="12" customHeight="1">
      <c r="A232" s="124"/>
      <c r="B232" s="430" t="s">
        <v>61</v>
      </c>
      <c r="C232" s="430"/>
      <c r="D232" s="430"/>
      <c r="E232" s="430"/>
      <c r="F232" s="430"/>
      <c r="G232" s="111"/>
      <c r="H232" s="112">
        <v>970346</v>
      </c>
      <c r="I232" s="14"/>
      <c r="J232" s="7"/>
      <c r="K232" s="6"/>
      <c r="L232" s="6"/>
      <c r="M232" s="6"/>
      <c r="N232" s="6"/>
      <c r="O232" s="4"/>
      <c r="P232" s="4"/>
    </row>
    <row r="233" spans="1:16" ht="12" customHeight="1">
      <c r="A233" s="127" t="s">
        <v>41</v>
      </c>
      <c r="B233" s="431" t="s">
        <v>29</v>
      </c>
      <c r="C233" s="431"/>
      <c r="D233" s="431"/>
      <c r="E233" s="431"/>
      <c r="F233" s="431"/>
      <c r="G233" s="432"/>
      <c r="H233" s="106">
        <f>M219</f>
        <v>3129213</v>
      </c>
      <c r="I233" s="14"/>
      <c r="J233" s="8"/>
      <c r="K233" s="4"/>
      <c r="L233" s="4"/>
      <c r="M233" s="4"/>
      <c r="N233" s="4"/>
      <c r="O233" s="4"/>
      <c r="P233" s="4"/>
    </row>
    <row r="234" spans="1:16" ht="12" customHeight="1">
      <c r="A234" s="127" t="s">
        <v>42</v>
      </c>
      <c r="B234" s="431" t="s">
        <v>103</v>
      </c>
      <c r="C234" s="431"/>
      <c r="D234" s="431"/>
      <c r="E234" s="431"/>
      <c r="F234" s="431"/>
      <c r="G234" s="432"/>
      <c r="H234" s="106"/>
      <c r="I234" s="14"/>
      <c r="J234" s="8"/>
      <c r="K234" s="4"/>
      <c r="L234" s="4"/>
      <c r="M234" s="4"/>
      <c r="N234" s="4"/>
      <c r="O234" s="4"/>
      <c r="P234" s="4"/>
    </row>
    <row r="235" spans="1:16" ht="24" customHeight="1">
      <c r="A235" s="128" t="s">
        <v>43</v>
      </c>
      <c r="B235" s="431" t="s">
        <v>121</v>
      </c>
      <c r="C235" s="431"/>
      <c r="D235" s="431"/>
      <c r="E235" s="431"/>
      <c r="F235" s="431"/>
      <c r="G235" s="432"/>
      <c r="H235" s="106">
        <f>N219</f>
        <v>2467563</v>
      </c>
      <c r="I235" s="14"/>
      <c r="J235" s="8"/>
      <c r="K235" s="4"/>
      <c r="L235" s="186"/>
      <c r="M235" s="186"/>
      <c r="N235" s="186"/>
      <c r="O235" s="186"/>
      <c r="P235" s="186"/>
    </row>
    <row r="236" spans="1:16" ht="26.25" customHeight="1">
      <c r="A236" s="126" t="s">
        <v>44</v>
      </c>
      <c r="B236" s="431" t="s">
        <v>122</v>
      </c>
      <c r="C236" s="431"/>
      <c r="D236" s="431"/>
      <c r="E236" s="431"/>
      <c r="F236" s="431"/>
      <c r="G236" s="432"/>
      <c r="H236" s="107">
        <f>O219</f>
        <v>2268000</v>
      </c>
      <c r="I236" s="14"/>
      <c r="J236" s="8"/>
      <c r="K236" s="4"/>
      <c r="L236" s="4"/>
      <c r="M236" s="4"/>
      <c r="N236" s="4"/>
      <c r="O236" s="4"/>
      <c r="P236" s="4"/>
    </row>
    <row r="237" spans="1:16" ht="25.5" customHeight="1">
      <c r="A237" s="125" t="s">
        <v>45</v>
      </c>
      <c r="B237" s="431" t="s">
        <v>47</v>
      </c>
      <c r="C237" s="431"/>
      <c r="D237" s="431"/>
      <c r="E237" s="431"/>
      <c r="F237" s="431"/>
      <c r="G237" s="432"/>
      <c r="H237" s="107">
        <v>0</v>
      </c>
      <c r="I237" s="14"/>
      <c r="J237" s="8"/>
      <c r="K237" s="4"/>
      <c r="L237" s="4"/>
      <c r="M237" s="4"/>
      <c r="N237" s="4"/>
      <c r="O237" s="4"/>
      <c r="P237" s="4"/>
    </row>
    <row r="238" spans="1:16" ht="39.75" customHeight="1">
      <c r="A238" s="129" t="s">
        <v>46</v>
      </c>
      <c r="B238" s="433" t="s">
        <v>48</v>
      </c>
      <c r="C238" s="433"/>
      <c r="D238" s="433"/>
      <c r="E238" s="433"/>
      <c r="F238" s="433"/>
      <c r="G238" s="434"/>
      <c r="H238" s="108">
        <v>410000</v>
      </c>
      <c r="I238" s="14"/>
      <c r="J238" s="8"/>
      <c r="K238" s="4"/>
      <c r="L238" s="4"/>
      <c r="M238" s="4"/>
      <c r="N238" s="4"/>
      <c r="O238" s="4"/>
      <c r="P238" s="4"/>
    </row>
    <row r="239" spans="1:16" ht="4.5" customHeight="1">
      <c r="A239" s="61"/>
      <c r="B239" s="62"/>
      <c r="C239" s="62"/>
      <c r="D239" s="62"/>
      <c r="E239" s="62"/>
      <c r="F239" s="62"/>
      <c r="G239" s="62"/>
      <c r="H239" s="19"/>
      <c r="I239" s="19"/>
      <c r="J239" s="8"/>
      <c r="K239" s="54"/>
      <c r="L239" s="54"/>
      <c r="M239" s="54"/>
      <c r="N239" s="54"/>
      <c r="O239" s="54"/>
      <c r="P239" s="54"/>
    </row>
    <row r="240" spans="1:16" ht="6" customHeight="1">
      <c r="A240" s="17"/>
      <c r="B240" s="59"/>
      <c r="C240" s="59"/>
      <c r="D240" s="59"/>
      <c r="E240" s="59"/>
      <c r="F240" s="59"/>
      <c r="G240" s="59"/>
      <c r="H240" s="18"/>
      <c r="I240" s="19"/>
      <c r="J240" s="8"/>
      <c r="K240" s="60"/>
      <c r="L240" s="60"/>
      <c r="M240" s="60"/>
      <c r="N240" s="60"/>
      <c r="O240" s="60"/>
      <c r="P240" s="60"/>
    </row>
    <row r="241" spans="1:16" ht="15.75" customHeight="1">
      <c r="A241" s="78" t="s">
        <v>20</v>
      </c>
      <c r="B241" s="438" t="s">
        <v>132</v>
      </c>
      <c r="C241" s="439"/>
      <c r="D241" s="439"/>
      <c r="E241" s="439"/>
      <c r="F241" s="439"/>
      <c r="G241" s="440"/>
      <c r="H241" s="87">
        <v>5006453</v>
      </c>
      <c r="I241" s="20"/>
      <c r="J241" s="8"/>
      <c r="K241" s="4"/>
      <c r="L241" s="4"/>
      <c r="M241" s="4"/>
      <c r="N241" s="4"/>
      <c r="O241" s="4"/>
      <c r="P241" s="4"/>
    </row>
    <row r="242" spans="1:16" ht="14.25" customHeight="1">
      <c r="A242" s="85" t="s">
        <v>20</v>
      </c>
      <c r="B242" s="438" t="s">
        <v>133</v>
      </c>
      <c r="C242" s="439"/>
      <c r="D242" s="439"/>
      <c r="E242" s="439"/>
      <c r="F242" s="439"/>
      <c r="G242" s="440"/>
      <c r="H242" s="88">
        <v>650000</v>
      </c>
      <c r="I242" s="21"/>
      <c r="J242" s="8"/>
      <c r="K242" s="4"/>
      <c r="L242" s="4"/>
      <c r="M242" s="4"/>
      <c r="N242" s="4"/>
      <c r="O242" s="4"/>
      <c r="P242" s="4"/>
    </row>
    <row r="243" spans="1:16" ht="27.75" customHeight="1">
      <c r="A243" s="85" t="s">
        <v>83</v>
      </c>
      <c r="B243" s="438" t="s">
        <v>84</v>
      </c>
      <c r="C243" s="439"/>
      <c r="D243" s="439"/>
      <c r="E243" s="439"/>
      <c r="F243" s="439"/>
      <c r="G243" s="440"/>
      <c r="H243" s="88">
        <v>6000000</v>
      </c>
      <c r="I243" s="21"/>
      <c r="J243" s="8"/>
      <c r="K243" s="4"/>
      <c r="L243" s="4"/>
      <c r="M243" s="4"/>
      <c r="N243" s="4"/>
      <c r="O243" s="4"/>
      <c r="P243" s="4"/>
    </row>
    <row r="244" spans="1:16" ht="14.25" customHeight="1">
      <c r="A244" s="84" t="s">
        <v>18</v>
      </c>
      <c r="B244" s="435" t="s">
        <v>22</v>
      </c>
      <c r="C244" s="436"/>
      <c r="D244" s="436"/>
      <c r="E244" s="436"/>
      <c r="F244" s="436"/>
      <c r="G244" s="437"/>
      <c r="H244" s="83">
        <f>H241+H242+H243</f>
        <v>11656453</v>
      </c>
      <c r="I244" s="22"/>
      <c r="J244" s="8"/>
      <c r="K244" s="4"/>
      <c r="L244" s="4"/>
      <c r="M244" s="4"/>
      <c r="N244" s="4"/>
      <c r="O244" s="4"/>
      <c r="P244" s="4"/>
    </row>
    <row r="245" spans="1:16" ht="14.25" customHeight="1">
      <c r="A245" s="86" t="s">
        <v>19</v>
      </c>
      <c r="B245" s="443" t="s">
        <v>63</v>
      </c>
      <c r="C245" s="444"/>
      <c r="D245" s="444"/>
      <c r="E245" s="444"/>
      <c r="F245" s="444"/>
      <c r="G245" s="445"/>
      <c r="H245" s="26">
        <f>H244+H219</f>
        <v>127846810</v>
      </c>
      <c r="I245" s="9"/>
      <c r="J245" s="8"/>
      <c r="K245" s="171"/>
      <c r="L245" s="4"/>
      <c r="M245" s="4"/>
      <c r="N245" s="4"/>
      <c r="O245" s="4"/>
      <c r="P245" s="4"/>
    </row>
    <row r="246" spans="1:16" ht="9.75" customHeight="1">
      <c r="A246" s="23"/>
      <c r="B246" s="24"/>
      <c r="C246" s="24"/>
      <c r="D246" s="24"/>
      <c r="E246" s="24"/>
      <c r="F246" s="24"/>
      <c r="G246" s="24"/>
      <c r="H246" s="25"/>
      <c r="I246" s="9"/>
      <c r="J246" s="8"/>
      <c r="K246" s="4"/>
      <c r="L246" s="4"/>
      <c r="M246" s="4"/>
      <c r="N246" s="4"/>
      <c r="O246" s="4"/>
      <c r="P246" s="4"/>
    </row>
    <row r="247" ht="10.5" customHeight="1"/>
    <row r="248" ht="10.5" customHeight="1"/>
    <row r="249" ht="27.75" customHeight="1"/>
    <row r="250" ht="42" customHeight="1"/>
    <row r="251" ht="10.5" customHeight="1"/>
    <row r="252" ht="10.5" customHeight="1"/>
    <row r="253" ht="10.5" customHeight="1"/>
    <row r="254" ht="33.75" customHeight="1"/>
    <row r="255" ht="10.5" customHeight="1"/>
    <row r="256" ht="10.5" customHeight="1"/>
    <row r="257" ht="10.5" customHeight="1"/>
    <row r="258" ht="10.5" customHeight="1"/>
    <row r="259" spans="11:12" ht="18.75" customHeight="1">
      <c r="K259" s="184" t="s">
        <v>54</v>
      </c>
      <c r="L259" s="184" t="s">
        <v>55</v>
      </c>
    </row>
    <row r="260" spans="1:14" ht="17.25" customHeight="1">
      <c r="A260" s="172" t="s">
        <v>4</v>
      </c>
      <c r="B260" s="409" t="s">
        <v>220</v>
      </c>
      <c r="C260" s="408"/>
      <c r="D260" s="408"/>
      <c r="E260" s="408"/>
      <c r="F260" s="408"/>
      <c r="G260" s="408"/>
      <c r="H260" s="410"/>
      <c r="I260" s="407">
        <f>K260+L260</f>
        <v>124963821</v>
      </c>
      <c r="J260" s="408"/>
      <c r="K260" s="195">
        <v>117425480</v>
      </c>
      <c r="L260" s="195">
        <v>7538341</v>
      </c>
      <c r="M260" s="1"/>
      <c r="N260" s="266">
        <f>I260-Dochody!E97</f>
        <v>0</v>
      </c>
    </row>
    <row r="261" spans="1:14" ht="12.75">
      <c r="A261" s="172"/>
      <c r="B261" s="405" t="s">
        <v>104</v>
      </c>
      <c r="C261" s="388"/>
      <c r="D261" s="388"/>
      <c r="E261" s="388"/>
      <c r="F261" s="388"/>
      <c r="G261" s="388"/>
      <c r="H261" s="406"/>
      <c r="I261" s="387">
        <f>Dochody!F97+Dochody!G97</f>
        <v>700900</v>
      </c>
      <c r="J261" s="388"/>
      <c r="K261" s="195">
        <f>Dochody!F97</f>
        <v>700900</v>
      </c>
      <c r="L261" s="195">
        <f>Dochody!G97</f>
        <v>0</v>
      </c>
      <c r="N261" s="267"/>
    </row>
    <row r="262" spans="1:14" ht="12.75">
      <c r="A262" s="172"/>
      <c r="B262" s="405" t="s">
        <v>105</v>
      </c>
      <c r="C262" s="388"/>
      <c r="D262" s="388"/>
      <c r="E262" s="388"/>
      <c r="F262" s="388"/>
      <c r="G262" s="388"/>
      <c r="H262" s="406"/>
      <c r="I262" s="387">
        <f>Dochody!H97+Dochody!I97</f>
        <v>3583889</v>
      </c>
      <c r="J262" s="388"/>
      <c r="K262" s="195">
        <f>Dochody!H97</f>
        <v>2650724</v>
      </c>
      <c r="L262" s="195">
        <f>Dochody!I97</f>
        <v>933165</v>
      </c>
      <c r="N262" s="267"/>
    </row>
    <row r="263" spans="1:14" ht="12.75">
      <c r="A263" s="172" t="s">
        <v>5</v>
      </c>
      <c r="B263" s="405" t="s">
        <v>106</v>
      </c>
      <c r="C263" s="388"/>
      <c r="D263" s="388"/>
      <c r="E263" s="388"/>
      <c r="F263" s="388"/>
      <c r="G263" s="388"/>
      <c r="H263" s="406"/>
      <c r="I263" s="407">
        <f>I260+I262-I261</f>
        <v>127846810</v>
      </c>
      <c r="J263" s="408"/>
      <c r="K263" s="195">
        <f>K260-K261+K262</f>
        <v>119375304</v>
      </c>
      <c r="L263" s="195">
        <f>L260-L261+L262</f>
        <v>8471506</v>
      </c>
      <c r="N263" s="267"/>
    </row>
    <row r="264" spans="1:14" ht="45" customHeight="1">
      <c r="A264" s="182" t="s">
        <v>107</v>
      </c>
      <c r="B264" s="427" t="s">
        <v>86</v>
      </c>
      <c r="C264" s="428"/>
      <c r="D264" s="428"/>
      <c r="E264" s="428"/>
      <c r="F264" s="428"/>
      <c r="G264" s="428"/>
      <c r="H264" s="429"/>
      <c r="I264" s="413"/>
      <c r="J264" s="414"/>
      <c r="K264" s="196"/>
      <c r="L264" s="196"/>
      <c r="N264" s="267"/>
    </row>
    <row r="265" spans="1:14" ht="5.25" customHeight="1">
      <c r="A265" s="183"/>
      <c r="B265" s="419"/>
      <c r="C265" s="420"/>
      <c r="D265" s="420"/>
      <c r="E265" s="420"/>
      <c r="F265" s="420"/>
      <c r="G265" s="420"/>
      <c r="H265" s="421"/>
      <c r="I265" s="441"/>
      <c r="J265" s="442"/>
      <c r="K265" s="197"/>
      <c r="L265" s="197"/>
      <c r="N265" s="267"/>
    </row>
    <row r="266" spans="1:14" ht="6" customHeight="1">
      <c r="A266" s="173"/>
      <c r="B266" s="422"/>
      <c r="C266" s="423"/>
      <c r="D266" s="423"/>
      <c r="E266" s="423"/>
      <c r="F266" s="423"/>
      <c r="G266" s="423"/>
      <c r="H266" s="424"/>
      <c r="I266" s="425"/>
      <c r="J266" s="426"/>
      <c r="K266" s="198"/>
      <c r="L266" s="198"/>
      <c r="N266" s="267"/>
    </row>
    <row r="267" spans="1:14" ht="12.75">
      <c r="A267" s="172"/>
      <c r="B267" s="409" t="s">
        <v>134</v>
      </c>
      <c r="C267" s="408"/>
      <c r="D267" s="408"/>
      <c r="E267" s="408"/>
      <c r="F267" s="408"/>
      <c r="G267" s="408"/>
      <c r="H267" s="410"/>
      <c r="I267" s="407">
        <f>I263+I264+I266+I265</f>
        <v>127846810</v>
      </c>
      <c r="J267" s="408"/>
      <c r="K267" s="199"/>
      <c r="L267" s="199"/>
      <c r="N267" s="267"/>
    </row>
    <row r="268" spans="1:14" ht="8.25" customHeight="1">
      <c r="A268" s="172"/>
      <c r="B268" s="405"/>
      <c r="C268" s="388"/>
      <c r="D268" s="388"/>
      <c r="E268" s="388"/>
      <c r="F268" s="388"/>
      <c r="G268" s="388"/>
      <c r="H268" s="406"/>
      <c r="I268" s="405"/>
      <c r="J268" s="388"/>
      <c r="K268" s="199"/>
      <c r="L268" s="199"/>
      <c r="N268" s="267"/>
    </row>
    <row r="269" spans="1:14" ht="17.25" customHeight="1">
      <c r="A269" s="172" t="s">
        <v>4</v>
      </c>
      <c r="B269" s="409" t="s">
        <v>221</v>
      </c>
      <c r="C269" s="408"/>
      <c r="D269" s="408"/>
      <c r="E269" s="408"/>
      <c r="F269" s="408"/>
      <c r="G269" s="408"/>
      <c r="H269" s="410"/>
      <c r="I269" s="407">
        <f>K269+L269</f>
        <v>113307368</v>
      </c>
      <c r="J269" s="408"/>
      <c r="K269" s="195">
        <v>103259869</v>
      </c>
      <c r="L269" s="195">
        <v>10047499</v>
      </c>
      <c r="N269" s="266">
        <f>I269-E219</f>
        <v>0</v>
      </c>
    </row>
    <row r="270" spans="1:12" ht="12.75">
      <c r="A270" s="172"/>
      <c r="B270" s="405" t="s">
        <v>109</v>
      </c>
      <c r="C270" s="388"/>
      <c r="D270" s="388"/>
      <c r="E270" s="388"/>
      <c r="F270" s="388"/>
      <c r="G270" s="388"/>
      <c r="H270" s="406"/>
      <c r="I270" s="387">
        <f>F219</f>
        <v>1982073</v>
      </c>
      <c r="J270" s="388"/>
      <c r="K270" s="195">
        <f>I179</f>
        <v>1124367</v>
      </c>
      <c r="L270" s="195">
        <f>J179</f>
        <v>857706</v>
      </c>
    </row>
    <row r="271" spans="1:12" ht="12.75">
      <c r="A271" s="172"/>
      <c r="B271" s="405" t="s">
        <v>110</v>
      </c>
      <c r="C271" s="388"/>
      <c r="D271" s="388"/>
      <c r="E271" s="388"/>
      <c r="F271" s="388"/>
      <c r="G271" s="388"/>
      <c r="H271" s="406"/>
      <c r="I271" s="387">
        <f>G219</f>
        <v>4865062</v>
      </c>
      <c r="J271" s="388"/>
      <c r="K271" s="195">
        <f>K179</f>
        <v>2890762</v>
      </c>
      <c r="L271" s="195">
        <f>L179</f>
        <v>1974300</v>
      </c>
    </row>
    <row r="272" spans="1:15" ht="12.75">
      <c r="A272" s="172" t="s">
        <v>5</v>
      </c>
      <c r="B272" s="405" t="s">
        <v>111</v>
      </c>
      <c r="C272" s="388"/>
      <c r="D272" s="388"/>
      <c r="E272" s="388"/>
      <c r="F272" s="388"/>
      <c r="G272" s="388"/>
      <c r="H272" s="406"/>
      <c r="I272" s="407">
        <f>I269+I271-I270</f>
        <v>116190357</v>
      </c>
      <c r="J272" s="408"/>
      <c r="K272" s="195">
        <f>K269-K270+K271</f>
        <v>105026264</v>
      </c>
      <c r="L272" s="195">
        <f>L269-L270+L271</f>
        <v>11164093</v>
      </c>
      <c r="O272" t="s">
        <v>125</v>
      </c>
    </row>
    <row r="273" spans="1:12" ht="12.75">
      <c r="A273" s="172" t="s">
        <v>107</v>
      </c>
      <c r="B273" s="405" t="s">
        <v>112</v>
      </c>
      <c r="C273" s="388"/>
      <c r="D273" s="388"/>
      <c r="E273" s="388"/>
      <c r="F273" s="388"/>
      <c r="G273" s="388"/>
      <c r="H273" s="406"/>
      <c r="I273" s="387">
        <v>5006453</v>
      </c>
      <c r="J273" s="388"/>
      <c r="K273" s="199"/>
      <c r="L273" s="199"/>
    </row>
    <row r="274" spans="1:12" ht="12.75">
      <c r="A274" s="172" t="s">
        <v>113</v>
      </c>
      <c r="B274" s="405" t="s">
        <v>114</v>
      </c>
      <c r="C274" s="388"/>
      <c r="D274" s="388"/>
      <c r="E274" s="388"/>
      <c r="F274" s="388"/>
      <c r="G274" s="388"/>
      <c r="H274" s="406"/>
      <c r="I274" s="387">
        <v>650000</v>
      </c>
      <c r="J274" s="388"/>
      <c r="K274" s="199"/>
      <c r="L274" s="199"/>
    </row>
    <row r="275" spans="1:12" ht="12.75">
      <c r="A275" s="172" t="s">
        <v>108</v>
      </c>
      <c r="B275" s="405" t="s">
        <v>84</v>
      </c>
      <c r="C275" s="388"/>
      <c r="D275" s="388"/>
      <c r="E275" s="388"/>
      <c r="F275" s="388"/>
      <c r="G275" s="388"/>
      <c r="H275" s="406"/>
      <c r="I275" s="387">
        <v>6000000</v>
      </c>
      <c r="J275" s="412"/>
      <c r="K275" s="199"/>
      <c r="L275" s="199"/>
    </row>
    <row r="276" spans="1:12" ht="12.75">
      <c r="A276" s="172" t="s">
        <v>119</v>
      </c>
      <c r="B276" s="416" t="s">
        <v>136</v>
      </c>
      <c r="C276" s="417"/>
      <c r="D276" s="417"/>
      <c r="E276" s="417"/>
      <c r="F276" s="417"/>
      <c r="G276" s="417"/>
      <c r="H276" s="418"/>
      <c r="I276" s="401">
        <f>SUM(I273:J275)</f>
        <v>11656453</v>
      </c>
      <c r="J276" s="402"/>
      <c r="K276" s="199"/>
      <c r="L276" s="199"/>
    </row>
    <row r="277" spans="1:12" ht="18" customHeight="1">
      <c r="A277" s="174"/>
      <c r="B277" s="409" t="s">
        <v>135</v>
      </c>
      <c r="C277" s="408"/>
      <c r="D277" s="408"/>
      <c r="E277" s="408"/>
      <c r="F277" s="408"/>
      <c r="G277" s="408"/>
      <c r="H277" s="410"/>
      <c r="I277" s="407">
        <f>I272+I276</f>
        <v>127846810</v>
      </c>
      <c r="J277" s="408"/>
      <c r="K277" s="199"/>
      <c r="L277" s="199"/>
    </row>
    <row r="278" spans="1:10" ht="13.5" customHeight="1">
      <c r="A278" s="10"/>
      <c r="B278" s="80"/>
      <c r="C278" s="80"/>
      <c r="D278" s="80"/>
      <c r="E278" s="175"/>
      <c r="F278" s="8"/>
      <c r="G278" s="80"/>
      <c r="H278" s="80"/>
      <c r="I278" s="80"/>
      <c r="J278" s="80"/>
    </row>
    <row r="279" spans="1:12" ht="13.5" customHeight="1">
      <c r="A279" s="411" t="s">
        <v>146</v>
      </c>
      <c r="B279" s="411"/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</row>
    <row r="280" spans="1:12" ht="12.75">
      <c r="A280" s="415" t="s">
        <v>147</v>
      </c>
      <c r="B280" s="415"/>
      <c r="C280" s="415"/>
      <c r="D280" s="415"/>
      <c r="E280" s="415"/>
      <c r="F280" s="415"/>
      <c r="G280" s="415"/>
      <c r="H280" s="415"/>
      <c r="I280" s="415"/>
      <c r="J280" s="415"/>
      <c r="L280" s="1">
        <f>I267-I277</f>
        <v>0</v>
      </c>
    </row>
    <row r="281" spans="1:10" ht="12.75">
      <c r="A281" s="215" t="s">
        <v>148</v>
      </c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1:10" ht="12.75">
      <c r="A282" s="215" t="s">
        <v>149</v>
      </c>
      <c r="B282" s="80"/>
      <c r="C282" s="80"/>
      <c r="D282" s="80"/>
      <c r="E282" s="80"/>
      <c r="F282" s="80"/>
      <c r="G282" s="80"/>
      <c r="H282" s="80"/>
      <c r="I282" s="80"/>
      <c r="J282" s="80"/>
    </row>
    <row r="283" ht="12.75" customHeight="1"/>
    <row r="284" ht="12.75" customHeight="1"/>
  </sheetData>
  <sheetProtection/>
  <mergeCells count="265">
    <mergeCell ref="K80:L80"/>
    <mergeCell ref="D18:H18"/>
    <mergeCell ref="D19:H19"/>
    <mergeCell ref="D22:H22"/>
    <mergeCell ref="D61:H61"/>
    <mergeCell ref="D62:H62"/>
    <mergeCell ref="K44:L44"/>
    <mergeCell ref="D69:H69"/>
    <mergeCell ref="I80:J80"/>
    <mergeCell ref="D31:H31"/>
    <mergeCell ref="A80:C80"/>
    <mergeCell ref="D80:H81"/>
    <mergeCell ref="I155:J155"/>
    <mergeCell ref="K155:L155"/>
    <mergeCell ref="D144:H144"/>
    <mergeCell ref="D145:H145"/>
    <mergeCell ref="D146:H146"/>
    <mergeCell ref="A155:C155"/>
    <mergeCell ref="K123:L123"/>
    <mergeCell ref="D98:H98"/>
    <mergeCell ref="D161:H161"/>
    <mergeCell ref="D147:H147"/>
    <mergeCell ref="D148:H148"/>
    <mergeCell ref="D159:H159"/>
    <mergeCell ref="D152:H152"/>
    <mergeCell ref="D162:H162"/>
    <mergeCell ref="D160:H160"/>
    <mergeCell ref="D149:H149"/>
    <mergeCell ref="D150:H150"/>
    <mergeCell ref="D151:H151"/>
    <mergeCell ref="D158:H158"/>
    <mergeCell ref="D155:H156"/>
    <mergeCell ref="A123:C123"/>
    <mergeCell ref="D123:H124"/>
    <mergeCell ref="I123:J123"/>
    <mergeCell ref="D131:H131"/>
    <mergeCell ref="D135:H135"/>
    <mergeCell ref="D138:H138"/>
    <mergeCell ref="D139:H139"/>
    <mergeCell ref="D125:H125"/>
    <mergeCell ref="I44:J44"/>
    <mergeCell ref="D53:H53"/>
    <mergeCell ref="D50:H50"/>
    <mergeCell ref="D25:H25"/>
    <mergeCell ref="D27:H27"/>
    <mergeCell ref="D157:H157"/>
    <mergeCell ref="D55:H55"/>
    <mergeCell ref="D99:H99"/>
    <mergeCell ref="D101:H101"/>
    <mergeCell ref="D100:H100"/>
    <mergeCell ref="D24:H24"/>
    <mergeCell ref="D89:H89"/>
    <mergeCell ref="D128:H128"/>
    <mergeCell ref="A44:C44"/>
    <mergeCell ref="D44:H45"/>
    <mergeCell ref="D92:H92"/>
    <mergeCell ref="D47:H47"/>
    <mergeCell ref="D66:H66"/>
    <mergeCell ref="D67:H67"/>
    <mergeCell ref="D70:H70"/>
    <mergeCell ref="D54:H54"/>
    <mergeCell ref="D103:H103"/>
    <mergeCell ref="D116:H116"/>
    <mergeCell ref="D93:H93"/>
    <mergeCell ref="D85:H85"/>
    <mergeCell ref="D107:H107"/>
    <mergeCell ref="D113:H113"/>
    <mergeCell ref="D115:H115"/>
    <mergeCell ref="D58:H58"/>
    <mergeCell ref="D14:H14"/>
    <mergeCell ref="D15:H15"/>
    <mergeCell ref="D16:H16"/>
    <mergeCell ref="D56:H56"/>
    <mergeCell ref="D32:H32"/>
    <mergeCell ref="D23:H23"/>
    <mergeCell ref="D51:H51"/>
    <mergeCell ref="D29:H29"/>
    <mergeCell ref="D33:H33"/>
    <mergeCell ref="D34:H34"/>
    <mergeCell ref="D133:H133"/>
    <mergeCell ref="D110:H110"/>
    <mergeCell ref="D94:H94"/>
    <mergeCell ref="D88:H88"/>
    <mergeCell ref="D104:H104"/>
    <mergeCell ref="D105:H105"/>
    <mergeCell ref="D112:H112"/>
    <mergeCell ref="D129:H129"/>
    <mergeCell ref="D35:H35"/>
    <mergeCell ref="D36:H36"/>
    <mergeCell ref="D60:H60"/>
    <mergeCell ref="D52:H52"/>
    <mergeCell ref="D114:H114"/>
    <mergeCell ref="D46:H46"/>
    <mergeCell ref="D65:H65"/>
    <mergeCell ref="D73:H73"/>
    <mergeCell ref="D59:H59"/>
    <mergeCell ref="D57:H57"/>
    <mergeCell ref="B194:D197"/>
    <mergeCell ref="D176:H176"/>
    <mergeCell ref="D126:H126"/>
    <mergeCell ref="D132:H132"/>
    <mergeCell ref="D136:H136"/>
    <mergeCell ref="D175:H175"/>
    <mergeCell ref="D174:H174"/>
    <mergeCell ref="D137:H137"/>
    <mergeCell ref="D142:H142"/>
    <mergeCell ref="D143:H143"/>
    <mergeCell ref="D164:H164"/>
    <mergeCell ref="A179:H179"/>
    <mergeCell ref="D168:H168"/>
    <mergeCell ref="D166:H166"/>
    <mergeCell ref="D165:H165"/>
    <mergeCell ref="D140:H140"/>
    <mergeCell ref="D171:H171"/>
    <mergeCell ref="D163:H163"/>
    <mergeCell ref="D177:H177"/>
    <mergeCell ref="D170:H170"/>
    <mergeCell ref="B207:D207"/>
    <mergeCell ref="D178:H178"/>
    <mergeCell ref="B206:D206"/>
    <mergeCell ref="H194:H197"/>
    <mergeCell ref="B205:D205"/>
    <mergeCell ref="B202:D202"/>
    <mergeCell ref="B200:D200"/>
    <mergeCell ref="B204:D204"/>
    <mergeCell ref="B199:D199"/>
    <mergeCell ref="B203:D203"/>
    <mergeCell ref="B274:H274"/>
    <mergeCell ref="B271:H271"/>
    <mergeCell ref="B217:D217"/>
    <mergeCell ref="B269:H269"/>
    <mergeCell ref="B273:H273"/>
    <mergeCell ref="B209:D209"/>
    <mergeCell ref="B219:D219"/>
    <mergeCell ref="B229:G229"/>
    <mergeCell ref="B216:D216"/>
    <mergeCell ref="B237:G237"/>
    <mergeCell ref="D172:H172"/>
    <mergeCell ref="B228:F228"/>
    <mergeCell ref="B210:D210"/>
    <mergeCell ref="B226:G226"/>
    <mergeCell ref="B211:D211"/>
    <mergeCell ref="B201:D201"/>
    <mergeCell ref="B212:D212"/>
    <mergeCell ref="B213:D213"/>
    <mergeCell ref="B208:D208"/>
    <mergeCell ref="B227:F227"/>
    <mergeCell ref="B232:F232"/>
    <mergeCell ref="B234:G234"/>
    <mergeCell ref="B233:G233"/>
    <mergeCell ref="B230:G230"/>
    <mergeCell ref="B242:G242"/>
    <mergeCell ref="I265:J265"/>
    <mergeCell ref="B261:H261"/>
    <mergeCell ref="I262:J262"/>
    <mergeCell ref="B245:G245"/>
    <mergeCell ref="I263:J263"/>
    <mergeCell ref="B264:H264"/>
    <mergeCell ref="B231:F231"/>
    <mergeCell ref="B235:G235"/>
    <mergeCell ref="B238:G238"/>
    <mergeCell ref="B262:H262"/>
    <mergeCell ref="B236:G236"/>
    <mergeCell ref="B244:G244"/>
    <mergeCell ref="B241:G241"/>
    <mergeCell ref="B263:H263"/>
    <mergeCell ref="B243:G243"/>
    <mergeCell ref="I261:J261"/>
    <mergeCell ref="I260:J260"/>
    <mergeCell ref="A280:J280"/>
    <mergeCell ref="B276:H276"/>
    <mergeCell ref="B268:H268"/>
    <mergeCell ref="B265:H265"/>
    <mergeCell ref="B266:H266"/>
    <mergeCell ref="I271:J271"/>
    <mergeCell ref="I268:J268"/>
    <mergeCell ref="I266:J266"/>
    <mergeCell ref="B260:H260"/>
    <mergeCell ref="B267:H267"/>
    <mergeCell ref="E194:E197"/>
    <mergeCell ref="A279:L279"/>
    <mergeCell ref="B275:H275"/>
    <mergeCell ref="I275:J275"/>
    <mergeCell ref="B277:H277"/>
    <mergeCell ref="I277:J277"/>
    <mergeCell ref="I264:J264"/>
    <mergeCell ref="B270:H270"/>
    <mergeCell ref="I276:J276"/>
    <mergeCell ref="I274:J274"/>
    <mergeCell ref="D13:H13"/>
    <mergeCell ref="M179:N179"/>
    <mergeCell ref="D83:H83"/>
    <mergeCell ref="B272:H272"/>
    <mergeCell ref="I273:J273"/>
    <mergeCell ref="I272:J272"/>
    <mergeCell ref="I267:J267"/>
    <mergeCell ref="I269:J269"/>
    <mergeCell ref="I270:J270"/>
    <mergeCell ref="I194:P194"/>
    <mergeCell ref="K196:K197"/>
    <mergeCell ref="A6:L6"/>
    <mergeCell ref="I8:J8"/>
    <mergeCell ref="K8:L8"/>
    <mergeCell ref="D8:H9"/>
    <mergeCell ref="A8:C8"/>
    <mergeCell ref="D17:H17"/>
    <mergeCell ref="D10:H10"/>
    <mergeCell ref="D11:H11"/>
    <mergeCell ref="D12:H12"/>
    <mergeCell ref="B218:D218"/>
    <mergeCell ref="O179:P179"/>
    <mergeCell ref="A192:P192"/>
    <mergeCell ref="N196:O196"/>
    <mergeCell ref="A194:A197"/>
    <mergeCell ref="L196:L197"/>
    <mergeCell ref="P195:P197"/>
    <mergeCell ref="I195:I197"/>
    <mergeCell ref="M196:M197"/>
    <mergeCell ref="D102:H102"/>
    <mergeCell ref="J195:O195"/>
    <mergeCell ref="F194:G195"/>
    <mergeCell ref="F196:F197"/>
    <mergeCell ref="D134:H134"/>
    <mergeCell ref="D173:H173"/>
    <mergeCell ref="D167:H167"/>
    <mergeCell ref="D169:H169"/>
    <mergeCell ref="J225:K225"/>
    <mergeCell ref="J224:K224"/>
    <mergeCell ref="G196:G197"/>
    <mergeCell ref="J196:J197"/>
    <mergeCell ref="B224:G224"/>
    <mergeCell ref="B225:G225"/>
    <mergeCell ref="B214:D214"/>
    <mergeCell ref="B215:D215"/>
    <mergeCell ref="B223:G223"/>
    <mergeCell ref="E220:F220"/>
    <mergeCell ref="D64:H64"/>
    <mergeCell ref="D91:H91"/>
    <mergeCell ref="D84:H84"/>
    <mergeCell ref="D86:H86"/>
    <mergeCell ref="D90:H90"/>
    <mergeCell ref="D82:H82"/>
    <mergeCell ref="D87:H87"/>
    <mergeCell ref="D71:H71"/>
    <mergeCell ref="D20:H20"/>
    <mergeCell ref="D21:H21"/>
    <mergeCell ref="D68:H68"/>
    <mergeCell ref="D72:H72"/>
    <mergeCell ref="D30:H30"/>
    <mergeCell ref="D28:H28"/>
    <mergeCell ref="D63:H63"/>
    <mergeCell ref="D26:H26"/>
    <mergeCell ref="D48:H48"/>
    <mergeCell ref="D49:H49"/>
    <mergeCell ref="D141:H141"/>
    <mergeCell ref="D97:H97"/>
    <mergeCell ref="D95:H95"/>
    <mergeCell ref="D96:H96"/>
    <mergeCell ref="D108:H108"/>
    <mergeCell ref="D127:H127"/>
    <mergeCell ref="D130:H130"/>
    <mergeCell ref="D106:H106"/>
    <mergeCell ref="D111:H111"/>
    <mergeCell ref="D109:H109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showZeros="0" tabSelected="1" zoomScalePageLayoutView="0" workbookViewId="0" topLeftCell="A95">
      <selection activeCell="M97" sqref="M97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4" max="14" width="11.125" style="0" bestFit="1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240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241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502" t="s">
        <v>158</v>
      </c>
      <c r="B7" s="503"/>
      <c r="C7" s="503"/>
      <c r="D7" s="503"/>
      <c r="E7" s="503"/>
      <c r="F7" s="503"/>
      <c r="G7" s="503"/>
      <c r="H7" s="503"/>
      <c r="I7" s="503"/>
      <c r="J7" s="503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87" t="s">
        <v>51</v>
      </c>
      <c r="B9" s="488"/>
      <c r="C9" s="489"/>
      <c r="D9" s="490" t="s">
        <v>65</v>
      </c>
      <c r="E9" s="491"/>
      <c r="F9" s="492"/>
      <c r="G9" s="486" t="s">
        <v>66</v>
      </c>
      <c r="H9" s="486"/>
      <c r="I9" s="486" t="s">
        <v>67</v>
      </c>
      <c r="J9" s="486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493"/>
      <c r="E10" s="494"/>
      <c r="F10" s="495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8.75" customHeight="1">
      <c r="A11" s="76">
        <v>720</v>
      </c>
      <c r="B11" s="76"/>
      <c r="C11" s="75"/>
      <c r="D11" s="504" t="s">
        <v>176</v>
      </c>
      <c r="E11" s="505"/>
      <c r="F11" s="506"/>
      <c r="G11" s="169">
        <f>G12</f>
        <v>0</v>
      </c>
      <c r="H11" s="169"/>
      <c r="I11" s="169">
        <f>I15</f>
        <v>54500</v>
      </c>
      <c r="J11" s="207">
        <f>J12</f>
        <v>933165</v>
      </c>
      <c r="K11" s="30"/>
      <c r="L11" s="31"/>
    </row>
    <row r="12" spans="1:12" ht="39.75" customHeight="1">
      <c r="A12" s="77"/>
      <c r="B12" s="176">
        <v>72095</v>
      </c>
      <c r="C12" s="77"/>
      <c r="D12" s="497" t="s">
        <v>174</v>
      </c>
      <c r="E12" s="498"/>
      <c r="F12" s="499"/>
      <c r="G12" s="193">
        <f>G13</f>
        <v>0</v>
      </c>
      <c r="H12" s="193"/>
      <c r="I12" s="193">
        <f>I13+I14</f>
        <v>0</v>
      </c>
      <c r="J12" s="208">
        <f>J13+J14</f>
        <v>933165</v>
      </c>
      <c r="K12" s="30"/>
      <c r="L12" s="31"/>
    </row>
    <row r="13" spans="1:12" ht="54" customHeight="1">
      <c r="A13" s="81"/>
      <c r="B13" s="82"/>
      <c r="C13" s="179">
        <v>6207</v>
      </c>
      <c r="D13" s="500" t="s">
        <v>175</v>
      </c>
      <c r="E13" s="316"/>
      <c r="F13" s="317"/>
      <c r="G13" s="180"/>
      <c r="H13" s="180"/>
      <c r="I13" s="180"/>
      <c r="J13" s="204">
        <v>793191</v>
      </c>
      <c r="K13" s="30"/>
      <c r="L13" s="31"/>
    </row>
    <row r="14" spans="1:12" ht="54" customHeight="1">
      <c r="A14" s="81"/>
      <c r="B14" s="82"/>
      <c r="C14" s="231">
        <v>6209</v>
      </c>
      <c r="D14" s="501" t="s">
        <v>175</v>
      </c>
      <c r="E14" s="474"/>
      <c r="F14" s="475"/>
      <c r="G14" s="229"/>
      <c r="H14" s="229"/>
      <c r="I14" s="229"/>
      <c r="J14" s="230">
        <v>139974</v>
      </c>
      <c r="K14" s="30"/>
      <c r="L14" s="31"/>
    </row>
    <row r="15" spans="1:12" ht="50.25" customHeight="1">
      <c r="A15" s="77"/>
      <c r="B15" s="176">
        <v>72095</v>
      </c>
      <c r="C15" s="77"/>
      <c r="D15" s="497" t="s">
        <v>207</v>
      </c>
      <c r="E15" s="498"/>
      <c r="F15" s="499"/>
      <c r="G15" s="193">
        <f>G16</f>
        <v>0</v>
      </c>
      <c r="H15" s="193"/>
      <c r="I15" s="193">
        <f>I16+I17</f>
        <v>54500</v>
      </c>
      <c r="J15" s="208"/>
      <c r="K15" s="30"/>
      <c r="L15" s="31"/>
    </row>
    <row r="16" spans="1:12" ht="54" customHeight="1">
      <c r="A16" s="81"/>
      <c r="B16" s="82"/>
      <c r="C16" s="179">
        <v>2007</v>
      </c>
      <c r="D16" s="500" t="s">
        <v>175</v>
      </c>
      <c r="E16" s="316"/>
      <c r="F16" s="317"/>
      <c r="G16" s="180"/>
      <c r="H16" s="180"/>
      <c r="I16" s="180">
        <v>46325</v>
      </c>
      <c r="J16" s="204"/>
      <c r="K16" s="30"/>
      <c r="L16" s="31"/>
    </row>
    <row r="17" spans="1:12" ht="54" customHeight="1">
      <c r="A17" s="81"/>
      <c r="B17" s="82"/>
      <c r="C17" s="231">
        <v>2009</v>
      </c>
      <c r="D17" s="496" t="s">
        <v>175</v>
      </c>
      <c r="E17" s="375"/>
      <c r="F17" s="376"/>
      <c r="G17" s="229"/>
      <c r="H17" s="229"/>
      <c r="I17" s="229">
        <v>8175</v>
      </c>
      <c r="J17" s="230"/>
      <c r="K17" s="30"/>
      <c r="L17" s="31"/>
    </row>
    <row r="18" spans="1:12" ht="28.5" customHeight="1">
      <c r="A18" s="76">
        <v>754</v>
      </c>
      <c r="B18" s="76"/>
      <c r="C18" s="75"/>
      <c r="D18" s="504" t="s">
        <v>171</v>
      </c>
      <c r="E18" s="505"/>
      <c r="F18" s="506"/>
      <c r="G18" s="169">
        <f>G19</f>
        <v>0</v>
      </c>
      <c r="H18" s="169"/>
      <c r="I18" s="169">
        <f>I19</f>
        <v>75000</v>
      </c>
      <c r="J18" s="207"/>
      <c r="K18" s="30"/>
      <c r="L18" s="31"/>
    </row>
    <row r="19" spans="1:12" ht="15" customHeight="1">
      <c r="A19" s="77"/>
      <c r="B19" s="176">
        <v>75404</v>
      </c>
      <c r="C19" s="77"/>
      <c r="D19" s="497" t="s">
        <v>233</v>
      </c>
      <c r="E19" s="498"/>
      <c r="F19" s="499"/>
      <c r="G19" s="193">
        <f>G20</f>
        <v>0</v>
      </c>
      <c r="H19" s="193"/>
      <c r="I19" s="193">
        <f>I20</f>
        <v>75000</v>
      </c>
      <c r="J19" s="208"/>
      <c r="K19" s="30"/>
      <c r="L19" s="31"/>
    </row>
    <row r="20" spans="1:12" ht="26.25" customHeight="1">
      <c r="A20" s="249"/>
      <c r="B20" s="250"/>
      <c r="C20" s="251" t="s">
        <v>232</v>
      </c>
      <c r="D20" s="501" t="s">
        <v>234</v>
      </c>
      <c r="E20" s="474"/>
      <c r="F20" s="475"/>
      <c r="G20" s="252"/>
      <c r="H20" s="252"/>
      <c r="I20" s="252">
        <v>75000</v>
      </c>
      <c r="J20" s="253"/>
      <c r="K20" s="30"/>
      <c r="L20" s="31"/>
    </row>
    <row r="21" spans="1:12" ht="15" customHeight="1">
      <c r="A21" s="487" t="s">
        <v>51</v>
      </c>
      <c r="B21" s="488"/>
      <c r="C21" s="489"/>
      <c r="D21" s="490" t="s">
        <v>65</v>
      </c>
      <c r="E21" s="491"/>
      <c r="F21" s="492"/>
      <c r="G21" s="486" t="s">
        <v>66</v>
      </c>
      <c r="H21" s="486"/>
      <c r="I21" s="486" t="s">
        <v>67</v>
      </c>
      <c r="J21" s="486"/>
      <c r="K21" s="30"/>
      <c r="L21" s="31"/>
    </row>
    <row r="22" spans="1:12" ht="14.25" customHeight="1">
      <c r="A22" s="303" t="s">
        <v>24</v>
      </c>
      <c r="B22" s="303" t="s">
        <v>52</v>
      </c>
      <c r="C22" s="303" t="s">
        <v>53</v>
      </c>
      <c r="D22" s="493"/>
      <c r="E22" s="494"/>
      <c r="F22" s="495"/>
      <c r="G22" s="32" t="s">
        <v>54</v>
      </c>
      <c r="H22" s="32" t="s">
        <v>55</v>
      </c>
      <c r="I22" s="32" t="s">
        <v>54</v>
      </c>
      <c r="J22" s="32" t="s">
        <v>55</v>
      </c>
      <c r="K22" s="30"/>
      <c r="L22" s="31"/>
    </row>
    <row r="23" spans="1:12" ht="60.75" customHeight="1">
      <c r="A23" s="76">
        <v>756</v>
      </c>
      <c r="B23" s="76"/>
      <c r="C23" s="75"/>
      <c r="D23" s="504" t="s">
        <v>181</v>
      </c>
      <c r="E23" s="505"/>
      <c r="F23" s="506"/>
      <c r="G23" s="169">
        <f>G24</f>
        <v>700000</v>
      </c>
      <c r="H23" s="169"/>
      <c r="I23" s="169"/>
      <c r="J23" s="207"/>
      <c r="K23" s="30"/>
      <c r="L23" s="31"/>
    </row>
    <row r="24" spans="1:12" ht="63.75" customHeight="1">
      <c r="A24" s="77"/>
      <c r="B24" s="176">
        <v>75616</v>
      </c>
      <c r="C24" s="77"/>
      <c r="D24" s="497" t="s">
        <v>182</v>
      </c>
      <c r="E24" s="498"/>
      <c r="F24" s="499"/>
      <c r="G24" s="193">
        <f>G25</f>
        <v>700000</v>
      </c>
      <c r="H24" s="193"/>
      <c r="I24" s="193"/>
      <c r="J24" s="208"/>
      <c r="K24" s="30"/>
      <c r="L24" s="31"/>
    </row>
    <row r="25" spans="1:12" ht="37.5" customHeight="1">
      <c r="A25" s="249"/>
      <c r="B25" s="250"/>
      <c r="C25" s="251" t="s">
        <v>180</v>
      </c>
      <c r="D25" s="501" t="s">
        <v>183</v>
      </c>
      <c r="E25" s="474"/>
      <c r="F25" s="475"/>
      <c r="G25" s="252">
        <v>700000</v>
      </c>
      <c r="H25" s="252"/>
      <c r="I25" s="252"/>
      <c r="J25" s="253"/>
      <c r="K25" s="30"/>
      <c r="L25" s="31"/>
    </row>
    <row r="26" spans="1:12" ht="16.5" customHeight="1">
      <c r="A26" s="76">
        <v>758</v>
      </c>
      <c r="B26" s="76"/>
      <c r="C26" s="75"/>
      <c r="D26" s="504" t="s">
        <v>163</v>
      </c>
      <c r="E26" s="567"/>
      <c r="F26" s="568"/>
      <c r="G26" s="169">
        <f>G27</f>
        <v>0</v>
      </c>
      <c r="H26" s="169"/>
      <c r="I26" s="169">
        <f>I27</f>
        <v>24147</v>
      </c>
      <c r="J26" s="207"/>
      <c r="K26" s="30"/>
      <c r="L26" s="31"/>
    </row>
    <row r="27" spans="1:12" ht="27" customHeight="1">
      <c r="A27" s="77"/>
      <c r="B27" s="176">
        <v>75801</v>
      </c>
      <c r="C27" s="77"/>
      <c r="D27" s="497" t="s">
        <v>172</v>
      </c>
      <c r="E27" s="569"/>
      <c r="F27" s="570"/>
      <c r="G27" s="193">
        <f>G28</f>
        <v>0</v>
      </c>
      <c r="H27" s="193"/>
      <c r="I27" s="193">
        <f>I28</f>
        <v>24147</v>
      </c>
      <c r="J27" s="208"/>
      <c r="K27" s="30"/>
      <c r="L27" s="31"/>
    </row>
    <row r="28" spans="1:12" ht="21.75" customHeight="1">
      <c r="A28" s="81"/>
      <c r="B28" s="82"/>
      <c r="C28" s="179">
        <v>2920</v>
      </c>
      <c r="D28" s="500" t="s">
        <v>173</v>
      </c>
      <c r="E28" s="571"/>
      <c r="F28" s="572"/>
      <c r="G28" s="180"/>
      <c r="H28" s="180"/>
      <c r="I28" s="180">
        <v>24147</v>
      </c>
      <c r="J28" s="204"/>
      <c r="K28" s="30"/>
      <c r="L28" s="31"/>
    </row>
    <row r="29" spans="1:12" ht="18.75" customHeight="1">
      <c r="A29" s="76">
        <v>801</v>
      </c>
      <c r="B29" s="76"/>
      <c r="C29" s="75"/>
      <c r="D29" s="504" t="s">
        <v>157</v>
      </c>
      <c r="E29" s="505"/>
      <c r="F29" s="506"/>
      <c r="G29" s="169">
        <f>G30</f>
        <v>0</v>
      </c>
      <c r="H29" s="169"/>
      <c r="I29" s="169">
        <f>I30+I34+I42+I32+I40</f>
        <v>2265754</v>
      </c>
      <c r="J29" s="207"/>
      <c r="K29" s="30"/>
      <c r="L29" s="31"/>
    </row>
    <row r="30" spans="1:12" ht="16.5" customHeight="1">
      <c r="A30" s="77"/>
      <c r="B30" s="176">
        <v>80101</v>
      </c>
      <c r="C30" s="77"/>
      <c r="D30" s="497" t="s">
        <v>177</v>
      </c>
      <c r="E30" s="498"/>
      <c r="F30" s="499"/>
      <c r="G30" s="193">
        <f>G31</f>
        <v>0</v>
      </c>
      <c r="H30" s="193"/>
      <c r="I30" s="193">
        <f>I31</f>
        <v>35162</v>
      </c>
      <c r="J30" s="208"/>
      <c r="K30" s="30"/>
      <c r="L30" s="31"/>
    </row>
    <row r="31" spans="1:12" ht="35.25" customHeight="1">
      <c r="A31" s="81"/>
      <c r="B31" s="82"/>
      <c r="C31" s="179">
        <v>2400</v>
      </c>
      <c r="D31" s="500" t="s">
        <v>178</v>
      </c>
      <c r="E31" s="316"/>
      <c r="F31" s="317"/>
      <c r="G31" s="180"/>
      <c r="H31" s="180"/>
      <c r="I31" s="180">
        <v>35162</v>
      </c>
      <c r="J31" s="204"/>
      <c r="K31" s="30"/>
      <c r="L31" s="31"/>
    </row>
    <row r="32" spans="1:12" ht="35.25" customHeight="1">
      <c r="A32" s="77"/>
      <c r="B32" s="176">
        <v>80103</v>
      </c>
      <c r="C32" s="77"/>
      <c r="D32" s="497" t="s">
        <v>218</v>
      </c>
      <c r="E32" s="498"/>
      <c r="F32" s="499"/>
      <c r="G32" s="193">
        <f>G33</f>
        <v>0</v>
      </c>
      <c r="H32" s="193"/>
      <c r="I32" s="193">
        <f>I33</f>
        <v>869738</v>
      </c>
      <c r="J32" s="208"/>
      <c r="K32" s="30"/>
      <c r="L32" s="31"/>
    </row>
    <row r="33" spans="1:12" ht="26.25" customHeight="1">
      <c r="A33" s="81"/>
      <c r="B33" s="82"/>
      <c r="C33" s="179">
        <v>2030</v>
      </c>
      <c r="D33" s="500" t="s">
        <v>184</v>
      </c>
      <c r="E33" s="316"/>
      <c r="F33" s="317"/>
      <c r="G33" s="180"/>
      <c r="H33" s="180"/>
      <c r="I33" s="180">
        <v>869738</v>
      </c>
      <c r="J33" s="204"/>
      <c r="K33" s="30"/>
      <c r="L33" s="31"/>
    </row>
    <row r="34" spans="1:12" ht="16.5" customHeight="1">
      <c r="A34" s="77"/>
      <c r="B34" s="176">
        <v>80104</v>
      </c>
      <c r="C34" s="77"/>
      <c r="D34" s="497" t="s">
        <v>179</v>
      </c>
      <c r="E34" s="498"/>
      <c r="F34" s="499"/>
      <c r="G34" s="193">
        <f>G35</f>
        <v>0</v>
      </c>
      <c r="H34" s="193"/>
      <c r="I34" s="193">
        <f>I35+I36</f>
        <v>1119315</v>
      </c>
      <c r="J34" s="208"/>
      <c r="K34" s="30"/>
      <c r="L34" s="31"/>
    </row>
    <row r="35" spans="1:12" ht="39" customHeight="1">
      <c r="A35" s="81"/>
      <c r="B35" s="82"/>
      <c r="C35" s="231">
        <v>2400</v>
      </c>
      <c r="D35" s="500" t="s">
        <v>178</v>
      </c>
      <c r="E35" s="316"/>
      <c r="F35" s="317"/>
      <c r="G35" s="229"/>
      <c r="H35" s="229"/>
      <c r="I35" s="229">
        <v>5567</v>
      </c>
      <c r="J35" s="230"/>
      <c r="K35" s="30"/>
      <c r="L35" s="31"/>
    </row>
    <row r="36" spans="1:12" ht="25.5" customHeight="1">
      <c r="A36" s="81"/>
      <c r="B36" s="82"/>
      <c r="C36" s="272">
        <v>2030</v>
      </c>
      <c r="D36" s="496" t="s">
        <v>184</v>
      </c>
      <c r="E36" s="375"/>
      <c r="F36" s="376"/>
      <c r="G36" s="273"/>
      <c r="H36" s="273"/>
      <c r="I36" s="273">
        <v>1113748</v>
      </c>
      <c r="J36" s="274"/>
      <c r="K36" s="30"/>
      <c r="L36" s="31"/>
    </row>
    <row r="37" spans="1:12" ht="25.5" customHeight="1">
      <c r="A37" s="254"/>
      <c r="B37" s="255"/>
      <c r="C37" s="256"/>
      <c r="D37" s="257"/>
      <c r="E37" s="239"/>
      <c r="F37" s="239"/>
      <c r="G37" s="258"/>
      <c r="H37" s="258"/>
      <c r="I37" s="258"/>
      <c r="J37" s="259"/>
      <c r="K37" s="30"/>
      <c r="L37" s="31"/>
    </row>
    <row r="38" spans="1:12" ht="15" customHeight="1">
      <c r="A38" s="487" t="s">
        <v>51</v>
      </c>
      <c r="B38" s="488"/>
      <c r="C38" s="489"/>
      <c r="D38" s="490" t="s">
        <v>65</v>
      </c>
      <c r="E38" s="491"/>
      <c r="F38" s="492"/>
      <c r="G38" s="486" t="s">
        <v>66</v>
      </c>
      <c r="H38" s="486"/>
      <c r="I38" s="486" t="s">
        <v>67</v>
      </c>
      <c r="J38" s="486"/>
      <c r="K38" s="30"/>
      <c r="L38" s="31"/>
    </row>
    <row r="39" spans="1:12" ht="15" customHeight="1">
      <c r="A39" s="286" t="s">
        <v>24</v>
      </c>
      <c r="B39" s="286" t="s">
        <v>52</v>
      </c>
      <c r="C39" s="286" t="s">
        <v>53</v>
      </c>
      <c r="D39" s="493"/>
      <c r="E39" s="494"/>
      <c r="F39" s="495"/>
      <c r="G39" s="32" t="s">
        <v>54</v>
      </c>
      <c r="H39" s="32" t="s">
        <v>55</v>
      </c>
      <c r="I39" s="32" t="s">
        <v>54</v>
      </c>
      <c r="J39" s="32" t="s">
        <v>55</v>
      </c>
      <c r="K39" s="30"/>
      <c r="L39" s="31"/>
    </row>
    <row r="40" spans="1:12" ht="15.75" customHeight="1">
      <c r="A40" s="77"/>
      <c r="B40" s="176">
        <v>80106</v>
      </c>
      <c r="C40" s="77"/>
      <c r="D40" s="497" t="s">
        <v>219</v>
      </c>
      <c r="E40" s="498"/>
      <c r="F40" s="499"/>
      <c r="G40" s="193">
        <f>G41</f>
        <v>0</v>
      </c>
      <c r="H40" s="193"/>
      <c r="I40" s="193">
        <f>I41</f>
        <v>100262</v>
      </c>
      <c r="J40" s="208"/>
      <c r="K40" s="30"/>
      <c r="L40" s="31"/>
    </row>
    <row r="41" spans="1:12" ht="25.5" customHeight="1">
      <c r="A41" s="81"/>
      <c r="B41" s="82"/>
      <c r="C41" s="179">
        <v>2030</v>
      </c>
      <c r="D41" s="500" t="s">
        <v>184</v>
      </c>
      <c r="E41" s="316"/>
      <c r="F41" s="317"/>
      <c r="G41" s="180"/>
      <c r="H41" s="180"/>
      <c r="I41" s="180">
        <v>100262</v>
      </c>
      <c r="J41" s="204"/>
      <c r="K41" s="30"/>
      <c r="L41" s="31"/>
    </row>
    <row r="42" spans="1:12" ht="35.25" customHeight="1">
      <c r="A42" s="77"/>
      <c r="B42" s="176">
        <v>80195</v>
      </c>
      <c r="C42" s="77"/>
      <c r="D42" s="497" t="s">
        <v>210</v>
      </c>
      <c r="E42" s="498"/>
      <c r="F42" s="499"/>
      <c r="G42" s="193">
        <f>G43</f>
        <v>0</v>
      </c>
      <c r="H42" s="193"/>
      <c r="I42" s="193">
        <f>I43</f>
        <v>141277</v>
      </c>
      <c r="J42" s="208"/>
      <c r="K42" s="30"/>
      <c r="L42" s="31"/>
    </row>
    <row r="43" spans="1:12" ht="66.75" customHeight="1">
      <c r="A43" s="81"/>
      <c r="B43" s="82"/>
      <c r="C43" s="272">
        <v>2007</v>
      </c>
      <c r="D43" s="496" t="s">
        <v>175</v>
      </c>
      <c r="E43" s="375"/>
      <c r="F43" s="376"/>
      <c r="G43" s="273"/>
      <c r="H43" s="273"/>
      <c r="I43" s="273">
        <v>141277</v>
      </c>
      <c r="J43" s="274"/>
      <c r="K43" s="30"/>
      <c r="L43" s="31"/>
    </row>
    <row r="44" spans="1:12" ht="35.25" customHeight="1" hidden="1">
      <c r="A44" s="81"/>
      <c r="B44" s="82"/>
      <c r="C44" s="231"/>
      <c r="D44" s="271"/>
      <c r="E44" s="236"/>
      <c r="F44" s="270"/>
      <c r="G44" s="229"/>
      <c r="H44" s="229"/>
      <c r="I44" s="229"/>
      <c r="J44" s="230"/>
      <c r="K44" s="30"/>
      <c r="L44" s="31"/>
    </row>
    <row r="45" spans="1:12" ht="17.25" customHeight="1">
      <c r="A45" s="76">
        <v>852</v>
      </c>
      <c r="B45" s="76"/>
      <c r="C45" s="75"/>
      <c r="D45" s="504" t="s">
        <v>137</v>
      </c>
      <c r="E45" s="505"/>
      <c r="F45" s="506"/>
      <c r="G45" s="169">
        <f>G48</f>
        <v>900</v>
      </c>
      <c r="H45" s="169"/>
      <c r="I45" s="169">
        <f>I46+I48+I55+I57+I59</f>
        <v>176600</v>
      </c>
      <c r="J45" s="207"/>
      <c r="K45" s="30"/>
      <c r="L45" s="31"/>
    </row>
    <row r="46" spans="1:12" ht="49.5" customHeight="1">
      <c r="A46" s="77"/>
      <c r="B46" s="176">
        <v>85212</v>
      </c>
      <c r="C46" s="77"/>
      <c r="D46" s="497" t="s">
        <v>185</v>
      </c>
      <c r="E46" s="498"/>
      <c r="F46" s="499"/>
      <c r="G46" s="193">
        <f>G47</f>
        <v>0</v>
      </c>
      <c r="H46" s="193"/>
      <c r="I46" s="193">
        <f>I47</f>
        <v>146000</v>
      </c>
      <c r="J46" s="208"/>
      <c r="K46" s="30"/>
      <c r="L46" s="31"/>
    </row>
    <row r="47" spans="1:12" ht="47.25" customHeight="1">
      <c r="A47" s="81"/>
      <c r="B47" s="82"/>
      <c r="C47" s="179">
        <v>2010</v>
      </c>
      <c r="D47" s="501" t="s">
        <v>156</v>
      </c>
      <c r="E47" s="474"/>
      <c r="F47" s="475"/>
      <c r="G47" s="180"/>
      <c r="H47" s="180"/>
      <c r="I47" s="180">
        <v>146000</v>
      </c>
      <c r="J47" s="204"/>
      <c r="K47" s="30"/>
      <c r="L47" s="31"/>
    </row>
    <row r="48" spans="1:12" ht="78" customHeight="1">
      <c r="A48" s="77"/>
      <c r="B48" s="176">
        <v>85213</v>
      </c>
      <c r="C48" s="77"/>
      <c r="D48" s="497" t="s">
        <v>186</v>
      </c>
      <c r="E48" s="498"/>
      <c r="F48" s="499"/>
      <c r="G48" s="193">
        <f>G50</f>
        <v>900</v>
      </c>
      <c r="H48" s="193"/>
      <c r="I48" s="193">
        <f>I49</f>
        <v>2400</v>
      </c>
      <c r="J48" s="208"/>
      <c r="K48" s="30"/>
      <c r="L48" s="31"/>
    </row>
    <row r="49" spans="1:12" ht="47.25" customHeight="1">
      <c r="A49" s="81"/>
      <c r="B49" s="82"/>
      <c r="C49" s="179">
        <v>2010</v>
      </c>
      <c r="D49" s="500" t="s">
        <v>156</v>
      </c>
      <c r="E49" s="316"/>
      <c r="F49" s="317"/>
      <c r="G49" s="180"/>
      <c r="H49" s="180"/>
      <c r="I49" s="180">
        <v>2400</v>
      </c>
      <c r="J49" s="204"/>
      <c r="K49" s="30"/>
      <c r="L49" s="31"/>
    </row>
    <row r="50" spans="1:12" ht="25.5" customHeight="1">
      <c r="A50" s="81"/>
      <c r="B50" s="82"/>
      <c r="C50" s="272">
        <v>2003</v>
      </c>
      <c r="D50" s="496" t="s">
        <v>184</v>
      </c>
      <c r="E50" s="375"/>
      <c r="F50" s="376"/>
      <c r="G50" s="273">
        <v>900</v>
      </c>
      <c r="H50" s="273"/>
      <c r="I50" s="273"/>
      <c r="J50" s="274"/>
      <c r="K50" s="30"/>
      <c r="L50" s="31"/>
    </row>
    <row r="51" spans="1:12" ht="25.5" customHeight="1">
      <c r="A51" s="254"/>
      <c r="B51" s="255"/>
      <c r="C51" s="256"/>
      <c r="D51" s="257"/>
      <c r="E51" s="239"/>
      <c r="F51" s="239"/>
      <c r="G51" s="258"/>
      <c r="H51" s="258"/>
      <c r="I51" s="258"/>
      <c r="J51" s="259"/>
      <c r="K51" s="30"/>
      <c r="L51" s="31"/>
    </row>
    <row r="52" spans="1:12" ht="25.5" customHeight="1">
      <c r="A52" s="260"/>
      <c r="B52" s="246"/>
      <c r="C52" s="247"/>
      <c r="D52" s="248"/>
      <c r="E52" s="236"/>
      <c r="F52" s="236"/>
      <c r="G52" s="261"/>
      <c r="H52" s="261"/>
      <c r="I52" s="261"/>
      <c r="J52" s="262"/>
      <c r="K52" s="30"/>
      <c r="L52" s="31"/>
    </row>
    <row r="53" spans="1:12" ht="15" customHeight="1">
      <c r="A53" s="487" t="s">
        <v>51</v>
      </c>
      <c r="B53" s="488"/>
      <c r="C53" s="489"/>
      <c r="D53" s="490" t="s">
        <v>65</v>
      </c>
      <c r="E53" s="491"/>
      <c r="F53" s="492"/>
      <c r="G53" s="486" t="s">
        <v>66</v>
      </c>
      <c r="H53" s="486"/>
      <c r="I53" s="486" t="s">
        <v>67</v>
      </c>
      <c r="J53" s="486"/>
      <c r="K53" s="30"/>
      <c r="L53" s="31"/>
    </row>
    <row r="54" spans="1:12" ht="15" customHeight="1">
      <c r="A54" s="286" t="s">
        <v>24</v>
      </c>
      <c r="B54" s="286" t="s">
        <v>52</v>
      </c>
      <c r="C54" s="286" t="s">
        <v>53</v>
      </c>
      <c r="D54" s="493"/>
      <c r="E54" s="494"/>
      <c r="F54" s="495"/>
      <c r="G54" s="32" t="s">
        <v>54</v>
      </c>
      <c r="H54" s="32" t="s">
        <v>55</v>
      </c>
      <c r="I54" s="32" t="s">
        <v>54</v>
      </c>
      <c r="J54" s="32" t="s">
        <v>55</v>
      </c>
      <c r="K54" s="30"/>
      <c r="L54" s="31"/>
    </row>
    <row r="55" spans="1:12" ht="27.75" customHeight="1">
      <c r="A55" s="77"/>
      <c r="B55" s="176">
        <v>85214</v>
      </c>
      <c r="C55" s="77"/>
      <c r="D55" s="497" t="s">
        <v>187</v>
      </c>
      <c r="E55" s="498"/>
      <c r="F55" s="499"/>
      <c r="G55" s="193">
        <f>G56</f>
        <v>0</v>
      </c>
      <c r="H55" s="193"/>
      <c r="I55" s="193">
        <f>I56</f>
        <v>23400</v>
      </c>
      <c r="J55" s="208"/>
      <c r="K55" s="30"/>
      <c r="L55" s="31"/>
    </row>
    <row r="56" spans="1:12" ht="25.5" customHeight="1">
      <c r="A56" s="81"/>
      <c r="B56" s="82"/>
      <c r="C56" s="179">
        <v>2030</v>
      </c>
      <c r="D56" s="500" t="s">
        <v>184</v>
      </c>
      <c r="E56" s="316"/>
      <c r="F56" s="317"/>
      <c r="G56" s="180"/>
      <c r="H56" s="180"/>
      <c r="I56" s="180">
        <v>23400</v>
      </c>
      <c r="J56" s="204"/>
      <c r="K56" s="30"/>
      <c r="L56" s="31"/>
    </row>
    <row r="57" spans="1:12" ht="15" customHeight="1">
      <c r="A57" s="77"/>
      <c r="B57" s="176">
        <v>85216</v>
      </c>
      <c r="C57" s="77"/>
      <c r="D57" s="497" t="s">
        <v>188</v>
      </c>
      <c r="E57" s="498"/>
      <c r="F57" s="499"/>
      <c r="G57" s="193">
        <f>G58</f>
        <v>0</v>
      </c>
      <c r="H57" s="193"/>
      <c r="I57" s="193">
        <f>I58</f>
        <v>4400</v>
      </c>
      <c r="J57" s="208"/>
      <c r="K57" s="30"/>
      <c r="L57" s="31"/>
    </row>
    <row r="58" spans="1:12" ht="25.5" customHeight="1">
      <c r="A58" s="81"/>
      <c r="B58" s="82"/>
      <c r="C58" s="179">
        <v>2030</v>
      </c>
      <c r="D58" s="500" t="s">
        <v>184</v>
      </c>
      <c r="E58" s="316"/>
      <c r="F58" s="317"/>
      <c r="G58" s="180"/>
      <c r="H58" s="180"/>
      <c r="I58" s="180">
        <v>4400</v>
      </c>
      <c r="J58" s="204"/>
      <c r="K58" s="30"/>
      <c r="L58" s="31"/>
    </row>
    <row r="59" spans="1:12" ht="15" customHeight="1">
      <c r="A59" s="77"/>
      <c r="B59" s="176">
        <v>85295</v>
      </c>
      <c r="C59" s="77"/>
      <c r="D59" s="497" t="s">
        <v>141</v>
      </c>
      <c r="E59" s="498"/>
      <c r="F59" s="499"/>
      <c r="G59" s="193"/>
      <c r="H59" s="193"/>
      <c r="I59" s="193">
        <f>I60</f>
        <v>400</v>
      </c>
      <c r="J59" s="208"/>
      <c r="K59" s="30"/>
      <c r="L59" s="31"/>
    </row>
    <row r="60" spans="1:12" ht="51" customHeight="1">
      <c r="A60" s="81"/>
      <c r="B60" s="82"/>
      <c r="C60" s="179">
        <v>2010</v>
      </c>
      <c r="D60" s="500" t="s">
        <v>156</v>
      </c>
      <c r="E60" s="316"/>
      <c r="F60" s="317"/>
      <c r="G60" s="180"/>
      <c r="H60" s="180"/>
      <c r="I60" s="180">
        <v>400</v>
      </c>
      <c r="J60" s="204"/>
      <c r="K60" s="30"/>
      <c r="L60" s="31"/>
    </row>
    <row r="61" spans="1:12" ht="33.75" customHeight="1">
      <c r="A61" s="76">
        <v>853</v>
      </c>
      <c r="B61" s="76"/>
      <c r="C61" s="75"/>
      <c r="D61" s="573" t="s">
        <v>235</v>
      </c>
      <c r="E61" s="574"/>
      <c r="F61" s="575"/>
      <c r="G61" s="169">
        <f>G62</f>
        <v>0</v>
      </c>
      <c r="H61" s="169"/>
      <c r="I61" s="169">
        <f>I62</f>
        <v>54723</v>
      </c>
      <c r="J61" s="207"/>
      <c r="K61" s="30"/>
      <c r="L61" s="31"/>
    </row>
    <row r="62" spans="1:12" ht="23.25" customHeight="1">
      <c r="A62" s="77"/>
      <c r="B62" s="176">
        <v>85395</v>
      </c>
      <c r="C62" s="77"/>
      <c r="D62" s="497" t="s">
        <v>236</v>
      </c>
      <c r="E62" s="576"/>
      <c r="F62" s="577"/>
      <c r="G62" s="193">
        <f>G63</f>
        <v>0</v>
      </c>
      <c r="H62" s="193"/>
      <c r="I62" s="193">
        <f>I63+I64</f>
        <v>54723</v>
      </c>
      <c r="J62" s="208"/>
      <c r="K62" s="30"/>
      <c r="L62" s="31"/>
    </row>
    <row r="63" spans="1:12" ht="70.5" customHeight="1">
      <c r="A63" s="81"/>
      <c r="B63" s="82"/>
      <c r="C63" s="179">
        <v>2007</v>
      </c>
      <c r="D63" s="500" t="s">
        <v>175</v>
      </c>
      <c r="E63" s="316"/>
      <c r="F63" s="317"/>
      <c r="G63" s="180"/>
      <c r="H63" s="180"/>
      <c r="I63" s="180">
        <v>51972</v>
      </c>
      <c r="J63" s="204"/>
      <c r="K63" s="30"/>
      <c r="L63" s="31"/>
    </row>
    <row r="64" spans="1:12" ht="69" customHeight="1">
      <c r="A64" s="81"/>
      <c r="B64" s="82"/>
      <c r="C64" s="179">
        <v>2009</v>
      </c>
      <c r="D64" s="501" t="s">
        <v>175</v>
      </c>
      <c r="E64" s="474"/>
      <c r="F64" s="475"/>
      <c r="G64" s="180"/>
      <c r="H64" s="180"/>
      <c r="I64" s="180">
        <v>2751</v>
      </c>
      <c r="J64" s="204"/>
      <c r="K64" s="30"/>
      <c r="L64" s="31"/>
    </row>
    <row r="65" spans="1:12" ht="18.75" customHeight="1">
      <c r="A65" s="562" t="s">
        <v>56</v>
      </c>
      <c r="B65" s="563"/>
      <c r="C65" s="563"/>
      <c r="D65" s="563"/>
      <c r="E65" s="563"/>
      <c r="F65" s="564"/>
      <c r="G65" s="51">
        <f>G45+G23</f>
        <v>700900</v>
      </c>
      <c r="H65" s="51"/>
      <c r="I65" s="51">
        <f>I45+I11+I29+I26+I18+I61</f>
        <v>2650724</v>
      </c>
      <c r="J65" s="51">
        <f>J11</f>
        <v>933165</v>
      </c>
      <c r="K65" s="34"/>
      <c r="L65" s="29"/>
    </row>
    <row r="66" spans="1:12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2"/>
      <c r="L66" s="53"/>
    </row>
    <row r="67" spans="1:12" ht="34.5" customHeight="1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52"/>
      <c r="L67" s="287"/>
    </row>
    <row r="68" spans="1:12" ht="15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52"/>
      <c r="L68" s="287"/>
    </row>
    <row r="69" spans="1:12" ht="6.75" customHeight="1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52"/>
      <c r="L69" s="287"/>
    </row>
    <row r="70" spans="1:12" ht="9.75" customHeight="1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52"/>
      <c r="L70" s="287"/>
    </row>
    <row r="71" spans="1:12" ht="13.5" customHeight="1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52"/>
      <c r="L71" s="287"/>
    </row>
    <row r="72" spans="1:12" ht="6" customHeight="1">
      <c r="A72" s="287"/>
      <c r="B72" s="287"/>
      <c r="C72" s="287"/>
      <c r="D72" s="287"/>
      <c r="E72" s="287"/>
      <c r="F72" s="287"/>
      <c r="G72" s="287"/>
      <c r="H72" s="287"/>
      <c r="I72" s="287"/>
      <c r="J72" s="287"/>
      <c r="K72" s="52"/>
      <c r="L72" s="287"/>
    </row>
    <row r="73" spans="1:12" ht="1.5" customHeight="1">
      <c r="A73" s="287"/>
      <c r="B73" s="287"/>
      <c r="C73" s="287"/>
      <c r="D73" s="287"/>
      <c r="E73" s="287"/>
      <c r="F73" s="287"/>
      <c r="G73" s="287"/>
      <c r="H73" s="287"/>
      <c r="I73" s="287"/>
      <c r="J73" s="287"/>
      <c r="K73" s="52"/>
      <c r="L73" s="287"/>
    </row>
    <row r="74" spans="1:12" ht="13.5" customHeight="1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52"/>
      <c r="L74" s="243"/>
    </row>
    <row r="75" spans="1:12" ht="10.5" customHeight="1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52"/>
      <c r="L75" s="243"/>
    </row>
    <row r="76" spans="1:12" ht="13.5" customHeight="1">
      <c r="A76" s="561" t="s">
        <v>70</v>
      </c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1"/>
    </row>
    <row r="77" spans="1:12" ht="6.7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1:12" ht="12.75">
      <c r="A78" s="385" t="s">
        <v>24</v>
      </c>
      <c r="B78" s="460" t="s">
        <v>0</v>
      </c>
      <c r="C78" s="461"/>
      <c r="D78" s="462"/>
      <c r="E78" s="360" t="s">
        <v>215</v>
      </c>
      <c r="F78" s="556" t="s">
        <v>16</v>
      </c>
      <c r="G78" s="566"/>
      <c r="H78" s="566"/>
      <c r="I78" s="557"/>
      <c r="J78" s="360" t="s">
        <v>62</v>
      </c>
      <c r="K78" s="389" t="s">
        <v>25</v>
      </c>
      <c r="L78" s="391"/>
    </row>
    <row r="79" spans="1:12" ht="11.25" customHeight="1">
      <c r="A79" s="565"/>
      <c r="B79" s="463"/>
      <c r="C79" s="464"/>
      <c r="D79" s="465"/>
      <c r="E79" s="361"/>
      <c r="F79" s="556" t="s">
        <v>71</v>
      </c>
      <c r="G79" s="557"/>
      <c r="H79" s="556" t="s">
        <v>72</v>
      </c>
      <c r="I79" s="557"/>
      <c r="J79" s="361"/>
      <c r="K79" s="385" t="s">
        <v>73</v>
      </c>
      <c r="L79" s="385" t="s">
        <v>74</v>
      </c>
    </row>
    <row r="80" spans="1:12" ht="14.25" customHeight="1">
      <c r="A80" s="386"/>
      <c r="B80" s="466"/>
      <c r="C80" s="467"/>
      <c r="D80" s="468"/>
      <c r="E80" s="346"/>
      <c r="F80" s="104" t="s">
        <v>54</v>
      </c>
      <c r="G80" s="105" t="s">
        <v>55</v>
      </c>
      <c r="H80" s="104" t="s">
        <v>54</v>
      </c>
      <c r="I80" s="105" t="s">
        <v>55</v>
      </c>
      <c r="J80" s="346"/>
      <c r="K80" s="386"/>
      <c r="L80" s="386"/>
    </row>
    <row r="81" spans="1:12" ht="15" customHeight="1">
      <c r="A81" s="35" t="s">
        <v>1</v>
      </c>
      <c r="B81" s="409" t="s">
        <v>3</v>
      </c>
      <c r="C81" s="408"/>
      <c r="D81" s="410"/>
      <c r="E81" s="96">
        <v>50800</v>
      </c>
      <c r="F81" s="97"/>
      <c r="G81" s="98"/>
      <c r="H81" s="99"/>
      <c r="I81" s="99"/>
      <c r="J81" s="96">
        <f aca="true" t="shared" si="0" ref="J81:J89">E81-F81-G81+H81+I81</f>
        <v>50800</v>
      </c>
      <c r="K81" s="93">
        <f>J81-L81</f>
        <v>800</v>
      </c>
      <c r="L81" s="93">
        <v>50000</v>
      </c>
    </row>
    <row r="82" spans="1:12" ht="15" customHeight="1">
      <c r="A82" s="74">
        <v>600</v>
      </c>
      <c r="B82" s="409" t="s">
        <v>7</v>
      </c>
      <c r="C82" s="408"/>
      <c r="D82" s="410"/>
      <c r="E82" s="96">
        <v>200000</v>
      </c>
      <c r="F82" s="97"/>
      <c r="G82" s="97"/>
      <c r="H82" s="96"/>
      <c r="I82" s="96"/>
      <c r="J82" s="96">
        <f>E82-F82-G82+H82+I82</f>
        <v>200000</v>
      </c>
      <c r="K82" s="93">
        <f>J82-L82</f>
        <v>0</v>
      </c>
      <c r="L82" s="96">
        <v>200000</v>
      </c>
    </row>
    <row r="83" spans="1:12" ht="15" customHeight="1">
      <c r="A83" s="50">
        <v>700</v>
      </c>
      <c r="B83" s="409" t="s">
        <v>75</v>
      </c>
      <c r="C83" s="408"/>
      <c r="D83" s="410"/>
      <c r="E83" s="96">
        <v>12443565</v>
      </c>
      <c r="F83" s="97"/>
      <c r="G83" s="97"/>
      <c r="H83" s="96"/>
      <c r="I83" s="96"/>
      <c r="J83" s="96">
        <f t="shared" si="0"/>
        <v>12443565</v>
      </c>
      <c r="K83" s="93">
        <f>J83-L83</f>
        <v>6243565</v>
      </c>
      <c r="L83" s="96">
        <v>6200000</v>
      </c>
    </row>
    <row r="84" spans="1:12" ht="15" customHeight="1">
      <c r="A84" s="74">
        <v>710</v>
      </c>
      <c r="B84" s="409" t="s">
        <v>15</v>
      </c>
      <c r="C84" s="408"/>
      <c r="D84" s="410"/>
      <c r="E84" s="96">
        <v>15000</v>
      </c>
      <c r="F84" s="97"/>
      <c r="G84" s="97"/>
      <c r="H84" s="96"/>
      <c r="I84" s="96"/>
      <c r="J84" s="96">
        <f>E84-F84-G84+H84+I84</f>
        <v>15000</v>
      </c>
      <c r="K84" s="93">
        <f>J84-L84</f>
        <v>15000</v>
      </c>
      <c r="L84" s="96"/>
    </row>
    <row r="85" spans="1:12" ht="15" customHeight="1">
      <c r="A85" s="50">
        <v>720</v>
      </c>
      <c r="B85" s="409" t="s">
        <v>35</v>
      </c>
      <c r="C85" s="408"/>
      <c r="D85" s="410"/>
      <c r="E85" s="96">
        <v>1251119</v>
      </c>
      <c r="F85" s="97"/>
      <c r="G85" s="97"/>
      <c r="H85" s="96">
        <f>I11</f>
        <v>54500</v>
      </c>
      <c r="I85" s="96">
        <f>J11</f>
        <v>933165</v>
      </c>
      <c r="J85" s="96">
        <f t="shared" si="0"/>
        <v>2238784</v>
      </c>
      <c r="K85" s="93">
        <f>J85-L85</f>
        <v>217278</v>
      </c>
      <c r="L85" s="96">
        <v>2021506</v>
      </c>
    </row>
    <row r="86" spans="1:12" ht="15" customHeight="1">
      <c r="A86" s="49">
        <v>750</v>
      </c>
      <c r="B86" s="409" t="s">
        <v>31</v>
      </c>
      <c r="C86" s="408"/>
      <c r="D86" s="410"/>
      <c r="E86" s="93">
        <v>249384</v>
      </c>
      <c r="F86" s="94"/>
      <c r="G86" s="94"/>
      <c r="H86" s="93"/>
      <c r="I86" s="93"/>
      <c r="J86" s="96">
        <f t="shared" si="0"/>
        <v>249384</v>
      </c>
      <c r="K86" s="93">
        <f aca="true" t="shared" si="1" ref="K86:K94">J86-L86</f>
        <v>249384</v>
      </c>
      <c r="L86" s="93"/>
    </row>
    <row r="87" spans="1:12" ht="53.25" customHeight="1">
      <c r="A87" s="49">
        <v>751</v>
      </c>
      <c r="B87" s="558" t="s">
        <v>23</v>
      </c>
      <c r="C87" s="559"/>
      <c r="D87" s="560"/>
      <c r="E87" s="100">
        <v>3317</v>
      </c>
      <c r="F87" s="101"/>
      <c r="G87" s="102"/>
      <c r="H87" s="103"/>
      <c r="I87" s="93"/>
      <c r="J87" s="96">
        <f t="shared" si="0"/>
        <v>3317</v>
      </c>
      <c r="K87" s="93">
        <f t="shared" si="1"/>
        <v>3317</v>
      </c>
      <c r="L87" s="95"/>
    </row>
    <row r="88" spans="1:12" ht="27.75" customHeight="1">
      <c r="A88" s="71">
        <v>754</v>
      </c>
      <c r="B88" s="550" t="s">
        <v>26</v>
      </c>
      <c r="C88" s="551"/>
      <c r="D88" s="552"/>
      <c r="E88" s="93"/>
      <c r="F88" s="94"/>
      <c r="G88" s="94"/>
      <c r="H88" s="93">
        <f>I18</f>
        <v>75000</v>
      </c>
      <c r="I88" s="93"/>
      <c r="J88" s="93">
        <f t="shared" si="0"/>
        <v>75000</v>
      </c>
      <c r="K88" s="93">
        <f t="shared" si="1"/>
        <v>75000</v>
      </c>
      <c r="L88" s="93"/>
    </row>
    <row r="89" spans="1:12" ht="54.75" customHeight="1">
      <c r="A89" s="71">
        <v>756</v>
      </c>
      <c r="B89" s="550" t="s">
        <v>82</v>
      </c>
      <c r="C89" s="551"/>
      <c r="D89" s="552"/>
      <c r="E89" s="93">
        <v>77625744</v>
      </c>
      <c r="F89" s="94">
        <f>G23</f>
        <v>700000</v>
      </c>
      <c r="G89" s="94"/>
      <c r="H89" s="93"/>
      <c r="I89" s="93"/>
      <c r="J89" s="93">
        <f t="shared" si="0"/>
        <v>76925744</v>
      </c>
      <c r="K89" s="93">
        <f t="shared" si="1"/>
        <v>76925744</v>
      </c>
      <c r="L89" s="95"/>
    </row>
    <row r="90" spans="1:12" ht="15.75" customHeight="1">
      <c r="A90" s="50">
        <v>758</v>
      </c>
      <c r="B90" s="550" t="s">
        <v>9</v>
      </c>
      <c r="C90" s="551"/>
      <c r="D90" s="552"/>
      <c r="E90" s="96">
        <v>26905222</v>
      </c>
      <c r="F90" s="97"/>
      <c r="G90" s="98"/>
      <c r="H90" s="96">
        <f>I26</f>
        <v>24147</v>
      </c>
      <c r="I90" s="96"/>
      <c r="J90" s="96">
        <f aca="true" t="shared" si="2" ref="J90:J96">E90-F90-G90+H90+I90</f>
        <v>26929369</v>
      </c>
      <c r="K90" s="93">
        <f t="shared" si="1"/>
        <v>26929369</v>
      </c>
      <c r="L90" s="96"/>
    </row>
    <row r="91" spans="1:12" ht="15" customHeight="1">
      <c r="A91" s="50">
        <v>801</v>
      </c>
      <c r="B91" s="550" t="s">
        <v>10</v>
      </c>
      <c r="C91" s="551"/>
      <c r="D91" s="552"/>
      <c r="E91" s="96">
        <v>3502608</v>
      </c>
      <c r="F91" s="97"/>
      <c r="G91" s="97"/>
      <c r="H91" s="96">
        <f>I29</f>
        <v>2265754</v>
      </c>
      <c r="I91" s="96"/>
      <c r="J91" s="96">
        <f t="shared" si="2"/>
        <v>5768362</v>
      </c>
      <c r="K91" s="93">
        <f t="shared" si="1"/>
        <v>5768362</v>
      </c>
      <c r="L91" s="96"/>
    </row>
    <row r="92" spans="1:12" ht="15" customHeight="1">
      <c r="A92" s="50">
        <v>852</v>
      </c>
      <c r="B92" s="550" t="s">
        <v>12</v>
      </c>
      <c r="C92" s="551"/>
      <c r="D92" s="552"/>
      <c r="E92" s="96">
        <v>2517062</v>
      </c>
      <c r="F92" s="97">
        <f>G45</f>
        <v>900</v>
      </c>
      <c r="G92" s="98"/>
      <c r="H92" s="99">
        <f>I45</f>
        <v>176600</v>
      </c>
      <c r="I92" s="99"/>
      <c r="J92" s="96">
        <f t="shared" si="2"/>
        <v>2692762</v>
      </c>
      <c r="K92" s="93">
        <f t="shared" si="1"/>
        <v>2692762</v>
      </c>
      <c r="L92" s="96"/>
    </row>
    <row r="93" spans="1:12" ht="33" customHeight="1">
      <c r="A93" s="74">
        <v>853</v>
      </c>
      <c r="B93" s="550" t="s">
        <v>95</v>
      </c>
      <c r="C93" s="551"/>
      <c r="D93" s="552"/>
      <c r="E93" s="96">
        <v>89500</v>
      </c>
      <c r="F93" s="97"/>
      <c r="G93" s="97"/>
      <c r="H93" s="96">
        <f>I61</f>
        <v>54723</v>
      </c>
      <c r="I93" s="96"/>
      <c r="J93" s="96">
        <f t="shared" si="2"/>
        <v>144223</v>
      </c>
      <c r="K93" s="93">
        <f>J93</f>
        <v>144223</v>
      </c>
      <c r="L93" s="96"/>
    </row>
    <row r="94" spans="1:12" ht="24.75" customHeight="1">
      <c r="A94" s="73">
        <v>854</v>
      </c>
      <c r="B94" s="550" t="s">
        <v>13</v>
      </c>
      <c r="C94" s="551"/>
      <c r="D94" s="552"/>
      <c r="E94" s="96">
        <v>40500</v>
      </c>
      <c r="F94" s="97"/>
      <c r="G94" s="97"/>
      <c r="H94" s="96"/>
      <c r="I94" s="96"/>
      <c r="J94" s="96">
        <f t="shared" si="2"/>
        <v>40500</v>
      </c>
      <c r="K94" s="93">
        <f t="shared" si="1"/>
        <v>40500</v>
      </c>
      <c r="L94" s="96"/>
    </row>
    <row r="95" spans="1:12" ht="25.5" customHeight="1">
      <c r="A95" s="50">
        <v>900</v>
      </c>
      <c r="B95" s="542" t="s">
        <v>14</v>
      </c>
      <c r="C95" s="543"/>
      <c r="D95" s="544"/>
      <c r="E95" s="96">
        <v>30000</v>
      </c>
      <c r="F95" s="97"/>
      <c r="G95" s="97"/>
      <c r="H95" s="96"/>
      <c r="I95" s="96"/>
      <c r="J95" s="96">
        <f t="shared" si="2"/>
        <v>30000</v>
      </c>
      <c r="K95" s="93">
        <f>J95-L95</f>
        <v>30000</v>
      </c>
      <c r="L95" s="96"/>
    </row>
    <row r="96" spans="1:12" ht="15" customHeight="1">
      <c r="A96" s="49">
        <v>926</v>
      </c>
      <c r="B96" s="509" t="s">
        <v>129</v>
      </c>
      <c r="C96" s="510"/>
      <c r="D96" s="511"/>
      <c r="E96" s="93">
        <v>40000</v>
      </c>
      <c r="F96" s="94"/>
      <c r="G96" s="94"/>
      <c r="H96" s="93"/>
      <c r="I96" s="93"/>
      <c r="J96" s="96">
        <f t="shared" si="2"/>
        <v>40000</v>
      </c>
      <c r="K96" s="93">
        <f>J96-L96</f>
        <v>40000</v>
      </c>
      <c r="L96" s="93"/>
    </row>
    <row r="97" spans="1:12" ht="22.5" customHeight="1">
      <c r="A97" s="216" t="s">
        <v>4</v>
      </c>
      <c r="B97" s="520" t="s">
        <v>76</v>
      </c>
      <c r="C97" s="521"/>
      <c r="D97" s="522"/>
      <c r="E97" s="217">
        <f>SUM(E81:E89,E90:E96)</f>
        <v>124963821</v>
      </c>
      <c r="F97" s="217">
        <f>SUM(F81:F96)</f>
        <v>700900</v>
      </c>
      <c r="G97" s="217">
        <f aca="true" t="shared" si="3" ref="G97:L97">SUM(G81:G89,G90:G96)</f>
        <v>0</v>
      </c>
      <c r="H97" s="217">
        <f>SUM(H81:H89,H90:H96)</f>
        <v>2650724</v>
      </c>
      <c r="I97" s="217">
        <f t="shared" si="3"/>
        <v>933165</v>
      </c>
      <c r="J97" s="217">
        <f t="shared" si="3"/>
        <v>127846810</v>
      </c>
      <c r="K97" s="217">
        <f>SUM(K81:K89,K90:K96)</f>
        <v>119375304</v>
      </c>
      <c r="L97" s="217">
        <f t="shared" si="3"/>
        <v>8471506</v>
      </c>
    </row>
    <row r="98" spans="1:12" ht="13.5" customHeight="1">
      <c r="A98" s="36"/>
      <c r="B98" s="36"/>
      <c r="C98" s="36"/>
      <c r="D98" s="36"/>
      <c r="E98" s="37"/>
      <c r="F98" s="37">
        <f>G65-F97</f>
        <v>0</v>
      </c>
      <c r="G98" s="37"/>
      <c r="H98" s="37">
        <f>H97-I65</f>
        <v>0</v>
      </c>
      <c r="I98" s="37"/>
      <c r="J98" s="25"/>
      <c r="K98" s="38"/>
      <c r="L98" s="38"/>
    </row>
    <row r="99" spans="1:12" ht="4.5" customHeight="1">
      <c r="A99" s="36"/>
      <c r="B99" s="36"/>
      <c r="C99" s="36"/>
      <c r="D99" s="36"/>
      <c r="E99" s="37"/>
      <c r="F99" s="37"/>
      <c r="G99" s="37"/>
      <c r="H99" s="37"/>
      <c r="I99" s="37"/>
      <c r="J99" s="25"/>
      <c r="K99" s="38"/>
      <c r="L99" s="38"/>
    </row>
    <row r="100" spans="1:12" ht="9.75" customHeight="1">
      <c r="A100" s="36"/>
      <c r="B100" s="36"/>
      <c r="C100" s="36"/>
      <c r="D100" s="36"/>
      <c r="E100" s="37"/>
      <c r="F100" s="37"/>
      <c r="G100" s="37"/>
      <c r="H100" s="37"/>
      <c r="I100" s="37"/>
      <c r="J100" s="25"/>
      <c r="K100" s="38"/>
      <c r="L100" s="38"/>
    </row>
    <row r="101" spans="1:12" ht="13.5" customHeight="1">
      <c r="A101" s="36"/>
      <c r="B101" s="36"/>
      <c r="C101" s="36"/>
      <c r="D101" s="36"/>
      <c r="E101" s="37"/>
      <c r="F101" s="37"/>
      <c r="G101" s="37"/>
      <c r="H101" s="37"/>
      <c r="I101" s="37"/>
      <c r="J101" s="25"/>
      <c r="K101" s="38"/>
      <c r="L101" s="38"/>
    </row>
    <row r="102" spans="1:12" ht="7.5" customHeight="1">
      <c r="A102" s="36"/>
      <c r="B102" s="36"/>
      <c r="C102" s="36"/>
      <c r="D102" s="36"/>
      <c r="E102" s="37"/>
      <c r="F102" s="37"/>
      <c r="G102" s="37"/>
      <c r="H102" s="37"/>
      <c r="I102" s="37"/>
      <c r="J102" s="25"/>
      <c r="K102" s="38"/>
      <c r="L102" s="38"/>
    </row>
    <row r="103" spans="1:12" ht="13.5" customHeight="1">
      <c r="A103" s="517" t="s">
        <v>77</v>
      </c>
      <c r="B103" s="518"/>
      <c r="C103" s="518"/>
      <c r="D103" s="518"/>
      <c r="E103" s="518"/>
      <c r="F103" s="518"/>
      <c r="G103" s="518"/>
      <c r="H103" s="518"/>
      <c r="I103" s="519"/>
      <c r="J103" s="526">
        <f>SUM(J104:K108)</f>
        <v>7956803</v>
      </c>
      <c r="K103" s="527"/>
      <c r="L103" s="39"/>
    </row>
    <row r="104" spans="1:12" ht="16.5" customHeight="1">
      <c r="A104" s="523" t="s">
        <v>87</v>
      </c>
      <c r="B104" s="524"/>
      <c r="C104" s="524"/>
      <c r="D104" s="524"/>
      <c r="E104" s="524"/>
      <c r="F104" s="524"/>
      <c r="G104" s="524"/>
      <c r="H104" s="524"/>
      <c r="I104" s="525"/>
      <c r="J104" s="507">
        <v>2467563</v>
      </c>
      <c r="K104" s="508"/>
      <c r="L104" s="39"/>
    </row>
    <row r="105" spans="1:12" ht="16.5" customHeight="1">
      <c r="A105" s="512" t="s">
        <v>88</v>
      </c>
      <c r="B105" s="513"/>
      <c r="C105" s="513"/>
      <c r="D105" s="513"/>
      <c r="E105" s="513"/>
      <c r="F105" s="513"/>
      <c r="G105" s="513"/>
      <c r="H105" s="513"/>
      <c r="I105" s="514"/>
      <c r="J105" s="515">
        <v>2433448</v>
      </c>
      <c r="K105" s="516"/>
      <c r="L105" s="39"/>
    </row>
    <row r="106" spans="1:12" ht="49.5" customHeight="1">
      <c r="A106" s="512" t="s">
        <v>126</v>
      </c>
      <c r="B106" s="513"/>
      <c r="C106" s="513"/>
      <c r="D106" s="513"/>
      <c r="E106" s="513"/>
      <c r="F106" s="513"/>
      <c r="G106" s="513"/>
      <c r="H106" s="513"/>
      <c r="I106" s="514"/>
      <c r="J106" s="515"/>
      <c r="K106" s="536"/>
      <c r="L106" s="39"/>
    </row>
    <row r="107" spans="1:12" ht="17.25" customHeight="1">
      <c r="A107" s="512" t="s">
        <v>117</v>
      </c>
      <c r="B107" s="513"/>
      <c r="C107" s="513"/>
      <c r="D107" s="513"/>
      <c r="E107" s="513"/>
      <c r="F107" s="513"/>
      <c r="G107" s="513"/>
      <c r="H107" s="513"/>
      <c r="I107" s="514"/>
      <c r="J107" s="515">
        <v>2712724</v>
      </c>
      <c r="K107" s="516"/>
      <c r="L107" s="39"/>
    </row>
    <row r="108" spans="1:12" ht="17.25" customHeight="1">
      <c r="A108" s="553" t="s">
        <v>118</v>
      </c>
      <c r="B108" s="554"/>
      <c r="C108" s="554"/>
      <c r="D108" s="554"/>
      <c r="E108" s="554"/>
      <c r="F108" s="554"/>
      <c r="G108" s="554"/>
      <c r="H108" s="554"/>
      <c r="I108" s="555"/>
      <c r="J108" s="537">
        <v>343068</v>
      </c>
      <c r="K108" s="538"/>
      <c r="L108" s="39"/>
    </row>
    <row r="109" spans="1:12" ht="23.25" customHeight="1">
      <c r="A109" s="89" t="s">
        <v>78</v>
      </c>
      <c r="B109" s="90"/>
      <c r="C109" s="90"/>
      <c r="D109" s="90"/>
      <c r="E109" s="90"/>
      <c r="F109" s="90"/>
      <c r="G109" s="90"/>
      <c r="H109" s="90"/>
      <c r="I109" s="91"/>
      <c r="J109" s="526">
        <v>410000</v>
      </c>
      <c r="K109" s="527"/>
      <c r="L109" s="39"/>
    </row>
    <row r="110" spans="1:12" ht="15" customHeight="1">
      <c r="A110" s="92">
        <v>931</v>
      </c>
      <c r="B110" s="539" t="s">
        <v>89</v>
      </c>
      <c r="C110" s="540"/>
      <c r="D110" s="540"/>
      <c r="E110" s="540"/>
      <c r="F110" s="540"/>
      <c r="G110" s="540"/>
      <c r="H110" s="540"/>
      <c r="I110" s="541"/>
      <c r="J110" s="531"/>
      <c r="K110" s="549"/>
      <c r="L110" s="39"/>
    </row>
    <row r="111" spans="1:12" ht="18.75" customHeight="1">
      <c r="A111" s="92">
        <v>952</v>
      </c>
      <c r="B111" s="539" t="s">
        <v>98</v>
      </c>
      <c r="C111" s="540"/>
      <c r="D111" s="540"/>
      <c r="E111" s="540"/>
      <c r="F111" s="540"/>
      <c r="G111" s="540"/>
      <c r="H111" s="540"/>
      <c r="I111" s="541"/>
      <c r="J111" s="531"/>
      <c r="K111" s="532"/>
      <c r="L111" s="39"/>
    </row>
    <row r="112" spans="1:12" ht="50.25" customHeight="1">
      <c r="A112" s="92">
        <v>950</v>
      </c>
      <c r="B112" s="539" t="s">
        <v>86</v>
      </c>
      <c r="C112" s="540"/>
      <c r="D112" s="540"/>
      <c r="E112" s="540"/>
      <c r="F112" s="540"/>
      <c r="G112" s="540"/>
      <c r="H112" s="540"/>
      <c r="I112" s="541"/>
      <c r="J112" s="531"/>
      <c r="K112" s="549"/>
      <c r="L112" s="39"/>
    </row>
    <row r="113" spans="1:12" ht="15" customHeight="1">
      <c r="A113" s="44" t="s">
        <v>5</v>
      </c>
      <c r="B113" s="533" t="s">
        <v>79</v>
      </c>
      <c r="C113" s="534"/>
      <c r="D113" s="534"/>
      <c r="E113" s="534"/>
      <c r="F113" s="534"/>
      <c r="G113" s="534"/>
      <c r="H113" s="534"/>
      <c r="I113" s="535"/>
      <c r="J113" s="547">
        <f>SUM(J110:K112)</f>
        <v>0</v>
      </c>
      <c r="K113" s="548"/>
      <c r="L113" s="39"/>
    </row>
    <row r="114" spans="1:12" ht="18" customHeight="1">
      <c r="A114" s="45" t="s">
        <v>81</v>
      </c>
      <c r="B114" s="528" t="s">
        <v>80</v>
      </c>
      <c r="C114" s="529"/>
      <c r="D114" s="529"/>
      <c r="E114" s="529"/>
      <c r="F114" s="529"/>
      <c r="G114" s="529"/>
      <c r="H114" s="529"/>
      <c r="I114" s="530"/>
      <c r="J114" s="545">
        <f>J113+J97</f>
        <v>127846810</v>
      </c>
      <c r="K114" s="546"/>
      <c r="L114" s="39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</sheetData>
  <sheetProtection/>
  <mergeCells count="113">
    <mergeCell ref="D64:F64"/>
    <mergeCell ref="D18:F18"/>
    <mergeCell ref="D19:F19"/>
    <mergeCell ref="D20:F20"/>
    <mergeCell ref="D61:F61"/>
    <mergeCell ref="D62:F62"/>
    <mergeCell ref="D63:F63"/>
    <mergeCell ref="D42:F42"/>
    <mergeCell ref="D46:F46"/>
    <mergeCell ref="D58:F58"/>
    <mergeCell ref="A21:C21"/>
    <mergeCell ref="D21:F22"/>
    <mergeCell ref="G21:H21"/>
    <mergeCell ref="I21:J21"/>
    <mergeCell ref="D23:F23"/>
    <mergeCell ref="D24:F24"/>
    <mergeCell ref="D17:F17"/>
    <mergeCell ref="D30:F30"/>
    <mergeCell ref="D31:F31"/>
    <mergeCell ref="D35:F35"/>
    <mergeCell ref="D34:F34"/>
    <mergeCell ref="D50:F50"/>
    <mergeCell ref="D26:F26"/>
    <mergeCell ref="D27:F27"/>
    <mergeCell ref="D28:F28"/>
    <mergeCell ref="D29:F29"/>
    <mergeCell ref="D14:F14"/>
    <mergeCell ref="B91:D91"/>
    <mergeCell ref="B78:D80"/>
    <mergeCell ref="A65:F65"/>
    <mergeCell ref="A78:A80"/>
    <mergeCell ref="F78:I78"/>
    <mergeCell ref="D55:F55"/>
    <mergeCell ref="D56:F56"/>
    <mergeCell ref="D15:F15"/>
    <mergeCell ref="D16:F16"/>
    <mergeCell ref="H79:I79"/>
    <mergeCell ref="B87:D87"/>
    <mergeCell ref="B88:D88"/>
    <mergeCell ref="A76:L76"/>
    <mergeCell ref="L79:L80"/>
    <mergeCell ref="K78:L78"/>
    <mergeCell ref="K79:K80"/>
    <mergeCell ref="B83:D83"/>
    <mergeCell ref="J78:J80"/>
    <mergeCell ref="B90:D90"/>
    <mergeCell ref="B94:D94"/>
    <mergeCell ref="B82:D82"/>
    <mergeCell ref="B81:D81"/>
    <mergeCell ref="F79:G79"/>
    <mergeCell ref="B85:D85"/>
    <mergeCell ref="B92:D92"/>
    <mergeCell ref="E78:E80"/>
    <mergeCell ref="B86:D86"/>
    <mergeCell ref="B89:D89"/>
    <mergeCell ref="B95:D95"/>
    <mergeCell ref="B84:D84"/>
    <mergeCell ref="A107:I107"/>
    <mergeCell ref="J114:K114"/>
    <mergeCell ref="J113:K113"/>
    <mergeCell ref="J112:K112"/>
    <mergeCell ref="J110:K110"/>
    <mergeCell ref="J109:K109"/>
    <mergeCell ref="B93:D93"/>
    <mergeCell ref="A108:I108"/>
    <mergeCell ref="J103:K103"/>
    <mergeCell ref="B114:I114"/>
    <mergeCell ref="J111:K111"/>
    <mergeCell ref="B113:I113"/>
    <mergeCell ref="J106:K106"/>
    <mergeCell ref="J108:K108"/>
    <mergeCell ref="J107:K107"/>
    <mergeCell ref="B112:I112"/>
    <mergeCell ref="B110:I110"/>
    <mergeCell ref="B111:I111"/>
    <mergeCell ref="D12:F12"/>
    <mergeCell ref="D13:F13"/>
    <mergeCell ref="J104:K104"/>
    <mergeCell ref="B96:D96"/>
    <mergeCell ref="A106:I106"/>
    <mergeCell ref="J105:K105"/>
    <mergeCell ref="A105:I105"/>
    <mergeCell ref="A103:I103"/>
    <mergeCell ref="B97:D97"/>
    <mergeCell ref="A104:I104"/>
    <mergeCell ref="A7:J7"/>
    <mergeCell ref="I9:J9"/>
    <mergeCell ref="A9:C9"/>
    <mergeCell ref="D9:F10"/>
    <mergeCell ref="G9:H9"/>
    <mergeCell ref="D45:F45"/>
    <mergeCell ref="D25:F25"/>
    <mergeCell ref="D11:F11"/>
    <mergeCell ref="A38:C38"/>
    <mergeCell ref="D38:F39"/>
    <mergeCell ref="D59:F59"/>
    <mergeCell ref="D60:F60"/>
    <mergeCell ref="D32:F32"/>
    <mergeCell ref="D33:F33"/>
    <mergeCell ref="D36:F36"/>
    <mergeCell ref="D40:F40"/>
    <mergeCell ref="D41:F41"/>
    <mergeCell ref="D57:F57"/>
    <mergeCell ref="D47:F47"/>
    <mergeCell ref="G38:H38"/>
    <mergeCell ref="I38:J38"/>
    <mergeCell ref="A53:C53"/>
    <mergeCell ref="D53:F54"/>
    <mergeCell ref="G53:H53"/>
    <mergeCell ref="I53:J53"/>
    <mergeCell ref="D43:F43"/>
    <mergeCell ref="D48:F48"/>
    <mergeCell ref="D49:F49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2014-04-01T05:34:44Z</cp:lastPrinted>
  <dcterms:created xsi:type="dcterms:W3CDTF">2004-08-03T08:26:30Z</dcterms:created>
  <dcterms:modified xsi:type="dcterms:W3CDTF">2014-07-17T08:47:06Z</dcterms:modified>
  <cp:category/>
  <cp:version/>
  <cp:contentType/>
  <cp:contentStatus/>
</cp:coreProperties>
</file>