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4050" tabRatio="599" activeTab="1"/>
  </bookViews>
  <sheets>
    <sheet name="Wydatki" sheetId="1" r:id="rId1"/>
    <sheet name="Dochody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<sst xmlns="http://schemas.openxmlformats.org/spreadsheetml/2006/main" count="435" uniqueCount="289">
  <si>
    <t>Nazwa działu</t>
  </si>
  <si>
    <t>010</t>
  </si>
  <si>
    <t>020</t>
  </si>
  <si>
    <t>Rolnictwo i łowiectwo</t>
  </si>
  <si>
    <t>I.</t>
  </si>
  <si>
    <t>II.</t>
  </si>
  <si>
    <t>Leśnictwo</t>
  </si>
  <si>
    <t>Transport i łączność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</si>
  <si>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</si>
  <si>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</si>
  <si>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</si>
  <si>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</si>
  <si>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</si>
  <si>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</si>
  <si>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</si>
  <si>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</si>
  <si>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</si>
  <si>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</si>
  <si>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</si>
  <si>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</si>
  <si>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</si>
  <si>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</si>
  <si>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</si>
  <si>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</si>
  <si>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</si>
  <si>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</si>
  <si>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</si>
  <si>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Wydatki bieżące</t>
  </si>
  <si>
    <t>Dotacje</t>
  </si>
  <si>
    <t>Wydatki na obsługę długu</t>
  </si>
  <si>
    <t>Administracja publiczna</t>
  </si>
  <si>
    <t>Turystyka</t>
  </si>
  <si>
    <t>z tego:</t>
  </si>
  <si>
    <t>Świadczenia na rzecz osób fizycznych</t>
  </si>
  <si>
    <t>1)</t>
  </si>
  <si>
    <t>2)</t>
  </si>
  <si>
    <t>Dotacje ogółem</t>
  </si>
  <si>
    <t>3)</t>
  </si>
  <si>
    <t>4)</t>
  </si>
  <si>
    <t>5)</t>
  </si>
  <si>
    <t xml:space="preserve">6) </t>
  </si>
  <si>
    <t>7)</t>
  </si>
  <si>
    <t>8)</t>
  </si>
  <si>
    <t>9)</t>
  </si>
  <si>
    <t>10)</t>
  </si>
  <si>
    <t>Wydatki na zakup i objęcie akcji i wniesienie wkładów do spółek prawa handlowego</t>
  </si>
  <si>
    <t>Wydatki na realizację zadań ujętych w gminnym programie profilaktyki i rozwiązywania problemów alkoholowych oraz przeciwdziałania narkomanii</t>
  </si>
  <si>
    <t>Tabela  Nr 1</t>
  </si>
  <si>
    <t>Rady  Gminy Lesznowola</t>
  </si>
  <si>
    <t>Klasyfikacja budżetowa</t>
  </si>
  <si>
    <t>Rozdz.</t>
  </si>
  <si>
    <t>§</t>
  </si>
  <si>
    <t>bieżące</t>
  </si>
  <si>
    <t>majątkowe</t>
  </si>
  <si>
    <t>DOCHODY OGÓŁEM</t>
  </si>
  <si>
    <t>Kultura i ochrona dziedzictwa narod</t>
  </si>
  <si>
    <t>- dotacje majatkowe</t>
  </si>
  <si>
    <t>- dotacje bieżące</t>
  </si>
  <si>
    <t>- wydatki majatkowe</t>
  </si>
  <si>
    <t>- wydatki bieżące</t>
  </si>
  <si>
    <t xml:space="preserve">Plan po zmianach  </t>
  </si>
  <si>
    <t>RAZEM  WYDATKI I ROZCHODY</t>
  </si>
  <si>
    <t xml:space="preserve"> Wydatki bieżące jednostek budżetowych</t>
  </si>
  <si>
    <t>Nazwa działu, rozdziału i paragrafu</t>
  </si>
  <si>
    <t>Zmniejszenia  ( - )</t>
  </si>
  <si>
    <t>Zwiększenia  ( + )</t>
  </si>
  <si>
    <t>WYDATKI  OGÓŁEM</t>
  </si>
  <si>
    <t>Gospodarka miesz</t>
  </si>
  <si>
    <t>PLAN DOCHODÓW PO ZMIANACH</t>
  </si>
  <si>
    <t>Zmniejszenia      (-)</t>
  </si>
  <si>
    <t>Zwiększenia   (+)</t>
  </si>
  <si>
    <t>Gospodarka mieszkaniowa</t>
  </si>
  <si>
    <t>RAZEM DOCHODY</t>
  </si>
  <si>
    <t>1) Dotacje ogółem, w tym:</t>
  </si>
  <si>
    <t>2) Dochody  z opłat z tytułu zezwoleń na sprzedaż napojów alkoholowych</t>
  </si>
  <si>
    <t xml:space="preserve">RAZEM PRZYCHODY </t>
  </si>
  <si>
    <t>I + II</t>
  </si>
  <si>
    <t xml:space="preserve">Dochody od osób prawnych,od osób fizycznych i od jednostek nie posiadających osobowości prawnej </t>
  </si>
  <si>
    <t>§ 982</t>
  </si>
  <si>
    <t>Wykup papierów wartościowych wyemitowanych przez gminę (obligacji)</t>
  </si>
  <si>
    <t>Gospodarka komunal   i ochrona środowiska</t>
  </si>
  <si>
    <t>Wolne środki jako nadwyżka środków pieniężnych na rachunku bieżącym budżetu gminy wynikających z rozliczeń wyemitowanych papierów wartościowych, kredytów i pożyczek z lat ubiegłych</t>
  </si>
  <si>
    <t>Wydatki na programy finansowane ze środków UE</t>
  </si>
  <si>
    <t>Wynagrodz enia i składki od nich naliczane</t>
  </si>
  <si>
    <t>Kultura fizyczna</t>
  </si>
  <si>
    <t>Zmniejszenia             (-)</t>
  </si>
  <si>
    <t>Zwiększenia            (+)</t>
  </si>
  <si>
    <t>a) Wynagrodzenia i składki od nich naliczane</t>
  </si>
  <si>
    <t>b) Pozostałe wydatki na realizację zadań statutowych</t>
  </si>
  <si>
    <t>Wypłaty z tytułu udziel przez Gminę poręczeń i gwarancji</t>
  </si>
  <si>
    <t xml:space="preserve">Zmniejszenie                       </t>
  </si>
  <si>
    <r>
      <t xml:space="preserve">Zwiększenie                        </t>
    </r>
    <r>
      <rPr>
        <b/>
        <sz val="10"/>
        <rFont val="Cambria"/>
        <family val="1"/>
      </rPr>
      <t xml:space="preserve"> </t>
    </r>
  </si>
  <si>
    <t xml:space="preserve">Dochody po zmianach </t>
  </si>
  <si>
    <t>III.</t>
  </si>
  <si>
    <t>V.</t>
  </si>
  <si>
    <t xml:space="preserve">Zmniejszenie                        </t>
  </si>
  <si>
    <t xml:space="preserve">Zwiększenie                        </t>
  </si>
  <si>
    <t xml:space="preserve">Wydatki po zmianach </t>
  </si>
  <si>
    <t>Spłata  pożyczek</t>
  </si>
  <si>
    <t>IV.</t>
  </si>
  <si>
    <t xml:space="preserve">Spłata kredytów </t>
  </si>
  <si>
    <t>VI.</t>
  </si>
  <si>
    <t>PLAN WYDATKÓW PO ZMIANACH</t>
  </si>
  <si>
    <t>Wydatki na realizację zadań z zakresu administracji rządowej oraz innych zadań zleconych gminie  ustawami</t>
  </si>
  <si>
    <t xml:space="preserve">  </t>
  </si>
  <si>
    <t xml:space="preserve">Kultura fizyczna </t>
  </si>
  <si>
    <t>Spłata  rat pożyczek długoterminowych</t>
  </si>
  <si>
    <t>Spłata rat kredytów  długoterminowych</t>
  </si>
  <si>
    <t>Razem rozchody (III+IV+V)</t>
  </si>
  <si>
    <t>Bieżące</t>
  </si>
  <si>
    <t>Majątkowe</t>
  </si>
  <si>
    <t>Wydatki majątkowe</t>
  </si>
  <si>
    <t>Przychody z zaciągniętych pożyczek (WFOŚiGW)</t>
  </si>
  <si>
    <t>Wydatki na realizację zadań  w drodze umów lub poroz  między jst</t>
  </si>
  <si>
    <t xml:space="preserve">Wydatki na realizację zadań  w drodze umów  i porozumień  między jednostkami samorządu terytorialnego </t>
  </si>
  <si>
    <t>-Dotacje na realizację zadań bieżących na podstawie porozumień  (§ 2310)</t>
  </si>
  <si>
    <t xml:space="preserve">Składki na ubezpieczenia społeczne </t>
  </si>
  <si>
    <t>Kultura i ochrona dziedzictwa narodowego</t>
  </si>
  <si>
    <r>
      <t xml:space="preserve">-Dotacje na realizację zadań z zakresu administracji rządowej  (§ 2010, </t>
    </r>
    <r>
      <rPr>
        <sz val="11"/>
        <rFont val="Calibri"/>
        <family val="2"/>
      </rPr>
      <t>§</t>
    </r>
    <r>
      <rPr>
        <sz val="11"/>
        <rFont val="Cambria"/>
        <family val="1"/>
      </rPr>
      <t xml:space="preserve"> 2060</t>
    </r>
    <r>
      <rPr>
        <sz val="11"/>
        <rFont val="Cambria"/>
        <family val="1"/>
      </rPr>
      <t>)</t>
    </r>
  </si>
  <si>
    <t>ADMINISTRACJA PUBLICZNA</t>
  </si>
  <si>
    <t>Razem przychody (III+IV)</t>
  </si>
  <si>
    <t xml:space="preserve">Plan po zmianach </t>
  </si>
  <si>
    <t>Plan po zmianach</t>
  </si>
  <si>
    <t>Obrona narodowa</t>
  </si>
  <si>
    <t>Rodzina</t>
  </si>
  <si>
    <t>-Dotacje na realizację własnych zadań bieżących  (§ 2030)</t>
  </si>
  <si>
    <r>
      <t>-Dotacje na realizację zadań finansowanych ze środków  UE (§ 2009</t>
    </r>
    <r>
      <rPr>
        <sz val="11"/>
        <rFont val="Cambria"/>
        <family val="1"/>
      </rPr>
      <t>)</t>
    </r>
  </si>
  <si>
    <t xml:space="preserve">Obrona cywilna </t>
  </si>
  <si>
    <t>Dokonuje się zmian w planie WYDATKÓW  budżetu gminy na 2017 rok</t>
  </si>
  <si>
    <t xml:space="preserve">Wynagrodzenia osobowe pracowników </t>
  </si>
  <si>
    <t>Dokonuje się zmian w planie DOCHODÓW budżetu gminy na 2017 rok</t>
  </si>
  <si>
    <t>Tabela  Nr 2</t>
  </si>
  <si>
    <r>
      <t>-Dotacje na realizację zadań finansowanych ze środków  UE (§ 2001,</t>
    </r>
    <r>
      <rPr>
        <sz val="11"/>
        <rFont val="Cambria"/>
        <family val="1"/>
      </rPr>
      <t xml:space="preserve"> </t>
    </r>
    <r>
      <rPr>
        <sz val="11"/>
        <rFont val="Cambria"/>
        <family val="1"/>
      </rPr>
      <t>§ 2007,</t>
    </r>
    <r>
      <rPr>
        <sz val="11"/>
        <rFont val="Calibri"/>
        <family val="2"/>
      </rPr>
      <t xml:space="preserve"> </t>
    </r>
    <r>
      <rPr>
        <sz val="11"/>
        <rFont val="Cambria"/>
        <family val="1"/>
      </rPr>
      <t xml:space="preserve">§ 2008, </t>
    </r>
    <r>
      <rPr>
        <sz val="11"/>
        <rFont val="Calibri"/>
        <family val="2"/>
      </rPr>
      <t>§</t>
    </r>
    <r>
      <rPr>
        <sz val="11"/>
        <rFont val="Cambria"/>
        <family val="1"/>
      </rPr>
      <t xml:space="preserve"> 2057</t>
    </r>
    <r>
      <rPr>
        <sz val="11"/>
        <rFont val="Cambria"/>
        <family val="1"/>
      </rPr>
      <t>)</t>
    </r>
  </si>
  <si>
    <t>Zakup usług pozostałych</t>
  </si>
  <si>
    <t>Wspólna obsługa jst</t>
  </si>
  <si>
    <t>POMOC SPOŁECZNA</t>
  </si>
  <si>
    <t xml:space="preserve">2. Spłata rat kredytów w wysokości  1.500.000,-zł - nastąpi z wolnych środków </t>
  </si>
  <si>
    <t xml:space="preserve">Ochrona zdrowia </t>
  </si>
  <si>
    <t>Wynagrodzenia bezosobowe</t>
  </si>
  <si>
    <t>TRANSPORT I ŁĄCZNOŚĆ</t>
  </si>
  <si>
    <t>\</t>
  </si>
  <si>
    <t xml:space="preserve"> </t>
  </si>
  <si>
    <t xml:space="preserve">1. Spłata rat pożyczek w wysokości   475.000,-zł - nastąpi z wolnych środków </t>
  </si>
  <si>
    <t xml:space="preserve">OŚWIATA I WYCHOWANIE </t>
  </si>
  <si>
    <t xml:space="preserve">Szkoły podstawowe </t>
  </si>
  <si>
    <t xml:space="preserve">Wydatki  inwestycyjne jednostek budżetowych </t>
  </si>
  <si>
    <t>Urzędy gmin</t>
  </si>
  <si>
    <t>RAZEM DOCHODY + PRZYCHODY</t>
  </si>
  <si>
    <t>Przedszkola</t>
  </si>
  <si>
    <t xml:space="preserve">Zakup materiałów i wyposażenia </t>
  </si>
  <si>
    <t>ROLNICTWO I ŁOWIECTWO</t>
  </si>
  <si>
    <t>01010</t>
  </si>
  <si>
    <t>Infrastruktura wodociągowa i sanitacyjna wsi</t>
  </si>
  <si>
    <t>RAZEM WYDATKI + ROZCHODY</t>
  </si>
  <si>
    <t>Składki na Fundusz Pracy</t>
  </si>
  <si>
    <t xml:space="preserve">Szkolenia pracowników niebędących członkami korpusu służby cywilnej </t>
  </si>
  <si>
    <t>EDUKACYJNA OPIEKA WYCHOWAWCZA</t>
  </si>
  <si>
    <t>Świetlice szkolne</t>
  </si>
  <si>
    <t xml:space="preserve">DZIAŁALNOŚĆ USŁUGOWA </t>
  </si>
  <si>
    <t>DOCHODY OD OSÓB PRAWNYCH, OSÓB FIZYCZNYCH I OD INNYCH JEDNOSTEK NIEPOSIADAJĄCYCH OSOBOWOŚCI PRAWNEJ ORAZ WYDATKI ZWIĄZANE Z ICH POBOREM</t>
  </si>
  <si>
    <t>Wpływy z innych opłat stanowiących dochody jst na podstawie ustaw</t>
  </si>
  <si>
    <t>Zakup materiałówi wyposażenia</t>
  </si>
  <si>
    <t>Przychody z emitowanych obligacji</t>
  </si>
  <si>
    <t>Przychody z emitowanych papierów wartościowych (obligacji)</t>
  </si>
  <si>
    <t>4. Wykup papierów wartościowych wyemitowanych przez Gminę  w wysokości 16.700.000,-zł - nastąpi z emisji papierów wartościowych</t>
  </si>
  <si>
    <t>3. Wykup papierów wartościowych wyemitowanych przez Gminę  w wysokości 3.000.000,-zł - nastąpi z wolnych środków</t>
  </si>
  <si>
    <t>Wydatki  inwestycyjne jednostek budżetowych (WPF)</t>
  </si>
  <si>
    <t>GOSPODARKA KOMUNALNA I OCHRONA ŚRODOWISKA</t>
  </si>
  <si>
    <t>OGÓŁEM DOCHODY + PRZYCHODY</t>
  </si>
  <si>
    <t>Wpływy z podatku rolnego, podatku leśnego,podatku od spadków i darowizn , podatku od czynności cywilnoprawnych oraz podatków i opłat lokalnych od osób fizycznych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</si>
  <si>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</si>
  <si>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</si>
  <si>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</si>
  <si>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</si>
  <si>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</si>
  <si>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</si>
  <si>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</si>
  <si>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jeżeli [3] &gt;0 to [10] = [3]</t>
  </si>
  <si>
    <t>Reguła logiczna:  [10] &gt;= [10.1]</t>
  </si>
  <si>
    <t>Reguła logiczna:  jeżeli [10] &gt; 0 to [10.1] &gt;0</t>
  </si>
  <si>
    <t>Reguła logiczna:  [12.1] &gt;= [12.1.1]</t>
  </si>
  <si>
    <t>Reguła logiczna:  [12.1.1] &gt;= [12.1.1.1]</t>
  </si>
  <si>
    <t>Reguła logiczna:  [12.2] &gt;= [12.2.1]</t>
  </si>
  <si>
    <t>Reguła logiczna:  [12.2.1] &gt;= [12.2.1.1]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</si>
  <si>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</si>
  <si>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</si>
  <si>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</si>
  <si>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</si>
  <si>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</si>
  <si>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</si>
  <si>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</si>
  <si>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</si>
  <si>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>Reguła logiczna:  [13.1] &gt;= [13.3]</t>
  </si>
  <si>
    <t>Reguła logiczna:  [13.4] &gt;= [2.1.2]</t>
  </si>
  <si>
    <t>Reguła logiczna:  [14.3] &gt;= [14.3.1] + [14.3.2] + [14.3.3]</t>
  </si>
  <si>
    <t>Reguła logiczna:  [15.1] &gt;= [15.1.1]</t>
  </si>
  <si>
    <t>Reguła logiczna:  [2.1.1] &gt;= [2.1.1.1]</t>
  </si>
  <si>
    <t>Reguła logiczna:  [2.1.1] &gt;= [14.3.3]</t>
  </si>
  <si>
    <t xml:space="preserve">Reguła logiczna:  [2.1.3] &gt;= [2.1.3.1] </t>
  </si>
  <si>
    <t xml:space="preserve">Reguła logiczna:  [2.1.3.1] &gt;= [2.1.3.1.1]+[2.1.3.1.2]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</si>
  <si>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</si>
  <si>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</si>
  <si>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</si>
  <si>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</si>
  <si>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</si>
  <si>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</si>
  <si>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 + [11.6]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</si>
  <si>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</si>
  <si>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</si>
  <si>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</si>
  <si>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</si>
  <si>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</si>
  <si>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</si>
  <si>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[5.1.1]</t>
  </si>
  <si>
    <t>Reguła logiczna:  [5.1] &gt;= [10.1]</t>
  </si>
  <si>
    <t>Reguła logiczna:  [5.1] &gt;= [14.1]</t>
  </si>
  <si>
    <t>Reguła logiczna:  [6] &gt;=[7]</t>
  </si>
  <si>
    <t>Reguła logiczna:  [6] &gt;= [14.2]</t>
  </si>
  <si>
    <t>Reguła logiczna:  7&gt;=13.1</t>
  </si>
  <si>
    <t xml:space="preserve">Reguła logiczna:  jeżeli [2.1.3] &lt;&gt; 0 to  [2.1.3.1] &lt;&gt; 0 </t>
  </si>
  <si>
    <t>Reguła logiczna:  12.5 =(12.3-12.3.1)+(12.4-12.4.1)</t>
  </si>
  <si>
    <t>Zadania w zakresie kultury fizycznej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</si>
  <si>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</si>
  <si>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</si>
  <si>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 xml:space="preserve">KULTURA FIZYCZNA </t>
  </si>
  <si>
    <t>Zasiłki i pomoc w naturze oraz składki na ubezpieczenie emerytalne i rentowe</t>
  </si>
  <si>
    <t>Zakup usług przez jst od innych jst</t>
  </si>
  <si>
    <t>Pozostała działalność - projekt unijny pn. "Mieszkania wspomagane-treningowe dla osób z autyzmem i samotnych matek</t>
  </si>
  <si>
    <t xml:space="preserve">Wpływy z różnych dochodów </t>
  </si>
  <si>
    <t>0970</t>
  </si>
  <si>
    <t xml:space="preserve">GOSPODARKA MIESZKANIOWA </t>
  </si>
  <si>
    <t xml:space="preserve">Gospodarka gruntami i nieruchomościami </t>
  </si>
  <si>
    <t xml:space="preserve">ADMINISTRACJA PUBLICZNA </t>
  </si>
  <si>
    <t>0830</t>
  </si>
  <si>
    <t>Wpływy z podatku rolnego, podatku leśnego, podatku od czynności cywilnoprawnych , podatków i opłat lokalnych od osób prawnych i innych jednostek organizacyjnych</t>
  </si>
  <si>
    <t xml:space="preserve">Wpływy z usług </t>
  </si>
  <si>
    <t>0310</t>
  </si>
  <si>
    <t>Wpływy z podatku od nieruchomości</t>
  </si>
  <si>
    <t>Dotacja podmiotowa z budżetu dla niepublicznej jednostki systemu oświaty</t>
  </si>
  <si>
    <t xml:space="preserve">Szkoły podstawowe - projekt unijny pn. "Mobilna kadra- podnoszenie kompetencji językowych i metodycznych nauczycieli" K1 - Szkoła w Nowej Iwicznej </t>
  </si>
  <si>
    <t xml:space="preserve">Podatek od nieruchomości </t>
  </si>
  <si>
    <t>Realizacja zadań wymagających stosowania specjalnej organizacji nauki i metod pracy dla dzieci i młodzieży  w szkołach podstawowych, gimnazjach, liceach ogólnokształcących, liceach profilowanych i szkołach zawodowych oraz szkołach artystycznych</t>
  </si>
  <si>
    <t>Realizacja zadań wymagających stosowania specjalnej organizacji nauki i metod pracy dla dzieci i młodzieży w przedszkolach, oddziałach przedszkolnych w szkołach podstawowych i innych formach wychowania przedszkolnego</t>
  </si>
  <si>
    <t>Dotacja podmiotowa z budżetu dla niepublicznej jednostki systemu oświaty prowadzonej przez osobę prawną inną niż jednostka samorządu  terytorialnego lub przez osobę fizyczną</t>
  </si>
  <si>
    <t>0950</t>
  </si>
  <si>
    <t>01095</t>
  </si>
  <si>
    <t xml:space="preserve">ROLNICTWO I ŁOWIECTWO </t>
  </si>
  <si>
    <t>Pozostała działalność</t>
  </si>
  <si>
    <t>0550</t>
  </si>
  <si>
    <t>0640</t>
  </si>
  <si>
    <t xml:space="preserve">Wpłaty z opłat z tytułu użytkowania wieczystego nieruchomości </t>
  </si>
  <si>
    <t>Wpływy z tytułu kosztów egzekucyjnych, opłaty komorniczej i kosztów upomnień</t>
  </si>
  <si>
    <t>0320</t>
  </si>
  <si>
    <t>0330</t>
  </si>
  <si>
    <t xml:space="preserve">Wpływy z podatku rolnego </t>
  </si>
  <si>
    <t>Wpływy z podatku leśnego</t>
  </si>
  <si>
    <t xml:space="preserve">Wpływy z różnych rozliczeń </t>
  </si>
  <si>
    <t>Wpływy z tytułu kar i odszkodowań wynikających z zawartych umów</t>
  </si>
  <si>
    <t xml:space="preserve">Oddziały przedszkolne w szkołach podstawowych </t>
  </si>
  <si>
    <t>Dotacje celowe otrzymane z gminy na zadania bieżące realizowane na podstawie porozumień między jst</t>
  </si>
  <si>
    <t>Gospodarka odpadami</t>
  </si>
  <si>
    <t>Pomoc materialna dla uczniów</t>
  </si>
  <si>
    <t>Stypendia dla uczniów</t>
  </si>
  <si>
    <t>RODZINA</t>
  </si>
  <si>
    <t>Wspieranie rodziny</t>
  </si>
  <si>
    <t>Drogi publiczne gminne</t>
  </si>
  <si>
    <t>Różne opłaty i składki</t>
  </si>
  <si>
    <t>Wydatki na zakupy  inwestycyjne jednostek budżetowych</t>
  </si>
  <si>
    <t>Plany zagospodarowania przestrzennego</t>
  </si>
  <si>
    <t>Gospodarka ściekowa i ochrona wód</t>
  </si>
  <si>
    <t>0490</t>
  </si>
  <si>
    <t xml:space="preserve">Wpływy z innych lokalnych opłat pobieranych przez jst na podstawie odrębnych uchwał </t>
  </si>
  <si>
    <t>Gospodarka odpadami "Wywóz odpadów komunalnych"</t>
  </si>
  <si>
    <t>KULTURA I OCHRONA DZIEDZICTWA NARODOWEGO</t>
  </si>
  <si>
    <t>Dotacje celowe z budżetu jed samorządu terytorialnego, udzielone w trybie art. 221 ustawy, na finansowanie  lub dofinansowanie  zadań zleconych do realizacji organizacjom prowadzącym działalność pożytku publicznego</t>
  </si>
  <si>
    <t>Lokalny transport zbiorowy</t>
  </si>
  <si>
    <t xml:space="preserve">Dotacje celowe przekazane gminie na zadania bieżące realizowane na podstawie porozumień  między j.s.t.                </t>
  </si>
  <si>
    <t>Gimnazja</t>
  </si>
  <si>
    <t>0</t>
  </si>
  <si>
    <t>Oddziały przedszkolne w szkołach podstawowych</t>
  </si>
  <si>
    <t>Inne formy wychowania przedszkolnego</t>
  </si>
  <si>
    <t xml:space="preserve">Pozostała działalność </t>
  </si>
  <si>
    <t>z dnia 19 grudnia  2017r.</t>
  </si>
  <si>
    <t>z  dnia  19 grudnia 2017r.</t>
  </si>
  <si>
    <t>Dochody  15.12.2017r.</t>
  </si>
  <si>
    <t>Wydatki  15.12.2017.2017r.</t>
  </si>
  <si>
    <t>Plan na dzień  15.12.2017r.</t>
  </si>
  <si>
    <t>do Uchwały Nr 556/XXXVIII/2017</t>
  </si>
  <si>
    <t>do Uchwały  Nr 556/XXXVIII/2017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</si>
</sst>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\ _z_ł"/>
  </numFmts>
  <fonts count="64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8"/>
      <name val="Arial CE"/>
      <family val="0"/>
    </font>
    <font>
      <b/>
      <sz val="9"/>
      <name val="Cambria"/>
      <family val="1"/>
    </font>
    <font>
      <sz val="11"/>
      <name val="Calibri"/>
      <family val="2"/>
    </font>
    <font>
      <i/>
      <sz val="10"/>
      <name val="Arial CE"/>
      <family val="0"/>
    </font>
    <font>
      <b/>
      <sz val="10"/>
      <name val="Arial CE"/>
      <family val="0"/>
    </font>
    <font>
      <i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Cambria"/>
      <family val="1"/>
    </font>
    <font>
      <b/>
      <u val="single"/>
      <sz val="10"/>
      <name val="Cambria"/>
      <family val="1"/>
    </font>
    <font>
      <b/>
      <sz val="10"/>
      <color indexed="9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7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i/>
      <sz val="8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sz val="5"/>
      <name val="Cambria"/>
      <family val="1"/>
    </font>
    <font>
      <sz val="6"/>
      <name val="Cambria"/>
      <family val="1"/>
    </font>
    <font>
      <b/>
      <u val="single"/>
      <sz val="12"/>
      <name val="Cambria"/>
      <family val="1"/>
    </font>
    <font>
      <b/>
      <i/>
      <sz val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/>
      <top style="thin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thin"/>
      <top>
        <color indexed="63"/>
      </top>
      <bottom style="hair"/>
    </border>
    <border>
      <left style="thin"/>
      <right style="thin"/>
      <top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/>
      <right/>
      <top style="thin"/>
      <bottom/>
    </border>
    <border>
      <left style="thin"/>
      <right/>
      <top>
        <color indexed="63"/>
      </top>
      <bottom style="hair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hair"/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/>
      <right/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/>
      <right style="thin"/>
      <top>
        <color indexed="63"/>
      </top>
      <bottom style="hair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/>
      <bottom style="thin"/>
    </border>
    <border>
      <left style="thin"/>
      <right/>
      <top style="thin">
        <color indexed="8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hair"/>
      <bottom style="thin">
        <color indexed="8"/>
      </bottom>
    </border>
    <border>
      <left>
        <color indexed="63"/>
      </left>
      <right>
        <color indexed="63"/>
      </right>
      <top style="hair"/>
      <bottom style="thin">
        <color indexed="8"/>
      </bottom>
    </border>
    <border>
      <left>
        <color indexed="63"/>
      </left>
      <right style="thin"/>
      <top style="hair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73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0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3" fontId="4" fillId="33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center" vertical="center"/>
    </xf>
    <xf numFmtId="3" fontId="32" fillId="33" borderId="10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right" vertical="top"/>
    </xf>
    <xf numFmtId="3" fontId="4" fillId="33" borderId="11" xfId="0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0" fillId="33" borderId="10" xfId="0" applyFont="1" applyFill="1" applyBorder="1" applyAlignment="1">
      <alignment horizontal="right" vertical="center" wrapText="1"/>
    </xf>
    <xf numFmtId="0" fontId="32" fillId="33" borderId="1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3" fontId="4" fillId="33" borderId="0" xfId="0" applyNumberFormat="1" applyFont="1" applyFill="1" applyBorder="1" applyAlignment="1">
      <alignment horizontal="right" vertical="center"/>
    </xf>
    <xf numFmtId="3" fontId="7" fillId="34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5" fillId="0" borderId="13" xfId="0" applyFont="1" applyBorder="1" applyAlignment="1" quotePrefix="1">
      <alignment horizontal="center" vertical="center"/>
    </xf>
    <xf numFmtId="0" fontId="4" fillId="0" borderId="14" xfId="0" applyFont="1" applyBorder="1" applyAlignment="1" quotePrefix="1">
      <alignment horizontal="center" vertical="center"/>
    </xf>
    <xf numFmtId="0" fontId="33" fillId="33" borderId="0" xfId="0" applyFont="1" applyFill="1" applyBorder="1" applyAlignment="1">
      <alignment horizontal="center"/>
    </xf>
    <xf numFmtId="3" fontId="34" fillId="33" borderId="0" xfId="0" applyNumberFormat="1" applyFont="1" applyFill="1" applyBorder="1" applyAlignment="1">
      <alignment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33" fillId="35" borderId="15" xfId="0" applyFont="1" applyFill="1" applyBorder="1" applyAlignment="1">
      <alignment horizontal="center" vertical="center" wrapText="1"/>
    </xf>
    <xf numFmtId="0" fontId="33" fillId="36" borderId="15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35" fillId="37" borderId="12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4" fillId="33" borderId="0" xfId="0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4" fillId="38" borderId="12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7" fillId="37" borderId="12" xfId="0" applyNumberFormat="1" applyFont="1" applyFill="1" applyBorder="1" applyAlignment="1">
      <alignment horizontal="right" vertical="center"/>
    </xf>
    <xf numFmtId="0" fontId="7" fillId="37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3" fontId="36" fillId="0" borderId="12" xfId="0" applyNumberFormat="1" applyFont="1" applyBorder="1" applyAlignment="1">
      <alignment horizontal="right" vertical="center"/>
    </xf>
    <xf numFmtId="3" fontId="36" fillId="39" borderId="12" xfId="0" applyNumberFormat="1" applyFont="1" applyFill="1" applyBorder="1" applyAlignment="1">
      <alignment horizontal="right" vertical="center"/>
    </xf>
    <xf numFmtId="3" fontId="36" fillId="0" borderId="14" xfId="0" applyNumberFormat="1" applyFont="1" applyBorder="1" applyAlignment="1">
      <alignment horizontal="right" vertical="center"/>
    </xf>
    <xf numFmtId="3" fontId="36" fillId="39" borderId="14" xfId="0" applyNumberFormat="1" applyFont="1" applyFill="1" applyBorder="1" applyAlignment="1">
      <alignment horizontal="right" vertical="center"/>
    </xf>
    <xf numFmtId="3" fontId="36" fillId="39" borderId="20" xfId="0" applyNumberFormat="1" applyFont="1" applyFill="1" applyBorder="1" applyAlignment="1">
      <alignment horizontal="right" vertical="center"/>
    </xf>
    <xf numFmtId="3" fontId="36" fillId="0" borderId="20" xfId="0" applyNumberFormat="1" applyFont="1" applyBorder="1" applyAlignment="1">
      <alignment horizontal="right" vertical="center"/>
    </xf>
    <xf numFmtId="3" fontId="36" fillId="33" borderId="20" xfId="0" applyNumberFormat="1" applyFont="1" applyFill="1" applyBorder="1" applyAlignment="1">
      <alignment horizontal="right" vertical="center" wrapText="1"/>
    </xf>
    <xf numFmtId="3" fontId="36" fillId="39" borderId="20" xfId="0" applyNumberFormat="1" applyFont="1" applyFill="1" applyBorder="1" applyAlignment="1">
      <alignment horizontal="right" vertical="center" wrapText="1"/>
    </xf>
    <xf numFmtId="0" fontId="36" fillId="39" borderId="20" xfId="0" applyFont="1" applyFill="1" applyBorder="1" applyAlignment="1">
      <alignment horizontal="right" vertical="center" wrapText="1"/>
    </xf>
    <xf numFmtId="3" fontId="36" fillId="33" borderId="14" xfId="0" applyNumberFormat="1" applyFont="1" applyFill="1" applyBorder="1" applyAlignment="1">
      <alignment horizontal="right" vertical="center" wrapText="1"/>
    </xf>
    <xf numFmtId="0" fontId="36" fillId="39" borderId="16" xfId="0" applyFont="1" applyFill="1" applyBorder="1" applyAlignment="1">
      <alignment horizontal="center" vertical="center" wrapText="1"/>
    </xf>
    <xf numFmtId="0" fontId="36" fillId="39" borderId="12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left" vertical="top"/>
    </xf>
    <xf numFmtId="0" fontId="5" fillId="39" borderId="22" xfId="0" applyFont="1" applyFill="1" applyBorder="1" applyAlignment="1">
      <alignment horizontal="left" vertical="center"/>
    </xf>
    <xf numFmtId="0" fontId="5" fillId="39" borderId="23" xfId="0" applyFont="1" applyFill="1" applyBorder="1" applyAlignment="1">
      <alignment horizontal="left" vertical="center"/>
    </xf>
    <xf numFmtId="0" fontId="5" fillId="39" borderId="24" xfId="0" applyFont="1" applyFill="1" applyBorder="1" applyAlignment="1">
      <alignment horizontal="left" vertical="center"/>
    </xf>
    <xf numFmtId="0" fontId="5" fillId="0" borderId="20" xfId="0" applyFont="1" applyBorder="1" applyAlignment="1" quotePrefix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40" borderId="26" xfId="0" applyFont="1" applyFill="1" applyBorder="1" applyAlignment="1">
      <alignment horizontal="center" vertical="top"/>
    </xf>
    <xf numFmtId="0" fontId="5" fillId="33" borderId="27" xfId="0" applyFont="1" applyFill="1" applyBorder="1" applyAlignment="1">
      <alignment horizontal="center" vertical="top"/>
    </xf>
    <xf numFmtId="0" fontId="5" fillId="40" borderId="27" xfId="0" applyFont="1" applyFill="1" applyBorder="1" applyAlignment="1">
      <alignment horizontal="center" vertical="top"/>
    </xf>
    <xf numFmtId="0" fontId="5" fillId="40" borderId="27" xfId="0" applyFont="1" applyFill="1" applyBorder="1" applyAlignment="1">
      <alignment horizontal="center" vertical="top" wrapText="1"/>
    </xf>
    <xf numFmtId="0" fontId="5" fillId="40" borderId="27" xfId="0" applyFont="1" applyFill="1" applyBorder="1" applyAlignment="1">
      <alignment horizontal="center" vertical="center" wrapText="1"/>
    </xf>
    <xf numFmtId="0" fontId="5" fillId="40" borderId="28" xfId="0" applyFont="1" applyFill="1" applyBorder="1" applyAlignment="1">
      <alignment horizontal="center" vertical="center" wrapText="1"/>
    </xf>
    <xf numFmtId="0" fontId="5" fillId="40" borderId="29" xfId="0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6" fillId="0" borderId="24" xfId="0" applyFont="1" applyBorder="1" applyAlignment="1">
      <alignment horizontal="right" vertical="center"/>
    </xf>
    <xf numFmtId="3" fontId="36" fillId="0" borderId="22" xfId="0" applyNumberFormat="1" applyFont="1" applyBorder="1" applyAlignment="1">
      <alignment horizontal="right" vertical="center"/>
    </xf>
    <xf numFmtId="0" fontId="36" fillId="0" borderId="22" xfId="0" applyFont="1" applyBorder="1" applyAlignment="1">
      <alignment horizontal="right" vertical="center"/>
    </xf>
    <xf numFmtId="3" fontId="36" fillId="0" borderId="13" xfId="0" applyNumberFormat="1" applyFont="1" applyBorder="1" applyAlignment="1">
      <alignment horizontal="right" vertical="center"/>
    </xf>
    <xf numFmtId="3" fontId="36" fillId="39" borderId="13" xfId="0" applyNumberFormat="1" applyFont="1" applyFill="1" applyBorder="1" applyAlignment="1">
      <alignment horizontal="right" vertical="center"/>
    </xf>
    <xf numFmtId="0" fontId="36" fillId="0" borderId="30" xfId="0" applyFont="1" applyBorder="1" applyAlignment="1">
      <alignment horizontal="right" vertical="center"/>
    </xf>
    <xf numFmtId="0" fontId="36" fillId="0" borderId="31" xfId="0" applyFont="1" applyBorder="1" applyAlignment="1">
      <alignment horizontal="right" vertical="center"/>
    </xf>
    <xf numFmtId="3" fontId="36" fillId="0" borderId="31" xfId="0" applyNumberFormat="1" applyFont="1" applyBorder="1" applyAlignment="1">
      <alignment horizontal="right" vertical="center"/>
    </xf>
    <xf numFmtId="3" fontId="36" fillId="0" borderId="30" xfId="0" applyNumberFormat="1" applyFont="1" applyBorder="1" applyAlignment="1">
      <alignment horizontal="right" vertical="center"/>
    </xf>
    <xf numFmtId="3" fontId="36" fillId="0" borderId="32" xfId="0" applyNumberFormat="1" applyFont="1" applyBorder="1" applyAlignment="1">
      <alignment horizontal="right" vertical="center"/>
    </xf>
    <xf numFmtId="3" fontId="36" fillId="39" borderId="13" xfId="0" applyNumberFormat="1" applyFont="1" applyFill="1" applyBorder="1" applyAlignment="1">
      <alignment horizontal="right" vertical="center" wrapText="1"/>
    </xf>
    <xf numFmtId="0" fontId="36" fillId="0" borderId="30" xfId="0" applyFont="1" applyBorder="1" applyAlignment="1">
      <alignment horizontal="left" vertical="center" wrapText="1"/>
    </xf>
    <xf numFmtId="0" fontId="36" fillId="0" borderId="31" xfId="0" applyFont="1" applyBorder="1" applyAlignment="1">
      <alignment horizontal="left" vertical="center" wrapText="1"/>
    </xf>
    <xf numFmtId="3" fontId="36" fillId="0" borderId="31" xfId="0" applyNumberFormat="1" applyFont="1" applyBorder="1" applyAlignment="1">
      <alignment horizontal="left" vertical="center" wrapText="1"/>
    </xf>
    <xf numFmtId="3" fontId="36" fillId="0" borderId="30" xfId="0" applyNumberFormat="1" applyFont="1" applyBorder="1" applyAlignment="1">
      <alignment horizontal="right" vertical="center" wrapText="1"/>
    </xf>
    <xf numFmtId="3" fontId="36" fillId="0" borderId="31" xfId="0" applyNumberFormat="1" applyFont="1" applyBorder="1" applyAlignment="1">
      <alignment horizontal="right" vertical="center" wrapText="1"/>
    </xf>
    <xf numFmtId="3" fontId="36" fillId="0" borderId="25" xfId="0" applyNumberFormat="1" applyFont="1" applyBorder="1" applyAlignment="1">
      <alignment horizontal="right" vertical="center"/>
    </xf>
    <xf numFmtId="3" fontId="36" fillId="0" borderId="33" xfId="0" applyNumberFormat="1" applyFont="1" applyBorder="1" applyAlignment="1">
      <alignment horizontal="right" vertical="center"/>
    </xf>
    <xf numFmtId="0" fontId="36" fillId="0" borderId="33" xfId="0" applyFont="1" applyBorder="1" applyAlignment="1">
      <alignment horizontal="right" vertical="center"/>
    </xf>
    <xf numFmtId="3" fontId="36" fillId="39" borderId="25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3" fontId="36" fillId="0" borderId="13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4" fillId="0" borderId="34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5" fillId="41" borderId="0" xfId="0" applyFont="1" applyFill="1" applyBorder="1" applyAlignment="1">
      <alignment horizontal="left" vertical="top" wrapText="1"/>
    </xf>
    <xf numFmtId="3" fontId="2" fillId="0" borderId="12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36" fillId="39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37" borderId="12" xfId="0" applyFont="1" applyFill="1" applyBorder="1" applyAlignment="1">
      <alignment horizontal="center" vertical="center"/>
    </xf>
    <xf numFmtId="3" fontId="37" fillId="37" borderId="12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33" borderId="12" xfId="0" applyNumberFormat="1" applyFont="1" applyFill="1" applyBorder="1" applyAlignment="1">
      <alignment horizontal="center" vertical="center"/>
    </xf>
    <xf numFmtId="3" fontId="3" fillId="33" borderId="20" xfId="0" applyNumberFormat="1" applyFont="1" applyFill="1" applyBorder="1" applyAlignment="1">
      <alignment horizontal="center" vertical="center"/>
    </xf>
    <xf numFmtId="3" fontId="3" fillId="33" borderId="13" xfId="0" applyNumberFormat="1" applyFont="1" applyFill="1" applyBorder="1" applyAlignment="1">
      <alignment horizontal="center" vertical="center"/>
    </xf>
    <xf numFmtId="3" fontId="3" fillId="33" borderId="25" xfId="0" applyNumberFormat="1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3" fillId="35" borderId="12" xfId="0" applyNumberFormat="1" applyFont="1" applyFill="1" applyBorder="1" applyAlignment="1">
      <alignment horizontal="center" vertical="center"/>
    </xf>
    <xf numFmtId="3" fontId="4" fillId="36" borderId="12" xfId="0" applyNumberFormat="1" applyFont="1" applyFill="1" applyBorder="1" applyAlignment="1">
      <alignment horizontal="center" vertical="center"/>
    </xf>
    <xf numFmtId="3" fontId="36" fillId="0" borderId="12" xfId="0" applyNumberFormat="1" applyFont="1" applyBorder="1" applyAlignment="1">
      <alignment vertical="center"/>
    </xf>
    <xf numFmtId="3" fontId="37" fillId="42" borderId="12" xfId="0" applyNumberFormat="1" applyFont="1" applyFill="1" applyBorder="1" applyAlignment="1">
      <alignment vertical="center"/>
    </xf>
    <xf numFmtId="3" fontId="35" fillId="42" borderId="12" xfId="0" applyNumberFormat="1" applyFont="1" applyFill="1" applyBorder="1" applyAlignment="1">
      <alignment horizontal="right" vertical="center"/>
    </xf>
    <xf numFmtId="3" fontId="35" fillId="42" borderId="35" xfId="0" applyNumberFormat="1" applyFont="1" applyFill="1" applyBorder="1" applyAlignment="1">
      <alignment horizontal="right" vertical="center"/>
    </xf>
    <xf numFmtId="3" fontId="35" fillId="42" borderId="36" xfId="0" applyNumberFormat="1" applyFont="1" applyFill="1" applyBorder="1" applyAlignment="1">
      <alignment horizontal="right" vertical="center"/>
    </xf>
    <xf numFmtId="3" fontId="35" fillId="42" borderId="37" xfId="0" applyNumberFormat="1" applyFont="1" applyFill="1" applyBorder="1" applyAlignment="1">
      <alignment horizontal="right" vertical="center"/>
    </xf>
    <xf numFmtId="3" fontId="35" fillId="42" borderId="12" xfId="0" applyNumberFormat="1" applyFont="1" applyFill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vertical="center"/>
    </xf>
    <xf numFmtId="3" fontId="3" fillId="33" borderId="39" xfId="0" applyNumberFormat="1" applyFont="1" applyFill="1" applyBorder="1" applyAlignment="1">
      <alignment horizontal="center" vertical="center"/>
    </xf>
    <xf numFmtId="3" fontId="36" fillId="0" borderId="2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3" fontId="5" fillId="40" borderId="20" xfId="0" applyNumberFormat="1" applyFont="1" applyFill="1" applyBorder="1" applyAlignment="1">
      <alignment horizontal="right" vertical="center" wrapText="1"/>
    </xf>
    <xf numFmtId="3" fontId="5" fillId="33" borderId="13" xfId="0" applyNumberFormat="1" applyFont="1" applyFill="1" applyBorder="1" applyAlignment="1">
      <alignment horizontal="right" vertical="center" wrapText="1"/>
    </xf>
    <xf numFmtId="3" fontId="5" fillId="40" borderId="13" xfId="0" applyNumberFormat="1" applyFont="1" applyFill="1" applyBorder="1" applyAlignment="1">
      <alignment horizontal="right" vertical="center" wrapText="1"/>
    </xf>
    <xf numFmtId="3" fontId="5" fillId="40" borderId="38" xfId="0" applyNumberFormat="1" applyFont="1" applyFill="1" applyBorder="1" applyAlignment="1">
      <alignment horizontal="right" vertical="center" wrapText="1"/>
    </xf>
    <xf numFmtId="3" fontId="5" fillId="33" borderId="38" xfId="0" applyNumberFormat="1" applyFont="1" applyFill="1" applyBorder="1" applyAlignment="1">
      <alignment horizontal="right" vertical="center" wrapText="1"/>
    </xf>
    <xf numFmtId="3" fontId="5" fillId="40" borderId="25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3" fontId="36" fillId="39" borderId="14" xfId="0" applyNumberFormat="1" applyFont="1" applyFill="1" applyBorder="1" applyAlignment="1">
      <alignment horizontal="right" vertical="center" wrapText="1"/>
    </xf>
    <xf numFmtId="0" fontId="36" fillId="39" borderId="14" xfId="0" applyFont="1" applyFill="1" applyBorder="1" applyAlignment="1">
      <alignment horizontal="right" vertical="center" wrapText="1"/>
    </xf>
    <xf numFmtId="0" fontId="36" fillId="0" borderId="12" xfId="0" applyFont="1" applyBorder="1" applyAlignment="1">
      <alignment vertical="center"/>
    </xf>
    <xf numFmtId="3" fontId="36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vertical="center"/>
    </xf>
    <xf numFmtId="3" fontId="4" fillId="43" borderId="20" xfId="0" applyNumberFormat="1" applyFont="1" applyFill="1" applyBorder="1" applyAlignment="1">
      <alignment horizontal="right" vertical="center"/>
    </xf>
    <xf numFmtId="3" fontId="4" fillId="38" borderId="12" xfId="0" applyNumberFormat="1" applyFont="1" applyFill="1" applyBorder="1" applyAlignment="1">
      <alignment horizontal="right" vertical="center"/>
    </xf>
    <xf numFmtId="0" fontId="7" fillId="43" borderId="20" xfId="0" applyFont="1" applyFill="1" applyBorder="1" applyAlignment="1">
      <alignment horizontal="center" vertical="center"/>
    </xf>
    <xf numFmtId="0" fontId="7" fillId="43" borderId="20" xfId="0" applyFont="1" applyFill="1" applyBorder="1" applyAlignment="1" quotePrefix="1">
      <alignment horizontal="center" vertical="center"/>
    </xf>
    <xf numFmtId="0" fontId="7" fillId="38" borderId="12" xfId="0" applyFont="1" applyFill="1" applyBorder="1" applyAlignment="1" quotePrefix="1">
      <alignment horizontal="center" vertical="center"/>
    </xf>
    <xf numFmtId="0" fontId="7" fillId="38" borderId="12" xfId="0" applyFont="1" applyFill="1" applyBorder="1" applyAlignment="1">
      <alignment horizontal="center" vertical="center"/>
    </xf>
    <xf numFmtId="3" fontId="2" fillId="0" borderId="38" xfId="0" applyNumberFormat="1" applyFont="1" applyBorder="1" applyAlignment="1">
      <alignment horizontal="right" vertical="center"/>
    </xf>
    <xf numFmtId="0" fontId="36" fillId="0" borderId="12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36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4" fillId="16" borderId="12" xfId="0" applyFont="1" applyFill="1" applyBorder="1" applyAlignment="1" quotePrefix="1">
      <alignment horizontal="center" vertical="center"/>
    </xf>
    <xf numFmtId="0" fontId="4" fillId="16" borderId="12" xfId="0" applyFont="1" applyFill="1" applyBorder="1" applyAlignment="1">
      <alignment horizontal="center" vertical="center"/>
    </xf>
    <xf numFmtId="0" fontId="2" fillId="16" borderId="12" xfId="0" applyFont="1" applyFill="1" applyBorder="1" applyAlignment="1" quotePrefix="1">
      <alignment horizontal="center" vertical="center"/>
    </xf>
    <xf numFmtId="3" fontId="4" fillId="16" borderId="12" xfId="0" applyNumberFormat="1" applyFont="1" applyFill="1" applyBorder="1" applyAlignment="1">
      <alignment horizontal="right" vertical="center" wrapText="1"/>
    </xf>
    <xf numFmtId="3" fontId="4" fillId="44" borderId="12" xfId="0" applyNumberFormat="1" applyFont="1" applyFill="1" applyBorder="1" applyAlignment="1">
      <alignment vertical="center" wrapText="1"/>
    </xf>
    <xf numFmtId="0" fontId="36" fillId="0" borderId="12" xfId="0" applyFont="1" applyBorder="1" applyAlignment="1">
      <alignment vertical="center"/>
    </xf>
    <xf numFmtId="3" fontId="4" fillId="16" borderId="15" xfId="0" applyNumberFormat="1" applyFont="1" applyFill="1" applyBorder="1" applyAlignment="1">
      <alignment horizontal="center" vertical="center" wrapText="1"/>
    </xf>
    <xf numFmtId="0" fontId="5" fillId="0" borderId="40" xfId="0" applyFont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0" fillId="0" borderId="0" xfId="0" applyAlignment="1">
      <alignment/>
    </xf>
    <xf numFmtId="0" fontId="36" fillId="0" borderId="12" xfId="0" applyFont="1" applyBorder="1" applyAlignment="1">
      <alignment vertical="center"/>
    </xf>
    <xf numFmtId="3" fontId="4" fillId="38" borderId="12" xfId="0" applyNumberFormat="1" applyFont="1" applyFill="1" applyBorder="1" applyAlignment="1">
      <alignment horizontal="right" vertical="center"/>
    </xf>
    <xf numFmtId="0" fontId="7" fillId="38" borderId="12" xfId="0" applyFont="1" applyFill="1" applyBorder="1" applyAlignment="1" quotePrefix="1">
      <alignment horizontal="center" vertical="center"/>
    </xf>
    <xf numFmtId="0" fontId="7" fillId="38" borderId="12" xfId="0" applyFont="1" applyFill="1" applyBorder="1" applyAlignment="1">
      <alignment horizontal="center" vertical="center"/>
    </xf>
    <xf numFmtId="3" fontId="36" fillId="0" borderId="12" xfId="0" applyNumberFormat="1" applyFont="1" applyBorder="1" applyAlignment="1">
      <alignment vertical="center"/>
    </xf>
    <xf numFmtId="3" fontId="4" fillId="43" borderId="20" xfId="0" applyNumberFormat="1" applyFont="1" applyFill="1" applyBorder="1" applyAlignment="1">
      <alignment horizontal="right" vertical="center"/>
    </xf>
    <xf numFmtId="0" fontId="7" fillId="43" borderId="20" xfId="0" applyFont="1" applyFill="1" applyBorder="1" applyAlignment="1">
      <alignment horizontal="center" vertical="center"/>
    </xf>
    <xf numFmtId="0" fontId="7" fillId="43" borderId="20" xfId="0" applyFont="1" applyFill="1" applyBorder="1" applyAlignment="1" quotePrefix="1">
      <alignment horizontal="center" vertical="center"/>
    </xf>
    <xf numFmtId="3" fontId="2" fillId="45" borderId="13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horizontal="center" vertical="center"/>
    </xf>
    <xf numFmtId="3" fontId="2" fillId="45" borderId="27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36" fillId="39" borderId="26" xfId="0" applyFont="1" applyFill="1" applyBorder="1" applyAlignment="1">
      <alignment horizontal="center" vertical="center" wrapText="1"/>
    </xf>
    <xf numFmtId="0" fontId="36" fillId="39" borderId="41" xfId="0" applyFont="1" applyFill="1" applyBorder="1" applyAlignment="1">
      <alignment horizontal="center" vertical="center" wrapText="1"/>
    </xf>
    <xf numFmtId="0" fontId="36" fillId="39" borderId="42" xfId="0" applyFont="1" applyFill="1" applyBorder="1" applyAlignment="1">
      <alignment horizontal="center" vertical="center" wrapText="1"/>
    </xf>
    <xf numFmtId="0" fontId="36" fillId="39" borderId="15" xfId="0" applyFont="1" applyFill="1" applyBorder="1" applyAlignment="1">
      <alignment horizontal="center" vertical="center"/>
    </xf>
    <xf numFmtId="0" fontId="36" fillId="39" borderId="17" xfId="0" applyFont="1" applyFill="1" applyBorder="1" applyAlignment="1">
      <alignment horizontal="center" vertical="center"/>
    </xf>
    <xf numFmtId="0" fontId="36" fillId="39" borderId="18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3" fontId="1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4" fillId="43" borderId="20" xfId="0" applyNumberFormat="1" applyFont="1" applyFill="1" applyBorder="1" applyAlignment="1">
      <alignment horizontal="right" vertical="center"/>
    </xf>
    <xf numFmtId="0" fontId="7" fillId="43" borderId="20" xfId="0" applyFont="1" applyFill="1" applyBorder="1" applyAlignment="1">
      <alignment horizontal="center" vertical="center"/>
    </xf>
    <xf numFmtId="0" fontId="7" fillId="43" borderId="20" xfId="0" applyFont="1" applyFill="1" applyBorder="1" applyAlignment="1" quotePrefix="1">
      <alignment horizontal="center" vertical="center"/>
    </xf>
    <xf numFmtId="3" fontId="2" fillId="0" borderId="13" xfId="0" applyNumberFormat="1" applyFont="1" applyBorder="1" applyAlignment="1">
      <alignment horizontal="right" vertical="center"/>
    </xf>
    <xf numFmtId="0" fontId="5" fillId="0" borderId="40" xfId="0" applyFont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3" fontId="2" fillId="45" borderId="43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3" fontId="36" fillId="41" borderId="0" xfId="0" applyNumberFormat="1" applyFont="1" applyFill="1" applyBorder="1" applyAlignment="1">
      <alignment vertical="center"/>
    </xf>
    <xf numFmtId="3" fontId="35" fillId="41" borderId="0" xfId="0" applyNumberFormat="1" applyFont="1" applyFill="1" applyBorder="1" applyAlignment="1">
      <alignment horizontal="right" vertical="center"/>
    </xf>
    <xf numFmtId="0" fontId="2" fillId="41" borderId="0" xfId="0" applyFont="1" applyFill="1" applyBorder="1" applyAlignment="1">
      <alignment/>
    </xf>
    <xf numFmtId="0" fontId="0" fillId="41" borderId="0" xfId="0" applyFill="1" applyBorder="1" applyAlignment="1">
      <alignment/>
    </xf>
    <xf numFmtId="3" fontId="36" fillId="41" borderId="0" xfId="0" applyNumberFormat="1" applyFont="1" applyFill="1" applyBorder="1" applyAlignment="1">
      <alignment/>
    </xf>
    <xf numFmtId="3" fontId="35" fillId="41" borderId="0" xfId="0" applyNumberFormat="1" applyFont="1" applyFill="1" applyBorder="1" applyAlignment="1">
      <alignment vertical="center"/>
    </xf>
    <xf numFmtId="3" fontId="36" fillId="0" borderId="44" xfId="0" applyNumberFormat="1" applyFont="1" applyBorder="1" applyAlignment="1">
      <alignment horizontal="right" vertical="center"/>
    </xf>
    <xf numFmtId="3" fontId="36" fillId="0" borderId="23" xfId="0" applyNumberFormat="1" applyFont="1" applyBorder="1" applyAlignment="1">
      <alignment horizontal="right" vertical="center"/>
    </xf>
    <xf numFmtId="0" fontId="36" fillId="0" borderId="13" xfId="0" applyFont="1" applyBorder="1" applyAlignment="1">
      <alignment horizontal="right" vertical="center"/>
    </xf>
    <xf numFmtId="3" fontId="36" fillId="0" borderId="4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3" fontId="2" fillId="45" borderId="28" xfId="0" applyNumberFormat="1" applyFont="1" applyFill="1" applyBorder="1" applyAlignment="1">
      <alignment horizontal="right" vertical="center" wrapText="1"/>
    </xf>
    <xf numFmtId="0" fontId="5" fillId="0" borderId="40" xfId="0" applyFont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16" borderId="12" xfId="0" applyFont="1" applyFill="1" applyBorder="1" applyAlignment="1" quotePrefix="1">
      <alignment horizontal="center" vertical="center"/>
    </xf>
    <xf numFmtId="0" fontId="4" fillId="16" borderId="12" xfId="0" applyFont="1" applyFill="1" applyBorder="1" applyAlignment="1">
      <alignment horizontal="center" vertical="center"/>
    </xf>
    <xf numFmtId="0" fontId="2" fillId="16" borderId="12" xfId="0" applyFont="1" applyFill="1" applyBorder="1" applyAlignment="1" quotePrefix="1">
      <alignment horizontal="center" vertical="center"/>
    </xf>
    <xf numFmtId="3" fontId="4" fillId="16" borderId="12" xfId="0" applyNumberFormat="1" applyFont="1" applyFill="1" applyBorder="1" applyAlignment="1">
      <alignment horizontal="right" vertical="center" wrapText="1"/>
    </xf>
    <xf numFmtId="0" fontId="36" fillId="46" borderId="12" xfId="0" applyFont="1" applyFill="1" applyBorder="1" applyAlignment="1">
      <alignment horizontal="center" vertical="center"/>
    </xf>
    <xf numFmtId="0" fontId="7" fillId="46" borderId="12" xfId="0" applyFont="1" applyFill="1" applyBorder="1" applyAlignment="1" quotePrefix="1">
      <alignment horizontal="center" vertical="center"/>
    </xf>
    <xf numFmtId="0" fontId="5" fillId="10" borderId="12" xfId="0" applyFont="1" applyFill="1" applyBorder="1" applyAlignment="1" quotePrefix="1">
      <alignment horizontal="center" vertical="center"/>
    </xf>
    <xf numFmtId="3" fontId="37" fillId="10" borderId="12" xfId="0" applyNumberFormat="1" applyFont="1" applyFill="1" applyBorder="1" applyAlignment="1">
      <alignment vertical="center" wrapText="1"/>
    </xf>
    <xf numFmtId="3" fontId="37" fillId="46" borderId="12" xfId="0" applyNumberFormat="1" applyFont="1" applyFill="1" applyBorder="1" applyAlignment="1">
      <alignment horizontal="right" vertical="center" wrapText="1"/>
    </xf>
    <xf numFmtId="0" fontId="36" fillId="41" borderId="14" xfId="0" applyFont="1" applyFill="1" applyBorder="1" applyAlignment="1">
      <alignment horizontal="center" vertical="center"/>
    </xf>
    <xf numFmtId="0" fontId="7" fillId="41" borderId="14" xfId="0" applyFont="1" applyFill="1" applyBorder="1" applyAlignment="1">
      <alignment horizontal="center" vertical="center"/>
    </xf>
    <xf numFmtId="3" fontId="36" fillId="41" borderId="20" xfId="0" applyNumberFormat="1" applyFont="1" applyFill="1" applyBorder="1" applyAlignment="1">
      <alignment horizontal="right" vertical="center" wrapText="1"/>
    </xf>
    <xf numFmtId="3" fontId="4" fillId="16" borderId="15" xfId="0" applyNumberFormat="1" applyFont="1" applyFill="1" applyBorder="1" applyAlignment="1">
      <alignment horizontal="center" vertical="center" wrapText="1"/>
    </xf>
    <xf numFmtId="3" fontId="37" fillId="46" borderId="15" xfId="0" applyNumberFormat="1" applyFont="1" applyFill="1" applyBorder="1" applyAlignment="1">
      <alignment horizontal="center" vertical="center" wrapText="1"/>
    </xf>
    <xf numFmtId="3" fontId="36" fillId="41" borderId="26" xfId="0" applyNumberFormat="1" applyFont="1" applyFill="1" applyBorder="1" applyAlignment="1">
      <alignment horizontal="center" vertical="center" wrapText="1"/>
    </xf>
    <xf numFmtId="3" fontId="36" fillId="41" borderId="14" xfId="0" applyNumberFormat="1" applyFont="1" applyFill="1" applyBorder="1" applyAlignment="1">
      <alignment horizontal="right" vertical="center" wrapText="1"/>
    </xf>
    <xf numFmtId="3" fontId="36" fillId="41" borderId="3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3" fontId="4" fillId="43" borderId="20" xfId="0" applyNumberFormat="1" applyFont="1" applyFill="1" applyBorder="1" applyAlignment="1">
      <alignment horizontal="right" vertical="center"/>
    </xf>
    <xf numFmtId="0" fontId="7" fillId="43" borderId="20" xfId="0" applyFont="1" applyFill="1" applyBorder="1" applyAlignment="1">
      <alignment horizontal="center" vertical="center"/>
    </xf>
    <xf numFmtId="0" fontId="7" fillId="43" borderId="20" xfId="0" applyFont="1" applyFill="1" applyBorder="1" applyAlignment="1" quotePrefix="1">
      <alignment horizontal="center" vertical="center"/>
    </xf>
    <xf numFmtId="3" fontId="2" fillId="0" borderId="13" xfId="0" applyNumberFormat="1" applyFont="1" applyBorder="1" applyAlignment="1">
      <alignment horizontal="right" vertical="center"/>
    </xf>
    <xf numFmtId="3" fontId="2" fillId="45" borderId="13" xfId="0" applyNumberFormat="1" applyFont="1" applyFill="1" applyBorder="1" applyAlignment="1">
      <alignment horizontal="right" vertical="center" wrapText="1"/>
    </xf>
    <xf numFmtId="0" fontId="5" fillId="0" borderId="38" xfId="0" applyFont="1" applyBorder="1" applyAlignment="1" quotePrefix="1">
      <alignment horizontal="center" vertical="center"/>
    </xf>
    <xf numFmtId="0" fontId="5" fillId="0" borderId="28" xfId="0" applyFont="1" applyBorder="1" applyAlignment="1" quotePrefix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7" fillId="41" borderId="28" xfId="0" applyFont="1" applyFill="1" applyBorder="1" applyAlignment="1">
      <alignment horizontal="center" vertical="center"/>
    </xf>
    <xf numFmtId="0" fontId="7" fillId="41" borderId="38" xfId="0" applyFont="1" applyFill="1" applyBorder="1" applyAlignment="1" quotePrefix="1">
      <alignment horizontal="center" vertical="center"/>
    </xf>
    <xf numFmtId="3" fontId="4" fillId="41" borderId="13" xfId="0" applyNumberFormat="1" applyFont="1" applyFill="1" applyBorder="1" applyAlignment="1">
      <alignment horizontal="right" vertical="center"/>
    </xf>
    <xf numFmtId="0" fontId="5" fillId="0" borderId="40" xfId="0" applyFont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4" fillId="16" borderId="14" xfId="0" applyFont="1" applyFill="1" applyBorder="1" applyAlignment="1" quotePrefix="1">
      <alignment horizontal="center" vertical="center"/>
    </xf>
    <xf numFmtId="0" fontId="4" fillId="16" borderId="14" xfId="0" applyFont="1" applyFill="1" applyBorder="1" applyAlignment="1">
      <alignment horizontal="center" vertical="center"/>
    </xf>
    <xf numFmtId="0" fontId="2" fillId="16" borderId="14" xfId="0" applyFont="1" applyFill="1" applyBorder="1" applyAlignment="1" quotePrefix="1">
      <alignment horizontal="center" vertical="center"/>
    </xf>
    <xf numFmtId="3" fontId="4" fillId="16" borderId="14" xfId="0" applyNumberFormat="1" applyFont="1" applyFill="1" applyBorder="1" applyAlignment="1">
      <alignment horizontal="right" vertical="center" wrapText="1"/>
    </xf>
    <xf numFmtId="3" fontId="4" fillId="16" borderId="34" xfId="0" applyNumberFormat="1" applyFont="1" applyFill="1" applyBorder="1" applyAlignment="1">
      <alignment horizontal="center" vertical="center" wrapText="1"/>
    </xf>
    <xf numFmtId="0" fontId="36" fillId="41" borderId="40" xfId="0" applyFont="1" applyFill="1" applyBorder="1" applyAlignment="1">
      <alignment horizontal="center" vertical="center"/>
    </xf>
    <xf numFmtId="0" fontId="7" fillId="41" borderId="40" xfId="0" applyFont="1" applyFill="1" applyBorder="1" applyAlignment="1">
      <alignment horizontal="center" vertical="center"/>
    </xf>
    <xf numFmtId="3" fontId="36" fillId="41" borderId="39" xfId="0" applyNumberFormat="1" applyFont="1" applyFill="1" applyBorder="1" applyAlignment="1">
      <alignment horizontal="right" vertical="center" wrapText="1"/>
    </xf>
    <xf numFmtId="3" fontId="36" fillId="41" borderId="47" xfId="0" applyNumberFormat="1" applyFont="1" applyFill="1" applyBorder="1" applyAlignment="1">
      <alignment horizontal="center" vertical="center" wrapText="1"/>
    </xf>
    <xf numFmtId="0" fontId="36" fillId="46" borderId="20" xfId="0" applyFont="1" applyFill="1" applyBorder="1" applyAlignment="1">
      <alignment horizontal="center" vertical="center"/>
    </xf>
    <xf numFmtId="0" fontId="7" fillId="46" borderId="20" xfId="0" applyFont="1" applyFill="1" applyBorder="1" applyAlignment="1" quotePrefix="1">
      <alignment horizontal="center" vertical="center"/>
    </xf>
    <xf numFmtId="0" fontId="5" fillId="10" borderId="20" xfId="0" applyFont="1" applyFill="1" applyBorder="1" applyAlignment="1" quotePrefix="1">
      <alignment horizontal="center" vertical="center"/>
    </xf>
    <xf numFmtId="3" fontId="37" fillId="10" borderId="20" xfId="0" applyNumberFormat="1" applyFont="1" applyFill="1" applyBorder="1" applyAlignment="1">
      <alignment vertical="center" wrapText="1"/>
    </xf>
    <xf numFmtId="3" fontId="37" fillId="46" borderId="20" xfId="0" applyNumberFormat="1" applyFont="1" applyFill="1" applyBorder="1" applyAlignment="1">
      <alignment horizontal="right" vertical="center" wrapText="1"/>
    </xf>
    <xf numFmtId="3" fontId="37" fillId="46" borderId="2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3" fontId="36" fillId="41" borderId="13" xfId="0" applyNumberFormat="1" applyFont="1" applyFill="1" applyBorder="1" applyAlignment="1">
      <alignment horizontal="right" vertical="center" wrapText="1"/>
    </xf>
    <xf numFmtId="0" fontId="36" fillId="41" borderId="20" xfId="0" applyFont="1" applyFill="1" applyBorder="1" applyAlignment="1" quotePrefix="1">
      <alignment horizontal="center" vertical="center" wrapText="1"/>
    </xf>
    <xf numFmtId="0" fontId="36" fillId="41" borderId="38" xfId="0" applyFont="1" applyFill="1" applyBorder="1" applyAlignment="1" quotePrefix="1">
      <alignment horizontal="center" vertical="center" wrapText="1"/>
    </xf>
    <xf numFmtId="3" fontId="36" fillId="41" borderId="38" xfId="0" applyNumberFormat="1" applyFont="1" applyFill="1" applyBorder="1" applyAlignment="1">
      <alignment horizontal="right" vertical="center" wrapText="1"/>
    </xf>
    <xf numFmtId="3" fontId="36" fillId="41" borderId="28" xfId="0" applyNumberFormat="1" applyFont="1" applyFill="1" applyBorder="1" applyAlignment="1">
      <alignment horizontal="center" vertical="center" wrapText="1"/>
    </xf>
    <xf numFmtId="0" fontId="36" fillId="41" borderId="16" xfId="0" applyFont="1" applyFill="1" applyBorder="1" applyAlignment="1">
      <alignment horizontal="center" vertical="center"/>
    </xf>
    <xf numFmtId="0" fontId="7" fillId="41" borderId="16" xfId="0" applyFont="1" applyFill="1" applyBorder="1" applyAlignment="1">
      <alignment horizontal="center" vertical="center"/>
    </xf>
    <xf numFmtId="0" fontId="36" fillId="41" borderId="13" xfId="0" applyFont="1" applyFill="1" applyBorder="1" applyAlignment="1" quotePrefix="1">
      <alignment horizontal="center" vertical="center" wrapText="1"/>
    </xf>
    <xf numFmtId="0" fontId="36" fillId="41" borderId="25" xfId="0" applyFont="1" applyFill="1" applyBorder="1" applyAlignment="1" quotePrefix="1">
      <alignment horizontal="center" vertical="center" wrapText="1"/>
    </xf>
    <xf numFmtId="0" fontId="36" fillId="41" borderId="14" xfId="0" applyFont="1" applyFill="1" applyBorder="1" applyAlignment="1" quotePrefix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4" fillId="41" borderId="25" xfId="0" applyNumberFormat="1" applyFont="1" applyFill="1" applyBorder="1" applyAlignment="1">
      <alignment horizontal="right" vertical="center"/>
    </xf>
    <xf numFmtId="0" fontId="7" fillId="41" borderId="19" xfId="0" applyFont="1" applyFill="1" applyBorder="1" applyAlignment="1">
      <alignment horizontal="center" vertical="center"/>
    </xf>
    <xf numFmtId="0" fontId="7" fillId="41" borderId="16" xfId="0" applyFont="1" applyFill="1" applyBorder="1" applyAlignment="1" quotePrefix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3" fontId="36" fillId="0" borderId="16" xfId="0" applyNumberFormat="1" applyFont="1" applyBorder="1" applyAlignment="1">
      <alignment horizontal="right" vertical="center"/>
    </xf>
    <xf numFmtId="3" fontId="36" fillId="39" borderId="16" xfId="0" applyNumberFormat="1" applyFont="1" applyFill="1" applyBorder="1" applyAlignment="1">
      <alignment horizontal="right" vertical="center"/>
    </xf>
    <xf numFmtId="3" fontId="36" fillId="0" borderId="16" xfId="0" applyNumberFormat="1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3" fontId="36" fillId="0" borderId="14" xfId="0" applyNumberFormat="1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2" fillId="0" borderId="0" xfId="0" applyFont="1" applyAlignment="1">
      <alignment/>
    </xf>
    <xf numFmtId="0" fontId="36" fillId="41" borderId="16" xfId="0" applyFont="1" applyFill="1" applyBorder="1" applyAlignment="1">
      <alignment horizontal="center" vertical="center"/>
    </xf>
    <xf numFmtId="0" fontId="7" fillId="41" borderId="16" xfId="0" applyFont="1" applyFill="1" applyBorder="1" applyAlignment="1">
      <alignment horizontal="center" vertical="center"/>
    </xf>
    <xf numFmtId="3" fontId="36" fillId="41" borderId="25" xfId="0" applyNumberFormat="1" applyFont="1" applyFill="1" applyBorder="1" applyAlignment="1">
      <alignment horizontal="right" vertical="center" wrapText="1"/>
    </xf>
    <xf numFmtId="3" fontId="36" fillId="41" borderId="29" xfId="0" applyNumberFormat="1" applyFont="1" applyFill="1" applyBorder="1" applyAlignment="1">
      <alignment horizontal="center" vertical="center" wrapText="1"/>
    </xf>
    <xf numFmtId="3" fontId="36" fillId="41" borderId="38" xfId="0" applyNumberFormat="1" applyFont="1" applyFill="1" applyBorder="1" applyAlignment="1">
      <alignment horizontal="right" vertical="center" wrapText="1"/>
    </xf>
    <xf numFmtId="3" fontId="36" fillId="41" borderId="28" xfId="0" applyNumberFormat="1" applyFont="1" applyFill="1" applyBorder="1" applyAlignment="1">
      <alignment horizontal="center" vertical="center" wrapText="1"/>
    </xf>
    <xf numFmtId="0" fontId="36" fillId="41" borderId="46" xfId="0" applyFont="1" applyFill="1" applyBorder="1" applyAlignment="1">
      <alignment horizontal="center" vertical="center"/>
    </xf>
    <xf numFmtId="0" fontId="7" fillId="41" borderId="46" xfId="0" applyFont="1" applyFill="1" applyBorder="1" applyAlignment="1">
      <alignment horizontal="center" vertical="center"/>
    </xf>
    <xf numFmtId="0" fontId="36" fillId="41" borderId="46" xfId="0" applyFont="1" applyFill="1" applyBorder="1" applyAlignment="1" quotePrefix="1">
      <alignment horizontal="center" vertical="center" wrapText="1"/>
    </xf>
    <xf numFmtId="3" fontId="36" fillId="41" borderId="46" xfId="0" applyNumberFormat="1" applyFont="1" applyFill="1" applyBorder="1" applyAlignment="1">
      <alignment horizontal="right" vertical="center" wrapText="1"/>
    </xf>
    <xf numFmtId="3" fontId="36" fillId="41" borderId="46" xfId="0" applyNumberFormat="1" applyFont="1" applyFill="1" applyBorder="1" applyAlignment="1">
      <alignment horizontal="center" vertical="center" wrapText="1"/>
    </xf>
    <xf numFmtId="3" fontId="38" fillId="41" borderId="46" xfId="0" applyNumberFormat="1" applyFont="1" applyFill="1" applyBorder="1" applyAlignment="1" quotePrefix="1">
      <alignment vertical="center" wrapText="1"/>
    </xf>
    <xf numFmtId="0" fontId="36" fillId="41" borderId="0" xfId="0" applyFont="1" applyFill="1" applyBorder="1" applyAlignment="1" quotePrefix="1">
      <alignment horizontal="center" vertical="center" wrapText="1"/>
    </xf>
    <xf numFmtId="0" fontId="2" fillId="0" borderId="0" xfId="0" applyFont="1" applyAlignment="1">
      <alignment/>
    </xf>
    <xf numFmtId="3" fontId="4" fillId="43" borderId="20" xfId="0" applyNumberFormat="1" applyFont="1" applyFill="1" applyBorder="1" applyAlignment="1">
      <alignment horizontal="right" vertical="center"/>
    </xf>
    <xf numFmtId="0" fontId="7" fillId="43" borderId="20" xfId="0" applyFont="1" applyFill="1" applyBorder="1" applyAlignment="1">
      <alignment horizontal="center" vertical="center"/>
    </xf>
    <xf numFmtId="0" fontId="7" fillId="43" borderId="20" xfId="0" applyFont="1" applyFill="1" applyBorder="1" applyAlignment="1" quotePrefix="1">
      <alignment horizontal="center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38" xfId="0" applyNumberFormat="1" applyFont="1" applyBorder="1" applyAlignment="1">
      <alignment horizontal="right" vertical="center"/>
    </xf>
    <xf numFmtId="3" fontId="2" fillId="45" borderId="27" xfId="0" applyNumberFormat="1" applyFont="1" applyFill="1" applyBorder="1" applyAlignment="1">
      <alignment horizontal="right" vertical="center" wrapText="1"/>
    </xf>
    <xf numFmtId="0" fontId="36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4" fillId="16" borderId="12" xfId="0" applyFont="1" applyFill="1" applyBorder="1" applyAlignment="1" quotePrefix="1">
      <alignment horizontal="center" vertical="center"/>
    </xf>
    <xf numFmtId="0" fontId="36" fillId="46" borderId="12" xfId="0" applyFont="1" applyFill="1" applyBorder="1" applyAlignment="1">
      <alignment horizontal="center" vertical="center"/>
    </xf>
    <xf numFmtId="0" fontId="7" fillId="46" borderId="12" xfId="0" applyFont="1" applyFill="1" applyBorder="1" applyAlignment="1" quotePrefix="1">
      <alignment horizontal="center" vertical="center"/>
    </xf>
    <xf numFmtId="0" fontId="5" fillId="10" borderId="12" xfId="0" applyFont="1" applyFill="1" applyBorder="1" applyAlignment="1" quotePrefix="1">
      <alignment horizontal="center" vertical="center"/>
    </xf>
    <xf numFmtId="3" fontId="37" fillId="10" borderId="12" xfId="0" applyNumberFormat="1" applyFont="1" applyFill="1" applyBorder="1" applyAlignment="1">
      <alignment vertical="center" wrapText="1"/>
    </xf>
    <xf numFmtId="3" fontId="37" fillId="46" borderId="12" xfId="0" applyNumberFormat="1" applyFont="1" applyFill="1" applyBorder="1" applyAlignment="1">
      <alignment horizontal="right" vertical="center" wrapText="1"/>
    </xf>
    <xf numFmtId="0" fontId="36" fillId="41" borderId="14" xfId="0" applyFont="1" applyFill="1" applyBorder="1" applyAlignment="1">
      <alignment horizontal="center" vertical="center"/>
    </xf>
    <xf numFmtId="0" fontId="7" fillId="41" borderId="14" xfId="0" applyFont="1" applyFill="1" applyBorder="1" applyAlignment="1">
      <alignment horizontal="center" vertical="center"/>
    </xf>
    <xf numFmtId="3" fontId="36" fillId="41" borderId="20" xfId="0" applyNumberFormat="1" applyFont="1" applyFill="1" applyBorder="1" applyAlignment="1">
      <alignment horizontal="right" vertical="center" wrapText="1"/>
    </xf>
    <xf numFmtId="3" fontId="4" fillId="44" borderId="12" xfId="0" applyNumberFormat="1" applyFont="1" applyFill="1" applyBorder="1" applyAlignment="1">
      <alignment vertical="center" wrapText="1"/>
    </xf>
    <xf numFmtId="3" fontId="37" fillId="46" borderId="15" xfId="0" applyNumberFormat="1" applyFont="1" applyFill="1" applyBorder="1" applyAlignment="1">
      <alignment horizontal="center" vertical="center" wrapText="1"/>
    </xf>
    <xf numFmtId="3" fontId="36" fillId="41" borderId="26" xfId="0" applyNumberFormat="1" applyFont="1" applyFill="1" applyBorder="1" applyAlignment="1">
      <alignment horizontal="center" vertical="center" wrapText="1"/>
    </xf>
    <xf numFmtId="0" fontId="5" fillId="0" borderId="40" xfId="0" applyFont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3" fontId="2" fillId="45" borderId="13" xfId="0" applyNumberFormat="1" applyFont="1" applyFill="1" applyBorder="1" applyAlignment="1">
      <alignment horizontal="right" vertical="center" wrapText="1"/>
    </xf>
    <xf numFmtId="3" fontId="2" fillId="45" borderId="25" xfId="0" applyNumberFormat="1" applyFont="1" applyFill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/>
    </xf>
    <xf numFmtId="0" fontId="5" fillId="0" borderId="16" xfId="0" applyFont="1" applyBorder="1" applyAlignment="1" quotePrefix="1">
      <alignment horizontal="center" vertical="center"/>
    </xf>
    <xf numFmtId="0" fontId="5" fillId="0" borderId="19" xfId="0" applyFont="1" applyBorder="1" applyAlignment="1" quotePrefix="1">
      <alignment horizontal="center" vertical="center"/>
    </xf>
    <xf numFmtId="3" fontId="2" fillId="45" borderId="38" xfId="0" applyNumberFormat="1" applyFont="1" applyFill="1" applyBorder="1" applyAlignment="1">
      <alignment horizontal="right" vertical="center" wrapText="1"/>
    </xf>
    <xf numFmtId="3" fontId="36" fillId="41" borderId="14" xfId="0" applyNumberFormat="1" applyFont="1" applyFill="1" applyBorder="1" applyAlignment="1">
      <alignment horizontal="right" vertical="center" wrapText="1"/>
    </xf>
    <xf numFmtId="3" fontId="36" fillId="41" borderId="34" xfId="0" applyNumberFormat="1" applyFont="1" applyFill="1" applyBorder="1" applyAlignment="1">
      <alignment horizontal="center" vertical="center" wrapText="1"/>
    </xf>
    <xf numFmtId="0" fontId="36" fillId="41" borderId="14" xfId="0" applyFont="1" applyFill="1" applyBorder="1" applyAlignment="1" quotePrefix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41" borderId="0" xfId="0" applyFont="1" applyFill="1" applyBorder="1" applyAlignment="1">
      <alignment horizontal="center" vertical="center"/>
    </xf>
    <xf numFmtId="0" fontId="7" fillId="41" borderId="0" xfId="0" applyFont="1" applyFill="1" applyBorder="1" applyAlignment="1">
      <alignment horizontal="center" vertical="center"/>
    </xf>
    <xf numFmtId="3" fontId="36" fillId="41" borderId="0" xfId="0" applyNumberFormat="1" applyFont="1" applyFill="1" applyBorder="1" applyAlignment="1">
      <alignment horizontal="right" vertical="center" wrapText="1"/>
    </xf>
    <xf numFmtId="3" fontId="36" fillId="41" borderId="0" xfId="0" applyNumberFormat="1" applyFont="1" applyFill="1" applyBorder="1" applyAlignment="1">
      <alignment horizontal="center" vertical="center" wrapText="1"/>
    </xf>
    <xf numFmtId="3" fontId="38" fillId="41" borderId="0" xfId="0" applyNumberFormat="1" applyFont="1" applyFill="1" applyBorder="1" applyAlignment="1" quotePrefix="1">
      <alignment vertical="center" wrapText="1"/>
    </xf>
    <xf numFmtId="0" fontId="5" fillId="0" borderId="28" xfId="0" applyFont="1" applyBorder="1" applyAlignment="1" quotePrefix="1">
      <alignment horizontal="center" vertical="center"/>
    </xf>
    <xf numFmtId="0" fontId="5" fillId="0" borderId="38" xfId="0" applyFont="1" applyBorder="1" applyAlignment="1" quotePrefix="1">
      <alignment horizontal="center" vertical="center"/>
    </xf>
    <xf numFmtId="0" fontId="36" fillId="0" borderId="46" xfId="0" applyFont="1" applyBorder="1" applyAlignment="1">
      <alignment horizontal="left" vertical="center" wrapText="1"/>
    </xf>
    <xf numFmtId="3" fontId="36" fillId="41" borderId="20" xfId="0" applyNumberFormat="1" applyFont="1" applyFill="1" applyBorder="1" applyAlignment="1">
      <alignment horizontal="center" vertical="center" wrapText="1"/>
    </xf>
    <xf numFmtId="3" fontId="36" fillId="41" borderId="13" xfId="0" applyNumberFormat="1" applyFont="1" applyFill="1" applyBorder="1" applyAlignment="1">
      <alignment horizontal="center" vertical="center" wrapText="1"/>
    </xf>
    <xf numFmtId="3" fontId="36" fillId="41" borderId="25" xfId="0" applyNumberFormat="1" applyFont="1" applyFill="1" applyBorder="1" applyAlignment="1">
      <alignment horizontal="center" vertical="center" wrapText="1"/>
    </xf>
    <xf numFmtId="3" fontId="38" fillId="0" borderId="46" xfId="0" applyNumberFormat="1" applyFont="1" applyBorder="1" applyAlignment="1">
      <alignment/>
    </xf>
    <xf numFmtId="3" fontId="38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41" borderId="14" xfId="0" applyFont="1" applyFill="1" applyBorder="1" applyAlignment="1" quotePrefix="1">
      <alignment horizontal="center" vertical="center"/>
    </xf>
    <xf numFmtId="0" fontId="5" fillId="41" borderId="14" xfId="0" applyFont="1" applyFill="1" applyBorder="1" applyAlignment="1">
      <alignment horizontal="center" vertical="center"/>
    </xf>
    <xf numFmtId="3" fontId="2" fillId="41" borderId="14" xfId="0" applyNumberFormat="1" applyFont="1" applyFill="1" applyBorder="1" applyAlignment="1">
      <alignment horizontal="right" vertical="center"/>
    </xf>
    <xf numFmtId="0" fontId="7" fillId="47" borderId="14" xfId="0" applyFont="1" applyFill="1" applyBorder="1" applyAlignment="1" quotePrefix="1">
      <alignment horizontal="center" vertical="center"/>
    </xf>
    <xf numFmtId="0" fontId="7" fillId="47" borderId="14" xfId="0" applyFont="1" applyFill="1" applyBorder="1" applyAlignment="1">
      <alignment horizontal="center" vertical="center"/>
    </xf>
    <xf numFmtId="3" fontId="4" fillId="47" borderId="14" xfId="0" applyNumberFormat="1" applyFont="1" applyFill="1" applyBorder="1" applyAlignment="1">
      <alignment horizontal="right" vertical="center"/>
    </xf>
    <xf numFmtId="3" fontId="39" fillId="47" borderId="34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40" fillId="41" borderId="27" xfId="0" applyNumberFormat="1" applyFont="1" applyFill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46" xfId="0" applyBorder="1" applyAlignment="1">
      <alignment vertical="center" wrapText="1"/>
    </xf>
    <xf numFmtId="3" fontId="38" fillId="41" borderId="28" xfId="0" applyNumberFormat="1" applyFont="1" applyFill="1" applyBorder="1" applyAlignment="1" quotePrefix="1">
      <alignment vertical="center" wrapText="1"/>
    </xf>
    <xf numFmtId="0" fontId="0" fillId="0" borderId="0" xfId="0" applyBorder="1" applyAlignment="1">
      <alignment vertical="center" wrapText="1"/>
    </xf>
    <xf numFmtId="3" fontId="2" fillId="45" borderId="46" xfId="0" applyNumberFormat="1" applyFont="1" applyFill="1" applyBorder="1" applyAlignment="1">
      <alignment horizontal="right" vertical="center" wrapText="1"/>
    </xf>
    <xf numFmtId="3" fontId="2" fillId="0" borderId="46" xfId="0" applyNumberFormat="1" applyFont="1" applyBorder="1" applyAlignment="1">
      <alignment horizontal="right" vertical="center"/>
    </xf>
    <xf numFmtId="3" fontId="40" fillId="47" borderId="48" xfId="0" applyNumberFormat="1" applyFont="1" applyFill="1" applyBorder="1" applyAlignment="1">
      <alignment/>
    </xf>
    <xf numFmtId="0" fontId="5" fillId="0" borderId="46" xfId="0" applyFont="1" applyBorder="1" applyAlignment="1" quotePrefix="1">
      <alignment horizontal="center" vertical="center"/>
    </xf>
    <xf numFmtId="3" fontId="40" fillId="0" borderId="46" xfId="0" applyNumberFormat="1" applyFont="1" applyBorder="1" applyAlignment="1">
      <alignment horizontal="right" vertical="center"/>
    </xf>
    <xf numFmtId="0" fontId="5" fillId="0" borderId="0" xfId="0" applyFont="1" applyBorder="1" applyAlignment="1" quotePrefix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3" fontId="40" fillId="0" borderId="0" xfId="0" applyNumberFormat="1" applyFont="1" applyBorder="1" applyAlignment="1">
      <alignment horizontal="right" vertical="center"/>
    </xf>
    <xf numFmtId="0" fontId="7" fillId="41" borderId="38" xfId="0" applyFont="1" applyFill="1" applyBorder="1" applyAlignment="1">
      <alignment horizontal="center" vertical="center"/>
    </xf>
    <xf numFmtId="0" fontId="7" fillId="41" borderId="49" xfId="0" applyFont="1" applyFill="1" applyBorder="1" applyAlignment="1">
      <alignment horizontal="center" vertical="center"/>
    </xf>
    <xf numFmtId="0" fontId="7" fillId="41" borderId="40" xfId="0" applyFont="1" applyFill="1" applyBorder="1" applyAlignment="1" quotePrefix="1">
      <alignment horizontal="center" vertical="center"/>
    </xf>
    <xf numFmtId="3" fontId="2" fillId="45" borderId="29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3" fontId="11" fillId="0" borderId="50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/>
    </xf>
    <xf numFmtId="0" fontId="9" fillId="0" borderId="46" xfId="0" applyFont="1" applyBorder="1" applyAlignment="1">
      <alignment/>
    </xf>
    <xf numFmtId="3" fontId="2" fillId="45" borderId="0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/>
    </xf>
    <xf numFmtId="3" fontId="2" fillId="0" borderId="21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3" fontId="40" fillId="41" borderId="27" xfId="0" applyNumberFormat="1" applyFont="1" applyFill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3" fontId="39" fillId="38" borderId="15" xfId="0" applyNumberFormat="1" applyFont="1" applyFill="1" applyBorder="1" applyAlignment="1">
      <alignment horizontal="right" vertical="center"/>
    </xf>
    <xf numFmtId="3" fontId="39" fillId="38" borderId="18" xfId="0" applyNumberFormat="1" applyFont="1" applyFill="1" applyBorder="1" applyAlignment="1">
      <alignment horizontal="right" vertical="center"/>
    </xf>
    <xf numFmtId="3" fontId="40" fillId="0" borderId="27" xfId="0" applyNumberFormat="1" applyFont="1" applyBorder="1" applyAlignment="1" quotePrefix="1">
      <alignment horizontal="right" vertical="center"/>
    </xf>
    <xf numFmtId="3" fontId="40" fillId="0" borderId="21" xfId="0" applyNumberFormat="1" applyFont="1" applyBorder="1" applyAlignment="1">
      <alignment horizontal="right" vertical="center"/>
    </xf>
    <xf numFmtId="3" fontId="40" fillId="0" borderId="27" xfId="0" applyNumberFormat="1" applyFont="1" applyBorder="1" applyAlignment="1">
      <alignment horizontal="right" vertical="center"/>
    </xf>
    <xf numFmtId="3" fontId="39" fillId="43" borderId="26" xfId="0" applyNumberFormat="1" applyFont="1" applyFill="1" applyBorder="1" applyAlignment="1">
      <alignment horizontal="right" vertical="center"/>
    </xf>
    <xf numFmtId="0" fontId="9" fillId="0" borderId="42" xfId="0" applyFont="1" applyBorder="1" applyAlignment="1">
      <alignment horizontal="right" vertical="center"/>
    </xf>
    <xf numFmtId="0" fontId="5" fillId="0" borderId="27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7" fillId="48" borderId="52" xfId="0" applyFont="1" applyFill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3" fontId="40" fillId="43" borderId="26" xfId="0" applyNumberFormat="1" applyFont="1" applyFill="1" applyBorder="1" applyAlignment="1">
      <alignment horizontal="right" vertical="center"/>
    </xf>
    <xf numFmtId="3" fontId="40" fillId="0" borderId="42" xfId="0" applyNumberFormat="1" applyFont="1" applyBorder="1" applyAlignment="1">
      <alignment horizontal="right" vertical="center"/>
    </xf>
    <xf numFmtId="0" fontId="5" fillId="0" borderId="28" xfId="0" applyFont="1" applyBorder="1" applyAlignment="1">
      <alignment vertical="center" wrapText="1"/>
    </xf>
    <xf numFmtId="0" fontId="0" fillId="0" borderId="55" xfId="0" applyBorder="1" applyAlignment="1">
      <alignment vertical="center"/>
    </xf>
    <xf numFmtId="0" fontId="0" fillId="0" borderId="50" xfId="0" applyBorder="1" applyAlignment="1">
      <alignment vertical="center"/>
    </xf>
    <xf numFmtId="0" fontId="5" fillId="49" borderId="27" xfId="0" applyFont="1" applyFill="1" applyBorder="1" applyAlignment="1">
      <alignment horizontal="left" vertical="center" wrapText="1"/>
    </xf>
    <xf numFmtId="0" fontId="0" fillId="41" borderId="43" xfId="0" applyFont="1" applyFill="1" applyBorder="1" applyAlignment="1">
      <alignment horizontal="left" vertical="center" wrapText="1"/>
    </xf>
    <xf numFmtId="0" fontId="0" fillId="41" borderId="21" xfId="0" applyFont="1" applyFill="1" applyBorder="1" applyAlignment="1">
      <alignment horizontal="left" vertic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7" fillId="48" borderId="26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3" fontId="39" fillId="43" borderId="42" xfId="0" applyNumberFormat="1" applyFont="1" applyFill="1" applyBorder="1" applyAlignment="1">
      <alignment horizontal="right" vertical="center"/>
    </xf>
    <xf numFmtId="3" fontId="40" fillId="0" borderId="28" xfId="0" applyNumberFormat="1" applyFont="1" applyBorder="1" applyAlignment="1">
      <alignment horizontal="right" vertical="center"/>
    </xf>
    <xf numFmtId="3" fontId="40" fillId="0" borderId="50" xfId="0" applyNumberFormat="1" applyFont="1" applyBorder="1" applyAlignment="1">
      <alignment horizontal="right" vertical="center"/>
    </xf>
    <xf numFmtId="0" fontId="5" fillId="0" borderId="43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7" fillId="48" borderId="41" xfId="0" applyFont="1" applyFill="1" applyBorder="1" applyAlignment="1">
      <alignment horizontal="left" vertical="center" wrapText="1"/>
    </xf>
    <xf numFmtId="0" fontId="7" fillId="48" borderId="42" xfId="0" applyFont="1" applyFill="1" applyBorder="1" applyAlignment="1">
      <alignment horizontal="left" vertical="center" wrapText="1"/>
    </xf>
    <xf numFmtId="0" fontId="0" fillId="0" borderId="43" xfId="0" applyBorder="1" applyAlignment="1">
      <alignment vertical="center"/>
    </xf>
    <xf numFmtId="0" fontId="0" fillId="0" borderId="21" xfId="0" applyBorder="1" applyAlignment="1">
      <alignment vertical="center"/>
    </xf>
    <xf numFmtId="0" fontId="9" fillId="0" borderId="21" xfId="0" applyFont="1" applyBorder="1" applyAlignment="1">
      <alignment/>
    </xf>
    <xf numFmtId="0" fontId="7" fillId="50" borderId="15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9" fillId="0" borderId="18" xfId="0" applyFont="1" applyBorder="1" applyAlignment="1">
      <alignment/>
    </xf>
    <xf numFmtId="0" fontId="7" fillId="50" borderId="17" xfId="0" applyFont="1" applyFill="1" applyBorder="1" applyAlignment="1">
      <alignment horizontal="left" vertical="center" wrapText="1"/>
    </xf>
    <xf numFmtId="0" fontId="7" fillId="50" borderId="18" xfId="0" applyFont="1" applyFill="1" applyBorder="1" applyAlignment="1">
      <alignment horizontal="left" vertical="center" wrapText="1"/>
    </xf>
    <xf numFmtId="3" fontId="40" fillId="41" borderId="29" xfId="0" applyNumberFormat="1" applyFont="1" applyFill="1" applyBorder="1" applyAlignment="1">
      <alignment horizontal="right" vertical="center"/>
    </xf>
    <xf numFmtId="0" fontId="0" fillId="0" borderId="58" xfId="0" applyFont="1" applyBorder="1" applyAlignment="1">
      <alignment horizontal="right" vertical="center"/>
    </xf>
    <xf numFmtId="0" fontId="9" fillId="0" borderId="50" xfId="0" applyFont="1" applyBorder="1" applyAlignment="1">
      <alignment/>
    </xf>
    <xf numFmtId="0" fontId="0" fillId="47" borderId="53" xfId="0" applyFill="1" applyBorder="1" applyAlignment="1">
      <alignment horizontal="left" vertical="center" wrapText="1"/>
    </xf>
    <xf numFmtId="0" fontId="0" fillId="47" borderId="54" xfId="0" applyFill="1" applyBorder="1" applyAlignment="1">
      <alignment horizontal="left" vertical="center" wrapText="1"/>
    </xf>
    <xf numFmtId="0" fontId="5" fillId="51" borderId="27" xfId="52" applyFont="1" applyFill="1" applyBorder="1" applyAlignment="1">
      <alignment horizontal="left" vertical="center" wrapText="1"/>
      <protection/>
    </xf>
    <xf numFmtId="0" fontId="36" fillId="39" borderId="14" xfId="0" applyFont="1" applyFill="1" applyBorder="1" applyAlignment="1">
      <alignment horizontal="center" vertical="center" wrapText="1"/>
    </xf>
    <xf numFmtId="0" fontId="36" fillId="39" borderId="40" xfId="0" applyFont="1" applyFill="1" applyBorder="1" applyAlignment="1">
      <alignment horizontal="center" vertical="center" wrapText="1"/>
    </xf>
    <xf numFmtId="0" fontId="36" fillId="39" borderId="16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5" fillId="0" borderId="59" xfId="0" applyFont="1" applyBorder="1" applyAlignment="1">
      <alignment vertical="center" wrapText="1"/>
    </xf>
    <xf numFmtId="0" fontId="5" fillId="0" borderId="58" xfId="0" applyFont="1" applyBorder="1" applyAlignment="1">
      <alignment vertical="center" wrapText="1"/>
    </xf>
    <xf numFmtId="3" fontId="4" fillId="38" borderId="15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42" fillId="39" borderId="60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42" fillId="39" borderId="62" xfId="0" applyFont="1" applyFill="1" applyBorder="1" applyAlignment="1">
      <alignment horizontal="center" vertical="center" wrapText="1"/>
    </xf>
    <xf numFmtId="0" fontId="42" fillId="39" borderId="63" xfId="0" applyFont="1" applyFill="1" applyBorder="1" applyAlignment="1">
      <alignment horizontal="center" vertical="center" wrapText="1"/>
    </xf>
    <xf numFmtId="0" fontId="42" fillId="39" borderId="64" xfId="0" applyFont="1" applyFill="1" applyBorder="1" applyAlignment="1">
      <alignment horizontal="center" vertical="center" wrapText="1"/>
    </xf>
    <xf numFmtId="0" fontId="42" fillId="39" borderId="65" xfId="0" applyFont="1" applyFill="1" applyBorder="1" applyAlignment="1">
      <alignment horizontal="center" vertical="center" wrapText="1"/>
    </xf>
    <xf numFmtId="3" fontId="40" fillId="0" borderId="29" xfId="0" applyNumberFormat="1" applyFont="1" applyBorder="1" applyAlignment="1" quotePrefix="1">
      <alignment horizontal="right" vertical="center"/>
    </xf>
    <xf numFmtId="3" fontId="40" fillId="0" borderId="58" xfId="0" applyNumberFormat="1" applyFont="1" applyBorder="1" applyAlignment="1" quotePrefix="1">
      <alignment horizontal="right" vertical="center"/>
    </xf>
    <xf numFmtId="3" fontId="4" fillId="0" borderId="15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7" fillId="34" borderId="15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horizontal="left" vertical="center" wrapText="1"/>
    </xf>
    <xf numFmtId="0" fontId="7" fillId="34" borderId="18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7" fillId="38" borderId="15" xfId="0" applyFont="1" applyFill="1" applyBorder="1" applyAlignment="1">
      <alignment horizontal="left" vertical="center"/>
    </xf>
    <xf numFmtId="0" fontId="7" fillId="38" borderId="17" xfId="0" applyFont="1" applyFill="1" applyBorder="1" applyAlignment="1">
      <alignment horizontal="left" vertical="center"/>
    </xf>
    <xf numFmtId="0" fontId="7" fillId="38" borderId="18" xfId="0" applyFont="1" applyFill="1" applyBorder="1" applyAlignment="1">
      <alignment horizontal="left" vertical="center"/>
    </xf>
    <xf numFmtId="3" fontId="39" fillId="43" borderId="26" xfId="0" applyNumberFormat="1" applyFont="1" applyFill="1" applyBorder="1" applyAlignment="1" quotePrefix="1">
      <alignment horizontal="right" vertical="center"/>
    </xf>
    <xf numFmtId="3" fontId="39" fillId="43" borderId="42" xfId="0" applyNumberFormat="1" applyFont="1" applyFill="1" applyBorder="1" applyAlignment="1" quotePrefix="1">
      <alignment horizontal="right" vertical="center"/>
    </xf>
    <xf numFmtId="0" fontId="36" fillId="0" borderId="14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1" fillId="39" borderId="62" xfId="0" applyFont="1" applyFill="1" applyBorder="1" applyAlignment="1">
      <alignment horizontal="center" vertical="top" wrapText="1"/>
    </xf>
    <xf numFmtId="0" fontId="41" fillId="39" borderId="63" xfId="0" applyFont="1" applyFill="1" applyBorder="1" applyAlignment="1">
      <alignment horizontal="center" vertical="top" wrapText="1"/>
    </xf>
    <xf numFmtId="0" fontId="5" fillId="40" borderId="43" xfId="0" applyFont="1" applyFill="1" applyBorder="1" applyAlignment="1">
      <alignment horizontal="left" vertical="top" wrapText="1"/>
    </xf>
    <xf numFmtId="0" fontId="5" fillId="40" borderId="21" xfId="0" applyFont="1" applyFill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33" borderId="43" xfId="0" applyFont="1" applyFill="1" applyBorder="1" applyAlignment="1">
      <alignment horizontal="left" vertical="top" indent="1"/>
    </xf>
    <xf numFmtId="0" fontId="5" fillId="33" borderId="21" xfId="0" applyFont="1" applyFill="1" applyBorder="1" applyAlignment="1">
      <alignment horizontal="left" vertical="top" indent="1"/>
    </xf>
    <xf numFmtId="0" fontId="5" fillId="39" borderId="27" xfId="0" applyFont="1" applyFill="1" applyBorder="1" applyAlignment="1">
      <alignment horizontal="left" vertical="center" wrapText="1"/>
    </xf>
    <xf numFmtId="0" fontId="5" fillId="39" borderId="43" xfId="0" applyFont="1" applyFill="1" applyBorder="1" applyAlignment="1">
      <alignment horizontal="left" vertical="center" wrapText="1"/>
    </xf>
    <xf numFmtId="0" fontId="5" fillId="39" borderId="21" xfId="0" applyFont="1" applyFill="1" applyBorder="1" applyAlignment="1">
      <alignment horizontal="left" vertical="center" wrapText="1"/>
    </xf>
    <xf numFmtId="3" fontId="40" fillId="0" borderId="15" xfId="0" applyNumberFormat="1" applyFont="1" applyBorder="1" applyAlignment="1">
      <alignment vertical="center"/>
    </xf>
    <xf numFmtId="3" fontId="40" fillId="0" borderId="18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5" fillId="33" borderId="43" xfId="0" applyFont="1" applyFill="1" applyBorder="1" applyAlignment="1" quotePrefix="1">
      <alignment horizontal="left" vertical="top" indent="1"/>
    </xf>
    <xf numFmtId="0" fontId="7" fillId="37" borderId="15" xfId="0" applyFont="1" applyFill="1" applyBorder="1" applyAlignment="1">
      <alignment horizontal="left" vertical="center"/>
    </xf>
    <xf numFmtId="0" fontId="7" fillId="37" borderId="17" xfId="0" applyFont="1" applyFill="1" applyBorder="1" applyAlignment="1">
      <alignment horizontal="left" vertical="center"/>
    </xf>
    <xf numFmtId="0" fontId="7" fillId="37" borderId="18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0" xfId="0" applyFont="1" applyAlignment="1">
      <alignment/>
    </xf>
    <xf numFmtId="0" fontId="40" fillId="0" borderId="15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" fillId="0" borderId="0" xfId="0" applyFont="1" applyAlignment="1">
      <alignment/>
    </xf>
    <xf numFmtId="3" fontId="2" fillId="0" borderId="15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5" fillId="40" borderId="59" xfId="0" applyFont="1" applyFill="1" applyBorder="1" applyAlignment="1">
      <alignment horizontal="left" vertical="top" wrapText="1"/>
    </xf>
    <xf numFmtId="0" fontId="5" fillId="40" borderId="58" xfId="0" applyFont="1" applyFill="1" applyBorder="1" applyAlignment="1">
      <alignment horizontal="left" vertical="top" wrapText="1"/>
    </xf>
    <xf numFmtId="0" fontId="5" fillId="40" borderId="43" xfId="0" applyFont="1" applyFill="1" applyBorder="1" applyAlignment="1">
      <alignment horizontal="left" vertical="top"/>
    </xf>
    <xf numFmtId="0" fontId="5" fillId="40" borderId="21" xfId="0" applyFont="1" applyFill="1" applyBorder="1" applyAlignment="1">
      <alignment horizontal="left" vertical="top"/>
    </xf>
    <xf numFmtId="0" fontId="36" fillId="39" borderId="27" xfId="0" applyFont="1" applyFill="1" applyBorder="1" applyAlignment="1">
      <alignment horizontal="left" vertical="center" wrapText="1"/>
    </xf>
    <xf numFmtId="0" fontId="36" fillId="39" borderId="43" xfId="0" applyFont="1" applyFill="1" applyBorder="1" applyAlignment="1">
      <alignment horizontal="left" vertical="center" wrapText="1"/>
    </xf>
    <xf numFmtId="0" fontId="36" fillId="39" borderId="21" xfId="0" applyFont="1" applyFill="1" applyBorder="1" applyAlignment="1">
      <alignment horizontal="left" vertical="center" wrapText="1"/>
    </xf>
    <xf numFmtId="0" fontId="5" fillId="40" borderId="41" xfId="0" applyFont="1" applyFill="1" applyBorder="1" applyAlignment="1">
      <alignment horizontal="left" vertical="top"/>
    </xf>
    <xf numFmtId="0" fontId="5" fillId="40" borderId="42" xfId="0" applyFont="1" applyFill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5" fillId="39" borderId="29" xfId="0" applyFont="1" applyFill="1" applyBorder="1" applyAlignment="1">
      <alignment horizontal="left" vertical="center" wrapText="1"/>
    </xf>
    <xf numFmtId="0" fontId="5" fillId="39" borderId="59" xfId="0" applyFont="1" applyFill="1" applyBorder="1" applyAlignment="1">
      <alignment horizontal="left" vertical="center" wrapText="1"/>
    </xf>
    <xf numFmtId="0" fontId="5" fillId="39" borderId="58" xfId="0" applyFont="1" applyFill="1" applyBorder="1" applyAlignment="1">
      <alignment horizontal="left" vertical="center" wrapText="1"/>
    </xf>
    <xf numFmtId="0" fontId="5" fillId="39" borderId="27" xfId="0" applyFont="1" applyFill="1" applyBorder="1" applyAlignment="1">
      <alignment horizontal="left" vertical="center"/>
    </xf>
    <xf numFmtId="0" fontId="5" fillId="39" borderId="43" xfId="0" applyFont="1" applyFill="1" applyBorder="1" applyAlignment="1">
      <alignment horizontal="left" vertical="center"/>
    </xf>
    <xf numFmtId="0" fontId="5" fillId="39" borderId="21" xfId="0" applyFont="1" applyFill="1" applyBorder="1" applyAlignment="1">
      <alignment horizontal="left" vertical="center"/>
    </xf>
    <xf numFmtId="0" fontId="36" fillId="39" borderId="38" xfId="0" applyFont="1" applyFill="1" applyBorder="1" applyAlignment="1">
      <alignment horizontal="center" vertical="center" wrapText="1"/>
    </xf>
    <xf numFmtId="0" fontId="36" fillId="40" borderId="34" xfId="0" applyFont="1" applyFill="1" applyBorder="1" applyAlignment="1">
      <alignment horizontal="center" vertical="center" wrapText="1"/>
    </xf>
    <xf numFmtId="0" fontId="36" fillId="40" borderId="48" xfId="0" applyFont="1" applyFill="1" applyBorder="1" applyAlignment="1">
      <alignment horizontal="center" vertical="center" wrapText="1"/>
    </xf>
    <xf numFmtId="0" fontId="36" fillId="40" borderId="47" xfId="0" applyFont="1" applyFill="1" applyBorder="1" applyAlignment="1">
      <alignment horizontal="center" vertical="center" wrapText="1"/>
    </xf>
    <xf numFmtId="0" fontId="36" fillId="40" borderId="66" xfId="0" applyFont="1" applyFill="1" applyBorder="1" applyAlignment="1">
      <alignment horizontal="center" vertical="center" wrapText="1"/>
    </xf>
    <xf numFmtId="0" fontId="36" fillId="39" borderId="12" xfId="0" applyFont="1" applyFill="1" applyBorder="1" applyAlignment="1">
      <alignment horizontal="center" vertical="center"/>
    </xf>
    <xf numFmtId="0" fontId="36" fillId="39" borderId="14" xfId="0" applyFont="1" applyFill="1" applyBorder="1" applyAlignment="1">
      <alignment horizontal="center" vertical="center"/>
    </xf>
    <xf numFmtId="0" fontId="36" fillId="39" borderId="16" xfId="0" applyFont="1" applyFill="1" applyBorder="1" applyAlignment="1">
      <alignment horizontal="center" vertical="center"/>
    </xf>
    <xf numFmtId="0" fontId="36" fillId="39" borderId="34" xfId="0" applyFont="1" applyFill="1" applyBorder="1" applyAlignment="1">
      <alignment horizontal="center" vertical="center"/>
    </xf>
    <xf numFmtId="0" fontId="36" fillId="39" borderId="46" xfId="0" applyFont="1" applyFill="1" applyBorder="1" applyAlignment="1">
      <alignment horizontal="center" vertical="center"/>
    </xf>
    <xf numFmtId="0" fontId="36" fillId="39" borderId="48" xfId="0" applyFont="1" applyFill="1" applyBorder="1" applyAlignment="1">
      <alignment horizontal="center" vertical="center"/>
    </xf>
    <xf numFmtId="0" fontId="36" fillId="39" borderId="10" xfId="0" applyFont="1" applyFill="1" applyBorder="1" applyAlignment="1">
      <alignment horizontal="center" vertical="center"/>
    </xf>
    <xf numFmtId="0" fontId="36" fillId="39" borderId="0" xfId="0" applyFont="1" applyFill="1" applyBorder="1" applyAlignment="1">
      <alignment horizontal="center" vertical="center"/>
    </xf>
    <xf numFmtId="0" fontId="36" fillId="39" borderId="49" xfId="0" applyFont="1" applyFill="1" applyBorder="1" applyAlignment="1">
      <alignment horizontal="center" vertical="center"/>
    </xf>
    <xf numFmtId="0" fontId="36" fillId="39" borderId="19" xfId="0" applyFont="1" applyFill="1" applyBorder="1" applyAlignment="1">
      <alignment horizontal="center" vertical="center"/>
    </xf>
    <xf numFmtId="0" fontId="36" fillId="39" borderId="11" xfId="0" applyFont="1" applyFill="1" applyBorder="1" applyAlignment="1">
      <alignment horizontal="center" vertical="center"/>
    </xf>
    <xf numFmtId="0" fontId="36" fillId="39" borderId="51" xfId="0" applyFont="1" applyFill="1" applyBorder="1" applyAlignment="1">
      <alignment horizontal="center" vertical="center"/>
    </xf>
    <xf numFmtId="0" fontId="5" fillId="51" borderId="28" xfId="52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7" fillId="50" borderId="67" xfId="0" applyFont="1" applyFill="1" applyBorder="1" applyAlignment="1">
      <alignment horizontal="left" vertical="center" wrapText="1"/>
    </xf>
    <xf numFmtId="0" fontId="0" fillId="52" borderId="68" xfId="0" applyFill="1" applyBorder="1" applyAlignment="1">
      <alignment horizontal="left" vertical="center" wrapText="1"/>
    </xf>
    <xf numFmtId="0" fontId="0" fillId="52" borderId="69" xfId="0" applyFill="1" applyBorder="1" applyAlignment="1">
      <alignment horizontal="left" vertical="center" wrapText="1"/>
    </xf>
    <xf numFmtId="0" fontId="9" fillId="0" borderId="42" xfId="0" applyFont="1" applyBorder="1" applyAlignment="1">
      <alignment/>
    </xf>
    <xf numFmtId="3" fontId="40" fillId="0" borderId="29" xfId="0" applyNumberFormat="1" applyFont="1" applyBorder="1" applyAlignment="1">
      <alignment horizontal="right" vertical="center"/>
    </xf>
    <xf numFmtId="0" fontId="0" fillId="0" borderId="58" xfId="0" applyBorder="1" applyAlignment="1">
      <alignment/>
    </xf>
    <xf numFmtId="0" fontId="0" fillId="0" borderId="59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9" fillId="0" borderId="58" xfId="0" applyFont="1" applyBorder="1" applyAlignment="1">
      <alignment/>
    </xf>
    <xf numFmtId="3" fontId="40" fillId="0" borderId="58" xfId="0" applyNumberFormat="1" applyFont="1" applyBorder="1" applyAlignment="1">
      <alignment horizontal="right" vertical="center"/>
    </xf>
    <xf numFmtId="0" fontId="0" fillId="0" borderId="58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21" xfId="0" applyBorder="1" applyAlignment="1">
      <alignment/>
    </xf>
    <xf numFmtId="0" fontId="7" fillId="53" borderId="67" xfId="0" applyFont="1" applyFill="1" applyBorder="1" applyAlignment="1">
      <alignment horizontal="left" vertical="center" wrapText="1"/>
    </xf>
    <xf numFmtId="0" fontId="0" fillId="47" borderId="68" xfId="0" applyFill="1" applyBorder="1" applyAlignment="1">
      <alignment horizontal="left" vertical="center" wrapText="1"/>
    </xf>
    <xf numFmtId="0" fontId="0" fillId="47" borderId="69" xfId="0" applyFill="1" applyBorder="1" applyAlignment="1">
      <alignment horizontal="left" vertical="center" wrapText="1"/>
    </xf>
    <xf numFmtId="0" fontId="5" fillId="49" borderId="67" xfId="0" applyFont="1" applyFill="1" applyBorder="1" applyAlignment="1">
      <alignment horizontal="left" vertical="center" wrapText="1"/>
    </xf>
    <xf numFmtId="0" fontId="0" fillId="41" borderId="68" xfId="0" applyFont="1" applyFill="1" applyBorder="1" applyAlignment="1">
      <alignment horizontal="left" vertical="center" wrapText="1"/>
    </xf>
    <xf numFmtId="0" fontId="0" fillId="41" borderId="69" xfId="0" applyFont="1" applyFill="1" applyBorder="1" applyAlignment="1">
      <alignment horizontal="left" vertical="center" wrapText="1"/>
    </xf>
    <xf numFmtId="3" fontId="40" fillId="41" borderId="15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/>
    </xf>
    <xf numFmtId="0" fontId="0" fillId="0" borderId="58" xfId="0" applyBorder="1" applyAlignment="1">
      <alignment horizontal="right" vertical="center"/>
    </xf>
    <xf numFmtId="3" fontId="38" fillId="41" borderId="28" xfId="0" applyNumberFormat="1" applyFont="1" applyFill="1" applyBorder="1" applyAlignment="1" quotePrefix="1">
      <alignment vertical="center" wrapText="1"/>
    </xf>
    <xf numFmtId="0" fontId="7" fillId="54" borderId="26" xfId="0" applyFont="1" applyFill="1" applyBorder="1" applyAlignment="1">
      <alignment horizontal="left" vertical="center" wrapText="1"/>
    </xf>
    <xf numFmtId="0" fontId="0" fillId="10" borderId="41" xfId="0" applyFill="1" applyBorder="1" applyAlignment="1">
      <alignment horizontal="left" vertical="center" wrapText="1"/>
    </xf>
    <xf numFmtId="0" fontId="0" fillId="10" borderId="42" xfId="0" applyFill="1" applyBorder="1" applyAlignment="1">
      <alignment horizontal="left" vertical="center" wrapText="1"/>
    </xf>
    <xf numFmtId="3" fontId="44" fillId="46" borderId="26" xfId="0" applyNumberFormat="1" applyFont="1" applyFill="1" applyBorder="1" applyAlignment="1">
      <alignment vertical="center" wrapText="1"/>
    </xf>
    <xf numFmtId="3" fontId="44" fillId="46" borderId="15" xfId="0" applyNumberFormat="1" applyFont="1" applyFill="1" applyBorder="1" applyAlignment="1">
      <alignment vertical="center" wrapText="1"/>
    </xf>
    <xf numFmtId="0" fontId="36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3" fontId="38" fillId="41" borderId="20" xfId="0" applyNumberFormat="1" applyFont="1" applyFill="1" applyBorder="1" applyAlignment="1" quotePrefix="1">
      <alignment vertical="center" wrapText="1"/>
    </xf>
    <xf numFmtId="0" fontId="9" fillId="0" borderId="20" xfId="0" applyFont="1" applyBorder="1" applyAlignment="1">
      <alignment wrapText="1"/>
    </xf>
    <xf numFmtId="0" fontId="7" fillId="55" borderId="71" xfId="0" applyFont="1" applyFill="1" applyBorder="1" applyAlignment="1">
      <alignment horizontal="left" vertical="center" wrapText="1"/>
    </xf>
    <xf numFmtId="0" fontId="0" fillId="16" borderId="72" xfId="0" applyFill="1" applyBorder="1" applyAlignment="1">
      <alignment horizontal="left" vertical="center" wrapText="1"/>
    </xf>
    <xf numFmtId="0" fontId="0" fillId="16" borderId="73" xfId="0" applyFill="1" applyBorder="1" applyAlignment="1">
      <alignment horizontal="left" vertical="center" wrapText="1"/>
    </xf>
    <xf numFmtId="3" fontId="39" fillId="16" borderId="34" xfId="0" applyNumberFormat="1" applyFont="1" applyFill="1" applyBorder="1" applyAlignment="1">
      <alignment vertical="center" wrapText="1"/>
    </xf>
    <xf numFmtId="0" fontId="9" fillId="0" borderId="48" xfId="0" applyFont="1" applyBorder="1" applyAlignment="1">
      <alignment/>
    </xf>
    <xf numFmtId="0" fontId="36" fillId="0" borderId="27" xfId="0" applyFont="1" applyBorder="1" applyAlignment="1">
      <alignment horizontal="left" vertical="center" wrapText="1"/>
    </xf>
    <xf numFmtId="0" fontId="36" fillId="0" borderId="43" xfId="0" applyFont="1" applyBorder="1" applyAlignment="1">
      <alignment horizontal="left" vertical="center" wrapText="1"/>
    </xf>
    <xf numFmtId="0" fontId="36" fillId="0" borderId="21" xfId="0" applyFont="1" applyBorder="1" applyAlignment="1">
      <alignment horizontal="left" vertical="center" wrapText="1"/>
    </xf>
    <xf numFmtId="0" fontId="36" fillId="0" borderId="29" xfId="0" applyFont="1" applyBorder="1" applyAlignment="1">
      <alignment vertical="center" wrapText="1"/>
    </xf>
    <xf numFmtId="0" fontId="7" fillId="55" borderId="67" xfId="0" applyFont="1" applyFill="1" applyBorder="1" applyAlignment="1">
      <alignment horizontal="left" vertical="center" wrapText="1"/>
    </xf>
    <xf numFmtId="0" fontId="0" fillId="16" borderId="68" xfId="0" applyFill="1" applyBorder="1" applyAlignment="1">
      <alignment horizontal="left" vertical="center" wrapText="1"/>
    </xf>
    <xf numFmtId="0" fontId="0" fillId="16" borderId="69" xfId="0" applyFill="1" applyBorder="1" applyAlignment="1">
      <alignment horizontal="left" vertical="center" wrapText="1"/>
    </xf>
    <xf numFmtId="3" fontId="39" fillId="16" borderId="15" xfId="0" applyNumberFormat="1" applyFont="1" applyFill="1" applyBorder="1" applyAlignment="1">
      <alignment vertical="center" wrapText="1"/>
    </xf>
    <xf numFmtId="0" fontId="7" fillId="54" borderId="74" xfId="0" applyFont="1" applyFill="1" applyBorder="1" applyAlignment="1">
      <alignment horizontal="left" vertical="center" wrapText="1"/>
    </xf>
    <xf numFmtId="0" fontId="0" fillId="10" borderId="75" xfId="0" applyFill="1" applyBorder="1" applyAlignment="1">
      <alignment horizontal="left" vertical="center" wrapText="1"/>
    </xf>
    <xf numFmtId="0" fontId="0" fillId="10" borderId="76" xfId="0" applyFill="1" applyBorder="1" applyAlignment="1">
      <alignment horizontal="left" vertical="center" wrapText="1"/>
    </xf>
    <xf numFmtId="3" fontId="38" fillId="41" borderId="27" xfId="0" applyNumberFormat="1" applyFont="1" applyFill="1" applyBorder="1" applyAlignment="1" quotePrefix="1">
      <alignment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41" xfId="0" applyFont="1" applyBorder="1" applyAlignment="1">
      <alignment horizontal="left" vertical="center" wrapText="1"/>
    </xf>
    <xf numFmtId="0" fontId="36" fillId="0" borderId="42" xfId="0" applyFont="1" applyBorder="1" applyAlignment="1">
      <alignment horizontal="left" vertical="center" wrapText="1"/>
    </xf>
    <xf numFmtId="3" fontId="38" fillId="41" borderId="26" xfId="0" applyNumberFormat="1" applyFont="1" applyFill="1" applyBorder="1" applyAlignment="1" quotePrefix="1">
      <alignment vertical="center" wrapText="1"/>
    </xf>
    <xf numFmtId="3" fontId="38" fillId="41" borderId="25" xfId="0" applyNumberFormat="1" applyFont="1" applyFill="1" applyBorder="1" applyAlignment="1" quotePrefix="1">
      <alignment vertical="center" wrapText="1"/>
    </xf>
    <xf numFmtId="0" fontId="9" fillId="0" borderId="25" xfId="0" applyFont="1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36" fillId="0" borderId="34" xfId="0" applyFont="1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3" fontId="38" fillId="46" borderId="15" xfId="0" applyNumberFormat="1" applyFont="1" applyFill="1" applyBorder="1" applyAlignment="1">
      <alignment vertical="center" wrapText="1"/>
    </xf>
    <xf numFmtId="3" fontId="11" fillId="0" borderId="18" xfId="0" applyNumberFormat="1" applyFont="1" applyBorder="1" applyAlignment="1">
      <alignment/>
    </xf>
    <xf numFmtId="0" fontId="36" fillId="0" borderId="77" xfId="0" applyFont="1" applyBorder="1" applyAlignment="1">
      <alignment vertical="center" wrapText="1"/>
    </xf>
    <xf numFmtId="0" fontId="0" fillId="0" borderId="78" xfId="0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6" fillId="0" borderId="15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3" fontId="39" fillId="44" borderId="12" xfId="0" applyNumberFormat="1" applyFont="1" applyFill="1" applyBorder="1" applyAlignment="1">
      <alignment vertical="center" wrapText="1"/>
    </xf>
    <xf numFmtId="3" fontId="38" fillId="41" borderId="34" xfId="0" applyNumberFormat="1" applyFont="1" applyFill="1" applyBorder="1" applyAlignment="1" quotePrefix="1">
      <alignment vertical="center" wrapText="1"/>
    </xf>
    <xf numFmtId="3" fontId="11" fillId="0" borderId="42" xfId="0" applyNumberFormat="1" applyFont="1" applyBorder="1" applyAlignment="1">
      <alignment/>
    </xf>
    <xf numFmtId="3" fontId="38" fillId="41" borderId="34" xfId="0" applyNumberFormat="1" applyFont="1" applyFill="1" applyBorder="1" applyAlignment="1" quotePrefix="1">
      <alignment horizontal="right" vertical="center" wrapText="1"/>
    </xf>
    <xf numFmtId="3" fontId="38" fillId="0" borderId="48" xfId="0" applyNumberFormat="1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7" fillId="54" borderId="75" xfId="0" applyFont="1" applyFill="1" applyBorder="1" applyAlignment="1">
      <alignment horizontal="left" vertical="center" wrapText="1"/>
    </xf>
    <xf numFmtId="0" fontId="7" fillId="54" borderId="76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36" fillId="0" borderId="46" xfId="0" applyFont="1" applyBorder="1" applyAlignment="1">
      <alignment horizontal="left" vertical="center" wrapText="1"/>
    </xf>
    <xf numFmtId="0" fontId="36" fillId="0" borderId="48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36" fillId="39" borderId="15" xfId="0" applyFont="1" applyFill="1" applyBorder="1" applyAlignment="1">
      <alignment horizontal="center" vertical="center" wrapText="1"/>
    </xf>
    <xf numFmtId="0" fontId="36" fillId="39" borderId="18" xfId="0" applyFont="1" applyFill="1" applyBorder="1" applyAlignment="1">
      <alignment horizontal="center" vertical="center" wrapText="1"/>
    </xf>
    <xf numFmtId="0" fontId="33" fillId="36" borderId="15" xfId="0" applyFont="1" applyFill="1" applyBorder="1" applyAlignment="1">
      <alignment horizontal="left" vertical="center" wrapText="1"/>
    </xf>
    <xf numFmtId="0" fontId="33" fillId="36" borderId="17" xfId="0" applyFont="1" applyFill="1" applyBorder="1" applyAlignment="1">
      <alignment horizontal="left" vertical="center" wrapText="1"/>
    </xf>
    <xf numFmtId="0" fontId="33" fillId="36" borderId="18" xfId="0" applyFont="1" applyFill="1" applyBorder="1" applyAlignment="1">
      <alignment horizontal="left" vertical="center" wrapText="1"/>
    </xf>
    <xf numFmtId="0" fontId="33" fillId="35" borderId="15" xfId="0" applyFont="1" applyFill="1" applyBorder="1" applyAlignment="1">
      <alignment horizontal="left" vertical="center" wrapText="1"/>
    </xf>
    <xf numFmtId="0" fontId="33" fillId="35" borderId="17" xfId="0" applyFont="1" applyFill="1" applyBorder="1" applyAlignment="1">
      <alignment horizontal="left" vertical="center" wrapText="1"/>
    </xf>
    <xf numFmtId="0" fontId="33" fillId="35" borderId="18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 quotePrefix="1">
      <alignment horizontal="left" vertical="center" wrapText="1" indent="1"/>
    </xf>
    <xf numFmtId="0" fontId="3" fillId="33" borderId="43" xfId="0" applyFont="1" applyFill="1" applyBorder="1" applyAlignment="1" quotePrefix="1">
      <alignment horizontal="left" vertical="center" wrapText="1" indent="1"/>
    </xf>
    <xf numFmtId="0" fontId="3" fillId="33" borderId="21" xfId="0" applyFont="1" applyFill="1" applyBorder="1" applyAlignment="1" quotePrefix="1">
      <alignment horizontal="left" vertical="center" wrapText="1" indent="1"/>
    </xf>
    <xf numFmtId="0" fontId="3" fillId="33" borderId="26" xfId="0" applyFont="1" applyFill="1" applyBorder="1" applyAlignment="1" quotePrefix="1">
      <alignment horizontal="left" vertical="center" wrapText="1" indent="1"/>
    </xf>
    <xf numFmtId="0" fontId="3" fillId="33" borderId="41" xfId="0" applyFont="1" applyFill="1" applyBorder="1" applyAlignment="1" quotePrefix="1">
      <alignment horizontal="left" vertical="center" wrapText="1" indent="1"/>
    </xf>
    <xf numFmtId="0" fontId="3" fillId="33" borderId="42" xfId="0" applyFont="1" applyFill="1" applyBorder="1" applyAlignment="1" quotePrefix="1">
      <alignment horizontal="left" vertical="center" wrapText="1" indent="1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33" borderId="29" xfId="0" applyFont="1" applyFill="1" applyBorder="1" applyAlignment="1" quotePrefix="1">
      <alignment horizontal="left" vertical="center" wrapText="1" indent="1"/>
    </xf>
    <xf numFmtId="0" fontId="3" fillId="33" borderId="59" xfId="0" applyFont="1" applyFill="1" applyBorder="1" applyAlignment="1" quotePrefix="1">
      <alignment horizontal="left" vertical="center" wrapText="1" indent="1"/>
    </xf>
    <xf numFmtId="0" fontId="3" fillId="33" borderId="58" xfId="0" applyFont="1" applyFill="1" applyBorder="1" applyAlignment="1" quotePrefix="1">
      <alignment horizontal="left" vertical="center" wrapText="1" indent="1"/>
    </xf>
    <xf numFmtId="0" fontId="36" fillId="39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37" borderId="15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4" fillId="37" borderId="18" xfId="0" applyFont="1" applyFill="1" applyBorder="1" applyAlignment="1">
      <alignment horizontal="center" vertical="center"/>
    </xf>
    <xf numFmtId="0" fontId="36" fillId="39" borderId="40" xfId="0" applyFont="1" applyFill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4" fillId="33" borderId="34" xfId="0" applyFont="1" applyFill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3" fontId="38" fillId="41" borderId="29" xfId="0" applyNumberFormat="1" applyFont="1" applyFill="1" applyBorder="1" applyAlignment="1" quotePrefix="1">
      <alignment vertical="center" wrapText="1"/>
    </xf>
    <xf numFmtId="0" fontId="4" fillId="44" borderId="12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2" fillId="0" borderId="77" xfId="0" applyFont="1" applyBorder="1" applyAlignment="1">
      <alignment wrapText="1"/>
    </xf>
    <xf numFmtId="0" fontId="2" fillId="0" borderId="78" xfId="0" applyFont="1" applyBorder="1" applyAlignment="1">
      <alignment wrapText="1"/>
    </xf>
    <xf numFmtId="0" fontId="2" fillId="0" borderId="79" xfId="0" applyFont="1" applyBorder="1" applyAlignment="1">
      <alignment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7"/>
  <sheetViews>
    <sheetView showZeros="0" zoomScalePageLayoutView="0" workbookViewId="0" topLeftCell="A1">
      <selection activeCell="R8" sqref="R8"/>
    </sheetView>
  </sheetViews>
  <sheetFormatPr defaultColWidth="9.00390625" defaultRowHeight="12.75"/>
  <cols>
    <col min="1" max="1" width="5.00390625" style="0" customWidth="1"/>
    <col min="2" max="2" width="6.375" style="0" customWidth="1"/>
    <col min="3" max="3" width="8.125" style="0" customWidth="1"/>
    <col min="4" max="4" width="5.125" style="0" customWidth="1"/>
    <col min="5" max="5" width="10.00390625" style="0" customWidth="1"/>
    <col min="6" max="6" width="10.625" style="0" customWidth="1"/>
    <col min="7" max="7" width="11.00390625" style="0" customWidth="1"/>
    <col min="8" max="8" width="11.375" style="0" customWidth="1"/>
    <col min="9" max="9" width="10.75390625" style="0" customWidth="1"/>
    <col min="10" max="10" width="9.875" style="0" customWidth="1"/>
    <col min="11" max="11" width="10.75390625" style="0" customWidth="1"/>
    <col min="12" max="12" width="10.375" style="0" customWidth="1"/>
    <col min="13" max="13" width="9.625" style="0" customWidth="1"/>
    <col min="14" max="14" width="10.00390625" style="0" customWidth="1"/>
    <col min="15" max="15" width="7.375" style="0" customWidth="1"/>
    <col min="16" max="16" width="9.625" style="0" customWidth="1"/>
    <col min="17" max="17" width="13.25390625" style="0" customWidth="1"/>
  </cols>
  <sheetData>
    <row r="1" spans="1:15" s="2" customFormat="1" ht="12.75" customHeight="1">
      <c r="A1" s="31"/>
      <c r="B1" s="31"/>
      <c r="C1" s="31"/>
      <c r="D1" s="31"/>
      <c r="E1" s="31"/>
      <c r="F1" s="31"/>
      <c r="G1" s="31"/>
      <c r="H1" s="31"/>
      <c r="I1" s="31"/>
      <c r="J1" s="10" t="s">
        <v>131</v>
      </c>
      <c r="K1" s="11"/>
      <c r="L1" s="11"/>
      <c r="M1" s="3"/>
      <c r="N1" s="3"/>
      <c r="O1" s="3"/>
    </row>
    <row r="2" spans="1:15" s="2" customFormat="1" ht="10.5" customHeight="1">
      <c r="A2" s="31"/>
      <c r="B2" s="31"/>
      <c r="C2" s="31"/>
      <c r="D2" s="31"/>
      <c r="E2" s="31"/>
      <c r="F2" s="31"/>
      <c r="G2" s="31"/>
      <c r="H2" s="31"/>
      <c r="I2" s="31"/>
      <c r="J2" s="584" t="s">
        <v>287</v>
      </c>
      <c r="K2" s="585"/>
      <c r="L2" s="585"/>
      <c r="M2" s="3"/>
      <c r="N2" s="3"/>
      <c r="O2" s="3"/>
    </row>
    <row r="3" spans="1:15" s="2" customFormat="1" ht="11.25" customHeight="1">
      <c r="A3" s="31"/>
      <c r="B3" s="31"/>
      <c r="C3" s="31"/>
      <c r="D3" s="31"/>
      <c r="E3" s="31"/>
      <c r="F3" s="31"/>
      <c r="G3" s="31"/>
      <c r="H3" s="31"/>
      <c r="I3" s="31"/>
      <c r="J3" s="4" t="s">
        <v>48</v>
      </c>
      <c r="K3" s="4"/>
      <c r="L3" s="4"/>
      <c r="M3" s="3"/>
      <c r="N3" s="3"/>
      <c r="O3" s="3"/>
    </row>
    <row r="4" spans="1:15" s="2" customFormat="1" ht="12.75" customHeight="1">
      <c r="A4" s="31"/>
      <c r="B4" s="31"/>
      <c r="C4" s="31"/>
      <c r="D4" s="31"/>
      <c r="E4" s="31"/>
      <c r="F4" s="31"/>
      <c r="G4" s="31"/>
      <c r="H4" s="31"/>
      <c r="I4" s="31"/>
      <c r="J4" s="4" t="s">
        <v>282</v>
      </c>
      <c r="K4" s="4"/>
      <c r="L4" s="4"/>
      <c r="M4" s="3"/>
      <c r="N4" s="3"/>
      <c r="O4" s="3"/>
    </row>
    <row r="5" spans="1:15" s="2" customFormat="1" ht="12.75">
      <c r="A5" s="586" t="s">
        <v>128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3"/>
      <c r="N5" s="3"/>
      <c r="O5" s="3"/>
    </row>
    <row r="6" spans="1:15" ht="2.2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ht="12.75">
      <c r="A7" s="416" t="s">
        <v>49</v>
      </c>
      <c r="B7" s="417"/>
      <c r="C7" s="418"/>
      <c r="D7" s="419" t="s">
        <v>63</v>
      </c>
      <c r="E7" s="419"/>
      <c r="F7" s="419"/>
      <c r="G7" s="419"/>
      <c r="H7" s="420"/>
      <c r="I7" s="423" t="s">
        <v>64</v>
      </c>
      <c r="J7" s="423"/>
      <c r="K7" s="423" t="s">
        <v>65</v>
      </c>
      <c r="L7" s="423"/>
      <c r="M7" s="424" t="s">
        <v>122</v>
      </c>
      <c r="N7" s="425"/>
      <c r="O7" s="3"/>
    </row>
    <row r="8" spans="1:15" ht="12.75">
      <c r="A8" s="58" t="s">
        <v>24</v>
      </c>
      <c r="B8" s="58" t="s">
        <v>50</v>
      </c>
      <c r="C8" s="58" t="s">
        <v>51</v>
      </c>
      <c r="D8" s="421"/>
      <c r="E8" s="421"/>
      <c r="F8" s="421"/>
      <c r="G8" s="421"/>
      <c r="H8" s="422"/>
      <c r="I8" s="113" t="s">
        <v>52</v>
      </c>
      <c r="J8" s="113" t="s">
        <v>53</v>
      </c>
      <c r="K8" s="113" t="s">
        <v>52</v>
      </c>
      <c r="L8" s="166" t="s">
        <v>53</v>
      </c>
      <c r="M8" s="426"/>
      <c r="N8" s="427"/>
      <c r="O8" s="3"/>
    </row>
    <row r="9" spans="1:15" ht="12.75">
      <c r="A9" s="194" t="s">
        <v>1</v>
      </c>
      <c r="B9" s="195"/>
      <c r="C9" s="195"/>
      <c r="D9" s="587" t="s">
        <v>150</v>
      </c>
      <c r="E9" s="588"/>
      <c r="F9" s="588"/>
      <c r="G9" s="588"/>
      <c r="H9" s="589"/>
      <c r="I9" s="193">
        <f>I10</f>
        <v>12153</v>
      </c>
      <c r="J9" s="193"/>
      <c r="K9" s="193"/>
      <c r="L9" s="193"/>
      <c r="M9" s="430">
        <v>5004599</v>
      </c>
      <c r="N9" s="470"/>
      <c r="O9" s="232"/>
    </row>
    <row r="10" spans="1:15" ht="12.75">
      <c r="A10" s="214"/>
      <c r="B10" s="215" t="s">
        <v>151</v>
      </c>
      <c r="C10" s="214"/>
      <c r="D10" s="440" t="s">
        <v>152</v>
      </c>
      <c r="E10" s="476"/>
      <c r="F10" s="476"/>
      <c r="G10" s="476"/>
      <c r="H10" s="477"/>
      <c r="I10" s="332">
        <f>I11</f>
        <v>12153</v>
      </c>
      <c r="J10" s="213"/>
      <c r="K10" s="213"/>
      <c r="L10" s="213"/>
      <c r="M10" s="435">
        <v>4337236</v>
      </c>
      <c r="N10" s="590"/>
      <c r="O10" s="232"/>
    </row>
    <row r="11" spans="1:15" ht="12.75">
      <c r="A11" s="218"/>
      <c r="B11" s="217"/>
      <c r="C11" s="129">
        <v>4430</v>
      </c>
      <c r="D11" s="437" t="s">
        <v>266</v>
      </c>
      <c r="E11" s="464"/>
      <c r="F11" s="464"/>
      <c r="G11" s="464"/>
      <c r="H11" s="465"/>
      <c r="I11" s="335">
        <v>12153</v>
      </c>
      <c r="J11" s="216"/>
      <c r="K11" s="216"/>
      <c r="L11" s="216"/>
      <c r="M11" s="434">
        <v>7282</v>
      </c>
      <c r="N11" s="466"/>
      <c r="O11" s="232"/>
    </row>
    <row r="12" spans="1:15" ht="12.75">
      <c r="A12" s="172">
        <v>600</v>
      </c>
      <c r="B12" s="173"/>
      <c r="C12" s="173"/>
      <c r="D12" s="587" t="s">
        <v>139</v>
      </c>
      <c r="E12" s="588"/>
      <c r="F12" s="588"/>
      <c r="G12" s="588"/>
      <c r="H12" s="589"/>
      <c r="I12" s="169"/>
      <c r="J12" s="169">
        <f>J15</f>
        <v>682272</v>
      </c>
      <c r="K12" s="169">
        <f>K13</f>
        <v>88000</v>
      </c>
      <c r="L12" s="169">
        <f>L15</f>
        <v>77</v>
      </c>
      <c r="M12" s="430">
        <v>11053895</v>
      </c>
      <c r="N12" s="470"/>
      <c r="O12" s="258"/>
    </row>
    <row r="13" spans="1:15" ht="12.75">
      <c r="A13" s="385"/>
      <c r="B13" s="386">
        <v>60004</v>
      </c>
      <c r="C13" s="386"/>
      <c r="D13" s="600" t="s">
        <v>275</v>
      </c>
      <c r="E13" s="601"/>
      <c r="F13" s="601"/>
      <c r="G13" s="601"/>
      <c r="H13" s="602"/>
      <c r="I13" s="387"/>
      <c r="J13" s="387"/>
      <c r="K13" s="387">
        <f>K14</f>
        <v>88000</v>
      </c>
      <c r="L13" s="387"/>
      <c r="M13" s="388"/>
      <c r="N13" s="398">
        <v>3449643</v>
      </c>
      <c r="O13" s="381"/>
    </row>
    <row r="14" spans="1:15" ht="28.5" customHeight="1">
      <c r="A14" s="382"/>
      <c r="B14" s="383"/>
      <c r="C14" s="383">
        <v>2310</v>
      </c>
      <c r="D14" s="603" t="s">
        <v>276</v>
      </c>
      <c r="E14" s="604"/>
      <c r="F14" s="604"/>
      <c r="G14" s="604"/>
      <c r="H14" s="605"/>
      <c r="I14" s="384"/>
      <c r="J14" s="384"/>
      <c r="K14" s="384">
        <v>88000</v>
      </c>
      <c r="L14" s="384"/>
      <c r="M14" s="606">
        <v>2231000</v>
      </c>
      <c r="N14" s="607"/>
      <c r="O14" s="381"/>
    </row>
    <row r="15" spans="1:15" ht="15.75" customHeight="1">
      <c r="A15" s="333"/>
      <c r="B15" s="334">
        <v>60016</v>
      </c>
      <c r="C15" s="333"/>
      <c r="D15" s="440" t="s">
        <v>265</v>
      </c>
      <c r="E15" s="476"/>
      <c r="F15" s="476"/>
      <c r="G15" s="476"/>
      <c r="H15" s="477"/>
      <c r="I15" s="332"/>
      <c r="J15" s="332">
        <f>J16+J17+J18</f>
        <v>682272</v>
      </c>
      <c r="K15" s="332"/>
      <c r="L15" s="332">
        <f>L17</f>
        <v>77</v>
      </c>
      <c r="M15" s="435">
        <v>7401362</v>
      </c>
      <c r="N15" s="590"/>
      <c r="O15" s="378"/>
    </row>
    <row r="16" spans="1:15" ht="15.75" customHeight="1">
      <c r="A16" s="354"/>
      <c r="B16" s="353"/>
      <c r="C16" s="129">
        <v>6050</v>
      </c>
      <c r="D16" s="437" t="s">
        <v>145</v>
      </c>
      <c r="E16" s="464"/>
      <c r="F16" s="464"/>
      <c r="G16" s="464"/>
      <c r="H16" s="465"/>
      <c r="I16" s="337"/>
      <c r="J16" s="335">
        <v>81276</v>
      </c>
      <c r="K16" s="335"/>
      <c r="L16" s="335"/>
      <c r="M16" s="434">
        <v>1360013</v>
      </c>
      <c r="N16" s="466"/>
      <c r="O16" s="378"/>
    </row>
    <row r="17" spans="1:15" ht="16.5" customHeight="1">
      <c r="A17" s="354"/>
      <c r="B17" s="353"/>
      <c r="C17" s="129">
        <v>6050</v>
      </c>
      <c r="D17" s="437" t="s">
        <v>166</v>
      </c>
      <c r="E17" s="464"/>
      <c r="F17" s="464"/>
      <c r="G17" s="464"/>
      <c r="H17" s="465"/>
      <c r="I17" s="337"/>
      <c r="J17" s="335">
        <v>30996</v>
      </c>
      <c r="K17" s="335"/>
      <c r="L17" s="335">
        <v>77</v>
      </c>
      <c r="M17" s="434">
        <v>1329094</v>
      </c>
      <c r="N17" s="466"/>
      <c r="O17" s="378"/>
    </row>
    <row r="18" spans="1:15" ht="16.5" customHeight="1">
      <c r="A18" s="354"/>
      <c r="B18" s="353"/>
      <c r="C18" s="129">
        <v>6060</v>
      </c>
      <c r="D18" s="437" t="s">
        <v>267</v>
      </c>
      <c r="E18" s="464"/>
      <c r="F18" s="464"/>
      <c r="G18" s="464"/>
      <c r="H18" s="465"/>
      <c r="I18" s="337"/>
      <c r="J18" s="335">
        <v>570000</v>
      </c>
      <c r="K18" s="336"/>
      <c r="L18" s="336"/>
      <c r="M18" s="434">
        <v>2394457</v>
      </c>
      <c r="N18" s="466"/>
      <c r="O18" s="379"/>
    </row>
    <row r="19" spans="1:15" ht="12.75">
      <c r="A19" s="194">
        <v>710</v>
      </c>
      <c r="B19" s="195"/>
      <c r="C19" s="195"/>
      <c r="D19" s="587" t="s">
        <v>158</v>
      </c>
      <c r="E19" s="588"/>
      <c r="F19" s="588"/>
      <c r="G19" s="588"/>
      <c r="H19" s="589"/>
      <c r="I19" s="193">
        <f>I20</f>
        <v>5700</v>
      </c>
      <c r="J19" s="193"/>
      <c r="K19" s="193">
        <f>K20</f>
        <v>0</v>
      </c>
      <c r="L19" s="193"/>
      <c r="M19" s="430">
        <v>269202</v>
      </c>
      <c r="N19" s="470"/>
      <c r="O19" s="238"/>
    </row>
    <row r="20" spans="1:15" ht="12.75">
      <c r="A20" s="214"/>
      <c r="B20" s="215">
        <v>71004</v>
      </c>
      <c r="C20" s="214"/>
      <c r="D20" s="440" t="s">
        <v>268</v>
      </c>
      <c r="E20" s="476"/>
      <c r="F20" s="476"/>
      <c r="G20" s="476"/>
      <c r="H20" s="477"/>
      <c r="I20" s="332">
        <f>I21</f>
        <v>5700</v>
      </c>
      <c r="J20" s="213"/>
      <c r="K20" s="213">
        <f>K21</f>
        <v>0</v>
      </c>
      <c r="L20" s="213"/>
      <c r="M20" s="435">
        <v>165600</v>
      </c>
      <c r="N20" s="590"/>
      <c r="O20" s="238"/>
    </row>
    <row r="21" spans="1:15" ht="12.75" customHeight="1">
      <c r="A21" s="237"/>
      <c r="B21" s="236"/>
      <c r="C21" s="129">
        <v>4170</v>
      </c>
      <c r="D21" s="437" t="s">
        <v>138</v>
      </c>
      <c r="E21" s="460"/>
      <c r="F21" s="460"/>
      <c r="G21" s="460"/>
      <c r="H21" s="461"/>
      <c r="I21" s="335">
        <v>5700</v>
      </c>
      <c r="J21" s="216"/>
      <c r="K21" s="216"/>
      <c r="L21" s="216"/>
      <c r="M21" s="591">
        <v>7600</v>
      </c>
      <c r="N21" s="592"/>
      <c r="O21" s="165"/>
    </row>
    <row r="22" spans="1:15" ht="12.75">
      <c r="A22" s="172">
        <v>750</v>
      </c>
      <c r="B22" s="173"/>
      <c r="C22" s="173"/>
      <c r="D22" s="467" t="s">
        <v>119</v>
      </c>
      <c r="E22" s="468"/>
      <c r="F22" s="468"/>
      <c r="G22" s="468"/>
      <c r="H22" s="469"/>
      <c r="I22" s="169">
        <f>I23</f>
        <v>0</v>
      </c>
      <c r="J22" s="169"/>
      <c r="K22" s="169">
        <f>K23</f>
        <v>28290</v>
      </c>
      <c r="L22" s="169">
        <f>L23</f>
        <v>0</v>
      </c>
      <c r="M22" s="430">
        <v>19757938</v>
      </c>
      <c r="N22" s="470"/>
      <c r="O22" s="233"/>
    </row>
    <row r="23" spans="1:15" ht="12.75">
      <c r="A23" s="170"/>
      <c r="B23" s="171">
        <v>75085</v>
      </c>
      <c r="C23" s="170"/>
      <c r="D23" s="440" t="s">
        <v>134</v>
      </c>
      <c r="E23" s="441"/>
      <c r="F23" s="441"/>
      <c r="G23" s="441"/>
      <c r="H23" s="442"/>
      <c r="I23" s="168">
        <f>SUM(I24:I24)</f>
        <v>0</v>
      </c>
      <c r="J23" s="168"/>
      <c r="K23" s="332">
        <f>SUM(K24:K24)</f>
        <v>28290</v>
      </c>
      <c r="L23" s="168"/>
      <c r="M23" s="435">
        <v>2972826</v>
      </c>
      <c r="N23" s="436"/>
      <c r="O23" s="257"/>
    </row>
    <row r="24" spans="1:15" ht="12.75">
      <c r="A24" s="237"/>
      <c r="B24" s="236"/>
      <c r="C24" s="146">
        <v>4300</v>
      </c>
      <c r="D24" s="437" t="s">
        <v>133</v>
      </c>
      <c r="E24" s="460"/>
      <c r="F24" s="460"/>
      <c r="G24" s="460"/>
      <c r="H24" s="460"/>
      <c r="I24" s="235"/>
      <c r="J24" s="174"/>
      <c r="K24" s="336">
        <v>28290</v>
      </c>
      <c r="L24" s="174"/>
      <c r="M24" s="434">
        <v>609290</v>
      </c>
      <c r="N24" s="433"/>
      <c r="O24" s="210"/>
    </row>
    <row r="25" spans="1:15" ht="12.75">
      <c r="A25" s="194">
        <v>801</v>
      </c>
      <c r="B25" s="195"/>
      <c r="C25" s="195"/>
      <c r="D25" s="467" t="s">
        <v>143</v>
      </c>
      <c r="E25" s="468"/>
      <c r="F25" s="468"/>
      <c r="G25" s="468"/>
      <c r="H25" s="469"/>
      <c r="I25" s="193">
        <f>I26+I32+I39+I49+I51+I34+I45</f>
        <v>64117</v>
      </c>
      <c r="J25" s="193"/>
      <c r="K25" s="193">
        <f>K26+K32+K39+K49+K51+K45+K43</f>
        <v>595875</v>
      </c>
      <c r="L25" s="193"/>
      <c r="M25" s="430">
        <v>82606277</v>
      </c>
      <c r="N25" s="470"/>
      <c r="O25" s="203"/>
    </row>
    <row r="26" spans="1:15" ht="12.75">
      <c r="A26" s="198"/>
      <c r="B26" s="199">
        <v>80101</v>
      </c>
      <c r="C26" s="198"/>
      <c r="D26" s="440" t="s">
        <v>144</v>
      </c>
      <c r="E26" s="441"/>
      <c r="F26" s="441"/>
      <c r="G26" s="441"/>
      <c r="H26" s="442"/>
      <c r="I26" s="197">
        <f>SUM(I27:I31)</f>
        <v>0</v>
      </c>
      <c r="J26" s="197"/>
      <c r="K26" s="332">
        <f>SUM(K27:K31)</f>
        <v>316258</v>
      </c>
      <c r="L26" s="197"/>
      <c r="M26" s="435">
        <v>37844366</v>
      </c>
      <c r="N26" s="436"/>
      <c r="O26" s="233"/>
    </row>
    <row r="27" spans="1:15" ht="23.25" customHeight="1">
      <c r="A27" s="237"/>
      <c r="B27" s="236"/>
      <c r="C27" s="129">
        <v>2540</v>
      </c>
      <c r="D27" s="437" t="s">
        <v>238</v>
      </c>
      <c r="E27" s="460"/>
      <c r="F27" s="460"/>
      <c r="G27" s="460"/>
      <c r="H27" s="461"/>
      <c r="I27" s="202"/>
      <c r="J27" s="216"/>
      <c r="K27" s="335">
        <v>11000</v>
      </c>
      <c r="L27" s="216"/>
      <c r="M27" s="434">
        <v>2937000</v>
      </c>
      <c r="N27" s="433"/>
      <c r="O27" s="258"/>
    </row>
    <row r="28" spans="1:15" ht="35.25" customHeight="1">
      <c r="A28" s="354"/>
      <c r="B28" s="353"/>
      <c r="C28" s="129">
        <v>2590</v>
      </c>
      <c r="D28" s="478" t="s">
        <v>243</v>
      </c>
      <c r="E28" s="464"/>
      <c r="F28" s="464"/>
      <c r="G28" s="464"/>
      <c r="H28" s="465"/>
      <c r="I28" s="355"/>
      <c r="J28" s="335"/>
      <c r="K28" s="335">
        <v>1500</v>
      </c>
      <c r="L28" s="335"/>
      <c r="M28" s="391"/>
      <c r="N28" s="392">
        <v>161500</v>
      </c>
      <c r="O28" s="390"/>
    </row>
    <row r="29" spans="1:15" ht="12.75">
      <c r="A29" s="277"/>
      <c r="B29" s="276"/>
      <c r="C29" s="129">
        <v>4010</v>
      </c>
      <c r="D29" s="437" t="s">
        <v>129</v>
      </c>
      <c r="E29" s="438"/>
      <c r="F29" s="438"/>
      <c r="G29" s="438"/>
      <c r="H29" s="453"/>
      <c r="I29" s="337"/>
      <c r="J29" s="335"/>
      <c r="K29" s="335">
        <v>250000</v>
      </c>
      <c r="L29" s="335"/>
      <c r="M29" s="434">
        <v>18381460</v>
      </c>
      <c r="N29" s="433"/>
      <c r="O29" s="293"/>
    </row>
    <row r="30" spans="1:15" ht="12.75">
      <c r="A30" s="354"/>
      <c r="B30" s="353"/>
      <c r="C30" s="129">
        <v>4210</v>
      </c>
      <c r="D30" s="437" t="s">
        <v>149</v>
      </c>
      <c r="E30" s="460"/>
      <c r="F30" s="460"/>
      <c r="G30" s="460"/>
      <c r="H30" s="461"/>
      <c r="I30" s="337"/>
      <c r="J30" s="335"/>
      <c r="K30" s="335">
        <v>3758</v>
      </c>
      <c r="L30" s="335"/>
      <c r="M30" s="434">
        <v>580900</v>
      </c>
      <c r="N30" s="433"/>
      <c r="O30" s="331"/>
    </row>
    <row r="31" spans="1:15" ht="12.75" customHeight="1">
      <c r="A31" s="277"/>
      <c r="B31" s="276"/>
      <c r="C31" s="129">
        <v>4300</v>
      </c>
      <c r="D31" s="437" t="s">
        <v>133</v>
      </c>
      <c r="E31" s="460"/>
      <c r="F31" s="460"/>
      <c r="G31" s="460"/>
      <c r="H31" s="460"/>
      <c r="I31" s="337"/>
      <c r="J31" s="335"/>
      <c r="K31" s="335">
        <v>50000</v>
      </c>
      <c r="L31" s="335"/>
      <c r="M31" s="434">
        <v>1397140</v>
      </c>
      <c r="N31" s="433"/>
      <c r="O31" s="304"/>
    </row>
    <row r="32" spans="1:15" ht="39.75" customHeight="1">
      <c r="A32" s="264"/>
      <c r="B32" s="265">
        <v>80101</v>
      </c>
      <c r="C32" s="264"/>
      <c r="D32" s="440" t="s">
        <v>239</v>
      </c>
      <c r="E32" s="441"/>
      <c r="F32" s="441"/>
      <c r="G32" s="441"/>
      <c r="H32" s="442"/>
      <c r="I32" s="263">
        <f>I33</f>
        <v>0</v>
      </c>
      <c r="J32" s="263"/>
      <c r="K32" s="263">
        <f>SUM(K33:K33)</f>
        <v>6000</v>
      </c>
      <c r="L32" s="263">
        <f>SUM(L33:L33)</f>
        <v>0</v>
      </c>
      <c r="M32" s="435">
        <v>24038</v>
      </c>
      <c r="N32" s="457"/>
      <c r="O32" s="233"/>
    </row>
    <row r="33" spans="1:15" ht="29.25" customHeight="1">
      <c r="A33" s="269"/>
      <c r="B33" s="268"/>
      <c r="C33" s="146">
        <v>4701</v>
      </c>
      <c r="D33" s="445" t="s">
        <v>155</v>
      </c>
      <c r="E33" s="446"/>
      <c r="F33" s="446"/>
      <c r="G33" s="446"/>
      <c r="H33" s="447"/>
      <c r="I33" s="360"/>
      <c r="J33" s="336"/>
      <c r="K33" s="336">
        <v>6000</v>
      </c>
      <c r="L33" s="336"/>
      <c r="M33" s="458">
        <v>23038</v>
      </c>
      <c r="N33" s="459"/>
      <c r="O33" s="233"/>
    </row>
    <row r="34" spans="1:15" ht="15.75" customHeight="1">
      <c r="A34" s="333"/>
      <c r="B34" s="334">
        <v>80103</v>
      </c>
      <c r="C34" s="333"/>
      <c r="D34" s="440" t="s">
        <v>279</v>
      </c>
      <c r="E34" s="441"/>
      <c r="F34" s="441"/>
      <c r="G34" s="441"/>
      <c r="H34" s="442"/>
      <c r="I34" s="332">
        <f>I35</f>
        <v>3500</v>
      </c>
      <c r="J34" s="332"/>
      <c r="K34" s="332"/>
      <c r="L34" s="332"/>
      <c r="M34" s="435">
        <v>2492858</v>
      </c>
      <c r="N34" s="457"/>
      <c r="O34" s="390"/>
    </row>
    <row r="35" spans="1:15" ht="29.25" customHeight="1">
      <c r="A35" s="370"/>
      <c r="B35" s="371"/>
      <c r="C35" s="146">
        <v>2540</v>
      </c>
      <c r="D35" s="445" t="s">
        <v>238</v>
      </c>
      <c r="E35" s="451"/>
      <c r="F35" s="451"/>
      <c r="G35" s="451"/>
      <c r="H35" s="452"/>
      <c r="I35" s="360">
        <v>3500</v>
      </c>
      <c r="J35" s="336"/>
      <c r="K35" s="336"/>
      <c r="L35" s="336"/>
      <c r="M35" s="458">
        <v>149500</v>
      </c>
      <c r="N35" s="459"/>
      <c r="O35" s="390"/>
    </row>
    <row r="36" spans="1:15" ht="29.25" customHeight="1">
      <c r="A36" s="399"/>
      <c r="B36" s="399"/>
      <c r="C36" s="260"/>
      <c r="D36" s="261"/>
      <c r="E36" s="393"/>
      <c r="F36" s="393"/>
      <c r="G36" s="393"/>
      <c r="H36" s="393"/>
      <c r="I36" s="396"/>
      <c r="J36" s="397"/>
      <c r="K36" s="397"/>
      <c r="L36" s="397"/>
      <c r="M36" s="400"/>
      <c r="N36" s="400"/>
      <c r="O36" s="390"/>
    </row>
    <row r="37" spans="1:15" ht="15" customHeight="1">
      <c r="A37" s="416" t="s">
        <v>49</v>
      </c>
      <c r="B37" s="417"/>
      <c r="C37" s="418"/>
      <c r="D37" s="419" t="s">
        <v>63</v>
      </c>
      <c r="E37" s="419"/>
      <c r="F37" s="419"/>
      <c r="G37" s="419"/>
      <c r="H37" s="420"/>
      <c r="I37" s="423" t="s">
        <v>64</v>
      </c>
      <c r="J37" s="423"/>
      <c r="K37" s="423" t="s">
        <v>65</v>
      </c>
      <c r="L37" s="423"/>
      <c r="M37" s="424" t="s">
        <v>122</v>
      </c>
      <c r="N37" s="425"/>
      <c r="O37" s="390"/>
    </row>
    <row r="38" spans="1:15" ht="15" customHeight="1">
      <c r="A38" s="389" t="s">
        <v>24</v>
      </c>
      <c r="B38" s="389" t="s">
        <v>50</v>
      </c>
      <c r="C38" s="389" t="s">
        <v>51</v>
      </c>
      <c r="D38" s="421"/>
      <c r="E38" s="421"/>
      <c r="F38" s="421"/>
      <c r="G38" s="421"/>
      <c r="H38" s="422"/>
      <c r="I38" s="113" t="s">
        <v>52</v>
      </c>
      <c r="J38" s="113" t="s">
        <v>53</v>
      </c>
      <c r="K38" s="113" t="s">
        <v>52</v>
      </c>
      <c r="L38" s="166" t="s">
        <v>53</v>
      </c>
      <c r="M38" s="426"/>
      <c r="N38" s="427"/>
      <c r="O38" s="390"/>
    </row>
    <row r="39" spans="1:15" ht="15.75" customHeight="1">
      <c r="A39" s="264"/>
      <c r="B39" s="265">
        <v>80104</v>
      </c>
      <c r="C39" s="333"/>
      <c r="D39" s="454" t="s">
        <v>148</v>
      </c>
      <c r="E39" s="455"/>
      <c r="F39" s="455"/>
      <c r="G39" s="455"/>
      <c r="H39" s="456"/>
      <c r="I39" s="263">
        <f>I40</f>
        <v>1117</v>
      </c>
      <c r="J39" s="263"/>
      <c r="K39" s="263">
        <f>K42+K40+K41</f>
        <v>141000</v>
      </c>
      <c r="L39" s="263"/>
      <c r="M39" s="443">
        <v>19805241</v>
      </c>
      <c r="N39" s="444"/>
      <c r="O39" s="293"/>
    </row>
    <row r="40" spans="1:15" ht="27" customHeight="1">
      <c r="A40" s="273"/>
      <c r="B40" s="274"/>
      <c r="C40" s="129">
        <v>2310</v>
      </c>
      <c r="D40" s="448" t="s">
        <v>276</v>
      </c>
      <c r="E40" s="449"/>
      <c r="F40" s="449"/>
      <c r="G40" s="449"/>
      <c r="H40" s="450"/>
      <c r="I40" s="337">
        <v>1117</v>
      </c>
      <c r="J40" s="335"/>
      <c r="K40" s="335"/>
      <c r="L40" s="275"/>
      <c r="M40" s="428">
        <v>1698883</v>
      </c>
      <c r="N40" s="429"/>
      <c r="O40" s="305"/>
    </row>
    <row r="41" spans="1:15" ht="27" customHeight="1">
      <c r="A41" s="411"/>
      <c r="B41" s="406"/>
      <c r="C41" s="129">
        <v>2540</v>
      </c>
      <c r="D41" s="437" t="s">
        <v>238</v>
      </c>
      <c r="E41" s="438"/>
      <c r="F41" s="438"/>
      <c r="G41" s="438"/>
      <c r="H41" s="453"/>
      <c r="I41" s="337"/>
      <c r="J41" s="335"/>
      <c r="K41" s="335">
        <v>74000</v>
      </c>
      <c r="L41" s="275"/>
      <c r="M41" s="428">
        <v>11889000</v>
      </c>
      <c r="N41" s="429"/>
      <c r="O41" s="408"/>
    </row>
    <row r="42" spans="1:15" ht="12.75" customHeight="1">
      <c r="A42" s="307"/>
      <c r="B42" s="308"/>
      <c r="C42" s="129">
        <v>4010</v>
      </c>
      <c r="D42" s="437" t="s">
        <v>129</v>
      </c>
      <c r="E42" s="438"/>
      <c r="F42" s="438"/>
      <c r="G42" s="438"/>
      <c r="H42" s="453"/>
      <c r="I42" s="202"/>
      <c r="J42" s="266"/>
      <c r="K42" s="335">
        <v>67000</v>
      </c>
      <c r="L42" s="306"/>
      <c r="M42" s="473">
        <v>3240959</v>
      </c>
      <c r="N42" s="474"/>
      <c r="O42" s="293"/>
    </row>
    <row r="43" spans="1:15" ht="12.75" customHeight="1">
      <c r="A43" s="333"/>
      <c r="B43" s="334">
        <v>80106</v>
      </c>
      <c r="C43" s="333"/>
      <c r="D43" s="454" t="s">
        <v>280</v>
      </c>
      <c r="E43" s="455"/>
      <c r="F43" s="455"/>
      <c r="G43" s="455"/>
      <c r="H43" s="456"/>
      <c r="I43" s="332"/>
      <c r="J43" s="332"/>
      <c r="K43" s="332">
        <f>K46+K44</f>
        <v>1117</v>
      </c>
      <c r="L43" s="332"/>
      <c r="M43" s="443">
        <v>267383</v>
      </c>
      <c r="N43" s="444"/>
      <c r="O43" s="408"/>
    </row>
    <row r="44" spans="1:15" ht="30" customHeight="1">
      <c r="A44" s="273"/>
      <c r="B44" s="274"/>
      <c r="C44" s="129">
        <v>2310</v>
      </c>
      <c r="D44" s="448" t="s">
        <v>276</v>
      </c>
      <c r="E44" s="449"/>
      <c r="F44" s="449"/>
      <c r="G44" s="449"/>
      <c r="H44" s="450"/>
      <c r="I44" s="337"/>
      <c r="J44" s="335"/>
      <c r="K44" s="335">
        <v>1117</v>
      </c>
      <c r="L44" s="275"/>
      <c r="M44" s="428">
        <v>1117</v>
      </c>
      <c r="N44" s="429"/>
      <c r="O44" s="408"/>
    </row>
    <row r="45" spans="1:15" ht="12.75" customHeight="1">
      <c r="A45" s="333"/>
      <c r="B45" s="334">
        <v>80110</v>
      </c>
      <c r="C45" s="333"/>
      <c r="D45" s="440" t="s">
        <v>277</v>
      </c>
      <c r="E45" s="441"/>
      <c r="F45" s="441"/>
      <c r="G45" s="441"/>
      <c r="H45" s="442"/>
      <c r="I45" s="332">
        <f>I46</f>
        <v>12500</v>
      </c>
      <c r="J45" s="332"/>
      <c r="K45" s="332">
        <f>K47+K48</f>
        <v>34500</v>
      </c>
      <c r="L45" s="332"/>
      <c r="M45" s="443">
        <v>11344007</v>
      </c>
      <c r="N45" s="444"/>
      <c r="O45" s="380"/>
    </row>
    <row r="46" spans="1:15" ht="31.5" customHeight="1">
      <c r="A46" s="404"/>
      <c r="B46" s="274"/>
      <c r="C46" s="129">
        <v>2540</v>
      </c>
      <c r="D46" s="437" t="s">
        <v>238</v>
      </c>
      <c r="E46" s="460"/>
      <c r="F46" s="460"/>
      <c r="G46" s="460"/>
      <c r="H46" s="461"/>
      <c r="I46" s="337">
        <v>12500</v>
      </c>
      <c r="J46" s="335"/>
      <c r="K46" s="335"/>
      <c r="L46" s="335"/>
      <c r="M46" s="434">
        <v>153500</v>
      </c>
      <c r="N46" s="433"/>
      <c r="O46" s="380"/>
    </row>
    <row r="47" spans="1:15" ht="36.75" customHeight="1">
      <c r="A47" s="405"/>
      <c r="B47" s="406"/>
      <c r="C47" s="129">
        <v>2590</v>
      </c>
      <c r="D47" s="478" t="s">
        <v>243</v>
      </c>
      <c r="E47" s="464"/>
      <c r="F47" s="464"/>
      <c r="G47" s="464"/>
      <c r="H47" s="465"/>
      <c r="I47" s="355"/>
      <c r="J47" s="335"/>
      <c r="K47" s="335">
        <v>7500</v>
      </c>
      <c r="L47" s="335"/>
      <c r="M47" s="391"/>
      <c r="N47" s="415">
        <v>1207500</v>
      </c>
      <c r="O47" s="390"/>
    </row>
    <row r="48" spans="1:15" ht="12.75" customHeight="1">
      <c r="A48" s="319"/>
      <c r="B48" s="308"/>
      <c r="C48" s="201">
        <v>4010</v>
      </c>
      <c r="D48" s="482" t="s">
        <v>129</v>
      </c>
      <c r="E48" s="593"/>
      <c r="F48" s="593"/>
      <c r="G48" s="593"/>
      <c r="H48" s="594"/>
      <c r="I48" s="407"/>
      <c r="J48" s="357"/>
      <c r="K48" s="357">
        <v>27000</v>
      </c>
      <c r="L48" s="306"/>
      <c r="M48" s="473">
        <v>6285000</v>
      </c>
      <c r="N48" s="474"/>
      <c r="O48" s="390"/>
    </row>
    <row r="49" spans="1:15" ht="63" customHeight="1">
      <c r="A49" s="333"/>
      <c r="B49" s="334">
        <v>80149</v>
      </c>
      <c r="C49" s="333"/>
      <c r="D49" s="440" t="s">
        <v>242</v>
      </c>
      <c r="E49" s="441"/>
      <c r="F49" s="441"/>
      <c r="G49" s="441"/>
      <c r="H49" s="442"/>
      <c r="I49" s="332">
        <f>I50</f>
        <v>37000</v>
      </c>
      <c r="J49" s="332"/>
      <c r="K49" s="332"/>
      <c r="L49" s="332">
        <f>L56</f>
        <v>0</v>
      </c>
      <c r="M49" s="435">
        <v>1338388</v>
      </c>
      <c r="N49" s="436"/>
      <c r="O49" s="317"/>
    </row>
    <row r="50" spans="1:15" ht="27.75" customHeight="1">
      <c r="A50" s="370"/>
      <c r="B50" s="371"/>
      <c r="C50" s="146">
        <v>2540</v>
      </c>
      <c r="D50" s="445" t="s">
        <v>238</v>
      </c>
      <c r="E50" s="451"/>
      <c r="F50" s="451"/>
      <c r="G50" s="451"/>
      <c r="H50" s="452"/>
      <c r="I50" s="360">
        <v>37000</v>
      </c>
      <c r="J50" s="336"/>
      <c r="K50" s="336"/>
      <c r="L50" s="336"/>
      <c r="M50" s="458">
        <v>1223000</v>
      </c>
      <c r="N50" s="475"/>
      <c r="O50" s="317"/>
    </row>
    <row r="51" spans="1:15" ht="66" customHeight="1">
      <c r="A51" s="333"/>
      <c r="B51" s="334">
        <v>80150</v>
      </c>
      <c r="C51" s="333"/>
      <c r="D51" s="454" t="s">
        <v>241</v>
      </c>
      <c r="E51" s="455"/>
      <c r="F51" s="455"/>
      <c r="G51" s="455"/>
      <c r="H51" s="456"/>
      <c r="I51" s="332">
        <f>I53</f>
        <v>10000</v>
      </c>
      <c r="J51" s="332"/>
      <c r="K51" s="332">
        <f>K52</f>
        <v>97000</v>
      </c>
      <c r="L51" s="332"/>
      <c r="M51" s="435">
        <v>3334799</v>
      </c>
      <c r="N51" s="436"/>
      <c r="O51" s="317"/>
    </row>
    <row r="52" spans="1:15" ht="27" customHeight="1">
      <c r="A52" s="370"/>
      <c r="B52" s="371"/>
      <c r="C52" s="129">
        <v>2540</v>
      </c>
      <c r="D52" s="437" t="s">
        <v>238</v>
      </c>
      <c r="E52" s="438"/>
      <c r="F52" s="438"/>
      <c r="G52" s="438"/>
      <c r="H52" s="439"/>
      <c r="I52" s="355"/>
      <c r="J52" s="335"/>
      <c r="K52" s="335">
        <v>97000</v>
      </c>
      <c r="L52" s="335"/>
      <c r="M52" s="434">
        <v>1216969</v>
      </c>
      <c r="N52" s="599"/>
      <c r="O52" s="317"/>
    </row>
    <row r="53" spans="1:15" ht="39" customHeight="1">
      <c r="A53" s="359"/>
      <c r="B53" s="358"/>
      <c r="C53" s="201">
        <v>2590</v>
      </c>
      <c r="D53" s="583" t="s">
        <v>243</v>
      </c>
      <c r="E53" s="446"/>
      <c r="F53" s="446"/>
      <c r="G53" s="446"/>
      <c r="H53" s="447"/>
      <c r="I53" s="356">
        <v>10000</v>
      </c>
      <c r="J53" s="357"/>
      <c r="K53" s="357"/>
      <c r="L53" s="357"/>
      <c r="M53" s="473">
        <v>90000</v>
      </c>
      <c r="N53" s="608"/>
      <c r="O53" s="317"/>
    </row>
    <row r="54" spans="1:16" ht="18.75" customHeight="1">
      <c r="A54" s="172">
        <v>852</v>
      </c>
      <c r="B54" s="173"/>
      <c r="C54" s="173"/>
      <c r="D54" s="467" t="s">
        <v>135</v>
      </c>
      <c r="E54" s="468"/>
      <c r="F54" s="468"/>
      <c r="G54" s="468"/>
      <c r="H54" s="469"/>
      <c r="I54" s="169">
        <f>I55+I61</f>
        <v>480</v>
      </c>
      <c r="J54" s="193">
        <f>J55+J61</f>
        <v>0</v>
      </c>
      <c r="K54" s="193">
        <f>K55+K61</f>
        <v>21480</v>
      </c>
      <c r="L54" s="169"/>
      <c r="M54" s="430">
        <v>3083575</v>
      </c>
      <c r="N54" s="470"/>
      <c r="O54" s="163"/>
      <c r="P54" s="151"/>
    </row>
    <row r="55" spans="1:16" ht="26.25" customHeight="1">
      <c r="A55" s="170"/>
      <c r="B55" s="171">
        <v>85214</v>
      </c>
      <c r="C55" s="170"/>
      <c r="D55" s="454" t="s">
        <v>225</v>
      </c>
      <c r="E55" s="455"/>
      <c r="F55" s="455"/>
      <c r="G55" s="455"/>
      <c r="H55" s="456"/>
      <c r="I55" s="168">
        <f>SUM(I56:I56)</f>
        <v>0</v>
      </c>
      <c r="J55" s="168"/>
      <c r="K55" s="168">
        <f>K56</f>
        <v>21000</v>
      </c>
      <c r="L55" s="168"/>
      <c r="M55" s="435">
        <v>705640</v>
      </c>
      <c r="N55" s="590"/>
      <c r="O55" s="163"/>
      <c r="P55" s="151"/>
    </row>
    <row r="56" spans="1:16" ht="12.75">
      <c r="A56" s="190"/>
      <c r="B56" s="189"/>
      <c r="C56" s="146">
        <v>4330</v>
      </c>
      <c r="D56" s="445" t="s">
        <v>226</v>
      </c>
      <c r="E56" s="451"/>
      <c r="F56" s="451"/>
      <c r="G56" s="451"/>
      <c r="H56" s="452"/>
      <c r="I56" s="235"/>
      <c r="J56" s="336"/>
      <c r="K56" s="336">
        <v>21000</v>
      </c>
      <c r="L56" s="336"/>
      <c r="M56" s="458">
        <v>362140</v>
      </c>
      <c r="N56" s="475"/>
      <c r="O56" s="212"/>
      <c r="P56" s="151"/>
    </row>
    <row r="57" spans="1:16" ht="12.75">
      <c r="A57" s="399"/>
      <c r="B57" s="399"/>
      <c r="C57" s="260"/>
      <c r="D57" s="261"/>
      <c r="E57" s="393"/>
      <c r="F57" s="393"/>
      <c r="G57" s="393"/>
      <c r="H57" s="393"/>
      <c r="I57" s="396"/>
      <c r="J57" s="397"/>
      <c r="K57" s="397"/>
      <c r="L57" s="397"/>
      <c r="M57" s="400"/>
      <c r="N57" s="412"/>
      <c r="O57" s="270"/>
      <c r="P57" s="151"/>
    </row>
    <row r="58" spans="1:16" ht="38.25" customHeight="1">
      <c r="A58" s="401"/>
      <c r="B58" s="401"/>
      <c r="C58" s="262"/>
      <c r="D58" s="234"/>
      <c r="E58" s="395"/>
      <c r="F58" s="395"/>
      <c r="G58" s="395"/>
      <c r="H58" s="395"/>
      <c r="I58" s="413"/>
      <c r="J58" s="402"/>
      <c r="K58" s="402"/>
      <c r="L58" s="402"/>
      <c r="M58" s="403"/>
      <c r="N58" s="414"/>
      <c r="O58" s="270"/>
      <c r="P58" s="151"/>
    </row>
    <row r="59" spans="1:16" ht="12.75">
      <c r="A59" s="416" t="s">
        <v>49</v>
      </c>
      <c r="B59" s="417"/>
      <c r="C59" s="418"/>
      <c r="D59" s="419" t="s">
        <v>63</v>
      </c>
      <c r="E59" s="419"/>
      <c r="F59" s="419"/>
      <c r="G59" s="419"/>
      <c r="H59" s="420"/>
      <c r="I59" s="423" t="s">
        <v>64</v>
      </c>
      <c r="J59" s="423"/>
      <c r="K59" s="423" t="s">
        <v>65</v>
      </c>
      <c r="L59" s="423"/>
      <c r="M59" s="424" t="s">
        <v>122</v>
      </c>
      <c r="N59" s="425"/>
      <c r="O59" s="270"/>
      <c r="P59" s="151"/>
    </row>
    <row r="60" spans="1:16" ht="12.75">
      <c r="A60" s="410" t="s">
        <v>24</v>
      </c>
      <c r="B60" s="410" t="s">
        <v>50</v>
      </c>
      <c r="C60" s="410" t="s">
        <v>51</v>
      </c>
      <c r="D60" s="421"/>
      <c r="E60" s="421"/>
      <c r="F60" s="421"/>
      <c r="G60" s="421"/>
      <c r="H60" s="422"/>
      <c r="I60" s="113" t="s">
        <v>52</v>
      </c>
      <c r="J60" s="113" t="s">
        <v>53</v>
      </c>
      <c r="K60" s="113" t="s">
        <v>52</v>
      </c>
      <c r="L60" s="166" t="s">
        <v>53</v>
      </c>
      <c r="M60" s="426"/>
      <c r="N60" s="427"/>
      <c r="O60" s="270"/>
      <c r="P60" s="151"/>
    </row>
    <row r="61" spans="1:16" ht="35.25" customHeight="1">
      <c r="A61" s="264"/>
      <c r="B61" s="265">
        <v>85295</v>
      </c>
      <c r="C61" s="264"/>
      <c r="D61" s="454" t="s">
        <v>227</v>
      </c>
      <c r="E61" s="455"/>
      <c r="F61" s="455"/>
      <c r="G61" s="455"/>
      <c r="H61" s="456"/>
      <c r="I61" s="263">
        <f>SUM(I62:I66)</f>
        <v>480</v>
      </c>
      <c r="J61" s="263"/>
      <c r="K61" s="263">
        <f>SUM(K62:K66)</f>
        <v>480</v>
      </c>
      <c r="L61" s="263"/>
      <c r="M61" s="435">
        <v>8200</v>
      </c>
      <c r="N61" s="457"/>
      <c r="O61" s="212"/>
      <c r="P61" s="151"/>
    </row>
    <row r="62" spans="1:16" ht="12.75" customHeight="1">
      <c r="A62" s="370"/>
      <c r="B62" s="371"/>
      <c r="C62" s="129">
        <v>4117</v>
      </c>
      <c r="D62" s="437" t="s">
        <v>116</v>
      </c>
      <c r="E62" s="438"/>
      <c r="F62" s="438"/>
      <c r="G62" s="438"/>
      <c r="H62" s="453"/>
      <c r="I62" s="335"/>
      <c r="J62" s="335"/>
      <c r="K62" s="335">
        <v>46</v>
      </c>
      <c r="L62" s="335"/>
      <c r="M62" s="434">
        <v>1150</v>
      </c>
      <c r="N62" s="433"/>
      <c r="O62" s="270"/>
      <c r="P62" s="151"/>
    </row>
    <row r="63" spans="1:16" ht="12.75" customHeight="1">
      <c r="A63" s="354"/>
      <c r="B63" s="353"/>
      <c r="C63" s="129">
        <v>4127</v>
      </c>
      <c r="D63" s="437" t="s">
        <v>154</v>
      </c>
      <c r="E63" s="460"/>
      <c r="F63" s="460"/>
      <c r="G63" s="460"/>
      <c r="H63" s="460"/>
      <c r="I63" s="335">
        <v>46</v>
      </c>
      <c r="J63" s="335"/>
      <c r="K63" s="335"/>
      <c r="L63" s="335"/>
      <c r="M63" s="434">
        <v>115</v>
      </c>
      <c r="N63" s="433"/>
      <c r="O63" s="270"/>
      <c r="P63" s="151"/>
    </row>
    <row r="64" spans="1:16" ht="12.75" customHeight="1">
      <c r="A64" s="354"/>
      <c r="B64" s="353"/>
      <c r="C64" s="129">
        <v>4177</v>
      </c>
      <c r="D64" s="437" t="s">
        <v>138</v>
      </c>
      <c r="E64" s="460"/>
      <c r="F64" s="460"/>
      <c r="G64" s="460"/>
      <c r="H64" s="461"/>
      <c r="I64" s="335"/>
      <c r="J64" s="335"/>
      <c r="K64" s="335">
        <v>434</v>
      </c>
      <c r="L64" s="335"/>
      <c r="M64" s="434">
        <v>809</v>
      </c>
      <c r="N64" s="433"/>
      <c r="O64" s="270"/>
      <c r="P64" s="151"/>
    </row>
    <row r="65" spans="1:16" ht="12.75">
      <c r="A65" s="354"/>
      <c r="B65" s="353"/>
      <c r="C65" s="129">
        <v>4217</v>
      </c>
      <c r="D65" s="437" t="s">
        <v>161</v>
      </c>
      <c r="E65" s="438"/>
      <c r="F65" s="438"/>
      <c r="G65" s="438"/>
      <c r="H65" s="453"/>
      <c r="I65" s="335">
        <v>240</v>
      </c>
      <c r="J65" s="335"/>
      <c r="K65" s="335"/>
      <c r="L65" s="335"/>
      <c r="M65" s="432" t="s">
        <v>278</v>
      </c>
      <c r="N65" s="433"/>
      <c r="O65" s="270"/>
      <c r="P65" s="151"/>
    </row>
    <row r="66" spans="1:16" ht="12.75">
      <c r="A66" s="359"/>
      <c r="B66" s="358"/>
      <c r="C66" s="201">
        <v>4307</v>
      </c>
      <c r="D66" s="482" t="s">
        <v>133</v>
      </c>
      <c r="E66" s="593"/>
      <c r="F66" s="593"/>
      <c r="G66" s="593"/>
      <c r="H66" s="597"/>
      <c r="I66" s="357">
        <v>194</v>
      </c>
      <c r="J66" s="357"/>
      <c r="K66" s="357"/>
      <c r="L66" s="357"/>
      <c r="M66" s="591">
        <v>46</v>
      </c>
      <c r="N66" s="596"/>
      <c r="O66" s="270"/>
      <c r="P66" s="151"/>
    </row>
    <row r="67" spans="1:16" ht="15.75" customHeight="1">
      <c r="A67" s="194">
        <v>854</v>
      </c>
      <c r="B67" s="195"/>
      <c r="C67" s="195"/>
      <c r="D67" s="467" t="s">
        <v>156</v>
      </c>
      <c r="E67" s="468"/>
      <c r="F67" s="468"/>
      <c r="G67" s="468"/>
      <c r="H67" s="469"/>
      <c r="I67" s="193">
        <f>I70</f>
        <v>5000</v>
      </c>
      <c r="J67" s="193"/>
      <c r="K67" s="193">
        <f>K68</f>
        <v>90000</v>
      </c>
      <c r="L67" s="193"/>
      <c r="M67" s="430">
        <v>4357249</v>
      </c>
      <c r="N67" s="470"/>
      <c r="O67" s="212"/>
      <c r="P67" s="151"/>
    </row>
    <row r="68" spans="1:16" ht="12.75">
      <c r="A68" s="214"/>
      <c r="B68" s="215">
        <v>85401</v>
      </c>
      <c r="C68" s="214"/>
      <c r="D68" s="440" t="s">
        <v>157</v>
      </c>
      <c r="E68" s="441"/>
      <c r="F68" s="441"/>
      <c r="G68" s="441"/>
      <c r="H68" s="442"/>
      <c r="I68" s="213"/>
      <c r="J68" s="213"/>
      <c r="K68" s="213">
        <f>K69</f>
        <v>90000</v>
      </c>
      <c r="L68" s="213">
        <f>SUM(L69:L69)</f>
        <v>0</v>
      </c>
      <c r="M68" s="435">
        <v>3990580</v>
      </c>
      <c r="N68" s="436"/>
      <c r="O68" s="212"/>
      <c r="P68" s="151"/>
    </row>
    <row r="69" spans="1:16" ht="12.75" customHeight="1">
      <c r="A69" s="218"/>
      <c r="B69" s="217"/>
      <c r="C69" s="129">
        <v>4010</v>
      </c>
      <c r="D69" s="437" t="s">
        <v>129</v>
      </c>
      <c r="E69" s="438"/>
      <c r="F69" s="438"/>
      <c r="G69" s="438"/>
      <c r="H69" s="453"/>
      <c r="I69" s="200"/>
      <c r="J69" s="216"/>
      <c r="K69" s="216">
        <v>90000</v>
      </c>
      <c r="L69" s="216"/>
      <c r="M69" s="434">
        <v>2563595</v>
      </c>
      <c r="N69" s="466"/>
      <c r="O69" s="212"/>
      <c r="P69" s="151"/>
    </row>
    <row r="70" spans="1:16" ht="12.75" customHeight="1">
      <c r="A70" s="333"/>
      <c r="B70" s="334">
        <v>85415</v>
      </c>
      <c r="C70" s="333"/>
      <c r="D70" s="440" t="s">
        <v>261</v>
      </c>
      <c r="E70" s="441"/>
      <c r="F70" s="441"/>
      <c r="G70" s="441"/>
      <c r="H70" s="442"/>
      <c r="I70" s="332">
        <f>I71</f>
        <v>5000</v>
      </c>
      <c r="J70" s="332"/>
      <c r="K70" s="332"/>
      <c r="L70" s="332">
        <f>SUM(L71:L71)</f>
        <v>0</v>
      </c>
      <c r="M70" s="435">
        <v>70749</v>
      </c>
      <c r="N70" s="436"/>
      <c r="O70" s="270"/>
      <c r="P70" s="151"/>
    </row>
    <row r="71" spans="1:16" ht="12.75" customHeight="1">
      <c r="A71" s="354"/>
      <c r="B71" s="353"/>
      <c r="C71" s="146">
        <v>3240</v>
      </c>
      <c r="D71" s="445" t="s">
        <v>262</v>
      </c>
      <c r="E71" s="451"/>
      <c r="F71" s="451"/>
      <c r="G71" s="451"/>
      <c r="H71" s="452"/>
      <c r="I71" s="360">
        <v>5000</v>
      </c>
      <c r="J71" s="336"/>
      <c r="K71" s="336"/>
      <c r="L71" s="336"/>
      <c r="M71" s="458">
        <v>70749</v>
      </c>
      <c r="N71" s="475"/>
      <c r="O71" s="270"/>
      <c r="P71" s="151"/>
    </row>
    <row r="72" spans="1:16" ht="12.75" customHeight="1">
      <c r="A72" s="194">
        <v>855</v>
      </c>
      <c r="B72" s="195"/>
      <c r="C72" s="195"/>
      <c r="D72" s="467" t="s">
        <v>263</v>
      </c>
      <c r="E72" s="471"/>
      <c r="F72" s="471"/>
      <c r="G72" s="471"/>
      <c r="H72" s="472"/>
      <c r="I72" s="193">
        <f>I73</f>
        <v>16000</v>
      </c>
      <c r="J72" s="193"/>
      <c r="K72" s="193"/>
      <c r="L72" s="193"/>
      <c r="M72" s="430">
        <v>24673008</v>
      </c>
      <c r="N72" s="431"/>
      <c r="O72" s="270"/>
      <c r="P72" s="151"/>
    </row>
    <row r="73" spans="1:16" ht="12.75" customHeight="1">
      <c r="A73" s="333"/>
      <c r="B73" s="334">
        <v>85504</v>
      </c>
      <c r="C73" s="333"/>
      <c r="D73" s="454" t="s">
        <v>264</v>
      </c>
      <c r="E73" s="462"/>
      <c r="F73" s="462"/>
      <c r="G73" s="462"/>
      <c r="H73" s="463"/>
      <c r="I73" s="332">
        <f>I74</f>
        <v>16000</v>
      </c>
      <c r="J73" s="332"/>
      <c r="K73" s="332"/>
      <c r="L73" s="332"/>
      <c r="M73" s="435">
        <v>63232</v>
      </c>
      <c r="N73" s="457"/>
      <c r="O73" s="270"/>
      <c r="P73" s="151"/>
    </row>
    <row r="74" spans="1:16" ht="12.75" customHeight="1">
      <c r="A74" s="354"/>
      <c r="B74" s="353"/>
      <c r="C74" s="129">
        <v>4010</v>
      </c>
      <c r="D74" s="437" t="s">
        <v>129</v>
      </c>
      <c r="E74" s="460"/>
      <c r="F74" s="460"/>
      <c r="G74" s="460"/>
      <c r="H74" s="461"/>
      <c r="I74" s="335">
        <v>16000</v>
      </c>
      <c r="J74" s="335"/>
      <c r="K74" s="335"/>
      <c r="L74" s="335"/>
      <c r="M74" s="434">
        <v>45350</v>
      </c>
      <c r="N74" s="433"/>
      <c r="O74" s="270"/>
      <c r="P74" s="151"/>
    </row>
    <row r="75" spans="1:16" ht="15" customHeight="1">
      <c r="A75" s="194">
        <v>900</v>
      </c>
      <c r="B75" s="195"/>
      <c r="C75" s="195"/>
      <c r="D75" s="467" t="s">
        <v>167</v>
      </c>
      <c r="E75" s="468"/>
      <c r="F75" s="468"/>
      <c r="G75" s="468"/>
      <c r="H75" s="469"/>
      <c r="I75" s="193">
        <f>I76+I79</f>
        <v>314100</v>
      </c>
      <c r="J75" s="193"/>
      <c r="K75" s="193"/>
      <c r="L75" s="193"/>
      <c r="M75" s="430">
        <v>8862574</v>
      </c>
      <c r="N75" s="470"/>
      <c r="O75" s="270"/>
      <c r="P75" s="151"/>
    </row>
    <row r="76" spans="1:16" ht="16.5" customHeight="1">
      <c r="A76" s="333"/>
      <c r="B76" s="334">
        <v>90001</v>
      </c>
      <c r="C76" s="333"/>
      <c r="D76" s="440" t="s">
        <v>269</v>
      </c>
      <c r="E76" s="441"/>
      <c r="F76" s="441"/>
      <c r="G76" s="441"/>
      <c r="H76" s="442"/>
      <c r="I76" s="332">
        <f>I77+I78</f>
        <v>14100</v>
      </c>
      <c r="J76" s="332"/>
      <c r="K76" s="332"/>
      <c r="L76" s="332">
        <f>SUM(L77:L78)</f>
        <v>0</v>
      </c>
      <c r="M76" s="435">
        <v>47900</v>
      </c>
      <c r="N76" s="436"/>
      <c r="O76" s="270"/>
      <c r="P76" s="151"/>
    </row>
    <row r="77" spans="1:16" ht="12.75" customHeight="1">
      <c r="A77" s="354"/>
      <c r="B77" s="353"/>
      <c r="C77" s="129">
        <v>4110</v>
      </c>
      <c r="D77" s="437" t="s">
        <v>116</v>
      </c>
      <c r="E77" s="438"/>
      <c r="F77" s="438"/>
      <c r="G77" s="438"/>
      <c r="H77" s="453"/>
      <c r="I77" s="335">
        <v>2100</v>
      </c>
      <c r="J77" s="335"/>
      <c r="K77" s="335"/>
      <c r="L77" s="335"/>
      <c r="M77" s="434">
        <v>4900</v>
      </c>
      <c r="N77" s="466"/>
      <c r="O77" s="270"/>
      <c r="P77" s="151"/>
    </row>
    <row r="78" spans="1:16" ht="12.75" customHeight="1">
      <c r="A78" s="359"/>
      <c r="B78" s="358"/>
      <c r="C78" s="201">
        <v>4170</v>
      </c>
      <c r="D78" s="482" t="s">
        <v>138</v>
      </c>
      <c r="E78" s="483"/>
      <c r="F78" s="483"/>
      <c r="G78" s="483"/>
      <c r="H78" s="484"/>
      <c r="I78" s="357">
        <v>12000</v>
      </c>
      <c r="J78" s="357"/>
      <c r="K78" s="357"/>
      <c r="L78" s="357"/>
      <c r="M78" s="591">
        <v>28000</v>
      </c>
      <c r="N78" s="595"/>
      <c r="O78" s="270"/>
      <c r="P78" s="151"/>
    </row>
    <row r="79" spans="1:16" ht="16.5" customHeight="1">
      <c r="A79" s="264"/>
      <c r="B79" s="265">
        <v>90002</v>
      </c>
      <c r="C79" s="264"/>
      <c r="D79" s="440" t="s">
        <v>272</v>
      </c>
      <c r="E79" s="441"/>
      <c r="F79" s="441"/>
      <c r="G79" s="441"/>
      <c r="H79" s="442"/>
      <c r="I79" s="263">
        <f>I80</f>
        <v>300000</v>
      </c>
      <c r="J79" s="263"/>
      <c r="K79" s="263"/>
      <c r="L79" s="263">
        <f>SUM(L80:L80)</f>
        <v>0</v>
      </c>
      <c r="M79" s="435">
        <v>5000000</v>
      </c>
      <c r="N79" s="436"/>
      <c r="O79" s="270"/>
      <c r="P79" s="151"/>
    </row>
    <row r="80" spans="1:16" ht="12.75" customHeight="1">
      <c r="A80" s="277"/>
      <c r="B80" s="276"/>
      <c r="C80" s="146">
        <v>4300</v>
      </c>
      <c r="D80" s="445" t="s">
        <v>133</v>
      </c>
      <c r="E80" s="451"/>
      <c r="F80" s="451"/>
      <c r="G80" s="451"/>
      <c r="H80" s="598"/>
      <c r="I80" s="266">
        <v>300000</v>
      </c>
      <c r="J80" s="266"/>
      <c r="K80" s="266"/>
      <c r="L80" s="266"/>
      <c r="M80" s="434">
        <v>3995791</v>
      </c>
      <c r="N80" s="466"/>
      <c r="O80" s="270"/>
      <c r="P80" s="151"/>
    </row>
    <row r="81" spans="1:16" ht="17.25" customHeight="1">
      <c r="A81" s="194">
        <v>921</v>
      </c>
      <c r="B81" s="195"/>
      <c r="C81" s="195"/>
      <c r="D81" s="467" t="s">
        <v>273</v>
      </c>
      <c r="E81" s="468"/>
      <c r="F81" s="468"/>
      <c r="G81" s="468"/>
      <c r="H81" s="469"/>
      <c r="I81" s="193">
        <f>I82</f>
        <v>17730</v>
      </c>
      <c r="J81" s="193">
        <f>J87</f>
        <v>0</v>
      </c>
      <c r="K81" s="193"/>
      <c r="L81" s="193"/>
      <c r="M81" s="430">
        <v>4538700</v>
      </c>
      <c r="N81" s="470"/>
      <c r="O81" s="270"/>
      <c r="P81" s="151"/>
    </row>
    <row r="82" spans="1:16" ht="13.5" customHeight="1">
      <c r="A82" s="333"/>
      <c r="B82" s="334">
        <v>92195</v>
      </c>
      <c r="C82" s="333"/>
      <c r="D82" s="440" t="s">
        <v>281</v>
      </c>
      <c r="E82" s="441"/>
      <c r="F82" s="441"/>
      <c r="G82" s="441"/>
      <c r="H82" s="442"/>
      <c r="I82" s="332">
        <f>I83</f>
        <v>17730</v>
      </c>
      <c r="J82" s="332"/>
      <c r="K82" s="332"/>
      <c r="L82" s="332">
        <f>SUM(L83:L83)</f>
        <v>0</v>
      </c>
      <c r="M82" s="435">
        <v>40700</v>
      </c>
      <c r="N82" s="436"/>
      <c r="O82" s="270"/>
      <c r="P82" s="151"/>
    </row>
    <row r="83" spans="1:16" ht="51.75" customHeight="1">
      <c r="A83" s="354"/>
      <c r="B83" s="353"/>
      <c r="C83" s="129">
        <v>2360</v>
      </c>
      <c r="D83" s="437" t="s">
        <v>274</v>
      </c>
      <c r="E83" s="438"/>
      <c r="F83" s="438"/>
      <c r="G83" s="438"/>
      <c r="H83" s="453"/>
      <c r="I83" s="335">
        <v>17730</v>
      </c>
      <c r="J83" s="335"/>
      <c r="K83" s="335"/>
      <c r="L83" s="335"/>
      <c r="M83" s="434">
        <v>40700</v>
      </c>
      <c r="N83" s="466"/>
      <c r="O83" s="270"/>
      <c r="P83" s="151"/>
    </row>
    <row r="84" spans="1:16" ht="16.5" customHeight="1">
      <c r="A84" s="194">
        <v>926</v>
      </c>
      <c r="B84" s="195"/>
      <c r="C84" s="195"/>
      <c r="D84" s="467" t="s">
        <v>224</v>
      </c>
      <c r="E84" s="471"/>
      <c r="F84" s="471"/>
      <c r="G84" s="471"/>
      <c r="H84" s="472"/>
      <c r="I84" s="193">
        <f>I85</f>
        <v>7000</v>
      </c>
      <c r="J84" s="193"/>
      <c r="K84" s="193">
        <f>K85</f>
        <v>830</v>
      </c>
      <c r="L84" s="193">
        <f>L85</f>
        <v>0</v>
      </c>
      <c r="M84" s="430">
        <v>5979024</v>
      </c>
      <c r="N84" s="431"/>
      <c r="O84" s="212"/>
      <c r="P84" s="151"/>
    </row>
    <row r="85" spans="1:16" ht="16.5" customHeight="1">
      <c r="A85" s="264"/>
      <c r="B85" s="265">
        <v>92605</v>
      </c>
      <c r="C85" s="264"/>
      <c r="D85" s="454" t="s">
        <v>221</v>
      </c>
      <c r="E85" s="462"/>
      <c r="F85" s="462"/>
      <c r="G85" s="462"/>
      <c r="H85" s="463"/>
      <c r="I85" s="263">
        <f>I86</f>
        <v>7000</v>
      </c>
      <c r="J85" s="263"/>
      <c r="K85" s="263">
        <f>K87</f>
        <v>830</v>
      </c>
      <c r="L85" s="263"/>
      <c r="M85" s="512">
        <v>5979024</v>
      </c>
      <c r="N85" s="513"/>
      <c r="O85" s="212"/>
      <c r="P85" s="151"/>
    </row>
    <row r="86" spans="1:16" ht="54" customHeight="1">
      <c r="A86" s="354"/>
      <c r="B86" s="353"/>
      <c r="C86" s="129">
        <v>2360</v>
      </c>
      <c r="D86" s="437" t="s">
        <v>274</v>
      </c>
      <c r="E86" s="438"/>
      <c r="F86" s="438"/>
      <c r="G86" s="438"/>
      <c r="H86" s="453"/>
      <c r="I86" s="335">
        <v>7000</v>
      </c>
      <c r="J86" s="335"/>
      <c r="K86" s="335"/>
      <c r="L86" s="335"/>
      <c r="M86" s="434">
        <v>413000</v>
      </c>
      <c r="N86" s="466"/>
      <c r="O86" s="270"/>
      <c r="P86" s="151"/>
    </row>
    <row r="87" spans="1:17" ht="15" customHeight="1">
      <c r="A87" s="277"/>
      <c r="B87" s="276"/>
      <c r="C87" s="129">
        <v>4480</v>
      </c>
      <c r="D87" s="482" t="s">
        <v>240</v>
      </c>
      <c r="E87" s="483"/>
      <c r="F87" s="483"/>
      <c r="G87" s="483"/>
      <c r="H87" s="484"/>
      <c r="I87" s="267"/>
      <c r="J87" s="266"/>
      <c r="K87" s="219">
        <v>830</v>
      </c>
      <c r="L87" s="266"/>
      <c r="M87" s="493">
        <v>830</v>
      </c>
      <c r="N87" s="494"/>
      <c r="O87" s="158"/>
      <c r="Q87" s="1">
        <f>M88-H118</f>
        <v>0</v>
      </c>
    </row>
    <row r="88" spans="1:15" ht="18" customHeight="1">
      <c r="A88" s="509" t="s">
        <v>66</v>
      </c>
      <c r="B88" s="510"/>
      <c r="C88" s="510"/>
      <c r="D88" s="510"/>
      <c r="E88" s="510"/>
      <c r="F88" s="510"/>
      <c r="G88" s="510"/>
      <c r="H88" s="511"/>
      <c r="I88" s="52">
        <f>I84+I75+I72+I67+I54+I25+I22+I19+I12+I9+I81</f>
        <v>442280</v>
      </c>
      <c r="J88" s="193">
        <f>J84+J75+J72+J67+J54+J25+J22+J19+J12+J9</f>
        <v>682272</v>
      </c>
      <c r="K88" s="193">
        <f>K84+K75+K72+K67+K54+K25+K22+K19+K12+K9</f>
        <v>824475</v>
      </c>
      <c r="L88" s="193">
        <f>L84+L75+L72+L67+L54+L25+L22+L19+L12+L9</f>
        <v>77</v>
      </c>
      <c r="M88" s="485">
        <v>197090670</v>
      </c>
      <c r="N88" s="486"/>
      <c r="O88" s="158"/>
    </row>
    <row r="89" ht="16.5" customHeight="1"/>
    <row r="90" spans="10:16" ht="27" customHeight="1">
      <c r="J90" s="1"/>
      <c r="K90" s="1"/>
      <c r="O90" s="272"/>
      <c r="P90" s="272"/>
    </row>
    <row r="91" spans="15:16" ht="18.75" customHeight="1">
      <c r="O91" s="272"/>
      <c r="P91" s="272"/>
    </row>
    <row r="92" spans="1:16" ht="18" customHeight="1">
      <c r="A92" s="536" t="s">
        <v>102</v>
      </c>
      <c r="B92" s="537"/>
      <c r="C92" s="537"/>
      <c r="D92" s="537"/>
      <c r="E92" s="537"/>
      <c r="F92" s="537"/>
      <c r="G92" s="537"/>
      <c r="H92" s="537"/>
      <c r="I92" s="537"/>
      <c r="J92" s="537"/>
      <c r="K92" s="537"/>
      <c r="L92" s="537"/>
      <c r="M92" s="537"/>
      <c r="N92" s="537"/>
      <c r="O92" s="537"/>
      <c r="P92" s="537"/>
    </row>
    <row r="93" spans="1:16" ht="11.25" customHeight="1">
      <c r="A93" s="571" t="s">
        <v>24</v>
      </c>
      <c r="B93" s="574" t="s">
        <v>0</v>
      </c>
      <c r="C93" s="575"/>
      <c r="D93" s="576"/>
      <c r="E93" s="479" t="s">
        <v>286</v>
      </c>
      <c r="F93" s="567" t="s">
        <v>16</v>
      </c>
      <c r="G93" s="568"/>
      <c r="H93" s="479" t="s">
        <v>60</v>
      </c>
      <c r="I93" s="207" t="s">
        <v>25</v>
      </c>
      <c r="J93" s="208"/>
      <c r="K93" s="208"/>
      <c r="L93" s="208"/>
      <c r="M93" s="208"/>
      <c r="N93" s="208"/>
      <c r="O93" s="208"/>
      <c r="P93" s="209"/>
    </row>
    <row r="94" spans="1:16" ht="9.75" customHeight="1">
      <c r="A94" s="571"/>
      <c r="B94" s="577"/>
      <c r="C94" s="578"/>
      <c r="D94" s="579"/>
      <c r="E94" s="480"/>
      <c r="F94" s="569"/>
      <c r="G94" s="570"/>
      <c r="H94" s="480"/>
      <c r="I94" s="479" t="s">
        <v>27</v>
      </c>
      <c r="J94" s="204" t="s">
        <v>32</v>
      </c>
      <c r="K94" s="205"/>
      <c r="L94" s="205"/>
      <c r="M94" s="205"/>
      <c r="N94" s="205"/>
      <c r="O94" s="206"/>
      <c r="P94" s="514" t="s">
        <v>111</v>
      </c>
    </row>
    <row r="95" spans="1:16" ht="42" customHeight="1">
      <c r="A95" s="572"/>
      <c r="B95" s="577"/>
      <c r="C95" s="578"/>
      <c r="D95" s="579"/>
      <c r="E95" s="480"/>
      <c r="F95" s="566" t="s">
        <v>85</v>
      </c>
      <c r="G95" s="566" t="s">
        <v>86</v>
      </c>
      <c r="H95" s="480"/>
      <c r="I95" s="480"/>
      <c r="J95" s="491" t="s">
        <v>83</v>
      </c>
      <c r="K95" s="489" t="s">
        <v>28</v>
      </c>
      <c r="L95" s="489" t="s">
        <v>33</v>
      </c>
      <c r="M95" s="489" t="s">
        <v>29</v>
      </c>
      <c r="N95" s="517" t="s">
        <v>103</v>
      </c>
      <c r="O95" s="487" t="s">
        <v>113</v>
      </c>
      <c r="P95" s="515"/>
    </row>
    <row r="96" spans="1:16" ht="12.75" customHeight="1">
      <c r="A96" s="573"/>
      <c r="B96" s="580"/>
      <c r="C96" s="581"/>
      <c r="D96" s="582"/>
      <c r="E96" s="481"/>
      <c r="F96" s="481"/>
      <c r="G96" s="481"/>
      <c r="H96" s="481"/>
      <c r="I96" s="481"/>
      <c r="J96" s="492"/>
      <c r="K96" s="490"/>
      <c r="L96" s="490"/>
      <c r="M96" s="490"/>
      <c r="N96" s="518"/>
      <c r="O96" s="488"/>
      <c r="P96" s="516"/>
    </row>
    <row r="97" spans="1:16" ht="16.5" customHeight="1">
      <c r="A97" s="82" t="s">
        <v>1</v>
      </c>
      <c r="B97" s="81" t="s">
        <v>3</v>
      </c>
      <c r="C97" s="79"/>
      <c r="D97" s="80"/>
      <c r="E97" s="71">
        <v>5016752</v>
      </c>
      <c r="F97" s="70">
        <f>I9</f>
        <v>12153</v>
      </c>
      <c r="G97" s="70">
        <f>L9</f>
        <v>0</v>
      </c>
      <c r="H97" s="149">
        <f>E97-F97+G97</f>
        <v>5004599</v>
      </c>
      <c r="I97" s="70">
        <f>H97-P97</f>
        <v>777645</v>
      </c>
      <c r="J97" s="93"/>
      <c r="K97" s="94">
        <v>600000</v>
      </c>
      <c r="L97" s="94"/>
      <c r="M97" s="95"/>
      <c r="N97" s="94">
        <v>59363</v>
      </c>
      <c r="O97" s="228"/>
      <c r="P97" s="149">
        <v>4226954</v>
      </c>
    </row>
    <row r="98" spans="1:16" ht="16.5" customHeight="1">
      <c r="A98" s="26" t="s">
        <v>2</v>
      </c>
      <c r="B98" s="563" t="s">
        <v>6</v>
      </c>
      <c r="C98" s="564"/>
      <c r="D98" s="565"/>
      <c r="E98" s="96">
        <v>5000</v>
      </c>
      <c r="F98" s="97"/>
      <c r="G98" s="97"/>
      <c r="H98" s="96">
        <f aca="true" t="shared" si="0" ref="H98:H117">E98-F98+G98</f>
        <v>5000</v>
      </c>
      <c r="I98" s="97">
        <f aca="true" t="shared" si="1" ref="I98:I117">H98-P98</f>
        <v>5000</v>
      </c>
      <c r="J98" s="98"/>
      <c r="K98" s="99"/>
      <c r="L98" s="99"/>
      <c r="M98" s="99"/>
      <c r="N98" s="99"/>
      <c r="O98" s="102"/>
      <c r="P98" s="229"/>
    </row>
    <row r="99" spans="1:16" ht="17.25" customHeight="1">
      <c r="A99" s="83">
        <v>600</v>
      </c>
      <c r="B99" s="563" t="s">
        <v>7</v>
      </c>
      <c r="C99" s="564"/>
      <c r="D99" s="565"/>
      <c r="E99" s="96">
        <v>11648090</v>
      </c>
      <c r="F99" s="97">
        <f>I12+J12</f>
        <v>682272</v>
      </c>
      <c r="G99" s="97">
        <f>L12+K12</f>
        <v>88077</v>
      </c>
      <c r="H99" s="96">
        <f t="shared" si="0"/>
        <v>11053895</v>
      </c>
      <c r="I99" s="97">
        <f t="shared" si="1"/>
        <v>7111179</v>
      </c>
      <c r="J99" s="101">
        <v>31759</v>
      </c>
      <c r="K99" s="100">
        <v>2231000</v>
      </c>
      <c r="L99" s="100"/>
      <c r="M99" s="99"/>
      <c r="N99" s="99"/>
      <c r="O99" s="102">
        <f>K99</f>
        <v>2231000</v>
      </c>
      <c r="P99" s="96">
        <v>3942716</v>
      </c>
    </row>
    <row r="100" spans="1:16" ht="15" customHeight="1">
      <c r="A100" s="83">
        <v>630</v>
      </c>
      <c r="B100" s="563" t="s">
        <v>31</v>
      </c>
      <c r="C100" s="564"/>
      <c r="D100" s="565"/>
      <c r="E100" s="96">
        <v>50000</v>
      </c>
      <c r="F100" s="97"/>
      <c r="G100" s="97"/>
      <c r="H100" s="96">
        <f t="shared" si="0"/>
        <v>50000</v>
      </c>
      <c r="I100" s="97">
        <f t="shared" si="1"/>
        <v>50000</v>
      </c>
      <c r="J100" s="101"/>
      <c r="K100" s="100">
        <v>50000</v>
      </c>
      <c r="L100" s="100"/>
      <c r="M100" s="99"/>
      <c r="N100" s="99"/>
      <c r="O100" s="102"/>
      <c r="P100" s="229"/>
    </row>
    <row r="101" spans="1:16" ht="15.75" customHeight="1">
      <c r="A101" s="83">
        <v>700</v>
      </c>
      <c r="B101" s="525" t="s">
        <v>67</v>
      </c>
      <c r="C101" s="526"/>
      <c r="D101" s="527"/>
      <c r="E101" s="96">
        <v>14265241</v>
      </c>
      <c r="F101" s="97"/>
      <c r="G101" s="97"/>
      <c r="H101" s="96">
        <f t="shared" si="0"/>
        <v>14265241</v>
      </c>
      <c r="I101" s="97">
        <f t="shared" si="1"/>
        <v>13689968</v>
      </c>
      <c r="J101" s="101">
        <v>401200</v>
      </c>
      <c r="K101" s="100"/>
      <c r="L101" s="99"/>
      <c r="M101" s="99"/>
      <c r="N101" s="99"/>
      <c r="O101" s="102"/>
      <c r="P101" s="96">
        <v>575273</v>
      </c>
    </row>
    <row r="102" spans="1:16" ht="15" customHeight="1">
      <c r="A102" s="83">
        <v>710</v>
      </c>
      <c r="B102" s="563" t="s">
        <v>15</v>
      </c>
      <c r="C102" s="564"/>
      <c r="D102" s="565"/>
      <c r="E102" s="96">
        <v>274902</v>
      </c>
      <c r="F102" s="97">
        <f>I19</f>
        <v>5700</v>
      </c>
      <c r="G102" s="97">
        <f>K19</f>
        <v>0</v>
      </c>
      <c r="H102" s="96">
        <f t="shared" si="0"/>
        <v>269202</v>
      </c>
      <c r="I102" s="97">
        <f t="shared" si="1"/>
        <v>265600</v>
      </c>
      <c r="J102" s="101">
        <v>7600</v>
      </c>
      <c r="K102" s="100"/>
      <c r="L102" s="100"/>
      <c r="M102" s="99"/>
      <c r="N102" s="99"/>
      <c r="O102" s="102"/>
      <c r="P102" s="96">
        <v>3602</v>
      </c>
    </row>
    <row r="103" spans="1:16" ht="15.75" customHeight="1">
      <c r="A103" s="83">
        <v>750</v>
      </c>
      <c r="B103" s="563" t="s">
        <v>30</v>
      </c>
      <c r="C103" s="564"/>
      <c r="D103" s="565"/>
      <c r="E103" s="96">
        <v>19729648</v>
      </c>
      <c r="F103" s="97">
        <f>I22</f>
        <v>0</v>
      </c>
      <c r="G103" s="97">
        <f>L22+K22</f>
        <v>28290</v>
      </c>
      <c r="H103" s="96">
        <f t="shared" si="0"/>
        <v>19757938</v>
      </c>
      <c r="I103" s="97">
        <f t="shared" si="1"/>
        <v>19678238</v>
      </c>
      <c r="J103" s="101">
        <v>13611680</v>
      </c>
      <c r="K103" s="100">
        <v>100000</v>
      </c>
      <c r="L103" s="100">
        <v>563200</v>
      </c>
      <c r="M103" s="99"/>
      <c r="N103" s="100">
        <v>181226</v>
      </c>
      <c r="O103" s="102"/>
      <c r="P103" s="96">
        <v>79700</v>
      </c>
    </row>
    <row r="104" spans="1:16" ht="47.25" customHeight="1">
      <c r="A104" s="83">
        <v>751</v>
      </c>
      <c r="B104" s="554" t="s">
        <v>23</v>
      </c>
      <c r="C104" s="555"/>
      <c r="D104" s="556"/>
      <c r="E104" s="96">
        <v>12516</v>
      </c>
      <c r="F104" s="97"/>
      <c r="G104" s="97"/>
      <c r="H104" s="96">
        <f t="shared" si="0"/>
        <v>12516</v>
      </c>
      <c r="I104" s="97">
        <f t="shared" si="1"/>
        <v>12516</v>
      </c>
      <c r="J104" s="101">
        <v>4316</v>
      </c>
      <c r="K104" s="100"/>
      <c r="L104" s="100"/>
      <c r="M104" s="99"/>
      <c r="N104" s="100">
        <v>11874</v>
      </c>
      <c r="O104" s="102"/>
      <c r="P104" s="96"/>
    </row>
    <row r="105" spans="1:16" ht="15.75" customHeight="1">
      <c r="A105" s="83">
        <v>752</v>
      </c>
      <c r="B105" s="525" t="s">
        <v>123</v>
      </c>
      <c r="C105" s="526"/>
      <c r="D105" s="527"/>
      <c r="E105" s="96">
        <v>500</v>
      </c>
      <c r="F105" s="97"/>
      <c r="G105" s="97"/>
      <c r="H105" s="96">
        <f t="shared" si="0"/>
        <v>500</v>
      </c>
      <c r="I105" s="97">
        <f t="shared" si="1"/>
        <v>500</v>
      </c>
      <c r="J105" s="101"/>
      <c r="K105" s="100"/>
      <c r="L105" s="100"/>
      <c r="M105" s="99"/>
      <c r="N105" s="100">
        <v>500</v>
      </c>
      <c r="O105" s="102"/>
      <c r="P105" s="96"/>
    </row>
    <row r="106" spans="1:16" ht="36" customHeight="1">
      <c r="A106" s="83">
        <v>754</v>
      </c>
      <c r="B106" s="525" t="s">
        <v>26</v>
      </c>
      <c r="C106" s="526"/>
      <c r="D106" s="527"/>
      <c r="E106" s="96">
        <v>861879</v>
      </c>
      <c r="F106" s="97"/>
      <c r="G106" s="97"/>
      <c r="H106" s="96">
        <f t="shared" si="0"/>
        <v>861879</v>
      </c>
      <c r="I106" s="97">
        <f t="shared" si="1"/>
        <v>752659</v>
      </c>
      <c r="J106" s="101">
        <v>0</v>
      </c>
      <c r="K106" s="100">
        <v>10000</v>
      </c>
      <c r="L106" s="100">
        <v>179172</v>
      </c>
      <c r="M106" s="99"/>
      <c r="N106" s="99"/>
      <c r="O106" s="102"/>
      <c r="P106" s="96">
        <v>109220</v>
      </c>
    </row>
    <row r="107" spans="1:16" ht="26.25" customHeight="1">
      <c r="A107" s="83">
        <v>757</v>
      </c>
      <c r="B107" s="525" t="s">
        <v>8</v>
      </c>
      <c r="C107" s="526"/>
      <c r="D107" s="527"/>
      <c r="E107" s="96">
        <v>2226720</v>
      </c>
      <c r="F107" s="97"/>
      <c r="G107" s="97"/>
      <c r="H107" s="96">
        <f t="shared" si="0"/>
        <v>2226720</v>
      </c>
      <c r="I107" s="97">
        <f t="shared" si="1"/>
        <v>2226720</v>
      </c>
      <c r="J107" s="98"/>
      <c r="K107" s="99"/>
      <c r="L107" s="99"/>
      <c r="M107" s="100">
        <v>2206720</v>
      </c>
      <c r="N107" s="100"/>
      <c r="O107" s="102"/>
      <c r="P107" s="229"/>
    </row>
    <row r="108" spans="1:16" ht="15.75" customHeight="1">
      <c r="A108" s="83">
        <v>758</v>
      </c>
      <c r="B108" s="525" t="s">
        <v>9</v>
      </c>
      <c r="C108" s="526"/>
      <c r="D108" s="527"/>
      <c r="E108" s="114">
        <v>8825135</v>
      </c>
      <c r="F108" s="125"/>
      <c r="G108" s="103"/>
      <c r="H108" s="96">
        <f t="shared" si="0"/>
        <v>8825135</v>
      </c>
      <c r="I108" s="97">
        <f t="shared" si="1"/>
        <v>8825135</v>
      </c>
      <c r="J108" s="104"/>
      <c r="K108" s="105"/>
      <c r="L108" s="105"/>
      <c r="M108" s="106"/>
      <c r="N108" s="106"/>
      <c r="O108" s="102"/>
      <c r="P108" s="229"/>
    </row>
    <row r="109" spans="1:16" ht="15.75" customHeight="1">
      <c r="A109" s="83">
        <v>801</v>
      </c>
      <c r="B109" s="525" t="s">
        <v>10</v>
      </c>
      <c r="C109" s="526"/>
      <c r="D109" s="527"/>
      <c r="E109" s="114">
        <v>82074519</v>
      </c>
      <c r="F109" s="103">
        <f>I25+J25</f>
        <v>64117</v>
      </c>
      <c r="G109" s="103">
        <f>K25+L25</f>
        <v>595875</v>
      </c>
      <c r="H109" s="96">
        <f t="shared" si="0"/>
        <v>82606277</v>
      </c>
      <c r="I109" s="97">
        <f t="shared" si="1"/>
        <v>79762217</v>
      </c>
      <c r="J109" s="107">
        <v>43026589</v>
      </c>
      <c r="K109" s="108">
        <v>20994235</v>
      </c>
      <c r="L109" s="108">
        <v>2621055</v>
      </c>
      <c r="M109" s="105"/>
      <c r="N109" s="108">
        <v>633223</v>
      </c>
      <c r="O109" s="102"/>
      <c r="P109" s="96">
        <v>2844060</v>
      </c>
    </row>
    <row r="110" spans="1:16" ht="17.25" customHeight="1">
      <c r="A110" s="83">
        <v>851</v>
      </c>
      <c r="B110" s="525" t="s">
        <v>11</v>
      </c>
      <c r="C110" s="526"/>
      <c r="D110" s="527"/>
      <c r="E110" s="96">
        <v>657638</v>
      </c>
      <c r="F110" s="97"/>
      <c r="G110" s="97"/>
      <c r="H110" s="96">
        <f t="shared" si="0"/>
        <v>657638</v>
      </c>
      <c r="I110" s="97">
        <f t="shared" si="1"/>
        <v>657638</v>
      </c>
      <c r="J110" s="101">
        <v>249738</v>
      </c>
      <c r="K110" s="100">
        <v>31570</v>
      </c>
      <c r="L110" s="100"/>
      <c r="M110" s="99"/>
      <c r="N110" s="99"/>
      <c r="O110" s="102"/>
      <c r="P110" s="229"/>
    </row>
    <row r="111" spans="1:16" ht="18.75" customHeight="1">
      <c r="A111" s="83">
        <v>852</v>
      </c>
      <c r="B111" s="525" t="s">
        <v>12</v>
      </c>
      <c r="C111" s="526"/>
      <c r="D111" s="527"/>
      <c r="E111" s="96">
        <v>3062575</v>
      </c>
      <c r="F111" s="97">
        <f>I54</f>
        <v>480</v>
      </c>
      <c r="G111" s="97">
        <f>K54</f>
        <v>21480</v>
      </c>
      <c r="H111" s="96">
        <f t="shared" si="0"/>
        <v>3083575</v>
      </c>
      <c r="I111" s="97">
        <f t="shared" si="1"/>
        <v>3083575</v>
      </c>
      <c r="J111" s="101">
        <v>1402846</v>
      </c>
      <c r="K111" s="100">
        <v>38727</v>
      </c>
      <c r="L111" s="100">
        <v>939000</v>
      </c>
      <c r="M111" s="99"/>
      <c r="N111" s="100">
        <v>35170</v>
      </c>
      <c r="O111" s="102"/>
      <c r="P111" s="96"/>
    </row>
    <row r="112" spans="1:16" ht="25.5" customHeight="1">
      <c r="A112" s="83">
        <v>854</v>
      </c>
      <c r="B112" s="525" t="s">
        <v>13</v>
      </c>
      <c r="C112" s="526"/>
      <c r="D112" s="527"/>
      <c r="E112" s="96">
        <v>4272249</v>
      </c>
      <c r="F112" s="97">
        <f>I67</f>
        <v>5000</v>
      </c>
      <c r="G112" s="97">
        <f>K67</f>
        <v>90000</v>
      </c>
      <c r="H112" s="96">
        <f t="shared" si="0"/>
        <v>4357249</v>
      </c>
      <c r="I112" s="97">
        <f t="shared" si="1"/>
        <v>4357249</v>
      </c>
      <c r="J112" s="101">
        <v>3304000</v>
      </c>
      <c r="K112" s="100">
        <v>136000</v>
      </c>
      <c r="L112" s="100">
        <v>556515</v>
      </c>
      <c r="M112" s="99"/>
      <c r="N112" s="100"/>
      <c r="O112" s="102"/>
      <c r="P112" s="229"/>
    </row>
    <row r="113" spans="1:16" ht="16.5" customHeight="1">
      <c r="A113" s="83">
        <v>855</v>
      </c>
      <c r="B113" s="525" t="s">
        <v>124</v>
      </c>
      <c r="C113" s="526"/>
      <c r="D113" s="527"/>
      <c r="E113" s="96">
        <v>24689008</v>
      </c>
      <c r="F113" s="97">
        <f>I72</f>
        <v>16000</v>
      </c>
      <c r="G113" s="97"/>
      <c r="H113" s="96">
        <f t="shared" si="0"/>
        <v>24673008</v>
      </c>
      <c r="I113" s="97">
        <f t="shared" si="1"/>
        <v>24673008</v>
      </c>
      <c r="J113" s="101">
        <v>812484</v>
      </c>
      <c r="K113" s="100">
        <v>206000</v>
      </c>
      <c r="L113" s="100">
        <v>23359669</v>
      </c>
      <c r="M113" s="99"/>
      <c r="N113" s="100">
        <v>24017154</v>
      </c>
      <c r="O113" s="102"/>
      <c r="P113" s="229"/>
    </row>
    <row r="114" spans="1:16" ht="30" customHeight="1">
      <c r="A114" s="83">
        <v>900</v>
      </c>
      <c r="B114" s="525" t="s">
        <v>80</v>
      </c>
      <c r="C114" s="526"/>
      <c r="D114" s="527"/>
      <c r="E114" s="96">
        <v>9176674</v>
      </c>
      <c r="F114" s="97">
        <f>I75+J75</f>
        <v>314100</v>
      </c>
      <c r="G114" s="97"/>
      <c r="H114" s="96">
        <f t="shared" si="0"/>
        <v>8862574</v>
      </c>
      <c r="I114" s="97">
        <f t="shared" si="1"/>
        <v>7894338</v>
      </c>
      <c r="J114" s="101">
        <v>850109</v>
      </c>
      <c r="K114" s="99"/>
      <c r="L114" s="100">
        <v>2000</v>
      </c>
      <c r="M114" s="99"/>
      <c r="N114" s="99"/>
      <c r="O114" s="102"/>
      <c r="P114" s="96">
        <v>968236</v>
      </c>
    </row>
    <row r="115" spans="1:16" ht="26.25" customHeight="1">
      <c r="A115" s="83">
        <v>921</v>
      </c>
      <c r="B115" s="525" t="s">
        <v>55</v>
      </c>
      <c r="C115" s="526"/>
      <c r="D115" s="527"/>
      <c r="E115" s="96">
        <v>4556430</v>
      </c>
      <c r="F115" s="97">
        <f>I81</f>
        <v>17730</v>
      </c>
      <c r="G115" s="97"/>
      <c r="H115" s="96">
        <f t="shared" si="0"/>
        <v>4538700</v>
      </c>
      <c r="I115" s="97">
        <f t="shared" si="1"/>
        <v>4538700</v>
      </c>
      <c r="J115" s="98"/>
      <c r="K115" s="100">
        <v>4525700</v>
      </c>
      <c r="L115" s="100"/>
      <c r="M115" s="99"/>
      <c r="N115" s="99"/>
      <c r="O115" s="102"/>
      <c r="P115" s="96"/>
    </row>
    <row r="116" spans="1:16" ht="47.25" customHeight="1" hidden="1">
      <c r="A116" s="176"/>
      <c r="B116" s="554"/>
      <c r="C116" s="555"/>
      <c r="D116" s="556"/>
      <c r="E116" s="96"/>
      <c r="F116" s="97"/>
      <c r="G116" s="97"/>
      <c r="H116" s="96">
        <f t="shared" si="0"/>
        <v>0</v>
      </c>
      <c r="I116" s="97">
        <f t="shared" si="1"/>
        <v>0</v>
      </c>
      <c r="J116" s="98"/>
      <c r="K116" s="100"/>
      <c r="L116" s="100"/>
      <c r="M116" s="99"/>
      <c r="N116" s="99"/>
      <c r="O116" s="102"/>
      <c r="P116" s="96"/>
    </row>
    <row r="117" spans="1:16" ht="15.75" customHeight="1">
      <c r="A117" s="84">
        <v>926</v>
      </c>
      <c r="B117" s="560" t="s">
        <v>84</v>
      </c>
      <c r="C117" s="561"/>
      <c r="D117" s="562"/>
      <c r="E117" s="109">
        <v>5985194</v>
      </c>
      <c r="F117" s="112">
        <f>I84</f>
        <v>7000</v>
      </c>
      <c r="G117" s="112">
        <f>K84</f>
        <v>830</v>
      </c>
      <c r="H117" s="109">
        <f t="shared" si="0"/>
        <v>5979024</v>
      </c>
      <c r="I117" s="112">
        <f t="shared" si="1"/>
        <v>5512044</v>
      </c>
      <c r="J117" s="230">
        <v>1852236</v>
      </c>
      <c r="K117" s="110">
        <v>413000</v>
      </c>
      <c r="L117" s="110">
        <v>37530</v>
      </c>
      <c r="M117" s="111"/>
      <c r="N117" s="111"/>
      <c r="O117" s="227"/>
      <c r="P117" s="109">
        <v>466980</v>
      </c>
    </row>
    <row r="118" spans="1:17" ht="18" customHeight="1">
      <c r="A118" s="57" t="s">
        <v>17</v>
      </c>
      <c r="B118" s="533" t="s">
        <v>21</v>
      </c>
      <c r="C118" s="534"/>
      <c r="D118" s="535"/>
      <c r="E118" s="36">
        <f>SUM(E97:E103,E104:E117)</f>
        <v>197390670</v>
      </c>
      <c r="F118" s="36">
        <f>SUM(F97:F117)</f>
        <v>1124552</v>
      </c>
      <c r="G118" s="141">
        <f>SUM(G97:G117)</f>
        <v>824552</v>
      </c>
      <c r="H118" s="141">
        <f>SUM(H97:H103,H104:H117)</f>
        <v>197090670</v>
      </c>
      <c r="I118" s="141">
        <f>H118-P118</f>
        <v>183873929</v>
      </c>
      <c r="J118" s="142">
        <f aca="true" t="shared" si="2" ref="J118:O118">SUM(J97:J103,J104:J117)</f>
        <v>65554557</v>
      </c>
      <c r="K118" s="143">
        <f t="shared" si="2"/>
        <v>29336232</v>
      </c>
      <c r="L118" s="143">
        <f t="shared" si="2"/>
        <v>28258141</v>
      </c>
      <c r="M118" s="143">
        <f t="shared" si="2"/>
        <v>2206720</v>
      </c>
      <c r="N118" s="143">
        <f t="shared" si="2"/>
        <v>24938510</v>
      </c>
      <c r="O118" s="144">
        <f t="shared" si="2"/>
        <v>2231000</v>
      </c>
      <c r="P118" s="145">
        <f>SUM(P97:P117)</f>
        <v>13216741</v>
      </c>
      <c r="Q118" s="224"/>
    </row>
    <row r="119" spans="1:17" ht="15" customHeight="1">
      <c r="A119" s="35"/>
      <c r="B119" s="35"/>
      <c r="C119" s="35"/>
      <c r="D119" s="35"/>
      <c r="E119" s="521">
        <f>F118-I88-J88</f>
        <v>0</v>
      </c>
      <c r="F119" s="559"/>
      <c r="G119" s="34">
        <f>G118-K88-L88</f>
        <v>0</v>
      </c>
      <c r="H119" s="35"/>
      <c r="I119" s="6"/>
      <c r="J119" s="6"/>
      <c r="K119" s="231"/>
      <c r="L119" s="231"/>
      <c r="M119" s="231"/>
      <c r="N119" s="231"/>
      <c r="O119" s="221"/>
      <c r="P119" s="225"/>
      <c r="Q119" s="224"/>
    </row>
    <row r="120" spans="1:17" ht="38.25" customHeight="1">
      <c r="A120" s="49"/>
      <c r="B120" s="49"/>
      <c r="C120" s="49"/>
      <c r="D120" s="49"/>
      <c r="E120" s="48"/>
      <c r="F120" s="50">
        <f>F118-I88-J88</f>
        <v>0</v>
      </c>
      <c r="G120" s="48">
        <f>G118-K88-L88</f>
        <v>0</v>
      </c>
      <c r="H120" s="49"/>
      <c r="I120" s="49"/>
      <c r="J120" s="49"/>
      <c r="K120" s="5"/>
      <c r="L120" s="5"/>
      <c r="M120" s="5"/>
      <c r="N120" s="220"/>
      <c r="O120" s="222"/>
      <c r="P120" s="226"/>
      <c r="Q120" s="224"/>
    </row>
    <row r="121" spans="1:17" ht="15" customHeight="1">
      <c r="A121" s="42"/>
      <c r="B121" s="42"/>
      <c r="C121" s="42"/>
      <c r="D121" s="42"/>
      <c r="E121" s="41"/>
      <c r="F121" s="43"/>
      <c r="G121" s="41"/>
      <c r="H121" s="42"/>
      <c r="I121" s="42"/>
      <c r="J121" s="42"/>
      <c r="K121" s="5"/>
      <c r="L121" s="5"/>
      <c r="M121" s="5"/>
      <c r="N121" s="220"/>
      <c r="O121" s="223"/>
      <c r="P121" s="224"/>
      <c r="Q121" s="224"/>
    </row>
    <row r="122" spans="1:17" ht="15.75" customHeight="1">
      <c r="A122" s="85" t="s">
        <v>34</v>
      </c>
      <c r="B122" s="557" t="s">
        <v>62</v>
      </c>
      <c r="C122" s="557"/>
      <c r="D122" s="557"/>
      <c r="E122" s="557"/>
      <c r="F122" s="557"/>
      <c r="G122" s="558"/>
      <c r="H122" s="152">
        <f>H124+H123</f>
        <v>123615735</v>
      </c>
      <c r="I122" s="12"/>
      <c r="J122" s="13"/>
      <c r="K122" s="30"/>
      <c r="L122" s="5"/>
      <c r="M122" s="5"/>
      <c r="N122" s="220"/>
      <c r="O122" s="223"/>
      <c r="P122" s="224"/>
      <c r="Q122" s="224"/>
    </row>
    <row r="123" spans="1:15" ht="15.75" customHeight="1">
      <c r="A123" s="86"/>
      <c r="B123" s="523" t="s">
        <v>87</v>
      </c>
      <c r="C123" s="523"/>
      <c r="D123" s="523"/>
      <c r="E123" s="523"/>
      <c r="F123" s="523"/>
      <c r="G123" s="524"/>
      <c r="H123" s="153">
        <f>J118</f>
        <v>65554557</v>
      </c>
      <c r="I123" s="12"/>
      <c r="J123" s="521"/>
      <c r="K123" s="521"/>
      <c r="L123" s="5"/>
      <c r="M123" s="5"/>
      <c r="N123" s="5"/>
      <c r="O123" s="40"/>
    </row>
    <row r="124" spans="1:15" ht="15" customHeight="1">
      <c r="A124" s="86"/>
      <c r="B124" s="523" t="s">
        <v>88</v>
      </c>
      <c r="C124" s="523"/>
      <c r="D124" s="523"/>
      <c r="E124" s="523"/>
      <c r="F124" s="523"/>
      <c r="G124" s="524"/>
      <c r="H124" s="153">
        <f>I118-J118-K118-L118-M118-H131</f>
        <v>58061178</v>
      </c>
      <c r="I124" s="14" t="e">
        <f>H122+H125+H128+H132+H134+H135+#REF!+H137</f>
        <v>#REF!</v>
      </c>
      <c r="J124" s="521"/>
      <c r="K124" s="522"/>
      <c r="L124" s="5"/>
      <c r="M124" s="5"/>
      <c r="N124" s="5"/>
      <c r="O124" s="3"/>
    </row>
    <row r="125" spans="1:15" ht="13.5" customHeight="1">
      <c r="A125" s="87" t="s">
        <v>35</v>
      </c>
      <c r="B125" s="552" t="s">
        <v>36</v>
      </c>
      <c r="C125" s="552"/>
      <c r="D125" s="552"/>
      <c r="E125" s="552"/>
      <c r="F125" s="552"/>
      <c r="G125" s="553"/>
      <c r="H125" s="154">
        <f>H126+H127</f>
        <v>29542724</v>
      </c>
      <c r="I125" s="12"/>
      <c r="J125" s="6"/>
      <c r="K125" s="5"/>
      <c r="L125" s="5"/>
      <c r="M125" s="5"/>
      <c r="N125" s="5"/>
      <c r="O125" s="3"/>
    </row>
    <row r="126" spans="1:15" ht="14.25" customHeight="1">
      <c r="A126" s="86"/>
      <c r="B126" s="532" t="s">
        <v>56</v>
      </c>
      <c r="C126" s="532"/>
      <c r="D126" s="532"/>
      <c r="E126" s="532"/>
      <c r="F126" s="532"/>
      <c r="G126" s="78"/>
      <c r="H126" s="153">
        <v>206492</v>
      </c>
      <c r="I126" s="12"/>
      <c r="J126" s="6"/>
      <c r="K126" s="5"/>
      <c r="L126" s="5"/>
      <c r="M126" s="5"/>
      <c r="N126" s="5"/>
      <c r="O126" s="3"/>
    </row>
    <row r="127" spans="1:15" ht="14.25" customHeight="1">
      <c r="A127" s="86"/>
      <c r="B127" s="532" t="s">
        <v>57</v>
      </c>
      <c r="C127" s="532"/>
      <c r="D127" s="532"/>
      <c r="E127" s="532"/>
      <c r="F127" s="532"/>
      <c r="G127" s="78"/>
      <c r="H127" s="153">
        <f>K118</f>
        <v>29336232</v>
      </c>
      <c r="I127" s="12"/>
      <c r="J127" s="6"/>
      <c r="K127" s="30"/>
      <c r="L127" s="5"/>
      <c r="M127" s="5"/>
      <c r="N127" s="5"/>
      <c r="O127" s="3"/>
    </row>
    <row r="128" spans="1:15" ht="13.5" customHeight="1">
      <c r="A128" s="87" t="s">
        <v>37</v>
      </c>
      <c r="B128" s="552" t="s">
        <v>33</v>
      </c>
      <c r="C128" s="552"/>
      <c r="D128" s="552"/>
      <c r="E128" s="552"/>
      <c r="F128" s="552"/>
      <c r="G128" s="553"/>
      <c r="H128" s="154">
        <f>L118</f>
        <v>28258141</v>
      </c>
      <c r="I128" s="12"/>
      <c r="J128" s="6"/>
      <c r="K128" s="5"/>
      <c r="L128" s="5"/>
      <c r="M128" s="5"/>
      <c r="N128" s="5"/>
      <c r="O128" s="3"/>
    </row>
    <row r="129" spans="1:15" ht="14.25" customHeight="1">
      <c r="A129" s="88" t="s">
        <v>38</v>
      </c>
      <c r="B129" s="519" t="s">
        <v>82</v>
      </c>
      <c r="C129" s="519"/>
      <c r="D129" s="519"/>
      <c r="E129" s="519"/>
      <c r="F129" s="519"/>
      <c r="G129" s="520"/>
      <c r="H129" s="155">
        <f>H131+H130</f>
        <v>457101</v>
      </c>
      <c r="I129" s="12"/>
      <c r="J129" s="6"/>
      <c r="K129" s="5"/>
      <c r="L129" s="5"/>
      <c r="M129" s="5"/>
      <c r="N129" s="5"/>
      <c r="O129" s="3"/>
    </row>
    <row r="130" spans="1:15" ht="15.75" customHeight="1">
      <c r="A130" s="86"/>
      <c r="B130" s="532" t="s">
        <v>58</v>
      </c>
      <c r="C130" s="532"/>
      <c r="D130" s="532"/>
      <c r="E130" s="532"/>
      <c r="F130" s="532"/>
      <c r="G130" s="78"/>
      <c r="H130" s="156"/>
      <c r="I130" s="12"/>
      <c r="J130" s="6"/>
      <c r="K130" s="5"/>
      <c r="L130" s="5"/>
      <c r="M130" s="5"/>
      <c r="N130" s="5"/>
      <c r="O130" s="3"/>
    </row>
    <row r="131" spans="1:15" ht="15" customHeight="1">
      <c r="A131" s="86"/>
      <c r="B131" s="532" t="s">
        <v>59</v>
      </c>
      <c r="C131" s="532"/>
      <c r="D131" s="532"/>
      <c r="E131" s="532"/>
      <c r="F131" s="532"/>
      <c r="G131" s="78"/>
      <c r="H131" s="156">
        <v>457101</v>
      </c>
      <c r="I131" s="12"/>
      <c r="J131" s="6"/>
      <c r="K131" s="5"/>
      <c r="L131" s="5"/>
      <c r="M131" s="5"/>
      <c r="N131" s="5"/>
      <c r="O131" s="3"/>
    </row>
    <row r="132" spans="1:15" ht="17.25" customHeight="1">
      <c r="A132" s="89" t="s">
        <v>39</v>
      </c>
      <c r="B132" s="519" t="s">
        <v>29</v>
      </c>
      <c r="C132" s="519"/>
      <c r="D132" s="519"/>
      <c r="E132" s="519"/>
      <c r="F132" s="519"/>
      <c r="G132" s="520"/>
      <c r="H132" s="155">
        <f>M118</f>
        <v>2206720</v>
      </c>
      <c r="I132" s="12"/>
      <c r="J132" s="7"/>
      <c r="K132" s="3"/>
      <c r="L132" s="3"/>
      <c r="M132" s="3"/>
      <c r="N132" s="3"/>
      <c r="O132" s="3"/>
    </row>
    <row r="133" spans="1:15" ht="16.5" customHeight="1">
      <c r="A133" s="89" t="s">
        <v>40</v>
      </c>
      <c r="B133" s="519" t="s">
        <v>89</v>
      </c>
      <c r="C133" s="519"/>
      <c r="D133" s="519"/>
      <c r="E133" s="519"/>
      <c r="F133" s="519"/>
      <c r="G133" s="520"/>
      <c r="H133" s="155"/>
      <c r="I133" s="12"/>
      <c r="J133" s="7"/>
      <c r="K133" s="3"/>
      <c r="L133" s="3"/>
      <c r="M133" s="3"/>
      <c r="N133" s="3"/>
      <c r="O133" s="3"/>
    </row>
    <row r="134" spans="1:15" ht="25.5" customHeight="1">
      <c r="A134" s="90" t="s">
        <v>41</v>
      </c>
      <c r="B134" s="519" t="s">
        <v>103</v>
      </c>
      <c r="C134" s="519"/>
      <c r="D134" s="519"/>
      <c r="E134" s="519"/>
      <c r="F134" s="519"/>
      <c r="G134" s="520"/>
      <c r="H134" s="155">
        <f>N118</f>
        <v>24938510</v>
      </c>
      <c r="I134" s="12"/>
      <c r="J134" s="7"/>
      <c r="K134" s="3"/>
      <c r="L134" s="121" t="s">
        <v>140</v>
      </c>
      <c r="M134" s="121"/>
      <c r="N134" s="121"/>
      <c r="O134" s="3"/>
    </row>
    <row r="135" spans="1:15" ht="25.5" customHeight="1">
      <c r="A135" s="88" t="s">
        <v>42</v>
      </c>
      <c r="B135" s="519" t="s">
        <v>114</v>
      </c>
      <c r="C135" s="519"/>
      <c r="D135" s="519"/>
      <c r="E135" s="519"/>
      <c r="F135" s="519"/>
      <c r="G135" s="520"/>
      <c r="H135" s="154">
        <f>O120</f>
        <v>0</v>
      </c>
      <c r="I135" s="12"/>
      <c r="J135" s="7"/>
      <c r="K135" s="3"/>
      <c r="L135" s="3"/>
      <c r="M135" s="3"/>
      <c r="N135" s="3"/>
      <c r="O135" s="3"/>
    </row>
    <row r="136" spans="1:15" ht="21.75" customHeight="1">
      <c r="A136" s="87" t="s">
        <v>43</v>
      </c>
      <c r="B136" s="519" t="s">
        <v>45</v>
      </c>
      <c r="C136" s="519"/>
      <c r="D136" s="519"/>
      <c r="E136" s="519"/>
      <c r="F136" s="519"/>
      <c r="G136" s="520"/>
      <c r="H136" s="154">
        <v>0</v>
      </c>
      <c r="I136" s="12"/>
      <c r="J136" s="7"/>
      <c r="K136" s="3"/>
      <c r="L136" s="3"/>
      <c r="M136" s="3"/>
      <c r="N136" s="3"/>
      <c r="O136" s="121"/>
    </row>
    <row r="137" spans="1:15" ht="34.5" customHeight="1">
      <c r="A137" s="91" t="s">
        <v>44</v>
      </c>
      <c r="B137" s="550" t="s">
        <v>46</v>
      </c>
      <c r="C137" s="550"/>
      <c r="D137" s="550"/>
      <c r="E137" s="550"/>
      <c r="F137" s="550"/>
      <c r="G137" s="551"/>
      <c r="H137" s="157">
        <v>450000</v>
      </c>
      <c r="I137" s="12"/>
      <c r="J137" s="7"/>
      <c r="K137" s="3"/>
      <c r="L137" s="3" t="s">
        <v>141</v>
      </c>
      <c r="M137" s="3"/>
      <c r="N137" s="3"/>
      <c r="O137" s="3"/>
    </row>
    <row r="138" spans="1:15" ht="11.25" customHeight="1">
      <c r="A138" s="46"/>
      <c r="B138" s="47"/>
      <c r="C138" s="47"/>
      <c r="D138" s="47"/>
      <c r="E138" s="47"/>
      <c r="F138" s="47"/>
      <c r="G138" s="47"/>
      <c r="H138" s="17"/>
      <c r="I138" s="17"/>
      <c r="J138" s="7"/>
      <c r="K138" s="39"/>
      <c r="L138" s="39"/>
      <c r="M138" s="39"/>
      <c r="N138" s="39"/>
      <c r="O138" s="3"/>
    </row>
    <row r="139" spans="1:15" ht="18" customHeight="1">
      <c r="A139" s="15"/>
      <c r="B139" s="44"/>
      <c r="C139" s="44"/>
      <c r="D139" s="44"/>
      <c r="E139" s="44"/>
      <c r="F139" s="44"/>
      <c r="G139" s="44"/>
      <c r="H139" s="16"/>
      <c r="I139" s="17"/>
      <c r="J139" s="7"/>
      <c r="K139" s="45"/>
      <c r="L139" s="45"/>
      <c r="M139" s="45"/>
      <c r="N139" s="45"/>
      <c r="O139" s="3"/>
    </row>
    <row r="140" spans="1:15" ht="15" customHeight="1">
      <c r="A140" s="54" t="s">
        <v>20</v>
      </c>
      <c r="B140" s="503" t="s">
        <v>106</v>
      </c>
      <c r="C140" s="504"/>
      <c r="D140" s="504"/>
      <c r="E140" s="504"/>
      <c r="F140" s="504"/>
      <c r="G140" s="505"/>
      <c r="H140" s="60">
        <f>I167</f>
        <v>475000</v>
      </c>
      <c r="I140" s="18"/>
      <c r="J140" s="7"/>
      <c r="K140" s="3"/>
      <c r="L140" s="3"/>
      <c r="M140" s="3"/>
      <c r="N140" s="3"/>
      <c r="O140" s="39"/>
    </row>
    <row r="141" spans="1:15" ht="16.5" customHeight="1">
      <c r="A141" s="58" t="s">
        <v>20</v>
      </c>
      <c r="B141" s="503" t="s">
        <v>107</v>
      </c>
      <c r="C141" s="504"/>
      <c r="D141" s="504"/>
      <c r="E141" s="504"/>
      <c r="F141" s="504"/>
      <c r="G141" s="505"/>
      <c r="H141" s="61">
        <f>I168</f>
        <v>1500000</v>
      </c>
      <c r="I141" s="19"/>
      <c r="J141" s="7"/>
      <c r="K141" s="3"/>
      <c r="L141" s="3"/>
      <c r="M141" s="3"/>
      <c r="N141" s="3"/>
      <c r="O141" s="45"/>
    </row>
    <row r="142" spans="1:15" ht="26.25" customHeight="1">
      <c r="A142" s="58" t="s">
        <v>78</v>
      </c>
      <c r="B142" s="503" t="s">
        <v>79</v>
      </c>
      <c r="C142" s="504"/>
      <c r="D142" s="504"/>
      <c r="E142" s="504"/>
      <c r="F142" s="504"/>
      <c r="G142" s="505"/>
      <c r="H142" s="61">
        <f>I169</f>
        <v>19700000</v>
      </c>
      <c r="I142" s="19"/>
      <c r="J142" s="7"/>
      <c r="K142" s="3"/>
      <c r="L142" s="3"/>
      <c r="M142" s="3"/>
      <c r="N142" s="3"/>
      <c r="O142" s="3"/>
    </row>
    <row r="143" spans="1:15" ht="20.25" customHeight="1">
      <c r="A143" s="57" t="s">
        <v>18</v>
      </c>
      <c r="B143" s="533" t="s">
        <v>22</v>
      </c>
      <c r="C143" s="534"/>
      <c r="D143" s="534"/>
      <c r="E143" s="534"/>
      <c r="F143" s="534"/>
      <c r="G143" s="535"/>
      <c r="H143" s="56">
        <f>H140+H141+H142</f>
        <v>21675000</v>
      </c>
      <c r="I143" s="20"/>
      <c r="J143" s="7"/>
      <c r="K143" s="3"/>
      <c r="L143" s="3"/>
      <c r="M143" s="3"/>
      <c r="N143" s="3"/>
      <c r="O143" s="3"/>
    </row>
    <row r="144" spans="1:15" ht="13.5" customHeight="1">
      <c r="A144" s="59" t="s">
        <v>19</v>
      </c>
      <c r="B144" s="500" t="s">
        <v>61</v>
      </c>
      <c r="C144" s="501"/>
      <c r="D144" s="501"/>
      <c r="E144" s="501"/>
      <c r="F144" s="501"/>
      <c r="G144" s="502"/>
      <c r="H144" s="24">
        <f>H143+H118</f>
        <v>218765670</v>
      </c>
      <c r="I144" s="8"/>
      <c r="J144" s="7"/>
      <c r="K144" s="115"/>
      <c r="L144" s="3"/>
      <c r="M144" s="3"/>
      <c r="N144" s="3"/>
      <c r="O144" s="3"/>
    </row>
    <row r="145" spans="1:15" ht="14.25" customHeight="1">
      <c r="A145" s="21"/>
      <c r="B145" s="22"/>
      <c r="C145" s="22"/>
      <c r="D145" s="22"/>
      <c r="E145" s="22"/>
      <c r="F145" s="22"/>
      <c r="G145" s="22"/>
      <c r="H145" s="23"/>
      <c r="I145" s="8"/>
      <c r="J145" s="7"/>
      <c r="K145" s="3"/>
      <c r="L145" s="3"/>
      <c r="M145" s="3"/>
      <c r="N145" s="3"/>
      <c r="O145" s="3"/>
    </row>
    <row r="146" ht="36" customHeight="1">
      <c r="O146" s="3"/>
    </row>
    <row r="147" ht="9.75" customHeight="1">
      <c r="O147" s="3"/>
    </row>
    <row r="148" ht="18.75" customHeight="1"/>
    <row r="149" ht="24.75" customHeight="1"/>
    <row r="150" ht="38.25" customHeight="1"/>
    <row r="151" ht="38.25" customHeight="1"/>
    <row r="152" ht="13.5" customHeight="1"/>
    <row r="153" spans="11:12" ht="20.25" customHeight="1">
      <c r="K153" s="120" t="s">
        <v>52</v>
      </c>
      <c r="L153" s="120" t="s">
        <v>53</v>
      </c>
    </row>
    <row r="154" spans="1:14" ht="18" customHeight="1">
      <c r="A154" s="116" t="s">
        <v>4</v>
      </c>
      <c r="B154" s="506" t="s">
        <v>284</v>
      </c>
      <c r="C154" s="507"/>
      <c r="D154" s="507"/>
      <c r="E154" s="507"/>
      <c r="F154" s="507"/>
      <c r="G154" s="507"/>
      <c r="H154" s="508"/>
      <c r="I154" s="495">
        <f>K154+L154</f>
        <v>191614714</v>
      </c>
      <c r="J154" s="496"/>
      <c r="K154" s="167">
        <v>186365429</v>
      </c>
      <c r="L154" s="122">
        <v>5249285</v>
      </c>
      <c r="M154" s="1"/>
      <c r="N154" s="130"/>
    </row>
    <row r="155" spans="1:14" ht="18" customHeight="1">
      <c r="A155" s="116"/>
      <c r="B155" s="497" t="s">
        <v>90</v>
      </c>
      <c r="C155" s="498"/>
      <c r="D155" s="498"/>
      <c r="E155" s="498"/>
      <c r="F155" s="498"/>
      <c r="G155" s="498"/>
      <c r="H155" s="499"/>
      <c r="I155" s="530">
        <f>Dochody!F98+Dochody!G98</f>
        <v>997090</v>
      </c>
      <c r="J155" s="531"/>
      <c r="K155" s="122">
        <f>Dochody!F98</f>
        <v>997090</v>
      </c>
      <c r="L155" s="122">
        <f>Dochody!G98</f>
        <v>0</v>
      </c>
      <c r="N155" s="131"/>
    </row>
    <row r="156" spans="1:16" ht="17.25" customHeight="1">
      <c r="A156" s="116"/>
      <c r="B156" s="497" t="s">
        <v>91</v>
      </c>
      <c r="C156" s="498"/>
      <c r="D156" s="498"/>
      <c r="E156" s="498"/>
      <c r="F156" s="498"/>
      <c r="G156" s="498"/>
      <c r="H156" s="499"/>
      <c r="I156" s="530">
        <f>Dochody!H98+Dochody!I98</f>
        <v>697090</v>
      </c>
      <c r="J156" s="531"/>
      <c r="K156" s="122">
        <f>Dochody!H98</f>
        <v>697090</v>
      </c>
      <c r="L156" s="122">
        <f>Dochody!I98</f>
        <v>0</v>
      </c>
      <c r="N156" s="131"/>
      <c r="P156" s="1">
        <f>I154-Dochody!E98</f>
        <v>0</v>
      </c>
    </row>
    <row r="157" spans="1:16" ht="17.25" customHeight="1">
      <c r="A157" s="116" t="s">
        <v>5</v>
      </c>
      <c r="B157" s="497" t="s">
        <v>92</v>
      </c>
      <c r="C157" s="498"/>
      <c r="D157" s="498"/>
      <c r="E157" s="498"/>
      <c r="F157" s="498"/>
      <c r="G157" s="498"/>
      <c r="H157" s="499"/>
      <c r="I157" s="495">
        <f>I154+I156-I155</f>
        <v>191314714</v>
      </c>
      <c r="J157" s="496"/>
      <c r="K157" s="167">
        <f>K154-K155+K156</f>
        <v>186065429</v>
      </c>
      <c r="L157" s="122">
        <f>L154-L155+L156</f>
        <v>5249285</v>
      </c>
      <c r="N157" s="131"/>
      <c r="P157" s="1"/>
    </row>
    <row r="158" spans="1:14" ht="18" customHeight="1">
      <c r="A158" s="119" t="s">
        <v>93</v>
      </c>
      <c r="B158" s="497" t="s">
        <v>162</v>
      </c>
      <c r="C158" s="498"/>
      <c r="D158" s="498"/>
      <c r="E158" s="498"/>
      <c r="F158" s="498"/>
      <c r="G158" s="498"/>
      <c r="H158" s="499"/>
      <c r="I158" s="545">
        <v>16700000</v>
      </c>
      <c r="J158" s="546"/>
      <c r="K158" s="147"/>
      <c r="L158" s="147"/>
      <c r="N158" s="131"/>
    </row>
    <row r="159" spans="1:14" ht="40.5" customHeight="1">
      <c r="A159" s="119" t="s">
        <v>94</v>
      </c>
      <c r="B159" s="547" t="s">
        <v>81</v>
      </c>
      <c r="C159" s="548"/>
      <c r="D159" s="548"/>
      <c r="E159" s="548"/>
      <c r="F159" s="548"/>
      <c r="G159" s="548"/>
      <c r="H159" s="549"/>
      <c r="I159" s="495">
        <v>10750956</v>
      </c>
      <c r="J159" s="496"/>
      <c r="K159" s="123"/>
      <c r="L159" s="123"/>
      <c r="N159" s="131"/>
    </row>
    <row r="160" spans="1:14" ht="16.5" customHeight="1">
      <c r="A160" s="119" t="s">
        <v>101</v>
      </c>
      <c r="B160" s="541" t="s">
        <v>120</v>
      </c>
      <c r="C160" s="542"/>
      <c r="D160" s="542"/>
      <c r="E160" s="542"/>
      <c r="F160" s="542"/>
      <c r="G160" s="542"/>
      <c r="H160" s="543"/>
      <c r="I160" s="528">
        <f>I158+I159</f>
        <v>27450956</v>
      </c>
      <c r="J160" s="529"/>
      <c r="K160" s="123"/>
      <c r="L160" s="123"/>
      <c r="N160" s="131"/>
    </row>
    <row r="161" spans="1:14" ht="15.75" customHeight="1">
      <c r="A161" s="116"/>
      <c r="B161" s="506" t="s">
        <v>147</v>
      </c>
      <c r="C161" s="507"/>
      <c r="D161" s="507"/>
      <c r="E161" s="507"/>
      <c r="F161" s="507"/>
      <c r="G161" s="507"/>
      <c r="H161" s="508"/>
      <c r="I161" s="495">
        <f>I157+I160</f>
        <v>218765670</v>
      </c>
      <c r="J161" s="508"/>
      <c r="K161" s="124"/>
      <c r="L161" s="124"/>
      <c r="N161" s="131"/>
    </row>
    <row r="162" spans="1:14" ht="12" customHeight="1">
      <c r="A162" s="116"/>
      <c r="B162" s="506"/>
      <c r="C162" s="538"/>
      <c r="D162" s="538"/>
      <c r="E162" s="538"/>
      <c r="F162" s="538"/>
      <c r="G162" s="538"/>
      <c r="H162" s="539"/>
      <c r="I162" s="495"/>
      <c r="J162" s="539"/>
      <c r="K162" s="124"/>
      <c r="L162" s="124"/>
      <c r="N162" s="131"/>
    </row>
    <row r="163" spans="1:14" ht="18" customHeight="1">
      <c r="A163" s="116" t="s">
        <v>4</v>
      </c>
      <c r="B163" s="506" t="s">
        <v>285</v>
      </c>
      <c r="C163" s="507"/>
      <c r="D163" s="507"/>
      <c r="E163" s="507"/>
      <c r="F163" s="507"/>
      <c r="G163" s="507"/>
      <c r="H163" s="508"/>
      <c r="I163" s="495">
        <f>K163+L163</f>
        <v>197390670</v>
      </c>
      <c r="J163" s="496"/>
      <c r="K163" s="167">
        <v>183491734</v>
      </c>
      <c r="L163" s="122">
        <v>13898936</v>
      </c>
      <c r="N163" s="130"/>
    </row>
    <row r="164" spans="1:12" ht="17.25" customHeight="1">
      <c r="A164" s="116"/>
      <c r="B164" s="497" t="s">
        <v>95</v>
      </c>
      <c r="C164" s="498"/>
      <c r="D164" s="498"/>
      <c r="E164" s="498"/>
      <c r="F164" s="498"/>
      <c r="G164" s="498"/>
      <c r="H164" s="499"/>
      <c r="I164" s="530">
        <f>F118</f>
        <v>1124552</v>
      </c>
      <c r="J164" s="531"/>
      <c r="K164" s="122">
        <f>I88</f>
        <v>442280</v>
      </c>
      <c r="L164" s="122">
        <f>J88</f>
        <v>682272</v>
      </c>
    </row>
    <row r="165" spans="1:16" ht="16.5" customHeight="1">
      <c r="A165" s="116"/>
      <c r="B165" s="497" t="s">
        <v>96</v>
      </c>
      <c r="C165" s="498"/>
      <c r="D165" s="498"/>
      <c r="E165" s="498"/>
      <c r="F165" s="498"/>
      <c r="G165" s="498"/>
      <c r="H165" s="499"/>
      <c r="I165" s="530">
        <f>G118</f>
        <v>824552</v>
      </c>
      <c r="J165" s="531"/>
      <c r="K165" s="122">
        <f>K88</f>
        <v>824475</v>
      </c>
      <c r="L165" s="122">
        <f>L88</f>
        <v>77</v>
      </c>
      <c r="P165" s="1">
        <f>I163-E118</f>
        <v>0</v>
      </c>
    </row>
    <row r="166" spans="1:14" ht="16.5" customHeight="1">
      <c r="A166" s="116" t="s">
        <v>5</v>
      </c>
      <c r="B166" s="497" t="s">
        <v>97</v>
      </c>
      <c r="C166" s="498"/>
      <c r="D166" s="498"/>
      <c r="E166" s="498"/>
      <c r="F166" s="498"/>
      <c r="G166" s="498"/>
      <c r="H166" s="499"/>
      <c r="I166" s="495">
        <f>I163-I164+I165</f>
        <v>197090670</v>
      </c>
      <c r="J166" s="496"/>
      <c r="K166" s="167">
        <f>K163-K164+K165</f>
        <v>183873929</v>
      </c>
      <c r="L166" s="167">
        <f>L163-L164+L165</f>
        <v>13216741</v>
      </c>
      <c r="N166" s="1"/>
    </row>
    <row r="167" spans="1:12" ht="16.5" customHeight="1">
      <c r="A167" s="116" t="s">
        <v>93</v>
      </c>
      <c r="B167" s="497" t="s">
        <v>98</v>
      </c>
      <c r="C167" s="498"/>
      <c r="D167" s="498"/>
      <c r="E167" s="498"/>
      <c r="F167" s="498"/>
      <c r="G167" s="498"/>
      <c r="H167" s="499"/>
      <c r="I167" s="530">
        <v>475000</v>
      </c>
      <c r="J167" s="531"/>
      <c r="K167" s="124"/>
      <c r="L167" s="124"/>
    </row>
    <row r="168" spans="1:15" ht="16.5" customHeight="1">
      <c r="A168" s="116" t="s">
        <v>99</v>
      </c>
      <c r="B168" s="497" t="s">
        <v>100</v>
      </c>
      <c r="C168" s="498"/>
      <c r="D168" s="498"/>
      <c r="E168" s="498"/>
      <c r="F168" s="498"/>
      <c r="G168" s="498"/>
      <c r="H168" s="499"/>
      <c r="I168" s="530">
        <v>1500000</v>
      </c>
      <c r="J168" s="531"/>
      <c r="K168" s="124"/>
      <c r="L168" s="124"/>
      <c r="O168" t="s">
        <v>104</v>
      </c>
    </row>
    <row r="169" spans="1:12" ht="17.25" customHeight="1">
      <c r="A169" s="116" t="s">
        <v>94</v>
      </c>
      <c r="B169" s="497" t="s">
        <v>79</v>
      </c>
      <c r="C169" s="498"/>
      <c r="D169" s="498"/>
      <c r="E169" s="498"/>
      <c r="F169" s="498"/>
      <c r="G169" s="498"/>
      <c r="H169" s="499"/>
      <c r="I169" s="530">
        <v>19700000</v>
      </c>
      <c r="J169" s="531"/>
      <c r="K169" s="124"/>
      <c r="L169" s="124"/>
    </row>
    <row r="170" spans="1:12" ht="18" customHeight="1">
      <c r="A170" s="116" t="s">
        <v>101</v>
      </c>
      <c r="B170" s="541" t="s">
        <v>108</v>
      </c>
      <c r="C170" s="542"/>
      <c r="D170" s="542"/>
      <c r="E170" s="542"/>
      <c r="F170" s="542"/>
      <c r="G170" s="542"/>
      <c r="H170" s="543"/>
      <c r="I170" s="528">
        <f>SUM(I167:J169)</f>
        <v>21675000</v>
      </c>
      <c r="J170" s="529"/>
      <c r="K170" s="124"/>
      <c r="L170" s="124"/>
    </row>
    <row r="171" spans="1:12" ht="15" customHeight="1">
      <c r="A171" s="117"/>
      <c r="B171" s="506" t="s">
        <v>153</v>
      </c>
      <c r="C171" s="507"/>
      <c r="D171" s="507"/>
      <c r="E171" s="507"/>
      <c r="F171" s="507"/>
      <c r="G171" s="507"/>
      <c r="H171" s="508"/>
      <c r="I171" s="495">
        <f>I166+I170</f>
        <v>218765670</v>
      </c>
      <c r="J171" s="496"/>
      <c r="K171" s="124"/>
      <c r="L171" s="124"/>
    </row>
    <row r="172" spans="1:10" ht="12.75">
      <c r="A172" s="9"/>
      <c r="B172" s="55"/>
      <c r="C172" s="55"/>
      <c r="D172" s="55"/>
      <c r="E172" s="118"/>
      <c r="F172" s="7"/>
      <c r="G172" s="55"/>
      <c r="H172" s="55"/>
      <c r="I172" s="55"/>
      <c r="J172" s="55"/>
    </row>
    <row r="173" spans="1:12" ht="18" customHeight="1">
      <c r="A173" s="544"/>
      <c r="B173" s="544"/>
      <c r="C173" s="544"/>
      <c r="D173" s="544"/>
      <c r="E173" s="544"/>
      <c r="F173" s="544"/>
      <c r="G173" s="544"/>
      <c r="H173" s="544"/>
      <c r="I173" s="544"/>
      <c r="J173" s="544"/>
      <c r="K173" s="544"/>
      <c r="L173" s="544"/>
    </row>
    <row r="174" spans="1:18" ht="13.5" customHeight="1">
      <c r="A174" s="540" t="s">
        <v>142</v>
      </c>
      <c r="B174" s="540"/>
      <c r="C174" s="540"/>
      <c r="D174" s="540"/>
      <c r="E174" s="540"/>
      <c r="F174" s="540"/>
      <c r="G174" s="540"/>
      <c r="H174" s="540"/>
      <c r="I174" s="540"/>
      <c r="J174" s="540"/>
      <c r="L174" s="1"/>
      <c r="N174" s="211">
        <f>I161-I171</f>
        <v>0</v>
      </c>
      <c r="R174" s="191"/>
    </row>
    <row r="175" spans="1:10" ht="13.5" customHeight="1">
      <c r="A175" s="126" t="s">
        <v>136</v>
      </c>
      <c r="B175" s="55"/>
      <c r="C175" s="55"/>
      <c r="D175" s="55"/>
      <c r="E175" s="55"/>
      <c r="F175" s="55"/>
      <c r="G175" s="55"/>
      <c r="H175" s="55"/>
      <c r="I175" s="55"/>
      <c r="J175" s="55"/>
    </row>
    <row r="176" spans="1:10" ht="15" customHeight="1">
      <c r="A176" s="126" t="s">
        <v>165</v>
      </c>
      <c r="B176" s="55"/>
      <c r="C176" s="55"/>
      <c r="D176" s="55"/>
      <c r="E176" s="55"/>
      <c r="F176" s="55"/>
      <c r="G176" s="55"/>
      <c r="H176" s="55"/>
      <c r="I176" s="55"/>
      <c r="J176" s="55"/>
    </row>
    <row r="177" spans="1:10" ht="15" customHeight="1">
      <c r="A177" s="271" t="s">
        <v>164</v>
      </c>
      <c r="B177" s="271"/>
      <c r="C177" s="271"/>
      <c r="D177" s="271"/>
      <c r="E177" s="271"/>
      <c r="F177" s="271"/>
      <c r="G177" s="271"/>
      <c r="H177" s="271"/>
      <c r="I177" s="271"/>
      <c r="J177" s="271"/>
    </row>
    <row r="178" ht="12.75" customHeight="1"/>
    <row r="179" ht="12.75" customHeight="1"/>
  </sheetData>
  <sheetProtection/>
  <mergeCells count="259">
    <mergeCell ref="A59:C59"/>
    <mergeCell ref="D59:H60"/>
    <mergeCell ref="I59:J59"/>
    <mergeCell ref="K59:L59"/>
    <mergeCell ref="M59:N60"/>
    <mergeCell ref="M53:N53"/>
    <mergeCell ref="M54:N54"/>
    <mergeCell ref="D13:H13"/>
    <mergeCell ref="D14:H14"/>
    <mergeCell ref="D15:H15"/>
    <mergeCell ref="M15:N15"/>
    <mergeCell ref="D16:H16"/>
    <mergeCell ref="M16:N16"/>
    <mergeCell ref="M14:N14"/>
    <mergeCell ref="D17:H17"/>
    <mergeCell ref="M17:N17"/>
    <mergeCell ref="M61:N61"/>
    <mergeCell ref="D27:H27"/>
    <mergeCell ref="D42:H42"/>
    <mergeCell ref="M52:N52"/>
    <mergeCell ref="D61:H61"/>
    <mergeCell ref="M31:N31"/>
    <mergeCell ref="M55:N55"/>
    <mergeCell ref="M39:N39"/>
    <mergeCell ref="D49:H49"/>
    <mergeCell ref="M51:N51"/>
    <mergeCell ref="M56:N56"/>
    <mergeCell ref="M62:N62"/>
    <mergeCell ref="D51:H51"/>
    <mergeCell ref="D80:H80"/>
    <mergeCell ref="M80:N80"/>
    <mergeCell ref="D79:H79"/>
    <mergeCell ref="M50:N50"/>
    <mergeCell ref="M67:N67"/>
    <mergeCell ref="M69:N69"/>
    <mergeCell ref="M68:N68"/>
    <mergeCell ref="M78:N78"/>
    <mergeCell ref="M79:N79"/>
    <mergeCell ref="M66:N66"/>
    <mergeCell ref="D63:H63"/>
    <mergeCell ref="D69:H69"/>
    <mergeCell ref="D68:H68"/>
    <mergeCell ref="D65:H65"/>
    <mergeCell ref="D66:H66"/>
    <mergeCell ref="M63:N63"/>
    <mergeCell ref="D25:H25"/>
    <mergeCell ref="M25:N25"/>
    <mergeCell ref="D48:H48"/>
    <mergeCell ref="M48:N48"/>
    <mergeCell ref="D47:H47"/>
    <mergeCell ref="M33:N33"/>
    <mergeCell ref="D30:H30"/>
    <mergeCell ref="M27:N27"/>
    <mergeCell ref="M32:N32"/>
    <mergeCell ref="M30:N30"/>
    <mergeCell ref="M7:N8"/>
    <mergeCell ref="I7:J7"/>
    <mergeCell ref="M9:N9"/>
    <mergeCell ref="M29:N29"/>
    <mergeCell ref="M20:N20"/>
    <mergeCell ref="M19:N19"/>
    <mergeCell ref="M22:N22"/>
    <mergeCell ref="M21:N21"/>
    <mergeCell ref="D9:H9"/>
    <mergeCell ref="D10:H10"/>
    <mergeCell ref="M10:N10"/>
    <mergeCell ref="M11:N11"/>
    <mergeCell ref="M12:N12"/>
    <mergeCell ref="D12:H12"/>
    <mergeCell ref="D24:H24"/>
    <mergeCell ref="D62:H62"/>
    <mergeCell ref="J2:L2"/>
    <mergeCell ref="A5:L5"/>
    <mergeCell ref="K7:L7"/>
    <mergeCell ref="D7:H8"/>
    <mergeCell ref="A7:C7"/>
    <mergeCell ref="D23:H23"/>
    <mergeCell ref="D19:H19"/>
    <mergeCell ref="D11:H11"/>
    <mergeCell ref="A93:A96"/>
    <mergeCell ref="B93:D96"/>
    <mergeCell ref="D26:H26"/>
    <mergeCell ref="D85:H85"/>
    <mergeCell ref="D31:H31"/>
    <mergeCell ref="D64:H64"/>
    <mergeCell ref="D67:H67"/>
    <mergeCell ref="D86:H86"/>
    <mergeCell ref="D53:H53"/>
    <mergeCell ref="D74:H74"/>
    <mergeCell ref="B108:D108"/>
    <mergeCell ref="B99:D99"/>
    <mergeCell ref="H93:H96"/>
    <mergeCell ref="E93:E96"/>
    <mergeCell ref="G95:G96"/>
    <mergeCell ref="F93:G94"/>
    <mergeCell ref="F95:F96"/>
    <mergeCell ref="B98:D98"/>
    <mergeCell ref="B113:D113"/>
    <mergeCell ref="B100:D100"/>
    <mergeCell ref="B105:D105"/>
    <mergeCell ref="B110:D110"/>
    <mergeCell ref="B101:D101"/>
    <mergeCell ref="B109:D109"/>
    <mergeCell ref="B102:D102"/>
    <mergeCell ref="B104:D104"/>
    <mergeCell ref="B106:D106"/>
    <mergeCell ref="B103:D103"/>
    <mergeCell ref="B131:F131"/>
    <mergeCell ref="B116:D116"/>
    <mergeCell ref="B132:G132"/>
    <mergeCell ref="B133:G133"/>
    <mergeCell ref="B122:G122"/>
    <mergeCell ref="B111:D111"/>
    <mergeCell ref="E119:F119"/>
    <mergeCell ref="B118:D118"/>
    <mergeCell ref="B115:D115"/>
    <mergeCell ref="B117:D117"/>
    <mergeCell ref="I167:J167"/>
    <mergeCell ref="B136:G136"/>
    <mergeCell ref="B137:G137"/>
    <mergeCell ref="B124:G124"/>
    <mergeCell ref="B126:F126"/>
    <mergeCell ref="B125:G125"/>
    <mergeCell ref="B127:F127"/>
    <mergeCell ref="B135:G135"/>
    <mergeCell ref="B128:G128"/>
    <mergeCell ref="B134:G134"/>
    <mergeCell ref="I170:J170"/>
    <mergeCell ref="B167:H167"/>
    <mergeCell ref="I158:J158"/>
    <mergeCell ref="B160:H160"/>
    <mergeCell ref="I168:J168"/>
    <mergeCell ref="I164:J164"/>
    <mergeCell ref="B169:H169"/>
    <mergeCell ref="I163:J163"/>
    <mergeCell ref="B161:H161"/>
    <mergeCell ref="B159:H159"/>
    <mergeCell ref="I162:J162"/>
    <mergeCell ref="I156:J156"/>
    <mergeCell ref="A174:J174"/>
    <mergeCell ref="B165:H165"/>
    <mergeCell ref="I171:J171"/>
    <mergeCell ref="B170:H170"/>
    <mergeCell ref="B168:H168"/>
    <mergeCell ref="B171:H171"/>
    <mergeCell ref="A173:L173"/>
    <mergeCell ref="I169:J169"/>
    <mergeCell ref="B143:G143"/>
    <mergeCell ref="J123:K123"/>
    <mergeCell ref="A92:P92"/>
    <mergeCell ref="I161:J161"/>
    <mergeCell ref="B166:H166"/>
    <mergeCell ref="B163:H163"/>
    <mergeCell ref="B164:H164"/>
    <mergeCell ref="I165:J165"/>
    <mergeCell ref="B162:H162"/>
    <mergeCell ref="I166:J166"/>
    <mergeCell ref="I160:J160"/>
    <mergeCell ref="D87:H87"/>
    <mergeCell ref="B141:G141"/>
    <mergeCell ref="I155:J155"/>
    <mergeCell ref="I159:J159"/>
    <mergeCell ref="I154:J154"/>
    <mergeCell ref="B156:H156"/>
    <mergeCell ref="B155:H155"/>
    <mergeCell ref="B130:F130"/>
    <mergeCell ref="B142:G142"/>
    <mergeCell ref="P94:P96"/>
    <mergeCell ref="N95:N96"/>
    <mergeCell ref="M95:M96"/>
    <mergeCell ref="L95:L96"/>
    <mergeCell ref="B129:G129"/>
    <mergeCell ref="J124:K124"/>
    <mergeCell ref="B123:G123"/>
    <mergeCell ref="B107:D107"/>
    <mergeCell ref="B112:D112"/>
    <mergeCell ref="B114:D114"/>
    <mergeCell ref="M84:N84"/>
    <mergeCell ref="I157:J157"/>
    <mergeCell ref="B157:H157"/>
    <mergeCell ref="B144:G144"/>
    <mergeCell ref="B140:G140"/>
    <mergeCell ref="B158:H158"/>
    <mergeCell ref="B154:H154"/>
    <mergeCell ref="A88:H88"/>
    <mergeCell ref="M85:N85"/>
    <mergeCell ref="D84:H84"/>
    <mergeCell ref="M86:N86"/>
    <mergeCell ref="M88:N88"/>
    <mergeCell ref="O95:O96"/>
    <mergeCell ref="K95:K96"/>
    <mergeCell ref="J95:J96"/>
    <mergeCell ref="M87:N87"/>
    <mergeCell ref="I94:I96"/>
    <mergeCell ref="D75:H75"/>
    <mergeCell ref="M75:N75"/>
    <mergeCell ref="D76:H76"/>
    <mergeCell ref="M76:N76"/>
    <mergeCell ref="D78:H78"/>
    <mergeCell ref="M77:N77"/>
    <mergeCell ref="D83:H83"/>
    <mergeCell ref="M83:N83"/>
    <mergeCell ref="D77:H77"/>
    <mergeCell ref="D54:H54"/>
    <mergeCell ref="D34:H34"/>
    <mergeCell ref="D20:H20"/>
    <mergeCell ref="M26:N26"/>
    <mergeCell ref="D29:H29"/>
    <mergeCell ref="M24:N24"/>
    <mergeCell ref="M23:N23"/>
    <mergeCell ref="D22:H22"/>
    <mergeCell ref="D21:H21"/>
    <mergeCell ref="D28:H28"/>
    <mergeCell ref="D18:H18"/>
    <mergeCell ref="M18:N18"/>
    <mergeCell ref="D81:H81"/>
    <mergeCell ref="M81:N81"/>
    <mergeCell ref="D72:H72"/>
    <mergeCell ref="M42:N42"/>
    <mergeCell ref="M74:N74"/>
    <mergeCell ref="D32:H32"/>
    <mergeCell ref="D70:H70"/>
    <mergeCell ref="M70:N70"/>
    <mergeCell ref="D35:H35"/>
    <mergeCell ref="M35:N35"/>
    <mergeCell ref="D46:H46"/>
    <mergeCell ref="M46:N46"/>
    <mergeCell ref="D39:H39"/>
    <mergeCell ref="D82:H82"/>
    <mergeCell ref="M82:N82"/>
    <mergeCell ref="D73:H73"/>
    <mergeCell ref="M73:N73"/>
    <mergeCell ref="D71:H71"/>
    <mergeCell ref="D33:H33"/>
    <mergeCell ref="D40:H40"/>
    <mergeCell ref="D50:H50"/>
    <mergeCell ref="D41:H41"/>
    <mergeCell ref="M41:N41"/>
    <mergeCell ref="D43:H43"/>
    <mergeCell ref="M43:N43"/>
    <mergeCell ref="D44:H44"/>
    <mergeCell ref="M44:N44"/>
    <mergeCell ref="M34:N34"/>
    <mergeCell ref="M72:N72"/>
    <mergeCell ref="M65:N65"/>
    <mergeCell ref="M64:N64"/>
    <mergeCell ref="M49:N49"/>
    <mergeCell ref="D52:H52"/>
    <mergeCell ref="D45:H45"/>
    <mergeCell ref="M45:N45"/>
    <mergeCell ref="M71:N71"/>
    <mergeCell ref="D56:H56"/>
    <mergeCell ref="D55:H55"/>
    <mergeCell ref="A37:C37"/>
    <mergeCell ref="D37:H38"/>
    <mergeCell ref="I37:J37"/>
    <mergeCell ref="K37:L37"/>
    <mergeCell ref="M37:N38"/>
    <mergeCell ref="M40:N40"/>
  </mergeCells>
  <printOptions horizontalCentered="1"/>
  <pageMargins left="0.2362204724409449" right="0.2362204724409449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9"/>
  <sheetViews>
    <sheetView showZeros="0" tabSelected="1" zoomScalePageLayoutView="0" workbookViewId="0" topLeftCell="A30">
      <selection activeCell="K40" sqref="K40:L40"/>
    </sheetView>
  </sheetViews>
  <sheetFormatPr defaultColWidth="9.00390625" defaultRowHeight="12.75"/>
  <cols>
    <col min="1" max="1" width="6.75390625" style="0" customWidth="1"/>
    <col min="5" max="5" width="13.375" style="0" customWidth="1"/>
    <col min="6" max="6" width="12.375" style="0" customWidth="1"/>
    <col min="7" max="7" width="11.25390625" style="0" customWidth="1"/>
    <col min="8" max="8" width="12.375" style="0" customWidth="1"/>
    <col min="9" max="9" width="11.125" style="0" customWidth="1"/>
    <col min="10" max="10" width="13.25390625" style="0" customWidth="1"/>
    <col min="11" max="11" width="10.875" style="0" bestFit="1" customWidth="1"/>
    <col min="12" max="12" width="11.25390625" style="0" bestFit="1" customWidth="1"/>
    <col min="14" max="14" width="11.125" style="0" bestFit="1" customWidth="1"/>
  </cols>
  <sheetData>
    <row r="1" spans="1:10" ht="11.25" customHeight="1">
      <c r="A1" s="55"/>
      <c r="B1" s="55"/>
      <c r="C1" s="55"/>
      <c r="D1" s="55"/>
      <c r="E1" s="55"/>
      <c r="F1" s="55"/>
      <c r="G1" s="55"/>
      <c r="H1" s="10"/>
      <c r="I1" s="10" t="s">
        <v>47</v>
      </c>
      <c r="J1" s="11"/>
    </row>
    <row r="2" spans="1:10" ht="3" customHeight="1">
      <c r="A2" s="55"/>
      <c r="B2" s="55"/>
      <c r="C2" s="55"/>
      <c r="D2" s="55"/>
      <c r="E2" s="55"/>
      <c r="F2" s="55"/>
      <c r="G2" s="55"/>
      <c r="H2" s="10"/>
      <c r="I2" s="10"/>
      <c r="J2" s="10"/>
    </row>
    <row r="3" spans="1:10" ht="10.5" customHeight="1">
      <c r="A3" s="55"/>
      <c r="B3" s="55"/>
      <c r="C3" s="55"/>
      <c r="D3" s="55"/>
      <c r="E3" s="55"/>
      <c r="F3" s="55"/>
      <c r="G3" s="55"/>
      <c r="H3" s="4"/>
      <c r="I3" s="239" t="s">
        <v>288</v>
      </c>
      <c r="J3" s="4"/>
    </row>
    <row r="4" spans="1:10" ht="11.25" customHeight="1">
      <c r="A4" s="55"/>
      <c r="B4" s="55"/>
      <c r="C4" s="55"/>
      <c r="D4" s="150"/>
      <c r="E4" s="55"/>
      <c r="F4" s="55"/>
      <c r="G4" s="55"/>
      <c r="H4" s="4"/>
      <c r="I4" s="239" t="s">
        <v>48</v>
      </c>
      <c r="J4" s="4"/>
    </row>
    <row r="5" spans="1:10" ht="12" customHeight="1">
      <c r="A5" s="55"/>
      <c r="B5" s="55"/>
      <c r="C5" s="55"/>
      <c r="D5" s="55"/>
      <c r="E5" s="55"/>
      <c r="F5" s="55"/>
      <c r="G5" s="55"/>
      <c r="H5" s="4"/>
      <c r="I5" s="239" t="s">
        <v>283</v>
      </c>
      <c r="J5" s="4"/>
    </row>
    <row r="6" spans="1:10" ht="6.75" customHeight="1">
      <c r="A6" s="163"/>
      <c r="B6" s="163"/>
      <c r="C6" s="163"/>
      <c r="D6" s="163"/>
      <c r="E6" s="163"/>
      <c r="F6" s="163"/>
      <c r="G6" s="163"/>
      <c r="H6" s="163"/>
      <c r="I6" s="163"/>
      <c r="J6" s="163"/>
    </row>
    <row r="7" spans="1:10" ht="15" customHeight="1">
      <c r="A7" s="673" t="s">
        <v>130</v>
      </c>
      <c r="B7" s="673"/>
      <c r="C7" s="673"/>
      <c r="D7" s="673"/>
      <c r="E7" s="673"/>
      <c r="F7" s="673"/>
      <c r="G7" s="673"/>
      <c r="H7" s="673"/>
      <c r="I7" s="673"/>
      <c r="J7" s="673"/>
    </row>
    <row r="8" spans="1:10" ht="3.75" customHeight="1">
      <c r="A8" s="163"/>
      <c r="B8" s="163"/>
      <c r="C8" s="163"/>
      <c r="D8" s="163"/>
      <c r="E8" s="163"/>
      <c r="F8" s="163"/>
      <c r="G8" s="163"/>
      <c r="H8" s="163"/>
      <c r="I8" s="163"/>
      <c r="J8" s="177"/>
    </row>
    <row r="9" spans="1:12" ht="15" customHeight="1">
      <c r="A9" s="644" t="s">
        <v>49</v>
      </c>
      <c r="B9" s="645"/>
      <c r="C9" s="646"/>
      <c r="D9" s="648" t="s">
        <v>63</v>
      </c>
      <c r="E9" s="649"/>
      <c r="F9" s="650"/>
      <c r="G9" s="647" t="s">
        <v>64</v>
      </c>
      <c r="H9" s="647"/>
      <c r="I9" s="647" t="s">
        <v>65</v>
      </c>
      <c r="J9" s="644"/>
      <c r="K9" s="642" t="s">
        <v>121</v>
      </c>
      <c r="L9" s="643"/>
    </row>
    <row r="10" spans="1:12" ht="16.5" customHeight="1">
      <c r="A10" s="179" t="s">
        <v>24</v>
      </c>
      <c r="B10" s="179" t="s">
        <v>50</v>
      </c>
      <c r="C10" s="179" t="s">
        <v>51</v>
      </c>
      <c r="D10" s="651"/>
      <c r="E10" s="652"/>
      <c r="F10" s="653"/>
      <c r="G10" s="180" t="s">
        <v>52</v>
      </c>
      <c r="H10" s="180" t="s">
        <v>53</v>
      </c>
      <c r="I10" s="180" t="s">
        <v>52</v>
      </c>
      <c r="J10" s="181" t="s">
        <v>53</v>
      </c>
      <c r="K10" s="642"/>
      <c r="L10" s="643"/>
    </row>
    <row r="11" spans="1:12" ht="18" customHeight="1">
      <c r="A11" s="341" t="s">
        <v>1</v>
      </c>
      <c r="B11" s="241"/>
      <c r="C11" s="242"/>
      <c r="D11" s="628" t="s">
        <v>246</v>
      </c>
      <c r="E11" s="629"/>
      <c r="F11" s="630"/>
      <c r="G11" s="243">
        <f>G12</f>
        <v>436</v>
      </c>
      <c r="H11" s="243"/>
      <c r="I11" s="243"/>
      <c r="J11" s="252"/>
      <c r="K11" s="631">
        <v>489927</v>
      </c>
      <c r="L11" s="470"/>
    </row>
    <row r="12" spans="1:12" ht="16.5" customHeight="1">
      <c r="A12" s="244"/>
      <c r="B12" s="343" t="s">
        <v>245</v>
      </c>
      <c r="C12" s="246"/>
      <c r="D12" s="632" t="s">
        <v>247</v>
      </c>
      <c r="E12" s="633"/>
      <c r="F12" s="634"/>
      <c r="G12" s="247">
        <f>G13</f>
        <v>436</v>
      </c>
      <c r="H12" s="248">
        <v>0</v>
      </c>
      <c r="I12" s="247">
        <f>I13</f>
        <v>0</v>
      </c>
      <c r="J12" s="253">
        <v>0</v>
      </c>
      <c r="K12" s="614">
        <v>59924</v>
      </c>
      <c r="L12" s="470"/>
    </row>
    <row r="13" spans="1:12" ht="56.25" customHeight="1">
      <c r="A13" s="249"/>
      <c r="B13" s="250"/>
      <c r="C13" s="363" t="s">
        <v>222</v>
      </c>
      <c r="D13" s="624" t="s">
        <v>223</v>
      </c>
      <c r="E13" s="676"/>
      <c r="F13" s="677"/>
      <c r="G13" s="255">
        <v>436</v>
      </c>
      <c r="H13" s="255"/>
      <c r="I13" s="255"/>
      <c r="J13" s="256"/>
      <c r="K13" s="669">
        <v>564</v>
      </c>
      <c r="L13" s="623"/>
    </row>
    <row r="14" spans="1:12" ht="18" customHeight="1">
      <c r="A14" s="240">
        <v>700</v>
      </c>
      <c r="B14" s="241"/>
      <c r="C14" s="242"/>
      <c r="D14" s="628" t="s">
        <v>230</v>
      </c>
      <c r="E14" s="629"/>
      <c r="F14" s="630"/>
      <c r="G14" s="243">
        <f>G15</f>
        <v>364460</v>
      </c>
      <c r="H14" s="243">
        <f>H15</f>
        <v>0</v>
      </c>
      <c r="I14" s="243"/>
      <c r="J14" s="252"/>
      <c r="K14" s="631">
        <v>6113722</v>
      </c>
      <c r="L14" s="470"/>
    </row>
    <row r="15" spans="1:12" ht="16.5" customHeight="1">
      <c r="A15" s="244"/>
      <c r="B15" s="245">
        <v>70005</v>
      </c>
      <c r="C15" s="246"/>
      <c r="D15" s="632" t="s">
        <v>231</v>
      </c>
      <c r="E15" s="633"/>
      <c r="F15" s="634"/>
      <c r="G15" s="247">
        <f>G16+G17</f>
        <v>364460</v>
      </c>
      <c r="H15" s="247">
        <f>H16</f>
        <v>0</v>
      </c>
      <c r="I15" s="247"/>
      <c r="J15" s="253">
        <v>0</v>
      </c>
      <c r="K15" s="657">
        <v>6113722</v>
      </c>
      <c r="L15" s="658"/>
    </row>
    <row r="16" spans="1:12" ht="24.75" customHeight="1">
      <c r="A16" s="347"/>
      <c r="B16" s="348"/>
      <c r="C16" s="295" t="s">
        <v>248</v>
      </c>
      <c r="D16" s="636" t="s">
        <v>250</v>
      </c>
      <c r="E16" s="637"/>
      <c r="F16" s="638"/>
      <c r="G16" s="349">
        <v>69460</v>
      </c>
      <c r="H16" s="349"/>
      <c r="I16" s="349"/>
      <c r="J16" s="352"/>
      <c r="K16" s="639">
        <v>284357</v>
      </c>
      <c r="L16" s="670"/>
    </row>
    <row r="17" spans="1:12" ht="15" customHeight="1">
      <c r="A17" s="318"/>
      <c r="B17" s="319"/>
      <c r="C17" s="296" t="s">
        <v>229</v>
      </c>
      <c r="D17" s="659" t="s">
        <v>228</v>
      </c>
      <c r="E17" s="660"/>
      <c r="F17" s="661"/>
      <c r="G17" s="322">
        <v>295000</v>
      </c>
      <c r="H17" s="322"/>
      <c r="I17" s="322"/>
      <c r="J17" s="323"/>
      <c r="K17" s="394"/>
      <c r="L17" s="409">
        <v>396400</v>
      </c>
    </row>
    <row r="18" spans="1:12" ht="18" customHeight="1">
      <c r="A18" s="240">
        <v>750</v>
      </c>
      <c r="B18" s="241"/>
      <c r="C18" s="242"/>
      <c r="D18" s="628" t="s">
        <v>232</v>
      </c>
      <c r="E18" s="629"/>
      <c r="F18" s="630"/>
      <c r="G18" s="243">
        <f>G19</f>
        <v>47600</v>
      </c>
      <c r="H18" s="243"/>
      <c r="I18" s="243">
        <f>I19</f>
        <v>0</v>
      </c>
      <c r="J18" s="252"/>
      <c r="K18" s="631">
        <v>409652</v>
      </c>
      <c r="L18" s="470"/>
    </row>
    <row r="19" spans="1:12" ht="16.5" customHeight="1">
      <c r="A19" s="244"/>
      <c r="B19" s="245">
        <v>75023</v>
      </c>
      <c r="C19" s="246"/>
      <c r="D19" s="632" t="s">
        <v>146</v>
      </c>
      <c r="E19" s="633"/>
      <c r="F19" s="634"/>
      <c r="G19" s="247">
        <f>G20</f>
        <v>47600</v>
      </c>
      <c r="H19" s="248">
        <v>0</v>
      </c>
      <c r="I19" s="247">
        <f>SUM(I20:I20)</f>
        <v>0</v>
      </c>
      <c r="J19" s="253">
        <v>0</v>
      </c>
      <c r="K19" s="614">
        <v>189522</v>
      </c>
      <c r="L19" s="470"/>
    </row>
    <row r="20" spans="1:12" ht="24" customHeight="1">
      <c r="A20" s="249"/>
      <c r="B20" s="250"/>
      <c r="C20" s="363" t="s">
        <v>249</v>
      </c>
      <c r="D20" s="654" t="s">
        <v>251</v>
      </c>
      <c r="E20" s="678"/>
      <c r="F20" s="679"/>
      <c r="G20" s="361">
        <v>47600</v>
      </c>
      <c r="H20" s="361"/>
      <c r="I20" s="361"/>
      <c r="J20" s="362"/>
      <c r="K20" s="671" t="s">
        <v>278</v>
      </c>
      <c r="L20" s="672"/>
    </row>
    <row r="21" spans="1:12" ht="49.5" customHeight="1">
      <c r="A21" s="324"/>
      <c r="B21" s="325"/>
      <c r="C21" s="326"/>
      <c r="D21" s="372"/>
      <c r="E21" s="372"/>
      <c r="F21" s="372"/>
      <c r="G21" s="327"/>
      <c r="H21" s="327"/>
      <c r="I21" s="327"/>
      <c r="J21" s="328"/>
      <c r="K21" s="329"/>
      <c r="L21" s="376"/>
    </row>
    <row r="22" spans="1:12" ht="40.5" customHeight="1">
      <c r="A22" s="365"/>
      <c r="B22" s="366"/>
      <c r="C22" s="330"/>
      <c r="D22" s="364"/>
      <c r="E22" s="364"/>
      <c r="F22" s="364"/>
      <c r="G22" s="367"/>
      <c r="H22" s="367"/>
      <c r="I22" s="367"/>
      <c r="J22" s="368"/>
      <c r="K22" s="369"/>
      <c r="L22" s="377"/>
    </row>
    <row r="23" spans="1:12" ht="45" customHeight="1">
      <c r="A23" s="365"/>
      <c r="B23" s="366"/>
      <c r="C23" s="330"/>
      <c r="D23" s="364"/>
      <c r="E23" s="364"/>
      <c r="F23" s="364"/>
      <c r="G23" s="367"/>
      <c r="H23" s="367"/>
      <c r="I23" s="367"/>
      <c r="J23" s="368"/>
      <c r="K23" s="369"/>
      <c r="L23" s="377"/>
    </row>
    <row r="24" spans="1:12" ht="24" customHeight="1">
      <c r="A24" s="365"/>
      <c r="B24" s="366"/>
      <c r="C24" s="330"/>
      <c r="D24" s="364"/>
      <c r="E24" s="364"/>
      <c r="F24" s="364"/>
      <c r="G24" s="367"/>
      <c r="H24" s="367"/>
      <c r="I24" s="367"/>
      <c r="J24" s="368"/>
      <c r="K24" s="369"/>
      <c r="L24" s="377"/>
    </row>
    <row r="25" spans="1:12" ht="15" customHeight="1">
      <c r="A25" s="644" t="s">
        <v>49</v>
      </c>
      <c r="B25" s="645"/>
      <c r="C25" s="646"/>
      <c r="D25" s="648" t="s">
        <v>63</v>
      </c>
      <c r="E25" s="649"/>
      <c r="F25" s="650"/>
      <c r="G25" s="647" t="s">
        <v>64</v>
      </c>
      <c r="H25" s="647"/>
      <c r="I25" s="647" t="s">
        <v>65</v>
      </c>
      <c r="J25" s="644"/>
      <c r="K25" s="642" t="s">
        <v>121</v>
      </c>
      <c r="L25" s="643"/>
    </row>
    <row r="26" spans="1:12" ht="14.25" customHeight="1">
      <c r="A26" s="338" t="s">
        <v>24</v>
      </c>
      <c r="B26" s="338" t="s">
        <v>50</v>
      </c>
      <c r="C26" s="338" t="s">
        <v>51</v>
      </c>
      <c r="D26" s="651"/>
      <c r="E26" s="652"/>
      <c r="F26" s="653"/>
      <c r="G26" s="339" t="s">
        <v>52</v>
      </c>
      <c r="H26" s="339" t="s">
        <v>53</v>
      </c>
      <c r="I26" s="339" t="s">
        <v>52</v>
      </c>
      <c r="J26" s="340" t="s">
        <v>53</v>
      </c>
      <c r="K26" s="642"/>
      <c r="L26" s="643"/>
    </row>
    <row r="27" spans="1:12" ht="62.25" customHeight="1">
      <c r="A27" s="240">
        <v>756</v>
      </c>
      <c r="B27" s="241"/>
      <c r="C27" s="242"/>
      <c r="D27" s="628" t="s">
        <v>159</v>
      </c>
      <c r="E27" s="629"/>
      <c r="F27" s="630"/>
      <c r="G27" s="243">
        <f>G28+G33</f>
        <v>243133</v>
      </c>
      <c r="H27" s="243"/>
      <c r="I27" s="243">
        <f>I37+I33+I28+I39</f>
        <v>678296</v>
      </c>
      <c r="J27" s="252"/>
      <c r="K27" s="631">
        <v>104280206</v>
      </c>
      <c r="L27" s="470"/>
    </row>
    <row r="28" spans="1:12" ht="61.5" customHeight="1">
      <c r="A28" s="244"/>
      <c r="B28" s="245">
        <v>75615</v>
      </c>
      <c r="C28" s="246"/>
      <c r="D28" s="632" t="s">
        <v>234</v>
      </c>
      <c r="E28" s="633"/>
      <c r="F28" s="634"/>
      <c r="G28" s="247">
        <f>SUM(G29:G32)</f>
        <v>3133</v>
      </c>
      <c r="H28" s="248">
        <v>0</v>
      </c>
      <c r="I28" s="247">
        <f>I29+I32</f>
        <v>639700</v>
      </c>
      <c r="J28" s="253">
        <v>0</v>
      </c>
      <c r="K28" s="614">
        <v>23784567</v>
      </c>
      <c r="L28" s="470"/>
    </row>
    <row r="29" spans="1:12" ht="15" customHeight="1">
      <c r="A29" s="249"/>
      <c r="B29" s="250"/>
      <c r="C29" s="295" t="s">
        <v>236</v>
      </c>
      <c r="D29" s="636" t="s">
        <v>237</v>
      </c>
      <c r="E29" s="637"/>
      <c r="F29" s="638"/>
      <c r="G29" s="349"/>
      <c r="H29" s="349"/>
      <c r="I29" s="349">
        <v>638000</v>
      </c>
      <c r="J29" s="373"/>
      <c r="K29" s="639">
        <v>22063000</v>
      </c>
      <c r="L29" s="590"/>
    </row>
    <row r="30" spans="1:12" ht="15" customHeight="1">
      <c r="A30" s="283"/>
      <c r="B30" s="284"/>
      <c r="C30" s="301" t="s">
        <v>252</v>
      </c>
      <c r="D30" s="624" t="s">
        <v>254</v>
      </c>
      <c r="E30" s="625"/>
      <c r="F30" s="626"/>
      <c r="G30" s="294">
        <v>1500</v>
      </c>
      <c r="H30" s="294"/>
      <c r="I30" s="294"/>
      <c r="J30" s="374"/>
      <c r="K30" s="635">
        <v>12500</v>
      </c>
      <c r="L30" s="599"/>
    </row>
    <row r="31" spans="1:12" ht="15" customHeight="1">
      <c r="A31" s="283"/>
      <c r="B31" s="284"/>
      <c r="C31" s="301" t="s">
        <v>253</v>
      </c>
      <c r="D31" s="624" t="s">
        <v>255</v>
      </c>
      <c r="E31" s="625"/>
      <c r="F31" s="626"/>
      <c r="G31" s="294">
        <v>1633</v>
      </c>
      <c r="H31" s="294"/>
      <c r="I31" s="294"/>
      <c r="J31" s="374"/>
      <c r="K31" s="635">
        <v>24367</v>
      </c>
      <c r="L31" s="599"/>
    </row>
    <row r="32" spans="1:12" ht="24.75" customHeight="1">
      <c r="A32" s="299"/>
      <c r="B32" s="300"/>
      <c r="C32" s="301" t="s">
        <v>249</v>
      </c>
      <c r="D32" s="624" t="s">
        <v>251</v>
      </c>
      <c r="E32" s="625"/>
      <c r="F32" s="626"/>
      <c r="G32" s="322"/>
      <c r="H32" s="322"/>
      <c r="I32" s="322">
        <v>1700</v>
      </c>
      <c r="J32" s="323"/>
      <c r="K32" s="609">
        <v>1700</v>
      </c>
      <c r="L32" s="475"/>
    </row>
    <row r="33" spans="1:12" ht="62.25" customHeight="1">
      <c r="A33" s="244"/>
      <c r="B33" s="245">
        <v>75616</v>
      </c>
      <c r="C33" s="246"/>
      <c r="D33" s="632" t="s">
        <v>169</v>
      </c>
      <c r="E33" s="633"/>
      <c r="F33" s="634"/>
      <c r="G33" s="247">
        <f>G34+G35</f>
        <v>240000</v>
      </c>
      <c r="H33" s="248">
        <v>0</v>
      </c>
      <c r="I33" s="247">
        <f>SUM(I34:I36)</f>
        <v>38000</v>
      </c>
      <c r="J33" s="253">
        <v>0</v>
      </c>
      <c r="K33" s="614">
        <v>15985000</v>
      </c>
      <c r="L33" s="470"/>
    </row>
    <row r="34" spans="1:12" ht="15" customHeight="1">
      <c r="A34" s="249"/>
      <c r="B34" s="250"/>
      <c r="C34" s="295" t="s">
        <v>236</v>
      </c>
      <c r="D34" s="636" t="s">
        <v>237</v>
      </c>
      <c r="E34" s="637"/>
      <c r="F34" s="638"/>
      <c r="G34" s="251">
        <v>200000</v>
      </c>
      <c r="H34" s="251"/>
      <c r="I34" s="251"/>
      <c r="J34" s="254"/>
      <c r="K34" s="639">
        <v>10400000</v>
      </c>
      <c r="L34" s="590"/>
    </row>
    <row r="35" spans="1:12" ht="15" customHeight="1">
      <c r="A35" s="283"/>
      <c r="B35" s="284"/>
      <c r="C35" s="301" t="s">
        <v>252</v>
      </c>
      <c r="D35" s="624" t="s">
        <v>254</v>
      </c>
      <c r="E35" s="625"/>
      <c r="F35" s="626"/>
      <c r="G35" s="285">
        <v>40000</v>
      </c>
      <c r="H35" s="285"/>
      <c r="I35" s="285"/>
      <c r="J35" s="286"/>
      <c r="K35" s="635">
        <v>260000</v>
      </c>
      <c r="L35" s="599"/>
    </row>
    <row r="36" spans="1:12" ht="21.75" customHeight="1">
      <c r="A36" s="299"/>
      <c r="B36" s="300"/>
      <c r="C36" s="301" t="s">
        <v>249</v>
      </c>
      <c r="D36" s="624" t="s">
        <v>251</v>
      </c>
      <c r="E36" s="625"/>
      <c r="F36" s="626"/>
      <c r="G36" s="297"/>
      <c r="H36" s="297"/>
      <c r="I36" s="297">
        <v>38000</v>
      </c>
      <c r="J36" s="298"/>
      <c r="K36" s="635">
        <v>38000</v>
      </c>
      <c r="L36" s="599"/>
    </row>
    <row r="37" spans="1:12" ht="27" customHeight="1">
      <c r="A37" s="244"/>
      <c r="B37" s="245">
        <v>75618</v>
      </c>
      <c r="C37" s="246"/>
      <c r="D37" s="632" t="s">
        <v>160</v>
      </c>
      <c r="E37" s="633"/>
      <c r="F37" s="634"/>
      <c r="G37" s="247">
        <v>0</v>
      </c>
      <c r="H37" s="248">
        <v>0</v>
      </c>
      <c r="I37" s="247">
        <f>I38</f>
        <v>243</v>
      </c>
      <c r="J37" s="253">
        <v>0</v>
      </c>
      <c r="K37" s="614">
        <v>1107381</v>
      </c>
      <c r="L37" s="470"/>
    </row>
    <row r="38" spans="1:12" ht="24" customHeight="1">
      <c r="A38" s="249"/>
      <c r="B38" s="250"/>
      <c r="C38" s="301" t="s">
        <v>249</v>
      </c>
      <c r="D38" s="624" t="s">
        <v>251</v>
      </c>
      <c r="E38" s="625"/>
      <c r="F38" s="626"/>
      <c r="G38" s="255"/>
      <c r="H38" s="255"/>
      <c r="I38" s="255">
        <v>243</v>
      </c>
      <c r="J38" s="256"/>
      <c r="K38" s="669">
        <v>243</v>
      </c>
      <c r="L38" s="623"/>
    </row>
    <row r="39" spans="1:12" ht="17.25" customHeight="1">
      <c r="A39" s="244"/>
      <c r="B39" s="245">
        <v>75619</v>
      </c>
      <c r="C39" s="246"/>
      <c r="D39" s="632" t="s">
        <v>256</v>
      </c>
      <c r="E39" s="633"/>
      <c r="F39" s="634"/>
      <c r="G39" s="247"/>
      <c r="H39" s="248">
        <v>0</v>
      </c>
      <c r="I39" s="247">
        <f>I40</f>
        <v>353</v>
      </c>
      <c r="J39" s="253">
        <v>0</v>
      </c>
      <c r="K39" s="614">
        <v>353</v>
      </c>
      <c r="L39" s="470"/>
    </row>
    <row r="40" spans="1:12" ht="24.75" customHeight="1">
      <c r="A40" s="249"/>
      <c r="B40" s="250"/>
      <c r="C40" s="302" t="s">
        <v>229</v>
      </c>
      <c r="D40" s="627" t="s">
        <v>228</v>
      </c>
      <c r="E40" s="593"/>
      <c r="F40" s="597"/>
      <c r="G40" s="251"/>
      <c r="H40" s="251"/>
      <c r="I40" s="251">
        <v>353</v>
      </c>
      <c r="J40" s="254"/>
      <c r="K40" s="639">
        <v>353</v>
      </c>
      <c r="L40" s="590"/>
    </row>
    <row r="41" spans="1:12" ht="16.5" customHeight="1">
      <c r="A41" s="182">
        <v>801</v>
      </c>
      <c r="B41" s="183"/>
      <c r="C41" s="184"/>
      <c r="D41" s="628" t="s">
        <v>143</v>
      </c>
      <c r="E41" s="629"/>
      <c r="F41" s="630"/>
      <c r="G41" s="185">
        <f>G42+G47+G50</f>
        <v>41461</v>
      </c>
      <c r="H41" s="185"/>
      <c r="I41" s="185">
        <f>I42+I47</f>
        <v>3758</v>
      </c>
      <c r="J41" s="188"/>
      <c r="K41" s="631">
        <v>7102912</v>
      </c>
      <c r="L41" s="470"/>
    </row>
    <row r="42" spans="1:12" ht="15" customHeight="1">
      <c r="A42" s="244"/>
      <c r="B42" s="245">
        <v>80101</v>
      </c>
      <c r="C42" s="246"/>
      <c r="D42" s="632" t="s">
        <v>144</v>
      </c>
      <c r="E42" s="674"/>
      <c r="F42" s="675"/>
      <c r="G42" s="247">
        <f>G44</f>
        <v>5975</v>
      </c>
      <c r="H42" s="248">
        <f>H43</f>
        <v>0</v>
      </c>
      <c r="I42" s="247">
        <f>I43</f>
        <v>3758</v>
      </c>
      <c r="J42" s="253">
        <f>J43</f>
        <v>0</v>
      </c>
      <c r="K42" s="614">
        <v>1296163</v>
      </c>
      <c r="L42" s="470"/>
    </row>
    <row r="43" spans="1:12" ht="25.5" customHeight="1">
      <c r="A43" s="347"/>
      <c r="B43" s="348"/>
      <c r="C43" s="303" t="s">
        <v>244</v>
      </c>
      <c r="D43" s="654" t="s">
        <v>257</v>
      </c>
      <c r="E43" s="655"/>
      <c r="F43" s="656"/>
      <c r="G43" s="361"/>
      <c r="H43" s="361"/>
      <c r="I43" s="361">
        <v>3758</v>
      </c>
      <c r="J43" s="362"/>
      <c r="K43" s="669">
        <v>3758</v>
      </c>
      <c r="L43" s="623"/>
    </row>
    <row r="44" spans="1:12" ht="14.25" customHeight="1">
      <c r="A44" s="318"/>
      <c r="B44" s="319"/>
      <c r="C44" s="302" t="s">
        <v>229</v>
      </c>
      <c r="D44" s="627" t="s">
        <v>228</v>
      </c>
      <c r="E44" s="593"/>
      <c r="F44" s="597"/>
      <c r="G44" s="320">
        <v>5975</v>
      </c>
      <c r="H44" s="320"/>
      <c r="I44" s="320"/>
      <c r="J44" s="321"/>
      <c r="K44" s="725">
        <v>4389</v>
      </c>
      <c r="L44" s="592"/>
    </row>
    <row r="45" spans="1:12" ht="14.25" customHeight="1">
      <c r="A45" s="644" t="s">
        <v>49</v>
      </c>
      <c r="B45" s="645"/>
      <c r="C45" s="646"/>
      <c r="D45" s="648" t="s">
        <v>63</v>
      </c>
      <c r="E45" s="649"/>
      <c r="F45" s="650"/>
      <c r="G45" s="647" t="s">
        <v>64</v>
      </c>
      <c r="H45" s="647"/>
      <c r="I45" s="647" t="s">
        <v>65</v>
      </c>
      <c r="J45" s="644"/>
      <c r="K45" s="642" t="s">
        <v>121</v>
      </c>
      <c r="L45" s="643"/>
    </row>
    <row r="46" spans="1:12" ht="14.25" customHeight="1">
      <c r="A46" s="338" t="s">
        <v>24</v>
      </c>
      <c r="B46" s="338" t="s">
        <v>50</v>
      </c>
      <c r="C46" s="338" t="s">
        <v>51</v>
      </c>
      <c r="D46" s="651"/>
      <c r="E46" s="652"/>
      <c r="F46" s="653"/>
      <c r="G46" s="339" t="s">
        <v>52</v>
      </c>
      <c r="H46" s="339" t="s">
        <v>53</v>
      </c>
      <c r="I46" s="339" t="s">
        <v>52</v>
      </c>
      <c r="J46" s="340" t="s">
        <v>53</v>
      </c>
      <c r="K46" s="642"/>
      <c r="L46" s="643"/>
    </row>
    <row r="47" spans="1:12" ht="24.75" customHeight="1">
      <c r="A47" s="244"/>
      <c r="B47" s="245">
        <v>80103</v>
      </c>
      <c r="C47" s="246"/>
      <c r="D47" s="632" t="s">
        <v>258</v>
      </c>
      <c r="E47" s="674"/>
      <c r="F47" s="675"/>
      <c r="G47" s="247">
        <f>G48+G49</f>
        <v>15486</v>
      </c>
      <c r="H47" s="248">
        <f>H48</f>
        <v>0</v>
      </c>
      <c r="I47" s="247">
        <f>I48</f>
        <v>0</v>
      </c>
      <c r="J47" s="253">
        <f>J48</f>
        <v>0</v>
      </c>
      <c r="K47" s="614">
        <v>99676</v>
      </c>
      <c r="L47" s="470"/>
    </row>
    <row r="48" spans="1:12" ht="14.25" customHeight="1">
      <c r="A48" s="347"/>
      <c r="B48" s="348"/>
      <c r="C48" s="295" t="s">
        <v>233</v>
      </c>
      <c r="D48" s="615" t="s">
        <v>235</v>
      </c>
      <c r="E48" s="616"/>
      <c r="F48" s="616"/>
      <c r="G48" s="349">
        <v>6986</v>
      </c>
      <c r="H48" s="349"/>
      <c r="I48" s="349"/>
      <c r="J48" s="373"/>
      <c r="K48" s="617">
        <v>9014</v>
      </c>
      <c r="L48" s="618"/>
    </row>
    <row r="49" spans="1:12" ht="39.75" customHeight="1">
      <c r="A49" s="318"/>
      <c r="B49" s="319"/>
      <c r="C49" s="296">
        <v>2310</v>
      </c>
      <c r="D49" s="728" t="s">
        <v>259</v>
      </c>
      <c r="E49" s="729"/>
      <c r="F49" s="730"/>
      <c r="G49" s="322">
        <v>8500</v>
      </c>
      <c r="H49" s="322"/>
      <c r="I49" s="322"/>
      <c r="J49" s="375"/>
      <c r="K49" s="640">
        <v>14500</v>
      </c>
      <c r="L49" s="641"/>
    </row>
    <row r="50" spans="1:12" ht="17.25" customHeight="1">
      <c r="A50" s="342"/>
      <c r="B50" s="343">
        <v>80104</v>
      </c>
      <c r="C50" s="344"/>
      <c r="D50" s="632" t="s">
        <v>148</v>
      </c>
      <c r="E50" s="674"/>
      <c r="F50" s="675"/>
      <c r="G50" s="345">
        <f>G51</f>
        <v>20000</v>
      </c>
      <c r="H50" s="346">
        <f>H51</f>
        <v>0</v>
      </c>
      <c r="I50" s="345">
        <f>I51</f>
        <v>0</v>
      </c>
      <c r="J50" s="351">
        <f>J51</f>
        <v>0</v>
      </c>
      <c r="K50" s="614">
        <v>5301298</v>
      </c>
      <c r="L50" s="470"/>
    </row>
    <row r="51" spans="1:12" ht="15" customHeight="1">
      <c r="A51" s="347"/>
      <c r="B51" s="348"/>
      <c r="C51" s="295" t="s">
        <v>233</v>
      </c>
      <c r="D51" s="615" t="s">
        <v>235</v>
      </c>
      <c r="E51" s="616"/>
      <c r="F51" s="616"/>
      <c r="G51" s="349">
        <v>20000</v>
      </c>
      <c r="H51" s="349"/>
      <c r="I51" s="349"/>
      <c r="J51" s="373"/>
      <c r="K51" s="617">
        <v>180000</v>
      </c>
      <c r="L51" s="618"/>
    </row>
    <row r="52" spans="1:12" ht="25.5" customHeight="1">
      <c r="A52" s="278">
        <v>900</v>
      </c>
      <c r="B52" s="279"/>
      <c r="C52" s="280"/>
      <c r="D52" s="619" t="s">
        <v>167</v>
      </c>
      <c r="E52" s="620"/>
      <c r="F52" s="621"/>
      <c r="G52" s="281">
        <f>G53</f>
        <v>300000</v>
      </c>
      <c r="H52" s="281"/>
      <c r="I52" s="281">
        <f>I55</f>
        <v>15036</v>
      </c>
      <c r="J52" s="282"/>
      <c r="K52" s="622">
        <v>5449639</v>
      </c>
      <c r="L52" s="623"/>
    </row>
    <row r="53" spans="1:12" ht="30" customHeight="1">
      <c r="A53" s="287"/>
      <c r="B53" s="288">
        <v>90002</v>
      </c>
      <c r="C53" s="289"/>
      <c r="D53" s="610" t="s">
        <v>272</v>
      </c>
      <c r="E53" s="611"/>
      <c r="F53" s="612"/>
      <c r="G53" s="290">
        <f>G54</f>
        <v>300000</v>
      </c>
      <c r="H53" s="291">
        <f>H56</f>
        <v>0</v>
      </c>
      <c r="I53" s="290"/>
      <c r="J53" s="292">
        <f>J56</f>
        <v>0</v>
      </c>
      <c r="K53" s="613">
        <v>5000000</v>
      </c>
      <c r="L53" s="590"/>
    </row>
    <row r="54" spans="1:12" ht="26.25" customHeight="1">
      <c r="A54" s="283"/>
      <c r="B54" s="284"/>
      <c r="C54" s="301" t="s">
        <v>270</v>
      </c>
      <c r="D54" s="624" t="s">
        <v>271</v>
      </c>
      <c r="E54" s="625"/>
      <c r="F54" s="626"/>
      <c r="G54" s="322">
        <v>300000</v>
      </c>
      <c r="H54" s="322"/>
      <c r="I54" s="322"/>
      <c r="J54" s="323"/>
      <c r="K54" s="609">
        <v>5000000</v>
      </c>
      <c r="L54" s="475"/>
    </row>
    <row r="55" spans="1:12" ht="26.25" customHeight="1">
      <c r="A55" s="287"/>
      <c r="B55" s="288">
        <v>90002</v>
      </c>
      <c r="C55" s="289"/>
      <c r="D55" s="610" t="s">
        <v>260</v>
      </c>
      <c r="E55" s="611"/>
      <c r="F55" s="612"/>
      <c r="G55" s="290">
        <f>G56</f>
        <v>0</v>
      </c>
      <c r="H55" s="291">
        <f>H58</f>
        <v>0</v>
      </c>
      <c r="I55" s="290">
        <f>I56</f>
        <v>15036</v>
      </c>
      <c r="J55" s="292" t="str">
        <f>J58</f>
        <v> </v>
      </c>
      <c r="K55" s="613">
        <v>34067</v>
      </c>
      <c r="L55" s="590"/>
    </row>
    <row r="56" spans="1:12" ht="26.25" customHeight="1">
      <c r="A56" s="283"/>
      <c r="B56" s="284"/>
      <c r="C56" s="301" t="s">
        <v>249</v>
      </c>
      <c r="D56" s="624" t="s">
        <v>251</v>
      </c>
      <c r="E56" s="625"/>
      <c r="F56" s="626"/>
      <c r="G56" s="297"/>
      <c r="H56" s="297"/>
      <c r="I56" s="297">
        <v>15036</v>
      </c>
      <c r="J56" s="298"/>
      <c r="K56" s="609">
        <v>15036</v>
      </c>
      <c r="L56" s="475"/>
    </row>
    <row r="57" spans="1:12" ht="15.75" customHeight="1">
      <c r="A57" s="726" t="s">
        <v>54</v>
      </c>
      <c r="B57" s="726"/>
      <c r="C57" s="726"/>
      <c r="D57" s="726"/>
      <c r="E57" s="726"/>
      <c r="F57" s="726"/>
      <c r="G57" s="186">
        <f>G52+G41+G27+G18+G14+G11</f>
        <v>997090</v>
      </c>
      <c r="H57" s="350">
        <f>H52+H41+H27+H18+H14+H11</f>
        <v>0</v>
      </c>
      <c r="I57" s="350">
        <f>I52+I41+I27+I18+I14+I11</f>
        <v>697090</v>
      </c>
      <c r="J57" s="350">
        <f>J52+J41+J27+J18+J14+J11</f>
        <v>0</v>
      </c>
      <c r="K57" s="668">
        <v>191314714</v>
      </c>
      <c r="L57" s="668"/>
    </row>
    <row r="58" spans="1:10" ht="30.7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 t="s">
        <v>141</v>
      </c>
    </row>
    <row r="59" spans="1:10" ht="21" customHeight="1">
      <c r="A59" s="259"/>
      <c r="B59" s="259"/>
      <c r="C59" s="259"/>
      <c r="D59" s="259"/>
      <c r="E59" s="259"/>
      <c r="F59" s="259"/>
      <c r="G59" s="259"/>
      <c r="H59" s="259"/>
      <c r="I59" s="259"/>
      <c r="J59" s="259"/>
    </row>
    <row r="60" spans="1:10" ht="21" customHeight="1">
      <c r="A60" s="309"/>
      <c r="B60" s="309"/>
      <c r="C60" s="309"/>
      <c r="D60" s="309"/>
      <c r="E60" s="309"/>
      <c r="F60" s="309"/>
      <c r="G60" s="309"/>
      <c r="H60" s="309"/>
      <c r="I60" s="309"/>
      <c r="J60" s="309"/>
    </row>
    <row r="61" spans="1:10" ht="21" customHeight="1">
      <c r="A61" s="309"/>
      <c r="B61" s="309"/>
      <c r="C61" s="309"/>
      <c r="D61" s="309"/>
      <c r="E61" s="309"/>
      <c r="F61" s="309"/>
      <c r="G61" s="309"/>
      <c r="H61" s="309"/>
      <c r="I61" s="309"/>
      <c r="J61" s="309"/>
    </row>
    <row r="62" spans="1:10" ht="21" customHeight="1">
      <c r="A62" s="309"/>
      <c r="B62" s="309"/>
      <c r="C62" s="309"/>
      <c r="D62" s="309"/>
      <c r="E62" s="309"/>
      <c r="F62" s="309"/>
      <c r="G62" s="309"/>
      <c r="H62" s="309"/>
      <c r="I62" s="309"/>
      <c r="J62" s="309"/>
    </row>
    <row r="63" spans="1:10" ht="21" customHeight="1">
      <c r="A63" s="309"/>
      <c r="B63" s="309"/>
      <c r="C63" s="309"/>
      <c r="D63" s="309"/>
      <c r="E63" s="309"/>
      <c r="F63" s="309"/>
      <c r="G63" s="309"/>
      <c r="H63" s="309"/>
      <c r="I63" s="309"/>
      <c r="J63" s="309"/>
    </row>
    <row r="64" spans="1:10" ht="9" customHeight="1">
      <c r="A64" s="309"/>
      <c r="B64" s="309"/>
      <c r="C64" s="309"/>
      <c r="D64" s="309"/>
      <c r="E64" s="309"/>
      <c r="F64" s="309"/>
      <c r="G64" s="309"/>
      <c r="H64" s="309"/>
      <c r="I64" s="309"/>
      <c r="J64" s="309"/>
    </row>
    <row r="65" spans="1:10" ht="3" customHeight="1">
      <c r="A65" s="309"/>
      <c r="B65" s="309"/>
      <c r="C65" s="309"/>
      <c r="D65" s="309"/>
      <c r="E65" s="309"/>
      <c r="F65" s="309"/>
      <c r="G65" s="309"/>
      <c r="H65" s="309"/>
      <c r="I65" s="309"/>
      <c r="J65" s="309"/>
    </row>
    <row r="66" spans="1:10" ht="21" customHeight="1">
      <c r="A66" s="309"/>
      <c r="B66" s="309"/>
      <c r="C66" s="309"/>
      <c r="D66" s="309"/>
      <c r="E66" s="309"/>
      <c r="F66" s="309"/>
      <c r="G66" s="309"/>
      <c r="H66" s="309"/>
      <c r="I66" s="309"/>
      <c r="J66" s="309"/>
    </row>
    <row r="67" spans="1:10" ht="21" customHeight="1">
      <c r="A67" s="309"/>
      <c r="B67" s="309"/>
      <c r="C67" s="309"/>
      <c r="D67" s="309"/>
      <c r="E67" s="309"/>
      <c r="F67" s="309"/>
      <c r="G67" s="309"/>
      <c r="H67" s="309"/>
      <c r="I67" s="309"/>
      <c r="J67" s="309"/>
    </row>
    <row r="68" spans="1:10" ht="21" customHeight="1">
      <c r="A68" s="309"/>
      <c r="B68" s="309"/>
      <c r="C68" s="309"/>
      <c r="D68" s="309"/>
      <c r="E68" s="309"/>
      <c r="F68" s="309"/>
      <c r="G68" s="309"/>
      <c r="H68" s="309"/>
      <c r="I68" s="309"/>
      <c r="J68" s="309"/>
    </row>
    <row r="69" spans="1:10" ht="3.75" customHeight="1">
      <c r="A69" s="309"/>
      <c r="B69" s="309"/>
      <c r="C69" s="309"/>
      <c r="D69" s="309"/>
      <c r="E69" s="309"/>
      <c r="F69" s="309"/>
      <c r="G69" s="309"/>
      <c r="H69" s="309"/>
      <c r="I69" s="309"/>
      <c r="J69" s="309"/>
    </row>
    <row r="70" spans="1:10" ht="21" customHeight="1" hidden="1">
      <c r="A70" s="309"/>
      <c r="B70" s="309"/>
      <c r="C70" s="309"/>
      <c r="D70" s="309"/>
      <c r="E70" s="309"/>
      <c r="F70" s="309"/>
      <c r="G70" s="309"/>
      <c r="H70" s="309"/>
      <c r="I70" s="309"/>
      <c r="J70" s="309"/>
    </row>
    <row r="71" spans="1:10" ht="8.25" customHeight="1">
      <c r="A71" s="309"/>
      <c r="B71" s="309"/>
      <c r="C71" s="309"/>
      <c r="D71" s="309"/>
      <c r="E71" s="309"/>
      <c r="F71" s="309"/>
      <c r="G71" s="309"/>
      <c r="H71" s="309"/>
      <c r="I71" s="309"/>
      <c r="J71" s="309"/>
    </row>
    <row r="72" spans="1:10" ht="8.25" customHeight="1">
      <c r="A72" s="309"/>
      <c r="B72" s="309"/>
      <c r="C72" s="309"/>
      <c r="D72" s="309"/>
      <c r="E72" s="309"/>
      <c r="F72" s="309"/>
      <c r="G72" s="309"/>
      <c r="H72" s="309"/>
      <c r="I72" s="309"/>
      <c r="J72" s="309"/>
    </row>
    <row r="73" spans="1:10" ht="21" customHeight="1" hidden="1">
      <c r="A73" s="309"/>
      <c r="B73" s="309"/>
      <c r="C73" s="309"/>
      <c r="D73" s="309"/>
      <c r="E73" s="309"/>
      <c r="F73" s="309"/>
      <c r="G73" s="309"/>
      <c r="H73" s="309"/>
      <c r="I73" s="309"/>
      <c r="J73" s="309"/>
    </row>
    <row r="74" spans="1:10" ht="19.5" customHeight="1" hidden="1">
      <c r="A74" s="259"/>
      <c r="B74" s="259"/>
      <c r="C74" s="259"/>
      <c r="D74" s="259"/>
      <c r="E74" s="259"/>
      <c r="F74" s="259"/>
      <c r="G74" s="259"/>
      <c r="H74" s="259"/>
      <c r="I74" s="259"/>
      <c r="J74" s="259"/>
    </row>
    <row r="75" spans="1:10" ht="9.75" customHeight="1">
      <c r="A75" s="259"/>
      <c r="B75" s="259"/>
      <c r="C75" s="259"/>
      <c r="D75" s="259"/>
      <c r="E75" s="259"/>
      <c r="F75" s="259"/>
      <c r="G75" s="259"/>
      <c r="H75" s="259"/>
      <c r="I75" s="259"/>
      <c r="J75" s="259"/>
    </row>
    <row r="76" spans="1:12" ht="16.5" customHeight="1">
      <c r="A76" s="727" t="s">
        <v>68</v>
      </c>
      <c r="B76" s="727"/>
      <c r="C76" s="727"/>
      <c r="D76" s="727"/>
      <c r="E76" s="727"/>
      <c r="F76" s="727"/>
      <c r="G76" s="727"/>
      <c r="H76" s="727"/>
      <c r="I76" s="727"/>
      <c r="J76" s="727"/>
      <c r="K76" s="151"/>
      <c r="L76" s="164"/>
    </row>
    <row r="77" spans="1:12" ht="6" customHeight="1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151"/>
      <c r="L77" s="162"/>
    </row>
    <row r="78" spans="1:12" ht="12" customHeight="1">
      <c r="A78" s="572" t="s">
        <v>24</v>
      </c>
      <c r="B78" s="574" t="s">
        <v>0</v>
      </c>
      <c r="C78" s="575"/>
      <c r="D78" s="576"/>
      <c r="E78" s="479" t="s">
        <v>286</v>
      </c>
      <c r="F78" s="686" t="s">
        <v>16</v>
      </c>
      <c r="G78" s="706"/>
      <c r="H78" s="706"/>
      <c r="I78" s="687"/>
      <c r="J78" s="479" t="s">
        <v>60</v>
      </c>
      <c r="K78" s="665" t="s">
        <v>25</v>
      </c>
      <c r="L78" s="539"/>
    </row>
    <row r="79" spans="1:12" ht="9.75" customHeight="1">
      <c r="A79" s="719"/>
      <c r="B79" s="577"/>
      <c r="C79" s="578"/>
      <c r="D79" s="579"/>
      <c r="E79" s="480"/>
      <c r="F79" s="686" t="s">
        <v>69</v>
      </c>
      <c r="G79" s="687"/>
      <c r="H79" s="686" t="s">
        <v>70</v>
      </c>
      <c r="I79" s="687"/>
      <c r="J79" s="480"/>
      <c r="K79" s="666" t="s">
        <v>109</v>
      </c>
      <c r="L79" s="666" t="s">
        <v>110</v>
      </c>
    </row>
    <row r="80" spans="1:12" ht="14.25" customHeight="1">
      <c r="A80" s="573"/>
      <c r="B80" s="580"/>
      <c r="C80" s="581"/>
      <c r="D80" s="582"/>
      <c r="E80" s="481"/>
      <c r="F80" s="76" t="s">
        <v>52</v>
      </c>
      <c r="G80" s="77" t="s">
        <v>53</v>
      </c>
      <c r="H80" s="76" t="s">
        <v>52</v>
      </c>
      <c r="I80" s="77" t="s">
        <v>53</v>
      </c>
      <c r="J80" s="481"/>
      <c r="K80" s="667"/>
      <c r="L80" s="667"/>
    </row>
    <row r="81" spans="1:12" ht="16.5" customHeight="1">
      <c r="A81" s="27" t="s">
        <v>1</v>
      </c>
      <c r="B81" s="506" t="s">
        <v>3</v>
      </c>
      <c r="C81" s="507"/>
      <c r="D81" s="508"/>
      <c r="E81" s="68">
        <v>490363</v>
      </c>
      <c r="F81" s="69"/>
      <c r="G81" s="70"/>
      <c r="H81" s="71"/>
      <c r="I81" s="71"/>
      <c r="J81" s="68">
        <f aca="true" t="shared" si="0" ref="J81:J97">E81-F81-G81+H81+I81</f>
        <v>490363</v>
      </c>
      <c r="K81" s="139">
        <f>J81-L81</f>
        <v>60363</v>
      </c>
      <c r="L81" s="139">
        <v>430000</v>
      </c>
    </row>
    <row r="82" spans="1:12" ht="15.75" customHeight="1">
      <c r="A82" s="27">
        <v>600</v>
      </c>
      <c r="B82" s="506" t="s">
        <v>7</v>
      </c>
      <c r="C82" s="507"/>
      <c r="D82" s="508"/>
      <c r="E82" s="68">
        <v>347305</v>
      </c>
      <c r="F82" s="69">
        <f>G11</f>
        <v>436</v>
      </c>
      <c r="G82" s="70"/>
      <c r="H82" s="149"/>
      <c r="I82" s="149"/>
      <c r="J82" s="68">
        <f>E82-F82-G82+H82+I82</f>
        <v>346869</v>
      </c>
      <c r="K82" s="139">
        <f>J82-L82</f>
        <v>346869</v>
      </c>
      <c r="L82" s="139"/>
    </row>
    <row r="83" spans="1:12" ht="15.75" customHeight="1">
      <c r="A83" s="38">
        <v>700</v>
      </c>
      <c r="B83" s="506" t="s">
        <v>71</v>
      </c>
      <c r="C83" s="507"/>
      <c r="D83" s="508"/>
      <c r="E83" s="68">
        <v>6478182</v>
      </c>
      <c r="F83" s="69">
        <f>G14</f>
        <v>364460</v>
      </c>
      <c r="G83" s="69">
        <f>H14</f>
        <v>0</v>
      </c>
      <c r="H83" s="69">
        <f>I14</f>
        <v>0</v>
      </c>
      <c r="I83" s="69"/>
      <c r="J83" s="68">
        <f t="shared" si="0"/>
        <v>6113722</v>
      </c>
      <c r="K83" s="139">
        <f aca="true" t="shared" si="1" ref="K83:K97">J83-L83</f>
        <v>1602052</v>
      </c>
      <c r="L83" s="139">
        <v>4511670</v>
      </c>
    </row>
    <row r="84" spans="1:12" ht="15" customHeight="1">
      <c r="A84" s="37">
        <v>750</v>
      </c>
      <c r="B84" s="506" t="s">
        <v>30</v>
      </c>
      <c r="C84" s="507"/>
      <c r="D84" s="508"/>
      <c r="E84" s="66">
        <v>457252</v>
      </c>
      <c r="F84" s="67">
        <f>G18</f>
        <v>47600</v>
      </c>
      <c r="G84" s="67"/>
      <c r="H84" s="66">
        <f>I18</f>
        <v>0</v>
      </c>
      <c r="I84" s="66"/>
      <c r="J84" s="68">
        <f t="shared" si="0"/>
        <v>409652</v>
      </c>
      <c r="K84" s="139">
        <f t="shared" si="1"/>
        <v>409652</v>
      </c>
      <c r="L84" s="161"/>
    </row>
    <row r="85" spans="1:12" ht="49.5" customHeight="1">
      <c r="A85" s="37">
        <v>751</v>
      </c>
      <c r="B85" s="683" t="s">
        <v>23</v>
      </c>
      <c r="C85" s="684"/>
      <c r="D85" s="685"/>
      <c r="E85" s="72">
        <v>11874</v>
      </c>
      <c r="F85" s="73"/>
      <c r="G85" s="74"/>
      <c r="H85" s="75"/>
      <c r="I85" s="66"/>
      <c r="J85" s="68">
        <f t="shared" si="0"/>
        <v>11874</v>
      </c>
      <c r="K85" s="139">
        <f t="shared" si="1"/>
        <v>11874</v>
      </c>
      <c r="L85" s="161"/>
    </row>
    <row r="86" spans="1:12" ht="18" customHeight="1">
      <c r="A86" s="51">
        <v>752</v>
      </c>
      <c r="B86" s="683" t="s">
        <v>127</v>
      </c>
      <c r="C86" s="684"/>
      <c r="D86" s="685"/>
      <c r="E86" s="72">
        <v>500</v>
      </c>
      <c r="F86" s="73"/>
      <c r="G86" s="74"/>
      <c r="H86" s="75"/>
      <c r="I86" s="66"/>
      <c r="J86" s="68">
        <f>E86-F86-G86+H86+I86</f>
        <v>500</v>
      </c>
      <c r="K86" s="139">
        <f>J86-L86</f>
        <v>500</v>
      </c>
      <c r="L86" s="175"/>
    </row>
    <row r="87" spans="1:12" ht="0.75" customHeight="1">
      <c r="A87" s="53"/>
      <c r="B87" s="722"/>
      <c r="C87" s="723"/>
      <c r="D87" s="724"/>
      <c r="E87" s="75"/>
      <c r="F87" s="159"/>
      <c r="G87" s="160"/>
      <c r="H87" s="75"/>
      <c r="I87" s="68"/>
      <c r="J87" s="68">
        <f t="shared" si="0"/>
        <v>0</v>
      </c>
      <c r="K87" s="315">
        <f t="shared" si="1"/>
        <v>0</v>
      </c>
      <c r="L87" s="316"/>
    </row>
    <row r="88" spans="1:12" ht="50.25" customHeight="1">
      <c r="A88" s="310">
        <v>756</v>
      </c>
      <c r="B88" s="680" t="s">
        <v>77</v>
      </c>
      <c r="C88" s="681"/>
      <c r="D88" s="682"/>
      <c r="E88" s="311">
        <v>103845043</v>
      </c>
      <c r="F88" s="312">
        <f>G27</f>
        <v>243133</v>
      </c>
      <c r="G88" s="312"/>
      <c r="H88" s="311">
        <f>I27</f>
        <v>678296</v>
      </c>
      <c r="I88" s="311"/>
      <c r="J88" s="311">
        <f t="shared" si="0"/>
        <v>104280206</v>
      </c>
      <c r="K88" s="313">
        <f t="shared" si="1"/>
        <v>104280206</v>
      </c>
      <c r="L88" s="314"/>
    </row>
    <row r="89" spans="1:12" ht="16.5" customHeight="1">
      <c r="A89" s="51">
        <v>758</v>
      </c>
      <c r="B89" s="662" t="s">
        <v>9</v>
      </c>
      <c r="C89" s="663"/>
      <c r="D89" s="664"/>
      <c r="E89" s="68">
        <v>41992554</v>
      </c>
      <c r="F89" s="69"/>
      <c r="G89" s="70"/>
      <c r="H89" s="68"/>
      <c r="I89" s="68"/>
      <c r="J89" s="68">
        <f t="shared" si="0"/>
        <v>41992554</v>
      </c>
      <c r="K89" s="139">
        <f t="shared" si="1"/>
        <v>41992554</v>
      </c>
      <c r="L89" s="139"/>
    </row>
    <row r="90" spans="1:12" ht="18" customHeight="1">
      <c r="A90" s="51">
        <v>801</v>
      </c>
      <c r="B90" s="662" t="s">
        <v>10</v>
      </c>
      <c r="C90" s="663"/>
      <c r="D90" s="664"/>
      <c r="E90" s="68">
        <v>7140615</v>
      </c>
      <c r="F90" s="69">
        <f>G41</f>
        <v>41461</v>
      </c>
      <c r="G90" s="69"/>
      <c r="H90" s="69">
        <f>I41</f>
        <v>3758</v>
      </c>
      <c r="I90" s="69"/>
      <c r="J90" s="68">
        <f t="shared" si="0"/>
        <v>7102912</v>
      </c>
      <c r="K90" s="139">
        <f t="shared" si="1"/>
        <v>7102912</v>
      </c>
      <c r="L90" s="161"/>
    </row>
    <row r="91" spans="1:12" ht="18" customHeight="1">
      <c r="A91" s="51">
        <v>851</v>
      </c>
      <c r="B91" s="662" t="s">
        <v>137</v>
      </c>
      <c r="C91" s="663"/>
      <c r="D91" s="664"/>
      <c r="E91" s="68">
        <v>50000</v>
      </c>
      <c r="F91" s="69"/>
      <c r="G91" s="69"/>
      <c r="H91" s="69"/>
      <c r="I91" s="69"/>
      <c r="J91" s="68">
        <f>E91-F91-G91+H91+I91</f>
        <v>50000</v>
      </c>
      <c r="K91" s="139">
        <f>J91-L91</f>
        <v>50000</v>
      </c>
      <c r="L91" s="192"/>
    </row>
    <row r="92" spans="1:12" ht="16.5" customHeight="1">
      <c r="A92" s="51">
        <v>852</v>
      </c>
      <c r="B92" s="662" t="s">
        <v>12</v>
      </c>
      <c r="C92" s="663"/>
      <c r="D92" s="664"/>
      <c r="E92" s="68">
        <v>725039</v>
      </c>
      <c r="F92" s="69"/>
      <c r="G92" s="70"/>
      <c r="H92" s="71"/>
      <c r="I92" s="71"/>
      <c r="J92" s="68">
        <f t="shared" si="0"/>
        <v>725039</v>
      </c>
      <c r="K92" s="139">
        <f t="shared" si="1"/>
        <v>725039</v>
      </c>
      <c r="L92" s="161"/>
    </row>
    <row r="93" spans="1:12" ht="25.5" customHeight="1">
      <c r="A93" s="51">
        <v>854</v>
      </c>
      <c r="B93" s="662" t="s">
        <v>13</v>
      </c>
      <c r="C93" s="663"/>
      <c r="D93" s="664"/>
      <c r="E93" s="68">
        <v>40749</v>
      </c>
      <c r="F93" s="69"/>
      <c r="G93" s="70"/>
      <c r="H93" s="149"/>
      <c r="I93" s="149"/>
      <c r="J93" s="68">
        <f t="shared" si="0"/>
        <v>40749</v>
      </c>
      <c r="K93" s="139">
        <f t="shared" si="1"/>
        <v>40749</v>
      </c>
      <c r="L93" s="187"/>
    </row>
    <row r="94" spans="1:12" ht="16.5" customHeight="1">
      <c r="A94" s="51">
        <v>855</v>
      </c>
      <c r="B94" s="662" t="s">
        <v>124</v>
      </c>
      <c r="C94" s="663"/>
      <c r="D94" s="664"/>
      <c r="E94" s="68">
        <v>24048154</v>
      </c>
      <c r="F94" s="69"/>
      <c r="G94" s="70"/>
      <c r="H94" s="149"/>
      <c r="I94" s="149"/>
      <c r="J94" s="68">
        <f t="shared" si="0"/>
        <v>24048154</v>
      </c>
      <c r="K94" s="139">
        <f t="shared" si="1"/>
        <v>24048154</v>
      </c>
      <c r="L94" s="161"/>
    </row>
    <row r="95" spans="1:12" ht="27.75" customHeight="1">
      <c r="A95" s="38">
        <v>900</v>
      </c>
      <c r="B95" s="710" t="s">
        <v>14</v>
      </c>
      <c r="C95" s="711"/>
      <c r="D95" s="712"/>
      <c r="E95" s="68">
        <v>5734603</v>
      </c>
      <c r="F95" s="69">
        <f>G52</f>
        <v>300000</v>
      </c>
      <c r="G95" s="69"/>
      <c r="H95" s="68">
        <f>I52</f>
        <v>15036</v>
      </c>
      <c r="I95" s="68"/>
      <c r="J95" s="68">
        <f t="shared" si="0"/>
        <v>5449639</v>
      </c>
      <c r="K95" s="139">
        <f t="shared" si="1"/>
        <v>5142024</v>
      </c>
      <c r="L95" s="196">
        <v>307615</v>
      </c>
    </row>
    <row r="96" spans="1:12" ht="27" customHeight="1">
      <c r="A96" s="53">
        <v>921</v>
      </c>
      <c r="B96" s="710" t="s">
        <v>117</v>
      </c>
      <c r="C96" s="468"/>
      <c r="D96" s="469"/>
      <c r="E96" s="68">
        <v>1138</v>
      </c>
      <c r="F96" s="69"/>
      <c r="G96" s="69"/>
      <c r="H96" s="68"/>
      <c r="I96" s="68"/>
      <c r="J96" s="68">
        <f t="shared" si="0"/>
        <v>1138</v>
      </c>
      <c r="K96" s="139">
        <f t="shared" si="1"/>
        <v>1138</v>
      </c>
      <c r="L96" s="161"/>
    </row>
    <row r="97" spans="1:12" ht="18" customHeight="1">
      <c r="A97" s="37">
        <v>926</v>
      </c>
      <c r="B97" s="713" t="s">
        <v>105</v>
      </c>
      <c r="C97" s="714"/>
      <c r="D97" s="715"/>
      <c r="E97" s="66">
        <v>251343</v>
      </c>
      <c r="F97" s="67"/>
      <c r="G97" s="67"/>
      <c r="H97" s="66"/>
      <c r="I97" s="66"/>
      <c r="J97" s="68">
        <f t="shared" si="0"/>
        <v>251343</v>
      </c>
      <c r="K97" s="139">
        <f t="shared" si="1"/>
        <v>251343</v>
      </c>
      <c r="L97" s="161"/>
    </row>
    <row r="98" spans="1:12" ht="21" customHeight="1">
      <c r="A98" s="127" t="s">
        <v>4</v>
      </c>
      <c r="B98" s="716" t="s">
        <v>72</v>
      </c>
      <c r="C98" s="717"/>
      <c r="D98" s="718"/>
      <c r="E98" s="128">
        <f>SUM(E81:E88,E89:E97)</f>
        <v>191614714</v>
      </c>
      <c r="F98" s="128">
        <f>SUM(F81:F97)</f>
        <v>997090</v>
      </c>
      <c r="G98" s="128">
        <f aca="true" t="shared" si="2" ref="G98:L98">SUM(G81:G88,G89:G97)</f>
        <v>0</v>
      </c>
      <c r="H98" s="128">
        <f t="shared" si="2"/>
        <v>697090</v>
      </c>
      <c r="I98" s="128">
        <f t="shared" si="2"/>
        <v>0</v>
      </c>
      <c r="J98" s="140">
        <f t="shared" si="2"/>
        <v>191314714</v>
      </c>
      <c r="K98" s="140">
        <f t="shared" si="2"/>
        <v>186065429</v>
      </c>
      <c r="L98" s="140">
        <f t="shared" si="2"/>
        <v>5249285</v>
      </c>
    </row>
    <row r="99" spans="1:10" ht="30" customHeight="1">
      <c r="A99" s="28"/>
      <c r="B99" s="28"/>
      <c r="C99" s="28"/>
      <c r="D99" s="28"/>
      <c r="E99" s="29"/>
      <c r="F99" s="29">
        <f>F98-G57</f>
        <v>0</v>
      </c>
      <c r="G99" s="29">
        <f>G98-H57</f>
        <v>0</v>
      </c>
      <c r="H99" s="29">
        <f>H98-I57</f>
        <v>0</v>
      </c>
      <c r="I99" s="29">
        <f>I98-J57</f>
        <v>0</v>
      </c>
      <c r="J99" s="23"/>
    </row>
    <row r="100" spans="1:10" ht="29.25" customHeight="1">
      <c r="A100" s="28"/>
      <c r="B100" s="28"/>
      <c r="C100" s="28"/>
      <c r="D100" s="28"/>
      <c r="E100" s="29"/>
      <c r="F100" s="29"/>
      <c r="G100" s="29"/>
      <c r="H100" s="29"/>
      <c r="I100" s="29"/>
      <c r="J100" s="23"/>
    </row>
    <row r="101" spans="1:10" ht="12.75" customHeight="1">
      <c r="A101" s="28"/>
      <c r="B101" s="28"/>
      <c r="C101" s="28"/>
      <c r="D101" s="28"/>
      <c r="E101" s="29"/>
      <c r="F101" s="29"/>
      <c r="G101" s="29"/>
      <c r="H101" s="29"/>
      <c r="I101" s="29"/>
      <c r="J101" s="23"/>
    </row>
    <row r="102" spans="1:14" ht="10.5" customHeight="1">
      <c r="A102" s="28"/>
      <c r="B102" s="28"/>
      <c r="C102" s="28"/>
      <c r="D102" s="28"/>
      <c r="E102" s="29"/>
      <c r="F102" s="29"/>
      <c r="G102" s="29"/>
      <c r="H102" s="29"/>
      <c r="I102" s="29"/>
      <c r="J102" s="23"/>
      <c r="N102" s="1"/>
    </row>
    <row r="103" spans="1:10" ht="18" customHeight="1">
      <c r="A103" s="707" t="s">
        <v>73</v>
      </c>
      <c r="B103" s="708"/>
      <c r="C103" s="708"/>
      <c r="D103" s="708"/>
      <c r="E103" s="708"/>
      <c r="F103" s="708"/>
      <c r="G103" s="708"/>
      <c r="H103" s="708"/>
      <c r="I103" s="709"/>
      <c r="J103" s="132">
        <f>SUM(J104:J108)</f>
        <v>31640283</v>
      </c>
    </row>
    <row r="104" spans="1:14" ht="15" customHeight="1">
      <c r="A104" s="697" t="s">
        <v>118</v>
      </c>
      <c r="B104" s="698"/>
      <c r="C104" s="698"/>
      <c r="D104" s="698"/>
      <c r="E104" s="698"/>
      <c r="F104" s="698"/>
      <c r="G104" s="698"/>
      <c r="H104" s="698"/>
      <c r="I104" s="699"/>
      <c r="J104" s="133">
        <v>24938510</v>
      </c>
      <c r="N104" s="1"/>
    </row>
    <row r="105" spans="1:14" ht="15" customHeight="1">
      <c r="A105" s="694" t="s">
        <v>125</v>
      </c>
      <c r="B105" s="695"/>
      <c r="C105" s="695"/>
      <c r="D105" s="695"/>
      <c r="E105" s="695"/>
      <c r="F105" s="695"/>
      <c r="G105" s="695"/>
      <c r="H105" s="695"/>
      <c r="I105" s="696"/>
      <c r="J105" s="134">
        <v>2602296</v>
      </c>
      <c r="N105" s="1"/>
    </row>
    <row r="106" spans="1:10" ht="15" customHeight="1">
      <c r="A106" s="694" t="s">
        <v>115</v>
      </c>
      <c r="B106" s="695"/>
      <c r="C106" s="695"/>
      <c r="D106" s="695"/>
      <c r="E106" s="695"/>
      <c r="F106" s="695"/>
      <c r="G106" s="695"/>
      <c r="H106" s="695"/>
      <c r="I106" s="696"/>
      <c r="J106" s="134">
        <v>3064500</v>
      </c>
    </row>
    <row r="107" spans="1:10" ht="15.75" customHeight="1">
      <c r="A107" s="694" t="s">
        <v>132</v>
      </c>
      <c r="B107" s="695"/>
      <c r="C107" s="695"/>
      <c r="D107" s="695"/>
      <c r="E107" s="695"/>
      <c r="F107" s="695"/>
      <c r="G107" s="695"/>
      <c r="H107" s="695"/>
      <c r="I107" s="696"/>
      <c r="J107" s="148">
        <v>1033357</v>
      </c>
    </row>
    <row r="108" spans="1:10" ht="15" customHeight="1">
      <c r="A108" s="703" t="s">
        <v>126</v>
      </c>
      <c r="B108" s="704"/>
      <c r="C108" s="704"/>
      <c r="D108" s="704"/>
      <c r="E108" s="704"/>
      <c r="F108" s="704"/>
      <c r="G108" s="704"/>
      <c r="H108" s="704"/>
      <c r="I108" s="705"/>
      <c r="J108" s="135">
        <v>1620</v>
      </c>
    </row>
    <row r="109" spans="1:10" ht="15" customHeight="1">
      <c r="A109" s="62" t="s">
        <v>74</v>
      </c>
      <c r="B109" s="63"/>
      <c r="C109" s="63"/>
      <c r="D109" s="63"/>
      <c r="E109" s="63"/>
      <c r="F109" s="63"/>
      <c r="G109" s="63"/>
      <c r="H109" s="63"/>
      <c r="I109" s="64"/>
      <c r="J109" s="132">
        <v>552638</v>
      </c>
    </row>
    <row r="110" spans="1:10" ht="15" customHeight="1" hidden="1">
      <c r="A110" s="65">
        <v>950</v>
      </c>
      <c r="B110" s="700" t="s">
        <v>81</v>
      </c>
      <c r="C110" s="701"/>
      <c r="D110" s="701"/>
      <c r="E110" s="701"/>
      <c r="F110" s="701"/>
      <c r="G110" s="701"/>
      <c r="H110" s="701"/>
      <c r="I110" s="702"/>
      <c r="J110" s="136"/>
    </row>
    <row r="111" spans="1:10" ht="41.25" customHeight="1">
      <c r="A111" s="65">
        <v>950</v>
      </c>
      <c r="B111" s="700" t="s">
        <v>81</v>
      </c>
      <c r="C111" s="720"/>
      <c r="D111" s="720"/>
      <c r="E111" s="720"/>
      <c r="F111" s="720"/>
      <c r="G111" s="720"/>
      <c r="H111" s="720"/>
      <c r="I111" s="721"/>
      <c r="J111" s="136">
        <v>10750956</v>
      </c>
    </row>
    <row r="112" spans="1:10" ht="15" customHeight="1">
      <c r="A112" s="65">
        <v>952</v>
      </c>
      <c r="B112" s="700" t="s">
        <v>112</v>
      </c>
      <c r="C112" s="701"/>
      <c r="D112" s="701"/>
      <c r="E112" s="701"/>
      <c r="F112" s="701"/>
      <c r="G112" s="701"/>
      <c r="H112" s="701"/>
      <c r="I112" s="702"/>
      <c r="J112" s="136"/>
    </row>
    <row r="113" spans="1:10" ht="15" customHeight="1">
      <c r="A113" s="65">
        <v>952</v>
      </c>
      <c r="B113" s="700" t="s">
        <v>163</v>
      </c>
      <c r="C113" s="701"/>
      <c r="D113" s="701"/>
      <c r="E113" s="701"/>
      <c r="F113" s="701"/>
      <c r="G113" s="701"/>
      <c r="H113" s="701"/>
      <c r="I113" s="702"/>
      <c r="J113" s="136">
        <v>16700000</v>
      </c>
    </row>
    <row r="114" spans="1:10" ht="15" customHeight="1">
      <c r="A114" s="32" t="s">
        <v>5</v>
      </c>
      <c r="B114" s="691" t="s">
        <v>75</v>
      </c>
      <c r="C114" s="692"/>
      <c r="D114" s="692"/>
      <c r="E114" s="692"/>
      <c r="F114" s="692"/>
      <c r="G114" s="692"/>
      <c r="H114" s="692"/>
      <c r="I114" s="693"/>
      <c r="J114" s="137">
        <f>J111+J113</f>
        <v>27450956</v>
      </c>
    </row>
    <row r="115" spans="1:10" ht="18.75" customHeight="1">
      <c r="A115" s="33" t="s">
        <v>76</v>
      </c>
      <c r="B115" s="688" t="s">
        <v>168</v>
      </c>
      <c r="C115" s="689"/>
      <c r="D115" s="689"/>
      <c r="E115" s="689"/>
      <c r="F115" s="689"/>
      <c r="G115" s="689"/>
      <c r="H115" s="689"/>
      <c r="I115" s="690"/>
      <c r="J115" s="138">
        <f>J114+J98</f>
        <v>218765670</v>
      </c>
    </row>
    <row r="116" spans="1:10" ht="0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</row>
    <row r="117" spans="1:10" ht="24.75" customHeight="1" hidden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</row>
    <row r="118" spans="1:10" ht="19.5" customHeight="1" hidden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</row>
    <row r="119" ht="21.75" customHeight="1">
      <c r="J119" s="1"/>
    </row>
    <row r="120" ht="15.75" customHeight="1"/>
    <row r="121" ht="16.5" customHeight="1"/>
    <row r="122" ht="16.5" customHeight="1"/>
    <row r="123" ht="16.5" customHeight="1"/>
    <row r="124" ht="17.25" customHeight="1"/>
    <row r="125" ht="10.5" customHeight="1"/>
    <row r="126" ht="23.25" customHeight="1"/>
    <row r="127" ht="19.5" customHeight="1"/>
    <row r="128" ht="19.5" customHeight="1"/>
    <row r="129" ht="51.75" customHeight="1"/>
    <row r="130" ht="15" customHeight="1"/>
    <row r="131" ht="18" customHeight="1"/>
  </sheetData>
  <sheetProtection/>
  <mergeCells count="134">
    <mergeCell ref="K44:L44"/>
    <mergeCell ref="A57:F57"/>
    <mergeCell ref="A76:J76"/>
    <mergeCell ref="A45:C45"/>
    <mergeCell ref="G45:H45"/>
    <mergeCell ref="I45:J45"/>
    <mergeCell ref="D53:F53"/>
    <mergeCell ref="D50:F50"/>
    <mergeCell ref="D49:F49"/>
    <mergeCell ref="D45:F46"/>
    <mergeCell ref="B97:D97"/>
    <mergeCell ref="B98:D98"/>
    <mergeCell ref="A78:A80"/>
    <mergeCell ref="B112:I112"/>
    <mergeCell ref="B111:I111"/>
    <mergeCell ref="B96:D96"/>
    <mergeCell ref="B92:D92"/>
    <mergeCell ref="B89:D89"/>
    <mergeCell ref="B87:D87"/>
    <mergeCell ref="B94:D94"/>
    <mergeCell ref="D38:F38"/>
    <mergeCell ref="D42:F42"/>
    <mergeCell ref="F78:I78"/>
    <mergeCell ref="F79:G79"/>
    <mergeCell ref="B110:I110"/>
    <mergeCell ref="A103:I103"/>
    <mergeCell ref="B95:D95"/>
    <mergeCell ref="B93:D93"/>
    <mergeCell ref="B91:D91"/>
    <mergeCell ref="D54:F54"/>
    <mergeCell ref="B115:I115"/>
    <mergeCell ref="B114:I114"/>
    <mergeCell ref="A106:I106"/>
    <mergeCell ref="A105:I105"/>
    <mergeCell ref="A104:I104"/>
    <mergeCell ref="B113:I113"/>
    <mergeCell ref="A108:I108"/>
    <mergeCell ref="A107:I107"/>
    <mergeCell ref="K79:K80"/>
    <mergeCell ref="B78:D80"/>
    <mergeCell ref="B82:D82"/>
    <mergeCell ref="B88:D88"/>
    <mergeCell ref="B85:D85"/>
    <mergeCell ref="B84:D84"/>
    <mergeCell ref="J78:J80"/>
    <mergeCell ref="E78:E80"/>
    <mergeCell ref="H79:I79"/>
    <mergeCell ref="B86:D86"/>
    <mergeCell ref="A7:J7"/>
    <mergeCell ref="D33:F33"/>
    <mergeCell ref="A9:C9"/>
    <mergeCell ref="D41:F41"/>
    <mergeCell ref="D48:F48"/>
    <mergeCell ref="D9:F10"/>
    <mergeCell ref="D47:F47"/>
    <mergeCell ref="D13:F13"/>
    <mergeCell ref="D20:F20"/>
    <mergeCell ref="I9:J9"/>
    <mergeCell ref="K37:L37"/>
    <mergeCell ref="K38:L38"/>
    <mergeCell ref="K9:L10"/>
    <mergeCell ref="K41:L41"/>
    <mergeCell ref="K12:L12"/>
    <mergeCell ref="K13:L13"/>
    <mergeCell ref="K35:L35"/>
    <mergeCell ref="K20:L20"/>
    <mergeCell ref="K47:L47"/>
    <mergeCell ref="D34:F34"/>
    <mergeCell ref="G9:H9"/>
    <mergeCell ref="D27:F27"/>
    <mergeCell ref="K43:L43"/>
    <mergeCell ref="D39:F39"/>
    <mergeCell ref="K16:L16"/>
    <mergeCell ref="D11:F11"/>
    <mergeCell ref="K11:L11"/>
    <mergeCell ref="D12:F12"/>
    <mergeCell ref="K48:L48"/>
    <mergeCell ref="K39:L39"/>
    <mergeCell ref="D40:F40"/>
    <mergeCell ref="K40:L40"/>
    <mergeCell ref="B90:D90"/>
    <mergeCell ref="B83:D83"/>
    <mergeCell ref="B81:D81"/>
    <mergeCell ref="K78:L78"/>
    <mergeCell ref="L79:L80"/>
    <mergeCell ref="K57:L57"/>
    <mergeCell ref="D43:F43"/>
    <mergeCell ref="D14:F14"/>
    <mergeCell ref="K14:L14"/>
    <mergeCell ref="D15:F15"/>
    <mergeCell ref="K15:L15"/>
    <mergeCell ref="D16:F16"/>
    <mergeCell ref="D17:F17"/>
    <mergeCell ref="D30:F30"/>
    <mergeCell ref="K42:L42"/>
    <mergeCell ref="D37:F37"/>
    <mergeCell ref="A25:C25"/>
    <mergeCell ref="G25:H25"/>
    <mergeCell ref="I25:J25"/>
    <mergeCell ref="K25:L26"/>
    <mergeCell ref="D32:F32"/>
    <mergeCell ref="K32:L32"/>
    <mergeCell ref="D25:F26"/>
    <mergeCell ref="K30:L30"/>
    <mergeCell ref="K31:L31"/>
    <mergeCell ref="K27:L27"/>
    <mergeCell ref="D56:F56"/>
    <mergeCell ref="K56:L56"/>
    <mergeCell ref="K28:L28"/>
    <mergeCell ref="D29:F29"/>
    <mergeCell ref="K29:L29"/>
    <mergeCell ref="D36:F36"/>
    <mergeCell ref="K33:L33"/>
    <mergeCell ref="K34:L34"/>
    <mergeCell ref="K49:L49"/>
    <mergeCell ref="K45:L46"/>
    <mergeCell ref="D31:F31"/>
    <mergeCell ref="D35:F35"/>
    <mergeCell ref="D44:F44"/>
    <mergeCell ref="K53:L53"/>
    <mergeCell ref="D18:F18"/>
    <mergeCell ref="K18:L18"/>
    <mergeCell ref="D19:F19"/>
    <mergeCell ref="K19:L19"/>
    <mergeCell ref="K36:L36"/>
    <mergeCell ref="D28:F28"/>
    <mergeCell ref="K54:L54"/>
    <mergeCell ref="D55:F55"/>
    <mergeCell ref="K55:L55"/>
    <mergeCell ref="K50:L50"/>
    <mergeCell ref="D51:F51"/>
    <mergeCell ref="K51:L51"/>
    <mergeCell ref="D52:F52"/>
    <mergeCell ref="K52:L5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54"/>
  <sheetViews>
    <sheetView zoomScalePageLayoutView="0" workbookViewId="0" topLeftCell="A13">
      <selection activeCell="L27" sqref="L27"/>
    </sheetView>
  </sheetViews>
  <sheetFormatPr defaultColWidth="9.00390625" defaultRowHeight="12.75"/>
  <cols>
    <col min="5" max="5" width="11.75390625" style="0" customWidth="1"/>
    <col min="8" max="8" width="16.25390625" style="0" customWidth="1"/>
  </cols>
  <sheetData>
    <row r="2" ht="12.75">
      <c r="A2" t="s">
        <v>170</v>
      </c>
    </row>
    <row r="3" ht="12.75">
      <c r="A3" t="s">
        <v>171</v>
      </c>
    </row>
    <row r="4" ht="12.75">
      <c r="A4" t="s">
        <v>172</v>
      </c>
    </row>
    <row r="5" ht="12.75">
      <c r="A5" t="s">
        <v>173</v>
      </c>
    </row>
    <row r="6" ht="12.75">
      <c r="A6" t="s">
        <v>174</v>
      </c>
    </row>
    <row r="7" ht="12.75">
      <c r="A7" t="s">
        <v>175</v>
      </c>
    </row>
    <row r="8" ht="12.75">
      <c r="A8" t="s">
        <v>176</v>
      </c>
    </row>
    <row r="9" ht="12.75">
      <c r="A9" t="s">
        <v>177</v>
      </c>
    </row>
    <row r="10" ht="12.75">
      <c r="A10" t="s">
        <v>178</v>
      </c>
    </row>
    <row r="11" ht="12.75">
      <c r="A11" t="s">
        <v>179</v>
      </c>
    </row>
    <row r="12" ht="12.75">
      <c r="A12" t="s">
        <v>180</v>
      </c>
    </row>
    <row r="13" ht="12.75">
      <c r="A13" t="s">
        <v>181</v>
      </c>
    </row>
    <row r="14" spans="1:17" ht="12.75">
      <c r="A14" t="s">
        <v>182</v>
      </c>
      <c r="N14">
        <v>85295</v>
      </c>
      <c r="Q14">
        <v>9</v>
      </c>
    </row>
    <row r="15" spans="13:17" ht="12.75">
      <c r="M15">
        <v>4017</v>
      </c>
      <c r="N15">
        <v>6080</v>
      </c>
      <c r="O15">
        <v>1082</v>
      </c>
      <c r="P15">
        <f>SUM(N15:O15)</f>
        <v>7162</v>
      </c>
      <c r="Q15">
        <v>-160</v>
      </c>
    </row>
    <row r="16" spans="1:16" ht="12.75">
      <c r="A16" t="s">
        <v>183</v>
      </c>
      <c r="I16">
        <v>4111</v>
      </c>
      <c r="J16">
        <v>430</v>
      </c>
      <c r="K16">
        <v>172</v>
      </c>
      <c r="L16">
        <f>SUM(J16:K16)</f>
        <v>602</v>
      </c>
      <c r="N16">
        <v>1104</v>
      </c>
      <c r="O16">
        <v>-847</v>
      </c>
      <c r="P16">
        <f aca="true" t="shared" si="0" ref="P16:P23">SUM(N16:O16)</f>
        <v>257</v>
      </c>
    </row>
    <row r="17" spans="1:16" ht="12.75">
      <c r="A17" t="s">
        <v>184</v>
      </c>
      <c r="I17">
        <v>4121</v>
      </c>
      <c r="J17">
        <v>62</v>
      </c>
      <c r="K17">
        <v>25</v>
      </c>
      <c r="L17">
        <f aca="true" t="shared" si="1" ref="L17:L24">SUM(J17:K17)</f>
        <v>87</v>
      </c>
      <c r="N17">
        <v>161</v>
      </c>
      <c r="O17">
        <v>-65</v>
      </c>
      <c r="P17">
        <f t="shared" si="0"/>
        <v>96</v>
      </c>
    </row>
    <row r="18" spans="1:16" ht="12.75">
      <c r="A18" t="s">
        <v>185</v>
      </c>
      <c r="I18">
        <v>4171</v>
      </c>
      <c r="J18">
        <v>2500</v>
      </c>
      <c r="K18">
        <v>1000</v>
      </c>
      <c r="L18">
        <f t="shared" si="1"/>
        <v>3500</v>
      </c>
      <c r="N18">
        <v>375</v>
      </c>
      <c r="O18">
        <v>-6785</v>
      </c>
      <c r="P18">
        <f t="shared" si="0"/>
        <v>-6410</v>
      </c>
    </row>
    <row r="19" spans="1:16" ht="12.75">
      <c r="A19" t="s">
        <v>186</v>
      </c>
      <c r="I19">
        <v>4211</v>
      </c>
      <c r="J19">
        <v>3000</v>
      </c>
      <c r="K19">
        <v>3708</v>
      </c>
      <c r="L19">
        <f t="shared" si="1"/>
        <v>6708</v>
      </c>
      <c r="N19">
        <v>240</v>
      </c>
      <c r="O19">
        <v>-170</v>
      </c>
      <c r="P19">
        <f t="shared" si="0"/>
        <v>70</v>
      </c>
    </row>
    <row r="20" spans="1:16" ht="12.75">
      <c r="A20" t="s">
        <v>187</v>
      </c>
      <c r="I20">
        <v>4241</v>
      </c>
      <c r="J20">
        <v>6000</v>
      </c>
      <c r="L20">
        <f t="shared" si="1"/>
        <v>6000</v>
      </c>
      <c r="P20">
        <f t="shared" si="0"/>
        <v>0</v>
      </c>
    </row>
    <row r="21" spans="1:16" ht="12.75">
      <c r="A21" t="s">
        <v>188</v>
      </c>
      <c r="I21">
        <v>4301</v>
      </c>
      <c r="J21">
        <v>1400</v>
      </c>
      <c r="L21">
        <f t="shared" si="1"/>
        <v>1400</v>
      </c>
      <c r="N21">
        <v>240</v>
      </c>
      <c r="O21">
        <v>6785</v>
      </c>
      <c r="P21">
        <f t="shared" si="0"/>
        <v>7025</v>
      </c>
    </row>
    <row r="22" spans="9:17" ht="12.75">
      <c r="I22">
        <v>4419</v>
      </c>
      <c r="P22">
        <f t="shared" si="0"/>
        <v>0</v>
      </c>
      <c r="Q22">
        <v>160</v>
      </c>
    </row>
    <row r="23" spans="1:16" ht="12.75">
      <c r="A23" t="s">
        <v>189</v>
      </c>
      <c r="I23">
        <v>4431</v>
      </c>
      <c r="K23">
        <v>192</v>
      </c>
      <c r="L23">
        <f t="shared" si="1"/>
        <v>192</v>
      </c>
      <c r="P23">
        <f t="shared" si="0"/>
        <v>0</v>
      </c>
    </row>
    <row r="24" spans="1:12" ht="12.75">
      <c r="A24" t="s">
        <v>190</v>
      </c>
      <c r="I24">
        <v>4701</v>
      </c>
      <c r="K24">
        <v>16703</v>
      </c>
      <c r="L24">
        <f t="shared" si="1"/>
        <v>16703</v>
      </c>
    </row>
    <row r="25" spans="1:16" ht="12.75">
      <c r="A25" t="s">
        <v>191</v>
      </c>
      <c r="J25">
        <f>SUM(J16:J24)</f>
        <v>13392</v>
      </c>
      <c r="K25">
        <f>SUM(K16:K24)</f>
        <v>21800</v>
      </c>
      <c r="L25">
        <f>SUM(J25:K25)</f>
        <v>35192</v>
      </c>
      <c r="N25">
        <f>SUM(N15:N24)</f>
        <v>8200</v>
      </c>
      <c r="O25">
        <f>SUM(O15:O24)</f>
        <v>0</v>
      </c>
      <c r="P25">
        <f>SUM(P15:P24)</f>
        <v>8200</v>
      </c>
    </row>
    <row r="26" spans="1:12" ht="12.75">
      <c r="A26" t="s">
        <v>192</v>
      </c>
      <c r="L26">
        <f>SUM(L16:L24)</f>
        <v>35192</v>
      </c>
    </row>
    <row r="27" ht="12.75">
      <c r="A27" t="s">
        <v>193</v>
      </c>
    </row>
    <row r="28" spans="1:9" ht="12.75">
      <c r="A28" t="s">
        <v>194</v>
      </c>
      <c r="I28">
        <v>85295</v>
      </c>
    </row>
    <row r="29" ht="12.75">
      <c r="A29" t="s">
        <v>195</v>
      </c>
    </row>
    <row r="30" ht="12.75">
      <c r="A30" t="s">
        <v>196</v>
      </c>
    </row>
    <row r="31" ht="12.75">
      <c r="A31" t="s">
        <v>197</v>
      </c>
    </row>
    <row r="32" ht="12.75">
      <c r="A32" t="s">
        <v>198</v>
      </c>
    </row>
    <row r="33" ht="12.75">
      <c r="A33" t="s">
        <v>199</v>
      </c>
    </row>
    <row r="34" ht="12.75">
      <c r="A34" t="s">
        <v>200</v>
      </c>
    </row>
    <row r="35" ht="12.75">
      <c r="A35" t="s">
        <v>201</v>
      </c>
    </row>
    <row r="36" ht="12.75">
      <c r="A36" t="s">
        <v>202</v>
      </c>
    </row>
    <row r="37" ht="12.75">
      <c r="A37" t="s">
        <v>203</v>
      </c>
    </row>
    <row r="38" ht="12.75">
      <c r="A38" t="s">
        <v>204</v>
      </c>
    </row>
    <row r="39" ht="12.75">
      <c r="A39" t="s">
        <v>205</v>
      </c>
    </row>
    <row r="40" ht="12.75">
      <c r="A40" t="s">
        <v>206</v>
      </c>
    </row>
    <row r="41" ht="12.75">
      <c r="A41" t="s">
        <v>207</v>
      </c>
    </row>
    <row r="42" ht="12.75">
      <c r="A42" t="s">
        <v>208</v>
      </c>
    </row>
    <row r="43" ht="12.75">
      <c r="A43" t="s">
        <v>209</v>
      </c>
    </row>
    <row r="44" ht="12.75">
      <c r="A44" t="s">
        <v>210</v>
      </c>
    </row>
    <row r="45" ht="12.75">
      <c r="A45" t="s">
        <v>211</v>
      </c>
    </row>
    <row r="46" ht="12.75">
      <c r="A46" t="s">
        <v>212</v>
      </c>
    </row>
    <row r="47" ht="12.75">
      <c r="A47" t="s">
        <v>213</v>
      </c>
    </row>
    <row r="48" ht="12.75">
      <c r="A48" t="s">
        <v>214</v>
      </c>
    </row>
    <row r="49" ht="12.75">
      <c r="A49" t="s">
        <v>215</v>
      </c>
    </row>
    <row r="50" ht="12.75">
      <c r="A50" t="s">
        <v>216</v>
      </c>
    </row>
    <row r="51" ht="12.75">
      <c r="A51" t="s">
        <v>217</v>
      </c>
    </row>
    <row r="52" ht="12.75">
      <c r="A52" t="s">
        <v>218</v>
      </c>
    </row>
    <row r="53" ht="12.75">
      <c r="A53" t="s">
        <v>219</v>
      </c>
    </row>
    <row r="54" ht="12.75">
      <c r="A54" t="s">
        <v>220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Henryka Szulik</cp:lastModifiedBy>
  <cp:lastPrinted>2017-12-21T08:32:16Z</cp:lastPrinted>
  <dcterms:created xsi:type="dcterms:W3CDTF">2004-08-03T08:26:30Z</dcterms:created>
  <dcterms:modified xsi:type="dcterms:W3CDTF">2017-12-21T08:32:46Z</dcterms:modified>
  <cp:category/>
  <cp:version/>
  <cp:contentType/>
  <cp:contentStatus/>
</cp:coreProperties>
</file>