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5" yWindow="135" windowWidth="15150" windowHeight="8730"/>
  </bookViews>
  <sheets>
    <sheet name="Wydatki" sheetId="2" r:id="rId1"/>
    <sheet name="Dochody" sheetId="3" r:id="rId2"/>
  </sheets>
  <calcPr calcId="125725"/>
</workbook>
</file>

<file path=xl/calcChain.xml><?xml version="1.0" encoding="utf-8"?>
<calcChain xmlns="http://schemas.openxmlformats.org/spreadsheetml/2006/main">
  <c r="H63" i="3"/>
  <c r="J63"/>
  <c r="L43" i="2"/>
  <c r="L77"/>
  <c r="K77"/>
  <c r="K13"/>
  <c r="I77"/>
  <c r="J77"/>
  <c r="J20"/>
  <c r="L16"/>
  <c r="K44"/>
  <c r="K43"/>
  <c r="G101"/>
  <c r="K20"/>
  <c r="L20"/>
  <c r="G19" i="3"/>
  <c r="I26"/>
  <c r="K59" i="2"/>
  <c r="K58"/>
  <c r="G103"/>
  <c r="H103"/>
  <c r="I103"/>
  <c r="L59"/>
  <c r="L58"/>
  <c r="J59"/>
  <c r="I59"/>
  <c r="J58"/>
  <c r="K14"/>
  <c r="L32"/>
  <c r="K32"/>
  <c r="K29"/>
  <c r="J32"/>
  <c r="J29"/>
  <c r="F96"/>
  <c r="J13"/>
  <c r="F91"/>
  <c r="J44"/>
  <c r="J43"/>
  <c r="L71"/>
  <c r="J71"/>
  <c r="J67"/>
  <c r="F106"/>
  <c r="I71"/>
  <c r="I51"/>
  <c r="I43"/>
  <c r="F101"/>
  <c r="K54"/>
  <c r="K68"/>
  <c r="K67"/>
  <c r="K62"/>
  <c r="K61"/>
  <c r="G104"/>
  <c r="I62"/>
  <c r="I61"/>
  <c r="F104"/>
  <c r="L54"/>
  <c r="L51"/>
  <c r="I27"/>
  <c r="I26"/>
  <c r="K18"/>
  <c r="I11"/>
  <c r="I10"/>
  <c r="F88"/>
  <c r="H88"/>
  <c r="I88"/>
  <c r="I12" i="3"/>
  <c r="G35"/>
  <c r="G31"/>
  <c r="I32"/>
  <c r="I29"/>
  <c r="I25"/>
  <c r="G15"/>
  <c r="G14"/>
  <c r="F61"/>
  <c r="I15"/>
  <c r="I56" i="2"/>
  <c r="P109"/>
  <c r="H107"/>
  <c r="I107"/>
  <c r="K56"/>
  <c r="L44"/>
  <c r="K27"/>
  <c r="K26"/>
  <c r="G93"/>
  <c r="H92"/>
  <c r="I92"/>
  <c r="K92"/>
  <c r="K109"/>
  <c r="H118"/>
  <c r="H116"/>
  <c r="L68"/>
  <c r="L67"/>
  <c r="K74"/>
  <c r="K73"/>
  <c r="G108"/>
  <c r="H108"/>
  <c r="I108"/>
  <c r="L30"/>
  <c r="L29"/>
  <c r="K30"/>
  <c r="I30"/>
  <c r="J57" i="3"/>
  <c r="K57"/>
  <c r="I37"/>
  <c r="I35"/>
  <c r="I17"/>
  <c r="I14"/>
  <c r="I11"/>
  <c r="H58"/>
  <c r="J58"/>
  <c r="K58"/>
  <c r="L11" i="2"/>
  <c r="L10"/>
  <c r="J11"/>
  <c r="J10"/>
  <c r="H105"/>
  <c r="I105"/>
  <c r="J55" i="3"/>
  <c r="J67"/>
  <c r="K67"/>
  <c r="J68" i="2"/>
  <c r="J59" i="3"/>
  <c r="K59"/>
  <c r="H94" i="2"/>
  <c r="I94"/>
  <c r="J65" i="3"/>
  <c r="K65"/>
  <c r="I68" i="2"/>
  <c r="H90"/>
  <c r="I90"/>
  <c r="H89"/>
  <c r="I89"/>
  <c r="E109"/>
  <c r="I150"/>
  <c r="J60" i="3"/>
  <c r="K60"/>
  <c r="E69"/>
  <c r="J75"/>
  <c r="H102" i="2"/>
  <c r="I102"/>
  <c r="J56" i="3"/>
  <c r="K56"/>
  <c r="I159" i="2"/>
  <c r="L109"/>
  <c r="H119"/>
  <c r="H134"/>
  <c r="I166"/>
  <c r="J84" i="3"/>
  <c r="H100" i="2"/>
  <c r="I100"/>
  <c r="J109"/>
  <c r="H114"/>
  <c r="M109"/>
  <c r="H123"/>
  <c r="N109"/>
  <c r="H125"/>
  <c r="O109"/>
  <c r="H126"/>
  <c r="H120"/>
  <c r="J54" i="3"/>
  <c r="K54"/>
  <c r="H99" i="2"/>
  <c r="I99"/>
  <c r="I69" i="3"/>
  <c r="L152" i="2"/>
  <c r="J66" i="3"/>
  <c r="K66"/>
  <c r="J53"/>
  <c r="K53"/>
  <c r="G69"/>
  <c r="L151" i="2"/>
  <c r="J68" i="3"/>
  <c r="K68"/>
  <c r="H97" i="2"/>
  <c r="I97"/>
  <c r="H98"/>
  <c r="I98"/>
  <c r="H95"/>
  <c r="I95"/>
  <c r="K55" i="3"/>
  <c r="H61"/>
  <c r="G106" i="2"/>
  <c r="L13"/>
  <c r="L161"/>
  <c r="K160"/>
  <c r="F93"/>
  <c r="H93"/>
  <c r="I93"/>
  <c r="H104"/>
  <c r="I104"/>
  <c r="N159"/>
  <c r="L160"/>
  <c r="H106"/>
  <c r="I106"/>
  <c r="G91"/>
  <c r="H91"/>
  <c r="I91"/>
  <c r="H101"/>
  <c r="I101"/>
  <c r="N150"/>
  <c r="K161"/>
  <c r="G96"/>
  <c r="L153"/>
  <c r="F109"/>
  <c r="I160"/>
  <c r="G39" i="3"/>
  <c r="F64"/>
  <c r="I31"/>
  <c r="H64"/>
  <c r="F69"/>
  <c r="K151" i="2"/>
  <c r="K153" s="1"/>
  <c r="J61" i="3"/>
  <c r="K61"/>
  <c r="J62"/>
  <c r="I39"/>
  <c r="K162" i="2"/>
  <c r="F111"/>
  <c r="L162"/>
  <c r="G109"/>
  <c r="H96"/>
  <c r="I151"/>
  <c r="J64" i="3"/>
  <c r="K64"/>
  <c r="F70"/>
  <c r="K62"/>
  <c r="I161" i="2"/>
  <c r="I162"/>
  <c r="I167"/>
  <c r="G111"/>
  <c r="I96"/>
  <c r="H109"/>
  <c r="H135"/>
  <c r="I109"/>
  <c r="H115"/>
  <c r="H113"/>
  <c r="I115"/>
  <c r="K63" i="3"/>
  <c r="J69"/>
  <c r="H69"/>
  <c r="I152" i="2"/>
  <c r="I153" s="1"/>
  <c r="I157" s="1"/>
  <c r="L170" s="1"/>
  <c r="K152"/>
  <c r="J85" i="3"/>
  <c r="K69"/>
  <c r="H70"/>
</calcChain>
</file>

<file path=xl/comments1.xml><?xml version="1.0" encoding="utf-8"?>
<comments xmlns="http://schemas.openxmlformats.org/spreadsheetml/2006/main">
  <authors>
    <author>Henryka Szulik</author>
  </authors>
  <commentList>
    <comment ref="A73" authorId="0">
      <text>
        <r>
          <rPr>
            <b/>
            <sz val="9"/>
            <color indexed="81"/>
            <rFont val="Tahoma"/>
            <family val="2"/>
            <charset val="238"/>
          </rPr>
          <t>Henryka Szulik: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<sst xmlns="http://schemas.openxmlformats.org/spreadsheetml/2006/main" count="314" uniqueCount="217">
  <si>
    <t>Nazwa działu</t>
  </si>
  <si>
    <t>010</t>
  </si>
  <si>
    <t>020</t>
  </si>
  <si>
    <t>Rolnictwo i łowiectwo</t>
  </si>
  <si>
    <t>I.</t>
  </si>
  <si>
    <t>II.</t>
  </si>
  <si>
    <t>Leśnictwo</t>
  </si>
  <si>
    <t>Transport i łączność</t>
  </si>
  <si>
    <t>Obsłuba długu publicznego</t>
  </si>
  <si>
    <t>Różne rozliczenia</t>
  </si>
  <si>
    <t>Oświata i wychowanie</t>
  </si>
  <si>
    <t>Ochrona zdrowia</t>
  </si>
  <si>
    <t>Pomoc społeczna</t>
  </si>
  <si>
    <t>Edukacyjna opieka wychowawcza</t>
  </si>
  <si>
    <t>Gospodarka komunalna i ochrona środowiska</t>
  </si>
  <si>
    <t>Działalność usługowa</t>
  </si>
  <si>
    <t xml:space="preserve"> Zmiany Uchwałą Rady Gminy</t>
  </si>
  <si>
    <t>I</t>
  </si>
  <si>
    <t>II</t>
  </si>
  <si>
    <t>I+II</t>
  </si>
  <si>
    <t>§ 992</t>
  </si>
  <si>
    <t>RAZEM WYDATKI</t>
  </si>
  <si>
    <t>RAZEM ROZCHODY</t>
  </si>
  <si>
    <t>Urzędy naczelnych organów władzy państwowej, kontroli i ochrony prawa oraz sądownictwo</t>
  </si>
  <si>
    <t>Dział</t>
  </si>
  <si>
    <t>w tym:</t>
  </si>
  <si>
    <t>Bezpieczeństwo publiczne i ochrona przeciwpożarowa</t>
  </si>
  <si>
    <t>Wydatki bieżące</t>
  </si>
  <si>
    <t>Dotacje</t>
  </si>
  <si>
    <t>Wydatki na obsługę długu</t>
  </si>
  <si>
    <t>Administracja publiczna</t>
  </si>
  <si>
    <t>Turystyka</t>
  </si>
  <si>
    <t>z tego:</t>
  </si>
  <si>
    <t>Świadczenia na rzecz osób fizycznych</t>
  </si>
  <si>
    <t>Informatyka</t>
  </si>
  <si>
    <t>1)</t>
  </si>
  <si>
    <t>2)</t>
  </si>
  <si>
    <t>Dotacje ogółem</t>
  </si>
  <si>
    <t>3)</t>
  </si>
  <si>
    <t>4)</t>
  </si>
  <si>
    <t>5)</t>
  </si>
  <si>
    <t xml:space="preserve">6) </t>
  </si>
  <si>
    <t>7)</t>
  </si>
  <si>
    <t>8)</t>
  </si>
  <si>
    <t>9)</t>
  </si>
  <si>
    <t>10)</t>
  </si>
  <si>
    <t>Wydatki na zakup i objęcie akcji i wniesienie wkładów do spółek prawa handlowego</t>
  </si>
  <si>
    <t>Wydatki na realizację zadań ujętych w gminnym programie profilaktyki i rozwiązywania problemów alkoholowych oraz przeciwdziałania narkomanii</t>
  </si>
  <si>
    <t>Tabela  Nr 1</t>
  </si>
  <si>
    <t>Rady  Gminy Lesznowola</t>
  </si>
  <si>
    <t>Klasyfikacja budżetowa</t>
  </si>
  <si>
    <t>Rozdz.</t>
  </si>
  <si>
    <t>§</t>
  </si>
  <si>
    <t>bieżące</t>
  </si>
  <si>
    <t>majątkowe</t>
  </si>
  <si>
    <t>DOCHODY OGÓŁEM</t>
  </si>
  <si>
    <t>Kultura i ochrona dziedzictwa narod</t>
  </si>
  <si>
    <t>- dotacje majatkowe</t>
  </si>
  <si>
    <t>- dotacje bieżące</t>
  </si>
  <si>
    <t>- wydatki majatkowe</t>
  </si>
  <si>
    <t>- wydatki bieżące</t>
  </si>
  <si>
    <t xml:space="preserve">Plan po zmianach  </t>
  </si>
  <si>
    <t>RAZEM  WYDATKI I ROZCHODY</t>
  </si>
  <si>
    <t xml:space="preserve"> Wydatki bieżące jednostek budżetowych</t>
  </si>
  <si>
    <t>Nazwa działu, rozdziału i paragrafu</t>
  </si>
  <si>
    <t>Zmniejszenia  ( - )</t>
  </si>
  <si>
    <t>Zwiększenia  ( + )</t>
  </si>
  <si>
    <t>WYDATKI  OGÓŁEM</t>
  </si>
  <si>
    <t>Gospodarka miesz</t>
  </si>
  <si>
    <t>PLAN DOCHODÓW PO ZMIANACH</t>
  </si>
  <si>
    <t>Zmniejszenia      (-)</t>
  </si>
  <si>
    <t>Zwiększenia   (+)</t>
  </si>
  <si>
    <t>Gospodarka mieszkaniowa</t>
  </si>
  <si>
    <t>RAZEM DOCHODY</t>
  </si>
  <si>
    <t>1) Dotacje ogółem, w tym:</t>
  </si>
  <si>
    <t>2) Dochody  z opłat z tytułu zezwoleń na sprzedaż napojów alkoholowych</t>
  </si>
  <si>
    <t xml:space="preserve">RAZEM PRZYCHODY </t>
  </si>
  <si>
    <t xml:space="preserve">OGÓŁEM DOCHODY I PRZYCHODY </t>
  </si>
  <si>
    <t>I + II</t>
  </si>
  <si>
    <t xml:space="preserve">Dochody od osób prawnych,od osób fizycznych i od jednostek nie posiadających osobowości prawnej </t>
  </si>
  <si>
    <t>§ 982</t>
  </si>
  <si>
    <t>Wykup papierów wartościowych wyemitowanych przez gminę (obligacji)</t>
  </si>
  <si>
    <t>Gospodarka komunal   i ochrona środowiska</t>
  </si>
  <si>
    <t>Wolne środki jako nadwyżka środków pieniężnych na rachunku bieżącym budżetu gminy wynikających z rozliczeń wyemitowanych papierów wartościowych, kredytów i pożyczek z lat ubiegłych</t>
  </si>
  <si>
    <t>-Dotacje na realizację zadań z zakresu administracji rządowej  (§ 2010)</t>
  </si>
  <si>
    <t>-Dotacje na realizację własnych zadań bieżących  (§ 2030)</t>
  </si>
  <si>
    <t>Przychody ze sprzedaży innych papierów wartościowych (obligacji)</t>
  </si>
  <si>
    <t>Wydatki na programy finansowane ze środków UE</t>
  </si>
  <si>
    <t>Wydatki na realizację zadań otrzym do realizacji w drodze um i poroz  między jst</t>
  </si>
  <si>
    <t>Przetwórstwo przem</t>
  </si>
  <si>
    <t xml:space="preserve">Tabela  Nr 2 </t>
  </si>
  <si>
    <t>Wynagrodz enia i składki od nich naliczane</t>
  </si>
  <si>
    <t>Pozostałe działania w zakresie polityki społecznej</t>
  </si>
  <si>
    <t>Kultura fizyczna</t>
  </si>
  <si>
    <t xml:space="preserve"> </t>
  </si>
  <si>
    <t>Przychody z zaciągniętych kredytów na rynku krajowym  (BOŚ)</t>
  </si>
  <si>
    <t>Zmniejszenia             (-)</t>
  </si>
  <si>
    <t>Zwiększenia            (+)</t>
  </si>
  <si>
    <t>a) Wynagrodzenia i składki od nich naliczane</t>
  </si>
  <si>
    <t>b) Pozostałe wydatki na realizację zadań statutowych</t>
  </si>
  <si>
    <t>Wypłaty z tytułu udziel przez Gminę poręczeń i gwarancji</t>
  </si>
  <si>
    <t xml:space="preserve">Zmniejszenie                       </t>
  </si>
  <si>
    <r>
      <t xml:space="preserve">Zwiększenie                        </t>
    </r>
    <r>
      <rPr>
        <b/>
        <sz val="10"/>
        <rFont val="Cambria"/>
        <family val="1"/>
        <charset val="238"/>
      </rPr>
      <t xml:space="preserve"> </t>
    </r>
  </si>
  <si>
    <t xml:space="preserve">Dochody po zmianach </t>
  </si>
  <si>
    <t>III.</t>
  </si>
  <si>
    <t>V.</t>
  </si>
  <si>
    <t xml:space="preserve">Zmniejszenie                        </t>
  </si>
  <si>
    <t xml:space="preserve">Zwiększenie                        </t>
  </si>
  <si>
    <t xml:space="preserve">Wydatki po zmianach </t>
  </si>
  <si>
    <t>Spłata  pożyczek</t>
  </si>
  <si>
    <t>IV.</t>
  </si>
  <si>
    <t xml:space="preserve">Spłata kredytów </t>
  </si>
  <si>
    <t xml:space="preserve">Zakup usług pozostałych </t>
  </si>
  <si>
    <t xml:space="preserve">OŚWIATA I WYCHOWANIE </t>
  </si>
  <si>
    <r>
      <t xml:space="preserve">-Dotacje na realizację zadań finansowanych ze środków  UE (§ 2007 i  </t>
    </r>
    <r>
      <rPr>
        <sz val="11"/>
        <rFont val="Czcionka tekstu podstawowego"/>
        <charset val="238"/>
      </rPr>
      <t xml:space="preserve">§ 6207 </t>
    </r>
    <r>
      <rPr>
        <sz val="11"/>
        <rFont val="Cambria"/>
        <family val="1"/>
        <charset val="238"/>
      </rPr>
      <t>)</t>
    </r>
  </si>
  <si>
    <r>
      <t xml:space="preserve">-Dotacje na realizację zadań finansowanych ze środków  UE (§ 2009 </t>
    </r>
    <r>
      <rPr>
        <sz val="11"/>
        <rFont val="Czcionka tekstu podstawowego"/>
        <charset val="238"/>
      </rPr>
      <t>i § 6209</t>
    </r>
    <r>
      <rPr>
        <sz val="11"/>
        <rFont val="Cambria"/>
        <family val="1"/>
        <charset val="238"/>
      </rPr>
      <t>)</t>
    </r>
  </si>
  <si>
    <t>VI.</t>
  </si>
  <si>
    <t>PLAN WYDATKÓW PO ZMIANACH</t>
  </si>
  <si>
    <t>Wydatki na realizację zadań z zakresu administracji rządowej oraz innych zadań zleconych gminie  ustawami</t>
  </si>
  <si>
    <t>Wydatki na realizację zadań otrzymanych  do realizacji w drodze umów  i porozumień  między jst</t>
  </si>
  <si>
    <t xml:space="preserve">GOSPODARKA MIESZKANIOWA </t>
  </si>
  <si>
    <t xml:space="preserve">Gospodarka gruntami i nieruchomościami </t>
  </si>
  <si>
    <t xml:space="preserve">  </t>
  </si>
  <si>
    <t xml:space="preserve">Kultura fizyczna </t>
  </si>
  <si>
    <t>Spłata  rat pożyczek długoterminowych</t>
  </si>
  <si>
    <t>Spłata rat kredytów  długoterminowych</t>
  </si>
  <si>
    <t>Razem dochody + przychody</t>
  </si>
  <si>
    <t>Razem wydatki + rozchody</t>
  </si>
  <si>
    <t>Razem rozchody (III+IV+V)</t>
  </si>
  <si>
    <t xml:space="preserve">ADMINISTRACJA PUBLICZNA </t>
  </si>
  <si>
    <t>Dokonuje się zmian w planie WYDATKÓW  budżetu gminy na 2014 rok</t>
  </si>
  <si>
    <t xml:space="preserve">2. Spłata rat kredytów w wysokości  650.000,-zł </t>
  </si>
  <si>
    <t xml:space="preserve">3. Wykup papierów wartościowych wyemitowanych przez Gminę  w wysokości 6.000.000,-zł </t>
  </si>
  <si>
    <t xml:space="preserve">Szkoły podstawowe </t>
  </si>
  <si>
    <t>KULTURA FIZYCZNA</t>
  </si>
  <si>
    <t>Zadania w zakresie kultury fizycznej i sportu</t>
  </si>
  <si>
    <t>Dokonuje się zmian w planie DOCHODÓW budżetu gminy na 2014 rok</t>
  </si>
  <si>
    <t>Zakup usług remontowych</t>
  </si>
  <si>
    <t>Nadwyżkę budżetową planuje się w kwocie 10.908.980,-zł i przeznacza się na rozchody:</t>
  </si>
  <si>
    <t xml:space="preserve">1. Spłata rat pożyczek w wysokości 4.258.980,-zł </t>
  </si>
  <si>
    <t>Wolne środki planuje się w kwocie 747.473,-zł i przeznacza się na spłatę pożyczek w wysokości 747.473,-zł</t>
  </si>
  <si>
    <t>TRANSPORT I ŁĄCZNOŚĆ</t>
  </si>
  <si>
    <t xml:space="preserve">GOSPODARA KOMUNALNA I OCHRONA ŚRODOWISKA </t>
  </si>
  <si>
    <t>Gimnazja</t>
  </si>
  <si>
    <t>Gospodarka ściekowa i ochrona wód</t>
  </si>
  <si>
    <t>Zakup usług pozostałych</t>
  </si>
  <si>
    <t>POMOC SPOŁECZNA</t>
  </si>
  <si>
    <t>Zakup materiałów i wyposażenia</t>
  </si>
  <si>
    <t>Bieżące</t>
  </si>
  <si>
    <t>Majątkowe</t>
  </si>
  <si>
    <t xml:space="preserve">Wynagrodzenia bezosobowe </t>
  </si>
  <si>
    <t xml:space="preserve">ROLNICTWO I ŁOWIECTWO </t>
  </si>
  <si>
    <t>Wydatki inwestycyjne jednostek budżetowych (WPF)</t>
  </si>
  <si>
    <t>Drogi publiczne gminne</t>
  </si>
  <si>
    <t>Kary i odszkodowania wypłacane na rzecz osób fizycznych</t>
  </si>
  <si>
    <t>DOCHODY OD OSÓB PRAWNYCH, OSÓB FIZYCZNYCH I OD INNYCH JEDNOSTEK NIEPOSIADAJĄCYCH OSOBOWOŚCI PRAWNEJ ORAZ WYDATKI ZWIĄZANE Z ICH POBOREM</t>
  </si>
  <si>
    <t>Wpływy z podatku rolnego, podatku leśnego, podatku od spadków i darowizn, podatku od czynności cywilnoprawnych oraz podatków i opłat lokalnych od osób fizycznych</t>
  </si>
  <si>
    <t>0500</t>
  </si>
  <si>
    <t xml:space="preserve">Podatek od czynności cywilnoprawnych </t>
  </si>
  <si>
    <t>Dotacje celowe otrzymane z budżetu państwa na realizację zadań bieżących z zakresu administracji rządowej oraz innych zadań zleconych gminie ustawami</t>
  </si>
  <si>
    <t>Zakup pomocy naukowych, dydaktycznych i książek</t>
  </si>
  <si>
    <t>Oświetlenie ulic, placów i dróg</t>
  </si>
  <si>
    <t>Przedszkola</t>
  </si>
  <si>
    <t xml:space="preserve">Ośrodki pomocy społecznej </t>
  </si>
  <si>
    <t>Wydatki majątkowe</t>
  </si>
  <si>
    <t>ADMINISTRACJA PUBLICZNA</t>
  </si>
  <si>
    <t>Urzędy wojewódzkie</t>
  </si>
  <si>
    <t>Wpływy z podatku rolnego, podatku leśnego, podatku od czynności cywilnoprawnych , podatków i opłat lokalnych od osób prawnych i innych jednostek organizacyjnych</t>
  </si>
  <si>
    <t>0360</t>
  </si>
  <si>
    <t>Podatek od spadków i darowizn</t>
  </si>
  <si>
    <t>Szkoły podstawowe</t>
  </si>
  <si>
    <t>0580</t>
  </si>
  <si>
    <t>Grzywny i inne kary pieniężne od osób prawnych i innych jednostek organizacyjnych</t>
  </si>
  <si>
    <t>0920</t>
  </si>
  <si>
    <t xml:space="preserve">Pozostałe odsetki </t>
  </si>
  <si>
    <t>Świadczenia rodzinne,zaliczka z funduszu alimentacyjnego oraz składki na ubezpieczenia emerytalne  i rentowe z ubezpieczenia społecznego</t>
  </si>
  <si>
    <t>0970</t>
  </si>
  <si>
    <t>Wpływy z różnych dochodów</t>
  </si>
  <si>
    <t xml:space="preserve">Usługi opiekuńcze i specjalistyczne usługi opiekuńcze </t>
  </si>
  <si>
    <t>0830</t>
  </si>
  <si>
    <t xml:space="preserve">Wpływy z usług </t>
  </si>
  <si>
    <t>01008</t>
  </si>
  <si>
    <t>Melioracje wodne</t>
  </si>
  <si>
    <t>Dotacja celowa z budżetu na finansowanie lub dofinansowanie zadań zleconych do realizacji pozostałym jednostkom niezaliczanym do sektora finansów publicznych</t>
  </si>
  <si>
    <t>Drogi publiczne powiatowe</t>
  </si>
  <si>
    <t xml:space="preserve">Dowożenie uczniów do szkół </t>
  </si>
  <si>
    <t xml:space="preserve">Zakup usług pozostałych - dowóz uczniów do szkół </t>
  </si>
  <si>
    <t>Dotacja podmiotowa z budżetu dla niepublicznej jednostki systemu oświaty</t>
  </si>
  <si>
    <t>Dotacja podmiotowa z budżetu dla publicznej jednostki systemu oświaty prowadzonej przez osobę prawną inną niż jednostka samorządu terytorialnego lub przez osobę fizyczną</t>
  </si>
  <si>
    <t>POZOSTAŁE ZADANIA W ZAKRESIE POLITYKI SPOŁECZNEJ</t>
  </si>
  <si>
    <t>Pozostała działalność  "Kapitał na przyszłość"</t>
  </si>
  <si>
    <t>Opłaty za administrowanie i czynsz za budynki, lokale i pomieszczenia garażowe</t>
  </si>
  <si>
    <t>Dochody 29.07.2014r.</t>
  </si>
  <si>
    <t>Wydatki  29.07.2014r.</t>
  </si>
  <si>
    <t>Plan na dzień  29.07.2014r.</t>
  </si>
  <si>
    <t>Dotacja celowa na pomoc finansową udzielaną między j.s.t. na dofinansowanie własnych zadań bieżących - dla Powiatu Piaseczyńskiego</t>
  </si>
  <si>
    <t>Zakup usług pozostałych - czyszczenie rowów</t>
  </si>
  <si>
    <t>Wydatki inwestycyjne jednostek budżetowych</t>
  </si>
  <si>
    <t>Urzędy gmin</t>
  </si>
  <si>
    <t xml:space="preserve">Wynagrodzenia osobowe pracowników </t>
  </si>
  <si>
    <t xml:space="preserve">Wynagrodzenia agencyjno-prowizyjne  </t>
  </si>
  <si>
    <t xml:space="preserve">Składki na ubezpieczenia społeczne </t>
  </si>
  <si>
    <t xml:space="preserve">Składki na Fundusz Pracy </t>
  </si>
  <si>
    <t xml:space="preserve">Wydatki inwestycyjne jednostek budżetowych </t>
  </si>
  <si>
    <t>Wynagrodzenia osobowe pracowników- zad. zlecone</t>
  </si>
  <si>
    <t>Lokalny transport zbiorowy</t>
  </si>
  <si>
    <t>Wspieranie rodziny</t>
  </si>
  <si>
    <t>Wpłaty gmin i powiatów na rzecz jst oraz związków gmin na dofinansowanie zadań bieżących</t>
  </si>
  <si>
    <t>0020</t>
  </si>
  <si>
    <t xml:space="preserve">Udziały gmin w podatkach stanowiących dochód budżetu państwa </t>
  </si>
  <si>
    <t xml:space="preserve">Podatek dochodowy od osób prawnych </t>
  </si>
  <si>
    <t>do Uchwały Nr 566/XLIV/2014</t>
  </si>
  <si>
    <t>z  dnia 28 sierpnia 2014r.</t>
  </si>
  <si>
    <t>z dnia 28 sierpnia 2014r</t>
  </si>
  <si>
    <t>Inne formy pomocy dla uczniów</t>
  </si>
  <si>
    <t>Drogi publiczne wojewódzkie</t>
  </si>
  <si>
    <t>Wydatki na zakupy inwestycyjne jednostek budżetowych</t>
  </si>
</sst>
</file>

<file path=xl/styles.xml><?xml version="1.0" encoding="utf-8"?>
<styleSheet xmlns="http://schemas.openxmlformats.org/spreadsheetml/2006/main">
  <numFmts count="1">
    <numFmt numFmtId="171" formatCode="#,##0\ _z_ł"/>
  </numFmts>
  <fonts count="27">
    <font>
      <sz val="10"/>
      <name val="Arial CE"/>
      <charset val="238"/>
    </font>
    <font>
      <sz val="9"/>
      <name val="Arial CE"/>
      <charset val="238"/>
    </font>
    <font>
      <sz val="10"/>
      <name val="Cambria"/>
      <family val="1"/>
      <charset val="238"/>
    </font>
    <font>
      <sz val="11"/>
      <name val="Czcionka tekstu podstawowego"/>
      <charset val="238"/>
    </font>
    <font>
      <sz val="11"/>
      <name val="Cambria"/>
      <family val="1"/>
      <charset val="238"/>
    </font>
    <font>
      <b/>
      <sz val="10"/>
      <name val="Cambria"/>
      <family val="1"/>
      <charset val="238"/>
    </font>
    <font>
      <i/>
      <sz val="10"/>
      <name val="Arial CE"/>
      <charset val="238"/>
    </font>
    <font>
      <sz val="9"/>
      <name val="Cambria"/>
      <family val="1"/>
      <charset val="238"/>
    </font>
    <font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name val="Cambria"/>
      <family val="1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u/>
      <sz val="10"/>
      <name val="Cambria"/>
      <family val="1"/>
      <charset val="238"/>
      <scheme val="major"/>
    </font>
    <font>
      <b/>
      <sz val="10"/>
      <color indexed="9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7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6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i/>
      <sz val="10"/>
      <name val="Cambria"/>
      <family val="1"/>
      <charset val="238"/>
      <scheme val="major"/>
    </font>
  </fonts>
  <fills count="2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rgb="FFFFFF6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00"/>
        <bgColor indexed="31"/>
      </patternFill>
    </fill>
    <fill>
      <patternFill patternType="solid">
        <fgColor rgb="FFFFCC00"/>
        <bgColor indexed="64"/>
      </patternFill>
    </fill>
    <fill>
      <patternFill patternType="solid">
        <fgColor rgb="FFFFFF99"/>
        <bgColor indexed="41"/>
      </patternFill>
    </fill>
    <fill>
      <patternFill patternType="solid">
        <fgColor rgb="FFFFFF99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620">
    <xf numFmtId="0" fontId="0" fillId="0" borderId="0" xfId="0"/>
    <xf numFmtId="3" fontId="0" fillId="0" borderId="0" xfId="0" applyNumberFormat="1"/>
    <xf numFmtId="0" fontId="2" fillId="0" borderId="0" xfId="0" applyFont="1"/>
    <xf numFmtId="0" fontId="1" fillId="0" borderId="0" xfId="0" applyFont="1"/>
    <xf numFmtId="0" fontId="12" fillId="0" borderId="0" xfId="0" applyFont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/>
    <xf numFmtId="0" fontId="14" fillId="2" borderId="0" xfId="0" applyFont="1" applyFill="1" applyBorder="1"/>
    <xf numFmtId="0" fontId="13" fillId="0" borderId="0" xfId="0" applyFont="1"/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3" fontId="13" fillId="3" borderId="1" xfId="0" applyNumberFormat="1" applyFont="1" applyFill="1" applyBorder="1" applyAlignment="1">
      <alignment horizontal="right" vertical="center"/>
    </xf>
    <xf numFmtId="3" fontId="13" fillId="2" borderId="2" xfId="0" applyNumberFormat="1" applyFont="1" applyFill="1" applyBorder="1" applyAlignment="1">
      <alignment horizontal="right" vertical="center" wrapText="1"/>
    </xf>
    <xf numFmtId="3" fontId="12" fillId="0" borderId="0" xfId="0" applyNumberFormat="1" applyFont="1" applyBorder="1" applyAlignment="1">
      <alignment horizontal="center" vertical="center"/>
    </xf>
    <xf numFmtId="3" fontId="16" fillId="2" borderId="2" xfId="0" applyNumberFormat="1" applyFont="1" applyFill="1" applyBorder="1" applyAlignment="1">
      <alignment horizontal="right" vertical="center" wrapText="1"/>
    </xf>
    <xf numFmtId="0" fontId="13" fillId="2" borderId="3" xfId="0" applyFont="1" applyFill="1" applyBorder="1" applyAlignment="1">
      <alignment horizontal="right" vertical="top"/>
    </xf>
    <xf numFmtId="3" fontId="13" fillId="2" borderId="3" xfId="0" applyNumberFormat="1" applyFont="1" applyFill="1" applyBorder="1" applyAlignment="1">
      <alignment horizontal="right" vertical="center" wrapText="1"/>
    </xf>
    <xf numFmtId="3" fontId="13" fillId="2" borderId="0" xfId="0" applyNumberFormat="1" applyFont="1" applyFill="1" applyBorder="1" applyAlignment="1">
      <alignment horizontal="right" vertical="center" wrapText="1"/>
    </xf>
    <xf numFmtId="0" fontId="12" fillId="0" borderId="2" xfId="0" applyFont="1" applyBorder="1" applyAlignment="1">
      <alignment horizontal="right" vertical="center" wrapText="1"/>
    </xf>
    <xf numFmtId="0" fontId="14" fillId="2" borderId="2" xfId="0" applyFont="1" applyFill="1" applyBorder="1" applyAlignment="1">
      <alignment horizontal="right" vertical="center" wrapText="1"/>
    </xf>
    <xf numFmtId="0" fontId="16" fillId="2" borderId="2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3" fontId="13" fillId="2" borderId="0" xfId="0" applyNumberFormat="1" applyFont="1" applyFill="1" applyBorder="1" applyAlignment="1">
      <alignment horizontal="right" vertical="center"/>
    </xf>
    <xf numFmtId="3" fontId="17" fillId="4" borderId="4" xfId="0" applyNumberFormat="1" applyFont="1" applyFill="1" applyBorder="1" applyAlignment="1">
      <alignment horizontal="right" vertical="center"/>
    </xf>
    <xf numFmtId="0" fontId="12" fillId="0" borderId="0" xfId="0" applyFont="1"/>
    <xf numFmtId="0" fontId="18" fillId="0" borderId="4" xfId="0" applyFont="1" applyBorder="1" applyAlignment="1">
      <alignment horizontal="center" vertical="center" wrapText="1"/>
    </xf>
    <xf numFmtId="0" fontId="19" fillId="0" borderId="5" xfId="0" quotePrefix="1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center" vertical="center"/>
    </xf>
    <xf numFmtId="0" fontId="20" fillId="2" borderId="0" xfId="0" applyFont="1" applyFill="1" applyBorder="1" applyAlignment="1">
      <alignment horizontal="center"/>
    </xf>
    <xf numFmtId="3" fontId="21" fillId="2" borderId="0" xfId="0" applyNumberFormat="1" applyFont="1" applyFill="1" applyBorder="1"/>
    <xf numFmtId="3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8" fillId="0" borderId="4" xfId="0" applyFont="1" applyBorder="1" applyAlignment="1">
      <alignment horizontal="center" vertical="center"/>
    </xf>
    <xf numFmtId="0" fontId="20" fillId="7" borderId="7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3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22" fillId="5" borderId="4" xfId="0" applyNumberFormat="1" applyFont="1" applyFill="1" applyBorder="1" applyAlignment="1">
      <alignment horizontal="right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3" fontId="13" fillId="9" borderId="4" xfId="0" applyNumberFormat="1" applyFont="1" applyFill="1" applyBorder="1" applyAlignment="1">
      <alignment horizontal="right" vertic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/>
    <xf numFmtId="3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2" fillId="0" borderId="0" xfId="0" applyFont="1"/>
    <xf numFmtId="0" fontId="13" fillId="2" borderId="0" xfId="0" applyFont="1" applyFill="1" applyBorder="1" applyAlignment="1">
      <alignment horizontal="right" vertical="top"/>
    </xf>
    <xf numFmtId="0" fontId="13" fillId="0" borderId="0" xfId="0" applyFont="1" applyBorder="1" applyAlignment="1">
      <alignment horizontal="left" vertical="center" wrapText="1"/>
    </xf>
    <xf numFmtId="0" fontId="12" fillId="0" borderId="0" xfId="0" applyFont="1"/>
    <xf numFmtId="3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3" fontId="17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/>
    <xf numFmtId="3" fontId="12" fillId="0" borderId="0" xfId="0" applyNumberFormat="1" applyFont="1" applyFill="1"/>
    <xf numFmtId="0" fontId="13" fillId="0" borderId="4" xfId="0" applyFont="1" applyBorder="1" applyAlignment="1">
      <alignment horizontal="center" vertical="center"/>
    </xf>
    <xf numFmtId="3" fontId="13" fillId="6" borderId="4" xfId="0" applyNumberFormat="1" applyFont="1" applyFill="1" applyBorder="1" applyAlignment="1">
      <alignment horizontal="right" vertical="center"/>
    </xf>
    <xf numFmtId="0" fontId="1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8" fillId="10" borderId="4" xfId="0" applyFont="1" applyFill="1" applyBorder="1" applyAlignment="1">
      <alignment horizontal="center" vertical="center"/>
    </xf>
    <xf numFmtId="0" fontId="17" fillId="10" borderId="4" xfId="0" applyFont="1" applyFill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quotePrefix="1" applyFont="1" applyBorder="1" applyAlignment="1">
      <alignment horizontal="center" vertical="center"/>
    </xf>
    <xf numFmtId="0" fontId="12" fillId="0" borderId="0" xfId="0" applyFont="1"/>
    <xf numFmtId="0" fontId="18" fillId="11" borderId="9" xfId="0" applyFont="1" applyFill="1" applyBorder="1" applyAlignment="1">
      <alignment horizontal="center" vertical="center"/>
    </xf>
    <xf numFmtId="0" fontId="17" fillId="11" borderId="9" xfId="0" applyFont="1" applyFill="1" applyBorder="1" applyAlignment="1">
      <alignment horizontal="center" vertical="center"/>
    </xf>
    <xf numFmtId="3" fontId="17" fillId="5" borderId="4" xfId="0" applyNumberFormat="1" applyFont="1" applyFill="1" applyBorder="1" applyAlignment="1">
      <alignment horizontal="right" vertical="center"/>
    </xf>
    <xf numFmtId="0" fontId="17" fillId="5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3" fontId="19" fillId="0" borderId="8" xfId="0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10" xfId="0" applyFont="1" applyFill="1" applyBorder="1" applyAlignment="1">
      <alignment horizontal="left" vertical="center"/>
    </xf>
    <xf numFmtId="0" fontId="23" fillId="2" borderId="11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center" vertical="center"/>
    </xf>
    <xf numFmtId="3" fontId="18" fillId="0" borderId="4" xfId="0" applyNumberFormat="1" applyFont="1" applyBorder="1" applyAlignment="1">
      <alignment horizontal="right" vertical="center"/>
    </xf>
    <xf numFmtId="3" fontId="18" fillId="12" borderId="4" xfId="0" applyNumberFormat="1" applyFont="1" applyFill="1" applyBorder="1" applyAlignment="1">
      <alignment horizontal="right" vertical="center"/>
    </xf>
    <xf numFmtId="3" fontId="18" fillId="0" borderId="6" xfId="0" applyNumberFormat="1" applyFont="1" applyBorder="1" applyAlignment="1">
      <alignment horizontal="right" vertical="center"/>
    </xf>
    <xf numFmtId="3" fontId="18" fillId="12" borderId="6" xfId="0" applyNumberFormat="1" applyFont="1" applyFill="1" applyBorder="1" applyAlignment="1">
      <alignment horizontal="right" vertical="center"/>
    </xf>
    <xf numFmtId="3" fontId="18" fillId="12" borderId="1" xfId="0" applyNumberFormat="1" applyFont="1" applyFill="1" applyBorder="1" applyAlignment="1">
      <alignment horizontal="right" vertical="center"/>
    </xf>
    <xf numFmtId="3" fontId="18" fillId="0" borderId="1" xfId="0" applyNumberFormat="1" applyFont="1" applyBorder="1" applyAlignment="1">
      <alignment horizontal="right" vertical="center"/>
    </xf>
    <xf numFmtId="3" fontId="18" fillId="2" borderId="1" xfId="0" applyNumberFormat="1" applyFont="1" applyFill="1" applyBorder="1" applyAlignment="1">
      <alignment horizontal="right" vertical="center" wrapText="1"/>
    </xf>
    <xf numFmtId="3" fontId="18" fillId="12" borderId="1" xfId="0" applyNumberFormat="1" applyFont="1" applyFill="1" applyBorder="1" applyAlignment="1">
      <alignment horizontal="right" vertical="center" wrapText="1"/>
    </xf>
    <xf numFmtId="0" fontId="18" fillId="12" borderId="1" xfId="0" applyFont="1" applyFill="1" applyBorder="1" applyAlignment="1">
      <alignment horizontal="right" vertical="center" wrapText="1"/>
    </xf>
    <xf numFmtId="3" fontId="18" fillId="2" borderId="6" xfId="0" applyNumberFormat="1" applyFont="1" applyFill="1" applyBorder="1" applyAlignment="1">
      <alignment horizontal="right" vertical="center" wrapText="1"/>
    </xf>
    <xf numFmtId="0" fontId="18" fillId="12" borderId="8" xfId="0" applyFont="1" applyFill="1" applyBorder="1" applyAlignment="1">
      <alignment horizontal="center" vertical="center" wrapText="1"/>
    </xf>
    <xf numFmtId="0" fontId="18" fillId="12" borderId="4" xfId="0" applyFont="1" applyFill="1" applyBorder="1" applyAlignment="1">
      <alignment horizontal="center" vertical="center" wrapText="1"/>
    </xf>
    <xf numFmtId="3" fontId="19" fillId="13" borderId="13" xfId="0" applyNumberFormat="1" applyFont="1" applyFill="1" applyBorder="1" applyAlignment="1">
      <alignment horizontal="right" vertical="top" wrapText="1"/>
    </xf>
    <xf numFmtId="3" fontId="19" fillId="13" borderId="5" xfId="0" applyNumberFormat="1" applyFont="1" applyFill="1" applyBorder="1" applyAlignment="1">
      <alignment horizontal="right" vertical="top" wrapText="1"/>
    </xf>
    <xf numFmtId="3" fontId="19" fillId="13" borderId="14" xfId="0" applyNumberFormat="1" applyFont="1" applyFill="1" applyBorder="1" applyAlignment="1">
      <alignment horizontal="right" vertical="top" wrapText="1"/>
    </xf>
    <xf numFmtId="3" fontId="19" fillId="13" borderId="1" xfId="0" applyNumberFormat="1" applyFont="1" applyFill="1" applyBorder="1" applyAlignment="1">
      <alignment horizontal="right" vertical="top" wrapText="1"/>
    </xf>
    <xf numFmtId="3" fontId="19" fillId="2" borderId="5" xfId="0" applyNumberFormat="1" applyFont="1" applyFill="1" applyBorder="1" applyAlignment="1">
      <alignment horizontal="right" vertical="top" wrapText="1"/>
    </xf>
    <xf numFmtId="0" fontId="19" fillId="2" borderId="15" xfId="0" applyFont="1" applyFill="1" applyBorder="1" applyAlignment="1">
      <alignment horizontal="left" vertical="top"/>
    </xf>
    <xf numFmtId="3" fontId="19" fillId="2" borderId="13" xfId="0" applyNumberFormat="1" applyFont="1" applyFill="1" applyBorder="1" applyAlignment="1">
      <alignment horizontal="right" vertical="top" wrapText="1"/>
    </xf>
    <xf numFmtId="0" fontId="19" fillId="12" borderId="16" xfId="0" applyFont="1" applyFill="1" applyBorder="1" applyAlignment="1">
      <alignment horizontal="left" vertical="center"/>
    </xf>
    <xf numFmtId="0" fontId="19" fillId="12" borderId="17" xfId="0" applyFont="1" applyFill="1" applyBorder="1" applyAlignment="1">
      <alignment horizontal="left" vertical="center"/>
    </xf>
    <xf numFmtId="0" fontId="19" fillId="12" borderId="18" xfId="0" applyFont="1" applyFill="1" applyBorder="1" applyAlignment="1">
      <alignment horizontal="left" vertical="center"/>
    </xf>
    <xf numFmtId="0" fontId="19" fillId="0" borderId="1" xfId="0" quotePrefix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13" borderId="19" xfId="0" applyFont="1" applyFill="1" applyBorder="1" applyAlignment="1">
      <alignment horizontal="center" vertical="top"/>
    </xf>
    <xf numFmtId="0" fontId="19" fillId="2" borderId="20" xfId="0" applyFont="1" applyFill="1" applyBorder="1" applyAlignment="1">
      <alignment horizontal="center" vertical="top"/>
    </xf>
    <xf numFmtId="0" fontId="19" fillId="13" borderId="20" xfId="0" applyFont="1" applyFill="1" applyBorder="1" applyAlignment="1">
      <alignment horizontal="center" vertical="top"/>
    </xf>
    <xf numFmtId="0" fontId="19" fillId="13" borderId="20" xfId="0" applyFont="1" applyFill="1" applyBorder="1" applyAlignment="1">
      <alignment horizontal="center" vertical="top" wrapText="1"/>
    </xf>
    <xf numFmtId="0" fontId="19" fillId="13" borderId="20" xfId="0" applyFont="1" applyFill="1" applyBorder="1" applyAlignment="1">
      <alignment horizontal="center" vertical="center" wrapText="1"/>
    </xf>
    <xf numFmtId="0" fontId="19" fillId="13" borderId="21" xfId="0" applyFont="1" applyFill="1" applyBorder="1" applyAlignment="1">
      <alignment horizontal="center" vertical="center" wrapText="1"/>
    </xf>
    <xf numFmtId="0" fontId="19" fillId="13" borderId="22" xfId="0" applyFont="1" applyFill="1" applyBorder="1" applyAlignment="1">
      <alignment horizontal="center" vertical="top"/>
    </xf>
    <xf numFmtId="0" fontId="13" fillId="0" borderId="0" xfId="0" applyFont="1" applyAlignment="1">
      <alignment horizontal="center"/>
    </xf>
    <xf numFmtId="0" fontId="18" fillId="0" borderId="18" xfId="0" applyFont="1" applyBorder="1" applyAlignment="1">
      <alignment horizontal="right" vertical="center"/>
    </xf>
    <xf numFmtId="3" fontId="18" fillId="0" borderId="16" xfId="0" applyNumberFormat="1" applyFont="1" applyBorder="1" applyAlignment="1">
      <alignment horizontal="right" vertical="center"/>
    </xf>
    <xf numFmtId="0" fontId="18" fillId="0" borderId="16" xfId="0" applyFont="1" applyBorder="1" applyAlignment="1">
      <alignment horizontal="right" vertical="center"/>
    </xf>
    <xf numFmtId="3" fontId="18" fillId="0" borderId="17" xfId="0" applyNumberFormat="1" applyFont="1" applyBorder="1" applyAlignment="1">
      <alignment horizontal="left"/>
    </xf>
    <xf numFmtId="3" fontId="18" fillId="0" borderId="5" xfId="0" applyNumberFormat="1" applyFont="1" applyBorder="1" applyAlignment="1">
      <alignment horizontal="right" vertical="center"/>
    </xf>
    <xf numFmtId="3" fontId="18" fillId="12" borderId="5" xfId="0" applyNumberFormat="1" applyFont="1" applyFill="1" applyBorder="1" applyAlignment="1">
      <alignment horizontal="right" vertical="center"/>
    </xf>
    <xf numFmtId="0" fontId="18" fillId="0" borderId="23" xfId="0" applyFont="1" applyBorder="1" applyAlignment="1">
      <alignment horizontal="right" vertical="center"/>
    </xf>
    <xf numFmtId="0" fontId="18" fillId="0" borderId="24" xfId="0" applyFont="1" applyBorder="1" applyAlignment="1">
      <alignment horizontal="right" vertical="center"/>
    </xf>
    <xf numFmtId="3" fontId="18" fillId="0" borderId="25" xfId="0" applyNumberFormat="1" applyFont="1" applyBorder="1" applyAlignment="1">
      <alignment horizontal="left"/>
    </xf>
    <xf numFmtId="3" fontId="18" fillId="0" borderId="24" xfId="0" applyNumberFormat="1" applyFont="1" applyBorder="1" applyAlignment="1">
      <alignment horizontal="right" vertical="center"/>
    </xf>
    <xf numFmtId="3" fontId="18" fillId="0" borderId="23" xfId="0" applyNumberFormat="1" applyFont="1" applyBorder="1" applyAlignment="1">
      <alignment horizontal="right" vertical="center"/>
    </xf>
    <xf numFmtId="3" fontId="18" fillId="0" borderId="25" xfId="0" applyNumberFormat="1" applyFont="1" applyBorder="1" applyAlignment="1">
      <alignment horizontal="left" vertical="center"/>
    </xf>
    <xf numFmtId="3" fontId="18" fillId="0" borderId="25" xfId="0" applyNumberFormat="1" applyFont="1" applyBorder="1" applyAlignment="1">
      <alignment horizontal="right" vertical="center"/>
    </xf>
    <xf numFmtId="3" fontId="18" fillId="0" borderId="5" xfId="0" applyNumberFormat="1" applyFont="1" applyBorder="1" applyAlignment="1">
      <alignment vertical="center"/>
    </xf>
    <xf numFmtId="3" fontId="18" fillId="0" borderId="5" xfId="0" applyNumberFormat="1" applyFont="1" applyBorder="1" applyAlignment="1">
      <alignment vertical="center" wrapText="1"/>
    </xf>
    <xf numFmtId="3" fontId="18" fillId="12" borderId="5" xfId="0" applyNumberFormat="1" applyFont="1" applyFill="1" applyBorder="1" applyAlignment="1">
      <alignment horizontal="right" vertical="center" wrapText="1"/>
    </xf>
    <xf numFmtId="0" fontId="18" fillId="0" borderId="23" xfId="0" applyFont="1" applyBorder="1" applyAlignment="1">
      <alignment horizontal="left" vertical="center" wrapText="1"/>
    </xf>
    <xf numFmtId="0" fontId="18" fillId="0" borderId="24" xfId="0" applyFont="1" applyBorder="1" applyAlignment="1">
      <alignment horizontal="left" vertical="center" wrapText="1"/>
    </xf>
    <xf numFmtId="3" fontId="18" fillId="0" borderId="24" xfId="0" applyNumberFormat="1" applyFont="1" applyBorder="1" applyAlignment="1">
      <alignment horizontal="left" vertical="center" wrapText="1"/>
    </xf>
    <xf numFmtId="3" fontId="18" fillId="0" borderId="25" xfId="0" applyNumberFormat="1" applyFont="1" applyBorder="1" applyAlignment="1">
      <alignment vertical="center"/>
    </xf>
    <xf numFmtId="3" fontId="18" fillId="0" borderId="23" xfId="0" applyNumberFormat="1" applyFont="1" applyBorder="1" applyAlignment="1">
      <alignment horizontal="right" vertical="center" wrapText="1"/>
    </xf>
    <xf numFmtId="3" fontId="18" fillId="0" borderId="24" xfId="0" applyNumberFormat="1" applyFont="1" applyBorder="1" applyAlignment="1">
      <alignment horizontal="right" vertical="center" wrapText="1"/>
    </xf>
    <xf numFmtId="3" fontId="18" fillId="0" borderId="14" xfId="0" applyNumberFormat="1" applyFont="1" applyBorder="1" applyAlignment="1">
      <alignment horizontal="right" vertical="center"/>
    </xf>
    <xf numFmtId="3" fontId="18" fillId="0" borderId="26" xfId="0" applyNumberFormat="1" applyFont="1" applyBorder="1" applyAlignment="1">
      <alignment horizontal="right" vertical="center"/>
    </xf>
    <xf numFmtId="0" fontId="18" fillId="0" borderId="26" xfId="0" applyFont="1" applyBorder="1" applyAlignment="1">
      <alignment horizontal="right" vertical="center"/>
    </xf>
    <xf numFmtId="3" fontId="18" fillId="0" borderId="27" xfId="0" applyNumberFormat="1" applyFont="1" applyBorder="1" applyAlignment="1">
      <alignment vertical="center"/>
    </xf>
    <xf numFmtId="3" fontId="18" fillId="12" borderId="14" xfId="0" applyNumberFormat="1" applyFont="1" applyFill="1" applyBorder="1" applyAlignment="1">
      <alignment horizontal="right" vertical="center"/>
    </xf>
    <xf numFmtId="0" fontId="17" fillId="6" borderId="6" xfId="0" quotePrefix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" xfId="0" quotePrefix="1" applyFont="1" applyFill="1" applyBorder="1" applyAlignment="1">
      <alignment horizontal="center" vertical="center"/>
    </xf>
    <xf numFmtId="0" fontId="19" fillId="0" borderId="2" xfId="0" quotePrefix="1" applyFont="1" applyBorder="1" applyAlignment="1">
      <alignment horizontal="center" vertical="center"/>
    </xf>
    <xf numFmtId="3" fontId="13" fillId="6" borderId="6" xfId="0" applyNumberFormat="1" applyFont="1" applyFill="1" applyBorder="1" applyAlignment="1">
      <alignment horizontal="right" vertical="center"/>
    </xf>
    <xf numFmtId="0" fontId="17" fillId="6" borderId="4" xfId="0" quotePrefix="1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center" vertical="center" wrapText="1"/>
    </xf>
    <xf numFmtId="3" fontId="18" fillId="0" borderId="5" xfId="0" applyNumberFormat="1" applyFont="1" applyBorder="1" applyAlignment="1">
      <alignment horizontal="right" vertical="center" wrapText="1"/>
    </xf>
    <xf numFmtId="3" fontId="12" fillId="0" borderId="0" xfId="0" applyNumberFormat="1" applyFont="1"/>
    <xf numFmtId="0" fontId="13" fillId="0" borderId="4" xfId="0" applyFont="1" applyBorder="1" applyAlignment="1">
      <alignment horizontal="right" vertical="center"/>
    </xf>
    <xf numFmtId="0" fontId="13" fillId="0" borderId="12" xfId="0" applyFont="1" applyBorder="1" applyAlignment="1">
      <alignment horizontal="right" vertical="center"/>
    </xf>
    <xf numFmtId="0" fontId="13" fillId="0" borderId="4" xfId="0" applyFont="1" applyBorder="1" applyAlignment="1">
      <alignment vertical="center"/>
    </xf>
    <xf numFmtId="0" fontId="12" fillId="0" borderId="0" xfId="0" applyFont="1" applyBorder="1" applyAlignment="1">
      <alignment horizontal="right"/>
    </xf>
    <xf numFmtId="0" fontId="19" fillId="0" borderId="5" xfId="0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right" vertical="center"/>
    </xf>
    <xf numFmtId="0" fontId="13" fillId="0" borderId="28" xfId="0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12" fillId="0" borderId="4" xfId="0" applyFont="1" applyBorder="1" applyAlignment="1">
      <alignment horizontal="center" vertical="center"/>
    </xf>
    <xf numFmtId="0" fontId="24" fillId="11" borderId="29" xfId="0" applyFont="1" applyFill="1" applyBorder="1" applyAlignment="1">
      <alignment horizontal="center" vertical="top" wrapText="1"/>
    </xf>
    <xf numFmtId="0" fontId="19" fillId="11" borderId="0" xfId="0" applyFont="1" applyFill="1" applyBorder="1" applyAlignment="1">
      <alignment horizontal="left" vertical="top" wrapText="1"/>
    </xf>
    <xf numFmtId="0" fontId="12" fillId="0" borderId="0" xfId="0" applyFont="1"/>
    <xf numFmtId="0" fontId="12" fillId="0" borderId="0" xfId="0" applyFont="1"/>
    <xf numFmtId="3" fontId="12" fillId="0" borderId="4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3" fontId="18" fillId="12" borderId="5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/>
    <xf numFmtId="0" fontId="12" fillId="0" borderId="0" xfId="0" applyFont="1"/>
    <xf numFmtId="0" fontId="12" fillId="0" borderId="0" xfId="0" applyFont="1"/>
    <xf numFmtId="0" fontId="13" fillId="5" borderId="4" xfId="0" applyFont="1" applyFill="1" applyBorder="1" applyAlignment="1">
      <alignment horizontal="center" vertical="center"/>
    </xf>
    <xf numFmtId="3" fontId="25" fillId="5" borderId="4" xfId="0" applyNumberFormat="1" applyFont="1" applyFill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3" fontId="12" fillId="14" borderId="29" xfId="0" applyNumberFormat="1" applyFont="1" applyFill="1" applyBorder="1" applyAlignment="1">
      <alignment horizontal="right"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19" fillId="11" borderId="14" xfId="0" quotePrefix="1" applyFont="1" applyFill="1" applyBorder="1" applyAlignment="1">
      <alignment horizontal="center" vertical="center"/>
    </xf>
    <xf numFmtId="3" fontId="18" fillId="11" borderId="14" xfId="0" applyNumberFormat="1" applyFont="1" applyFill="1" applyBorder="1" applyAlignment="1">
      <alignment horizontal="right" vertical="center" wrapText="1"/>
    </xf>
    <xf numFmtId="3" fontId="18" fillId="11" borderId="14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0" fontId="8" fillId="0" borderId="0" xfId="0" applyFont="1"/>
    <xf numFmtId="0" fontId="13" fillId="0" borderId="0" xfId="0" applyFont="1" applyAlignment="1">
      <alignment horizontal="center"/>
    </xf>
    <xf numFmtId="0" fontId="19" fillId="0" borderId="13" xfId="0" applyFont="1" applyBorder="1" applyAlignment="1">
      <alignment horizontal="center" vertical="center"/>
    </xf>
    <xf numFmtId="3" fontId="12" fillId="0" borderId="13" xfId="0" applyNumberFormat="1" applyFont="1" applyBorder="1" applyAlignment="1">
      <alignment horizontal="right" vertical="center"/>
    </xf>
    <xf numFmtId="0" fontId="12" fillId="0" borderId="0" xfId="0" applyFont="1"/>
    <xf numFmtId="0" fontId="17" fillId="10" borderId="4" xfId="0" quotePrefix="1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/>
    <xf numFmtId="0" fontId="12" fillId="0" borderId="0" xfId="0" applyFont="1"/>
    <xf numFmtId="3" fontId="12" fillId="0" borderId="0" xfId="0" applyNumberFormat="1" applyFont="1"/>
    <xf numFmtId="0" fontId="12" fillId="0" borderId="0" xfId="0" applyFont="1"/>
    <xf numFmtId="3" fontId="12" fillId="0" borderId="0" xfId="0" applyNumberFormat="1" applyFont="1"/>
    <xf numFmtId="0" fontId="12" fillId="0" borderId="0" xfId="0" applyFont="1"/>
    <xf numFmtId="0" fontId="12" fillId="0" borderId="0" xfId="0" applyFont="1"/>
    <xf numFmtId="3" fontId="12" fillId="0" borderId="0" xfId="0" applyNumberFormat="1" applyFont="1" applyBorder="1"/>
    <xf numFmtId="0" fontId="17" fillId="15" borderId="4" xfId="0" applyFont="1" applyFill="1" applyBorder="1" applyAlignment="1">
      <alignment horizontal="center" vertical="center"/>
    </xf>
    <xf numFmtId="0" fontId="18" fillId="15" borderId="4" xfId="0" applyFont="1" applyFill="1" applyBorder="1" applyAlignment="1">
      <alignment horizontal="center" vertical="center"/>
    </xf>
    <xf numFmtId="0" fontId="18" fillId="15" borderId="4" xfId="0" applyFont="1" applyFill="1" applyBorder="1" applyAlignment="1">
      <alignment horizontal="center" vertical="center" wrapText="1"/>
    </xf>
    <xf numFmtId="0" fontId="18" fillId="16" borderId="4" xfId="0" applyFont="1" applyFill="1" applyBorder="1" applyAlignment="1">
      <alignment horizontal="center" vertical="center"/>
    </xf>
    <xf numFmtId="0" fontId="17" fillId="16" borderId="4" xfId="0" applyFont="1" applyFill="1" applyBorder="1" applyAlignment="1">
      <alignment horizontal="center" vertical="center"/>
    </xf>
    <xf numFmtId="171" fontId="25" fillId="16" borderId="4" xfId="0" applyNumberFormat="1" applyFont="1" applyFill="1" applyBorder="1" applyAlignment="1">
      <alignment horizontal="right" vertical="center" wrapText="1"/>
    </xf>
    <xf numFmtId="3" fontId="18" fillId="11" borderId="9" xfId="0" applyNumberFormat="1" applyFont="1" applyFill="1" applyBorder="1" applyAlignment="1">
      <alignment horizontal="right" vertical="center" wrapText="1"/>
    </xf>
    <xf numFmtId="3" fontId="18" fillId="11" borderId="9" xfId="0" applyNumberFormat="1" applyFont="1" applyFill="1" applyBorder="1" applyAlignment="1">
      <alignment horizontal="center" vertical="center" wrapText="1"/>
    </xf>
    <xf numFmtId="0" fontId="18" fillId="16" borderId="1" xfId="0" applyFont="1" applyFill="1" applyBorder="1" applyAlignment="1">
      <alignment horizontal="center" vertical="center"/>
    </xf>
    <xf numFmtId="0" fontId="17" fillId="16" borderId="1" xfId="0" applyFont="1" applyFill="1" applyBorder="1" applyAlignment="1">
      <alignment horizontal="center" vertical="center"/>
    </xf>
    <xf numFmtId="0" fontId="17" fillId="0" borderId="9" xfId="0" quotePrefix="1" applyFont="1" applyFill="1" applyBorder="1" applyAlignment="1">
      <alignment horizontal="center" vertical="center"/>
    </xf>
    <xf numFmtId="0" fontId="17" fillId="16" borderId="1" xfId="0" quotePrefix="1" applyFont="1" applyFill="1" applyBorder="1" applyAlignment="1">
      <alignment horizontal="center" vertical="center"/>
    </xf>
    <xf numFmtId="3" fontId="25" fillId="16" borderId="1" xfId="0" applyNumberFormat="1" applyFont="1" applyFill="1" applyBorder="1" applyAlignment="1">
      <alignment horizontal="right" vertical="center" wrapText="1"/>
    </xf>
    <xf numFmtId="3" fontId="25" fillId="16" borderId="1" xfId="0" applyNumberFormat="1" applyFont="1" applyFill="1" applyBorder="1" applyAlignment="1">
      <alignment horizontal="center" vertical="center" wrapText="1"/>
    </xf>
    <xf numFmtId="3" fontId="17" fillId="10" borderId="4" xfId="0" applyNumberFormat="1" applyFont="1" applyFill="1" applyBorder="1" applyAlignment="1">
      <alignment horizontal="right" vertical="center" wrapText="1"/>
    </xf>
    <xf numFmtId="171" fontId="17" fillId="15" borderId="4" xfId="0" applyNumberFormat="1" applyFont="1" applyFill="1" applyBorder="1" applyAlignment="1">
      <alignment horizontal="right" vertical="center" wrapText="1"/>
    </xf>
    <xf numFmtId="0" fontId="17" fillId="0" borderId="2" xfId="0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right" vertical="center"/>
    </xf>
    <xf numFmtId="0" fontId="17" fillId="17" borderId="7" xfId="0" applyFont="1" applyFill="1" applyBorder="1" applyAlignment="1">
      <alignment horizontal="center" vertical="center"/>
    </xf>
    <xf numFmtId="0" fontId="17" fillId="17" borderId="4" xfId="0" quotePrefix="1" applyFont="1" applyFill="1" applyBorder="1" applyAlignment="1">
      <alignment horizontal="center" vertical="center"/>
    </xf>
    <xf numFmtId="0" fontId="17" fillId="17" borderId="4" xfId="0" applyFont="1" applyFill="1" applyBorder="1" applyAlignment="1">
      <alignment horizontal="center" vertical="center"/>
    </xf>
    <xf numFmtId="3" fontId="13" fillId="17" borderId="4" xfId="0" applyNumberFormat="1" applyFont="1" applyFill="1" applyBorder="1" applyAlignment="1">
      <alignment horizontal="right" vertical="center"/>
    </xf>
    <xf numFmtId="3" fontId="12" fillId="0" borderId="14" xfId="0" applyNumberFormat="1" applyFont="1" applyBorder="1" applyAlignment="1">
      <alignment horizontal="right" vertical="center"/>
    </xf>
    <xf numFmtId="3" fontId="12" fillId="0" borderId="5" xfId="0" applyNumberFormat="1" applyFont="1" applyFill="1" applyBorder="1" applyAlignment="1">
      <alignment horizontal="right" vertical="center"/>
    </xf>
    <xf numFmtId="0" fontId="17" fillId="18" borderId="19" xfId="0" applyFont="1" applyFill="1" applyBorder="1" applyAlignment="1">
      <alignment horizontal="center" vertical="center"/>
    </xf>
    <xf numFmtId="0" fontId="17" fillId="18" borderId="1" xfId="0" quotePrefix="1" applyFont="1" applyFill="1" applyBorder="1" applyAlignment="1">
      <alignment horizontal="center" vertical="center"/>
    </xf>
    <xf numFmtId="0" fontId="17" fillId="18" borderId="1" xfId="0" applyFont="1" applyFill="1" applyBorder="1" applyAlignment="1">
      <alignment horizontal="center" vertical="center"/>
    </xf>
    <xf numFmtId="3" fontId="12" fillId="0" borderId="0" xfId="0" applyNumberFormat="1" applyFont="1"/>
    <xf numFmtId="0" fontId="12" fillId="0" borderId="0" xfId="0" applyFont="1"/>
    <xf numFmtId="3" fontId="13" fillId="18" borderId="1" xfId="0" applyNumberFormat="1" applyFont="1" applyFill="1" applyBorder="1" applyAlignment="1">
      <alignment horizontal="right" vertical="center"/>
    </xf>
    <xf numFmtId="0" fontId="19" fillId="11" borderId="9" xfId="0" quotePrefix="1" applyFont="1" applyFill="1" applyBorder="1" applyAlignment="1">
      <alignment horizontal="center" vertical="center"/>
    </xf>
    <xf numFmtId="0" fontId="19" fillId="16" borderId="4" xfId="0" quotePrefix="1" applyFont="1" applyFill="1" applyBorder="1" applyAlignment="1">
      <alignment horizontal="center" vertical="center"/>
    </xf>
    <xf numFmtId="3" fontId="18" fillId="16" borderId="4" xfId="0" applyNumberFormat="1" applyFont="1" applyFill="1" applyBorder="1" applyAlignment="1">
      <alignment horizontal="right" vertical="center" wrapText="1"/>
    </xf>
    <xf numFmtId="3" fontId="18" fillId="16" borderId="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171" fontId="18" fillId="0" borderId="1" xfId="0" applyNumberFormat="1" applyFont="1" applyBorder="1" applyAlignment="1">
      <alignment horizontal="right" vertical="center" wrapText="1"/>
    </xf>
    <xf numFmtId="3" fontId="23" fillId="2" borderId="4" xfId="0" applyNumberFormat="1" applyFont="1" applyFill="1" applyBorder="1" applyAlignment="1">
      <alignment horizontal="center" vertical="center"/>
    </xf>
    <xf numFmtId="3" fontId="23" fillId="2" borderId="1" xfId="0" applyNumberFormat="1" applyFont="1" applyFill="1" applyBorder="1" applyAlignment="1">
      <alignment horizontal="center" vertical="center"/>
    </xf>
    <xf numFmtId="3" fontId="23" fillId="2" borderId="5" xfId="0" applyNumberFormat="1" applyFont="1" applyFill="1" applyBorder="1" applyAlignment="1">
      <alignment horizontal="center" vertical="center"/>
    </xf>
    <xf numFmtId="3" fontId="23" fillId="2" borderId="14" xfId="0" applyNumberFormat="1" applyFont="1" applyFill="1" applyBorder="1" applyAlignment="1">
      <alignment horizontal="center" vertical="center"/>
    </xf>
    <xf numFmtId="3" fontId="23" fillId="0" borderId="4" xfId="0" applyNumberFormat="1" applyFont="1" applyBorder="1" applyAlignment="1">
      <alignment horizontal="center" vertical="center"/>
    </xf>
    <xf numFmtId="3" fontId="20" fillId="7" borderId="4" xfId="0" applyNumberFormat="1" applyFont="1" applyFill="1" applyBorder="1" applyAlignment="1">
      <alignment horizontal="center" vertical="center"/>
    </xf>
    <xf numFmtId="3" fontId="13" fillId="8" borderId="4" xfId="0" applyNumberFormat="1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0" fontId="17" fillId="0" borderId="13" xfId="0" quotePrefix="1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8" fillId="0" borderId="4" xfId="0" applyFont="1" applyBorder="1" applyAlignment="1">
      <alignment vertical="center"/>
    </xf>
    <xf numFmtId="3" fontId="18" fillId="0" borderId="4" xfId="0" applyNumberFormat="1" applyFont="1" applyBorder="1" applyAlignment="1">
      <alignment vertical="center"/>
    </xf>
    <xf numFmtId="3" fontId="25" fillId="19" borderId="4" xfId="0" applyNumberFormat="1" applyFont="1" applyFill="1" applyBorder="1" applyAlignment="1">
      <alignment vertical="center"/>
    </xf>
    <xf numFmtId="3" fontId="12" fillId="0" borderId="0" xfId="0" applyNumberFormat="1" applyFont="1"/>
    <xf numFmtId="0" fontId="12" fillId="0" borderId="0" xfId="0" applyFont="1"/>
    <xf numFmtId="0" fontId="12" fillId="0" borderId="0" xfId="0" applyFont="1"/>
    <xf numFmtId="3" fontId="12" fillId="0" borderId="9" xfId="0" applyNumberFormat="1" applyFont="1" applyBorder="1" applyAlignment="1">
      <alignment horizontal="right" vertical="center"/>
    </xf>
    <xf numFmtId="0" fontId="0" fillId="0" borderId="0" xfId="0" applyBorder="1"/>
    <xf numFmtId="3" fontId="18" fillId="0" borderId="1" xfId="0" applyNumberFormat="1" applyFont="1" applyBorder="1" applyAlignment="1">
      <alignment horizontal="center" vertical="center" wrapText="1"/>
    </xf>
    <xf numFmtId="3" fontId="25" fillId="16" borderId="4" xfId="0" applyNumberFormat="1" applyFont="1" applyFill="1" applyBorder="1" applyAlignment="1">
      <alignment horizontal="center" vertical="center" wrapText="1"/>
    </xf>
    <xf numFmtId="0" fontId="25" fillId="16" borderId="4" xfId="0" applyFont="1" applyFill="1" applyBorder="1" applyAlignment="1">
      <alignment horizontal="center" vertical="center" wrapText="1"/>
    </xf>
    <xf numFmtId="49" fontId="19" fillId="0" borderId="5" xfId="0" applyNumberFormat="1" applyFont="1" applyFill="1" applyBorder="1" applyAlignment="1">
      <alignment horizontal="center" vertical="center"/>
    </xf>
    <xf numFmtId="3" fontId="25" fillId="0" borderId="5" xfId="0" applyNumberFormat="1" applyFont="1" applyFill="1" applyBorder="1" applyAlignment="1">
      <alignment horizontal="right" vertical="center" wrapText="1"/>
    </xf>
    <xf numFmtId="3" fontId="18" fillId="0" borderId="5" xfId="0" applyNumberFormat="1" applyFont="1" applyFill="1" applyBorder="1" applyAlignment="1">
      <alignment horizontal="right" vertical="center" wrapText="1"/>
    </xf>
    <xf numFmtId="3" fontId="25" fillId="0" borderId="5" xfId="0" applyNumberFormat="1" applyFont="1" applyFill="1" applyBorder="1" applyAlignment="1">
      <alignment horizontal="center" vertical="center" wrapText="1"/>
    </xf>
    <xf numFmtId="49" fontId="19" fillId="0" borderId="5" xfId="0" quotePrefix="1" applyNumberFormat="1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3" fontId="17" fillId="15" borderId="4" xfId="0" applyNumberFormat="1" applyFont="1" applyFill="1" applyBorder="1" applyAlignment="1">
      <alignment horizontal="center" vertical="center" wrapText="1"/>
    </xf>
    <xf numFmtId="3" fontId="17" fillId="10" borderId="4" xfId="0" applyNumberFormat="1" applyFont="1" applyFill="1" applyBorder="1" applyAlignment="1">
      <alignment horizontal="center" vertical="center" wrapText="1"/>
    </xf>
    <xf numFmtId="0" fontId="12" fillId="0" borderId="0" xfId="0" applyFont="1"/>
    <xf numFmtId="3" fontId="12" fillId="0" borderId="0" xfId="0" applyNumberFormat="1" applyFont="1" applyBorder="1"/>
    <xf numFmtId="3" fontId="13" fillId="0" borderId="14" xfId="0" applyNumberFormat="1" applyFont="1" applyFill="1" applyBorder="1" applyAlignment="1">
      <alignment horizontal="right" vertical="center"/>
    </xf>
    <xf numFmtId="3" fontId="12" fillId="0" borderId="14" xfId="0" applyNumberFormat="1" applyFont="1" applyFill="1" applyBorder="1" applyAlignment="1">
      <alignment horizontal="right" vertical="center"/>
    </xf>
    <xf numFmtId="0" fontId="24" fillId="12" borderId="30" xfId="0" applyFont="1" applyFill="1" applyBorder="1" applyAlignment="1">
      <alignment horizontal="center" vertical="center" wrapText="1"/>
    </xf>
    <xf numFmtId="3" fontId="18" fillId="0" borderId="1" xfId="0" applyNumberFormat="1" applyFont="1" applyBorder="1"/>
    <xf numFmtId="0" fontId="18" fillId="0" borderId="5" xfId="0" applyFont="1" applyBorder="1"/>
    <xf numFmtId="3" fontId="18" fillId="0" borderId="5" xfId="0" applyNumberFormat="1" applyFont="1" applyBorder="1"/>
    <xf numFmtId="3" fontId="18" fillId="0" borderId="14" xfId="0" applyNumberFormat="1" applyFont="1" applyBorder="1"/>
    <xf numFmtId="3" fontId="22" fillId="19" borderId="4" xfId="0" applyNumberFormat="1" applyFont="1" applyFill="1" applyBorder="1" applyAlignment="1">
      <alignment horizontal="right" vertical="center"/>
    </xf>
    <xf numFmtId="3" fontId="22" fillId="19" borderId="31" xfId="0" applyNumberFormat="1" applyFont="1" applyFill="1" applyBorder="1" applyAlignment="1">
      <alignment horizontal="right" vertical="center"/>
    </xf>
    <xf numFmtId="3" fontId="22" fillId="19" borderId="32" xfId="0" applyNumberFormat="1" applyFont="1" applyFill="1" applyBorder="1" applyAlignment="1">
      <alignment horizontal="right" vertical="center"/>
    </xf>
    <xf numFmtId="3" fontId="22" fillId="19" borderId="33" xfId="0" applyNumberFormat="1" applyFont="1" applyFill="1" applyBorder="1" applyAlignment="1">
      <alignment horizontal="right" vertical="center"/>
    </xf>
    <xf numFmtId="3" fontId="22" fillId="19" borderId="4" xfId="0" applyNumberFormat="1" applyFont="1" applyFill="1" applyBorder="1" applyAlignment="1">
      <alignment vertical="center"/>
    </xf>
    <xf numFmtId="3" fontId="12" fillId="14" borderId="34" xfId="0" applyNumberFormat="1" applyFont="1" applyFill="1" applyBorder="1" applyAlignment="1">
      <alignment horizontal="right" vertical="center" wrapText="1"/>
    </xf>
    <xf numFmtId="0" fontId="12" fillId="0" borderId="0" xfId="0" applyFont="1"/>
    <xf numFmtId="3" fontId="18" fillId="12" borderId="13" xfId="0" applyNumberFormat="1" applyFont="1" applyFill="1" applyBorder="1" applyAlignment="1">
      <alignment horizontal="right" vertical="center"/>
    </xf>
    <xf numFmtId="3" fontId="18" fillId="0" borderId="13" xfId="0" applyNumberFormat="1" applyFont="1" applyBorder="1" applyAlignment="1">
      <alignment horizontal="right" vertical="center"/>
    </xf>
    <xf numFmtId="3" fontId="18" fillId="0" borderId="35" xfId="0" applyNumberFormat="1" applyFont="1" applyBorder="1" applyAlignment="1">
      <alignment horizontal="right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8" xfId="0" quotePrefix="1" applyFont="1" applyFill="1" applyBorder="1" applyAlignment="1">
      <alignment horizontal="center" vertical="center"/>
    </xf>
    <xf numFmtId="0" fontId="13" fillId="15" borderId="4" xfId="0" applyFont="1" applyFill="1" applyBorder="1" applyAlignment="1">
      <alignment horizontal="center" vertical="center"/>
    </xf>
    <xf numFmtId="0" fontId="12" fillId="15" borderId="4" xfId="0" quotePrefix="1" applyFont="1" applyFill="1" applyBorder="1" applyAlignment="1">
      <alignment horizontal="center" vertical="center"/>
    </xf>
    <xf numFmtId="3" fontId="13" fillId="15" borderId="4" xfId="0" applyNumberFormat="1" applyFont="1" applyFill="1" applyBorder="1" applyAlignment="1">
      <alignment horizontal="right" vertical="center" wrapText="1"/>
    </xf>
    <xf numFmtId="3" fontId="12" fillId="15" borderId="4" xfId="0" applyNumberFormat="1" applyFont="1" applyFill="1" applyBorder="1" applyAlignment="1">
      <alignment horizontal="right" vertical="center" wrapText="1"/>
    </xf>
    <xf numFmtId="3" fontId="12" fillId="15" borderId="4" xfId="0" applyNumberFormat="1" applyFont="1" applyFill="1" applyBorder="1" applyAlignment="1">
      <alignment horizontal="center" vertical="center" wrapText="1"/>
    </xf>
    <xf numFmtId="3" fontId="12" fillId="0" borderId="0" xfId="0" applyNumberFormat="1" applyFont="1" applyBorder="1"/>
    <xf numFmtId="0" fontId="12" fillId="0" borderId="0" xfId="0" applyFont="1"/>
    <xf numFmtId="0" fontId="19" fillId="11" borderId="1" xfId="0" quotePrefix="1" applyFont="1" applyFill="1" applyBorder="1" applyAlignment="1">
      <alignment horizontal="center" vertical="center"/>
    </xf>
    <xf numFmtId="3" fontId="18" fillId="11" borderId="1" xfId="0" applyNumberFormat="1" applyFont="1" applyFill="1" applyBorder="1" applyAlignment="1">
      <alignment horizontal="right" vertical="center" wrapText="1"/>
    </xf>
    <xf numFmtId="3" fontId="18" fillId="11" borderId="1" xfId="0" applyNumberFormat="1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/>
    </xf>
    <xf numFmtId="0" fontId="17" fillId="3" borderId="36" xfId="0" quotePrefix="1" applyFont="1" applyFill="1" applyBorder="1" applyAlignment="1">
      <alignment horizontal="center" vertical="center"/>
    </xf>
    <xf numFmtId="3" fontId="13" fillId="3" borderId="36" xfId="0" applyNumberFormat="1" applyFont="1" applyFill="1" applyBorder="1" applyAlignment="1">
      <alignment horizontal="right" vertical="center"/>
    </xf>
    <xf numFmtId="0" fontId="19" fillId="0" borderId="22" xfId="0" quotePrefix="1" applyFont="1" applyBorder="1" applyAlignment="1">
      <alignment horizontal="center" vertical="center"/>
    </xf>
    <xf numFmtId="0" fontId="19" fillId="0" borderId="14" xfId="0" quotePrefix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0" fontId="18" fillId="11" borderId="4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9" fillId="11" borderId="4" xfId="0" quotePrefix="1" applyFont="1" applyFill="1" applyBorder="1" applyAlignment="1">
      <alignment horizontal="center" vertical="center"/>
    </xf>
    <xf numFmtId="3" fontId="18" fillId="11" borderId="4" xfId="0" applyNumberFormat="1" applyFont="1" applyFill="1" applyBorder="1" applyAlignment="1">
      <alignment horizontal="right" vertical="center" wrapText="1"/>
    </xf>
    <xf numFmtId="3" fontId="18" fillId="11" borderId="4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/>
    <xf numFmtId="0" fontId="19" fillId="0" borderId="12" xfId="0" quotePrefix="1" applyFont="1" applyBorder="1" applyAlignment="1">
      <alignment horizontal="center" vertical="center"/>
    </xf>
    <xf numFmtId="0" fontId="19" fillId="0" borderId="8" xfId="0" quotePrefix="1" applyFont="1" applyBorder="1" applyAlignment="1">
      <alignment horizontal="center" vertical="center"/>
    </xf>
    <xf numFmtId="0" fontId="12" fillId="0" borderId="0" xfId="0" applyFont="1"/>
    <xf numFmtId="0" fontId="19" fillId="0" borderId="21" xfId="0" quotePrefix="1" applyFont="1" applyBorder="1" applyAlignment="1">
      <alignment horizontal="center" vertical="center"/>
    </xf>
    <xf numFmtId="0" fontId="19" fillId="0" borderId="13" xfId="0" quotePrefix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2" fillId="0" borderId="0" xfId="0" applyFont="1"/>
    <xf numFmtId="0" fontId="18" fillId="0" borderId="4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49" fontId="19" fillId="0" borderId="13" xfId="0" quotePrefix="1" applyNumberFormat="1" applyFont="1" applyFill="1" applyBorder="1" applyAlignment="1">
      <alignment horizontal="center" vertical="center"/>
    </xf>
    <xf numFmtId="3" fontId="18" fillId="0" borderId="13" xfId="0" applyNumberFormat="1" applyFont="1" applyFill="1" applyBorder="1" applyAlignment="1">
      <alignment horizontal="right" vertical="center" wrapText="1"/>
    </xf>
    <xf numFmtId="3" fontId="25" fillId="0" borderId="13" xfId="0" applyNumberFormat="1" applyFont="1" applyFill="1" applyBorder="1" applyAlignment="1">
      <alignment horizontal="right" vertical="center" wrapText="1"/>
    </xf>
    <xf numFmtId="3" fontId="25" fillId="0" borderId="13" xfId="0" applyNumberFormat="1" applyFont="1" applyFill="1" applyBorder="1" applyAlignment="1">
      <alignment horizontal="center" vertical="center" wrapText="1"/>
    </xf>
    <xf numFmtId="0" fontId="17" fillId="0" borderId="37" xfId="0" quotePrefix="1" applyFont="1" applyFill="1" applyBorder="1" applyAlignment="1">
      <alignment horizontal="center" vertical="center"/>
    </xf>
    <xf numFmtId="0" fontId="17" fillId="0" borderId="37" xfId="0" applyFont="1" applyFill="1" applyBorder="1" applyAlignment="1">
      <alignment horizontal="center" vertical="center"/>
    </xf>
    <xf numFmtId="49" fontId="19" fillId="0" borderId="37" xfId="0" quotePrefix="1" applyNumberFormat="1" applyFont="1" applyFill="1" applyBorder="1" applyAlignment="1">
      <alignment horizontal="center" vertical="center"/>
    </xf>
    <xf numFmtId="0" fontId="18" fillId="0" borderId="37" xfId="0" applyFont="1" applyBorder="1" applyAlignment="1">
      <alignment vertical="center" wrapText="1"/>
    </xf>
    <xf numFmtId="0" fontId="0" fillId="0" borderId="37" xfId="0" applyBorder="1" applyAlignment="1">
      <alignment vertical="center" wrapText="1"/>
    </xf>
    <xf numFmtId="3" fontId="18" fillId="0" borderId="37" xfId="0" applyNumberFormat="1" applyFont="1" applyFill="1" applyBorder="1" applyAlignment="1">
      <alignment horizontal="right" vertical="center" wrapText="1"/>
    </xf>
    <xf numFmtId="3" fontId="25" fillId="0" borderId="37" xfId="0" applyNumberFormat="1" applyFont="1" applyFill="1" applyBorder="1" applyAlignment="1">
      <alignment horizontal="right" vertical="center" wrapText="1"/>
    </xf>
    <xf numFmtId="3" fontId="25" fillId="0" borderId="37" xfId="0" applyNumberFormat="1" applyFont="1" applyFill="1" applyBorder="1" applyAlignment="1">
      <alignment horizontal="center" vertical="center" wrapText="1"/>
    </xf>
    <xf numFmtId="0" fontId="17" fillId="0" borderId="0" xfId="0" quotePrefix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49" fontId="19" fillId="0" borderId="0" xfId="0" quotePrefix="1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 wrapText="1"/>
    </xf>
    <xf numFmtId="3" fontId="18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right" vertical="center" wrapText="1"/>
    </xf>
    <xf numFmtId="3" fontId="25" fillId="0" borderId="0" xfId="0" applyNumberFormat="1" applyFont="1" applyFill="1" applyBorder="1" applyAlignment="1">
      <alignment horizontal="center" vertical="center" wrapText="1"/>
    </xf>
    <xf numFmtId="0" fontId="19" fillId="0" borderId="37" xfId="0" quotePrefix="1" applyFont="1" applyBorder="1" applyAlignment="1">
      <alignment horizontal="center" vertical="center"/>
    </xf>
    <xf numFmtId="0" fontId="7" fillId="0" borderId="37" xfId="0" applyFont="1" applyBorder="1" applyAlignment="1">
      <alignment vertical="center" wrapText="1"/>
    </xf>
    <xf numFmtId="3" fontId="12" fillId="0" borderId="37" xfId="0" applyNumberFormat="1" applyFont="1" applyBorder="1" applyAlignment="1">
      <alignment horizontal="right" vertical="center"/>
    </xf>
    <xf numFmtId="0" fontId="19" fillId="0" borderId="0" xfId="0" quotePrefix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3" fontId="12" fillId="0" borderId="0" xfId="0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/>
    </xf>
    <xf numFmtId="0" fontId="0" fillId="0" borderId="38" xfId="0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17" fillId="3" borderId="40" xfId="0" applyFont="1" applyFill="1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7" fillId="0" borderId="20" xfId="0" applyFont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17" fillId="20" borderId="48" xfId="0" applyFont="1" applyFill="1" applyBorder="1" applyAlignment="1">
      <alignment vertical="center" wrapText="1"/>
    </xf>
    <xf numFmtId="0" fontId="1" fillId="21" borderId="49" xfId="0" applyFont="1" applyFill="1" applyBorder="1" applyAlignment="1">
      <alignment vertical="center" wrapText="1"/>
    </xf>
    <xf numFmtId="0" fontId="1" fillId="21" borderId="50" xfId="0" applyFont="1" applyFill="1" applyBorder="1" applyAlignment="1">
      <alignment vertical="center" wrapText="1"/>
    </xf>
    <xf numFmtId="0" fontId="17" fillId="17" borderId="7" xfId="0" applyFont="1" applyFill="1" applyBorder="1" applyAlignment="1">
      <alignment horizontal="left" vertical="center" wrapText="1"/>
    </xf>
    <xf numFmtId="0" fontId="17" fillId="17" borderId="10" xfId="0" applyFont="1" applyFill="1" applyBorder="1" applyAlignment="1">
      <alignment horizontal="left" vertical="center" wrapText="1"/>
    </xf>
    <xf numFmtId="0" fontId="17" fillId="17" borderId="11" xfId="0" applyFont="1" applyFill="1" applyBorder="1" applyAlignment="1">
      <alignment horizontal="left" vertical="center" wrapText="1"/>
    </xf>
    <xf numFmtId="0" fontId="19" fillId="0" borderId="20" xfId="0" applyFont="1" applyBorder="1" applyAlignment="1">
      <alignment horizontal="left" vertical="center"/>
    </xf>
    <xf numFmtId="0" fontId="19" fillId="0" borderId="29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7" fillId="11" borderId="14" xfId="0" applyFont="1" applyFill="1" applyBorder="1" applyAlignment="1">
      <alignment vertical="center" wrapText="1"/>
    </xf>
    <xf numFmtId="0" fontId="0" fillId="11" borderId="14" xfId="0" applyFill="1" applyBorder="1" applyAlignment="1">
      <alignment vertical="center" wrapText="1"/>
    </xf>
    <xf numFmtId="0" fontId="11" fillId="22" borderId="64" xfId="0" applyFont="1" applyFill="1" applyBorder="1" applyAlignment="1">
      <alignment horizontal="left" vertical="center" wrapText="1"/>
    </xf>
    <xf numFmtId="0" fontId="0" fillId="23" borderId="65" xfId="0" applyFill="1" applyBorder="1" applyAlignment="1">
      <alignment vertical="center" wrapText="1"/>
    </xf>
    <xf numFmtId="0" fontId="0" fillId="23" borderId="66" xfId="0" applyFill="1" applyBorder="1" applyAlignment="1">
      <alignment vertical="center" wrapText="1"/>
    </xf>
    <xf numFmtId="0" fontId="7" fillId="11" borderId="20" xfId="0" applyFont="1" applyFill="1" applyBorder="1" applyAlignment="1">
      <alignment vertical="center" wrapText="1"/>
    </xf>
    <xf numFmtId="0" fontId="0" fillId="11" borderId="29" xfId="0" applyFill="1" applyBorder="1" applyAlignment="1">
      <alignment vertical="center" wrapText="1"/>
    </xf>
    <xf numFmtId="0" fontId="0" fillId="11" borderId="15" xfId="0" applyFill="1" applyBorder="1" applyAlignment="1">
      <alignment vertical="center" wrapText="1"/>
    </xf>
    <xf numFmtId="0" fontId="0" fillId="0" borderId="63" xfId="0" applyBorder="1" applyAlignment="1">
      <alignment vertical="center" wrapText="1"/>
    </xf>
    <xf numFmtId="0" fontId="18" fillId="12" borderId="4" xfId="0" applyFont="1" applyFill="1" applyBorder="1" applyAlignment="1">
      <alignment horizontal="center" vertical="center"/>
    </xf>
    <xf numFmtId="0" fontId="18" fillId="12" borderId="6" xfId="0" applyFont="1" applyFill="1" applyBorder="1" applyAlignment="1">
      <alignment horizontal="center" vertical="center"/>
    </xf>
    <xf numFmtId="0" fontId="18" fillId="12" borderId="8" xfId="0" applyFont="1" applyFill="1" applyBorder="1" applyAlignment="1">
      <alignment horizontal="center" vertical="center"/>
    </xf>
    <xf numFmtId="0" fontId="7" fillId="0" borderId="29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7" fillId="0" borderId="60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19" fillId="0" borderId="20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22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19" fillId="0" borderId="43" xfId="0" applyFont="1" applyBorder="1" applyAlignment="1">
      <alignment horizontal="left" vertical="center" wrapText="1"/>
    </xf>
    <xf numFmtId="0" fontId="17" fillId="3" borderId="19" xfId="0" applyFont="1" applyFill="1" applyBorder="1" applyAlignment="1">
      <alignment horizontal="left" vertical="center" wrapText="1"/>
    </xf>
    <xf numFmtId="0" fontId="17" fillId="3" borderId="44" xfId="0" applyFont="1" applyFill="1" applyBorder="1" applyAlignment="1">
      <alignment horizontal="left" vertical="center" wrapText="1"/>
    </xf>
    <xf numFmtId="0" fontId="17" fillId="3" borderId="45" xfId="0" applyFont="1" applyFill="1" applyBorder="1" applyAlignment="1">
      <alignment horizontal="left" vertical="center" wrapText="1"/>
    </xf>
    <xf numFmtId="0" fontId="7" fillId="11" borderId="5" xfId="0" applyFont="1" applyFill="1" applyBorder="1" applyAlignment="1">
      <alignment vertical="center" wrapText="1"/>
    </xf>
    <xf numFmtId="0" fontId="0" fillId="11" borderId="5" xfId="0" applyFill="1" applyBorder="1" applyAlignment="1">
      <alignment vertical="center" wrapText="1"/>
    </xf>
    <xf numFmtId="0" fontId="12" fillId="12" borderId="59" xfId="0" applyFont="1" applyFill="1" applyBorder="1" applyAlignment="1">
      <alignment horizontal="center" vertical="center" wrapText="1"/>
    </xf>
    <xf numFmtId="0" fontId="12" fillId="12" borderId="29" xfId="0" applyFont="1" applyFill="1" applyBorder="1" applyAlignment="1">
      <alignment horizontal="center" vertical="center" wrapText="1"/>
    </xf>
    <xf numFmtId="0" fontId="19" fillId="12" borderId="20" xfId="0" applyFont="1" applyFill="1" applyBorder="1" applyAlignment="1">
      <alignment horizontal="left" vertical="center" wrapText="1"/>
    </xf>
    <xf numFmtId="0" fontId="19" fillId="12" borderId="29" xfId="0" applyFont="1" applyFill="1" applyBorder="1" applyAlignment="1">
      <alignment horizontal="left" vertical="center" wrapText="1"/>
    </xf>
    <xf numFmtId="0" fontId="19" fillId="12" borderId="15" xfId="0" applyFont="1" applyFill="1" applyBorder="1" applyAlignment="1">
      <alignment horizontal="left" vertical="center" wrapText="1"/>
    </xf>
    <xf numFmtId="0" fontId="18" fillId="13" borderId="28" xfId="0" applyFont="1" applyFill="1" applyBorder="1" applyAlignment="1">
      <alignment horizontal="center" vertical="center" wrapText="1"/>
    </xf>
    <xf numFmtId="0" fontId="18" fillId="13" borderId="46" xfId="0" applyFont="1" applyFill="1" applyBorder="1" applyAlignment="1">
      <alignment horizontal="center" vertical="center" wrapText="1"/>
    </xf>
    <xf numFmtId="0" fontId="18" fillId="13" borderId="55" xfId="0" applyFont="1" applyFill="1" applyBorder="1" applyAlignment="1">
      <alignment horizontal="center" vertical="center" wrapText="1"/>
    </xf>
    <xf numFmtId="0" fontId="18" fillId="13" borderId="57" xfId="0" applyFont="1" applyFill="1" applyBorder="1" applyAlignment="1">
      <alignment horizontal="center" vertical="center" wrapText="1"/>
    </xf>
    <xf numFmtId="0" fontId="19" fillId="12" borderId="20" xfId="0" applyFont="1" applyFill="1" applyBorder="1" applyAlignment="1">
      <alignment horizontal="left" vertical="center"/>
    </xf>
    <xf numFmtId="0" fontId="19" fillId="12" borderId="29" xfId="0" applyFont="1" applyFill="1" applyBorder="1" applyAlignment="1">
      <alignment horizontal="left" vertical="center"/>
    </xf>
    <xf numFmtId="0" fontId="19" fillId="12" borderId="15" xfId="0" applyFont="1" applyFill="1" applyBorder="1" applyAlignment="1">
      <alignment horizontal="left" vertical="center"/>
    </xf>
    <xf numFmtId="0" fontId="18" fillId="12" borderId="13" xfId="0" applyFont="1" applyFill="1" applyBorder="1" applyAlignment="1">
      <alignment horizontal="center" vertical="center" wrapText="1"/>
    </xf>
    <xf numFmtId="0" fontId="18" fillId="12" borderId="8" xfId="0" applyFont="1" applyFill="1" applyBorder="1" applyAlignment="1">
      <alignment horizontal="center" vertical="center" wrapText="1"/>
    </xf>
    <xf numFmtId="0" fontId="18" fillId="12" borderId="28" xfId="0" applyFont="1" applyFill="1" applyBorder="1" applyAlignment="1">
      <alignment horizontal="center" vertical="center"/>
    </xf>
    <xf numFmtId="0" fontId="18" fillId="12" borderId="37" xfId="0" applyFont="1" applyFill="1" applyBorder="1" applyAlignment="1">
      <alignment horizontal="center" vertical="center"/>
    </xf>
    <xf numFmtId="0" fontId="18" fillId="12" borderId="46" xfId="0" applyFont="1" applyFill="1" applyBorder="1" applyAlignment="1">
      <alignment horizontal="center" vertical="center"/>
    </xf>
    <xf numFmtId="0" fontId="18" fillId="12" borderId="2" xfId="0" applyFont="1" applyFill="1" applyBorder="1" applyAlignment="1">
      <alignment horizontal="center" vertical="center"/>
    </xf>
    <xf numFmtId="0" fontId="18" fillId="12" borderId="0" xfId="0" applyFont="1" applyFill="1" applyBorder="1" applyAlignment="1">
      <alignment horizontal="center" vertical="center"/>
    </xf>
    <xf numFmtId="0" fontId="18" fillId="12" borderId="58" xfId="0" applyFont="1" applyFill="1" applyBorder="1" applyAlignment="1">
      <alignment horizontal="center" vertical="center"/>
    </xf>
    <xf numFmtId="0" fontId="18" fillId="12" borderId="12" xfId="0" applyFont="1" applyFill="1" applyBorder="1" applyAlignment="1">
      <alignment horizontal="center" vertical="center"/>
    </xf>
    <xf numFmtId="0" fontId="18" fillId="12" borderId="3" xfId="0" applyFont="1" applyFill="1" applyBorder="1" applyAlignment="1">
      <alignment horizontal="center" vertical="center"/>
    </xf>
    <xf numFmtId="0" fontId="18" fillId="12" borderId="47" xfId="0" applyFont="1" applyFill="1" applyBorder="1" applyAlignment="1">
      <alignment horizontal="center" vertical="center"/>
    </xf>
    <xf numFmtId="0" fontId="19" fillId="13" borderId="29" xfId="0" applyFont="1" applyFill="1" applyBorder="1" applyAlignment="1">
      <alignment horizontal="left" vertical="top"/>
    </xf>
    <xf numFmtId="0" fontId="19" fillId="13" borderId="15" xfId="0" applyFont="1" applyFill="1" applyBorder="1" applyAlignment="1">
      <alignment horizontal="left" vertical="top"/>
    </xf>
    <xf numFmtId="0" fontId="19" fillId="2" borderId="29" xfId="0" quotePrefix="1" applyFont="1" applyFill="1" applyBorder="1" applyAlignment="1">
      <alignment horizontal="left" vertical="top" indent="1"/>
    </xf>
    <xf numFmtId="0" fontId="19" fillId="2" borderId="29" xfId="0" applyFont="1" applyFill="1" applyBorder="1" applyAlignment="1">
      <alignment horizontal="left" vertical="top" indent="1"/>
    </xf>
    <xf numFmtId="0" fontId="19" fillId="2" borderId="15" xfId="0" applyFont="1" applyFill="1" applyBorder="1" applyAlignment="1">
      <alignment horizontal="left" vertical="top" indent="1"/>
    </xf>
    <xf numFmtId="0" fontId="19" fillId="12" borderId="20" xfId="0" applyFont="1" applyFill="1" applyBorder="1" applyAlignment="1">
      <alignment vertical="center" wrapText="1"/>
    </xf>
    <xf numFmtId="0" fontId="19" fillId="12" borderId="29" xfId="0" applyFont="1" applyFill="1" applyBorder="1" applyAlignment="1">
      <alignment vertical="center" wrapText="1"/>
    </xf>
    <xf numFmtId="0" fontId="19" fillId="12" borderId="15" xfId="0" applyFont="1" applyFill="1" applyBorder="1" applyAlignment="1">
      <alignment vertical="center" wrapText="1"/>
    </xf>
    <xf numFmtId="0" fontId="13" fillId="0" borderId="7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3" fontId="1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9" fillId="13" borderId="29" xfId="0" applyFont="1" applyFill="1" applyBorder="1" applyAlignment="1">
      <alignment horizontal="left" vertical="top" wrapText="1"/>
    </xf>
    <xf numFmtId="0" fontId="19" fillId="13" borderId="15" xfId="0" applyFont="1" applyFill="1" applyBorder="1" applyAlignment="1">
      <alignment horizontal="left" vertical="top" wrapText="1"/>
    </xf>
    <xf numFmtId="0" fontId="19" fillId="12" borderId="22" xfId="0" applyFont="1" applyFill="1" applyBorder="1" applyAlignment="1">
      <alignment horizontal="left" vertical="center" wrapText="1"/>
    </xf>
    <xf numFmtId="0" fontId="19" fillId="12" borderId="34" xfId="0" applyFont="1" applyFill="1" applyBorder="1" applyAlignment="1">
      <alignment horizontal="left" vertical="center" wrapText="1"/>
    </xf>
    <xf numFmtId="0" fontId="19" fillId="12" borderId="43" xfId="0" applyFont="1" applyFill="1" applyBorder="1" applyAlignment="1">
      <alignment horizontal="left" vertical="center" wrapText="1"/>
    </xf>
    <xf numFmtId="0" fontId="17" fillId="5" borderId="7" xfId="0" applyFont="1" applyFill="1" applyBorder="1" applyAlignment="1">
      <alignment horizontal="left" vertical="center"/>
    </xf>
    <xf numFmtId="0" fontId="17" fillId="5" borderId="10" xfId="0" applyFont="1" applyFill="1" applyBorder="1" applyAlignment="1">
      <alignment horizontal="left" vertical="center"/>
    </xf>
    <xf numFmtId="0" fontId="17" fillId="5" borderId="11" xfId="0" applyFont="1" applyFill="1" applyBorder="1" applyAlignment="1">
      <alignment horizontal="left" vertical="center"/>
    </xf>
    <xf numFmtId="3" fontId="13" fillId="0" borderId="7" xfId="0" applyNumberFormat="1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3" fontId="12" fillId="0" borderId="7" xfId="0" applyNumberFormat="1" applyFont="1" applyBorder="1" applyAlignment="1">
      <alignment vertical="center"/>
    </xf>
    <xf numFmtId="0" fontId="12" fillId="0" borderId="0" xfId="0" applyFont="1"/>
    <xf numFmtId="0" fontId="26" fillId="0" borderId="7" xfId="0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58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47" xfId="0" applyFont="1" applyBorder="1" applyAlignment="1">
      <alignment vertical="center" wrapText="1"/>
    </xf>
    <xf numFmtId="3" fontId="12" fillId="0" borderId="10" xfId="0" applyNumberFormat="1" applyFont="1" applyBorder="1" applyAlignment="1">
      <alignment vertical="center"/>
    </xf>
    <xf numFmtId="3" fontId="26" fillId="0" borderId="7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13" fillId="0" borderId="0" xfId="0" applyFont="1" applyAlignment="1"/>
    <xf numFmtId="3" fontId="13" fillId="0" borderId="28" xfId="0" applyNumberFormat="1" applyFont="1" applyBorder="1" applyAlignment="1">
      <alignment vertical="center"/>
    </xf>
    <xf numFmtId="0" fontId="13" fillId="0" borderId="37" xfId="0" applyFont="1" applyBorder="1" applyAlignment="1">
      <alignment vertical="center"/>
    </xf>
    <xf numFmtId="0" fontId="19" fillId="0" borderId="7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3" fontId="13" fillId="0" borderId="12" xfId="0" applyNumberFormat="1" applyFont="1" applyBorder="1" applyAlignment="1">
      <alignment vertical="center"/>
    </xf>
    <xf numFmtId="3" fontId="13" fillId="0" borderId="3" xfId="0" applyNumberFormat="1" applyFont="1" applyBorder="1" applyAlignment="1">
      <alignment vertical="center"/>
    </xf>
    <xf numFmtId="3" fontId="13" fillId="0" borderId="2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19" fillId="13" borderId="44" xfId="0" applyFont="1" applyFill="1" applyBorder="1" applyAlignment="1">
      <alignment horizontal="left" vertical="top"/>
    </xf>
    <xf numFmtId="0" fontId="19" fillId="13" borderId="45" xfId="0" applyFont="1" applyFill="1" applyBorder="1" applyAlignment="1">
      <alignment horizontal="left" vertical="top"/>
    </xf>
    <xf numFmtId="0" fontId="12" fillId="0" borderId="28" xfId="0" applyFont="1" applyBorder="1" applyAlignment="1">
      <alignment vertical="center" wrapText="1"/>
    </xf>
    <xf numFmtId="0" fontId="12" fillId="0" borderId="37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15" fillId="0" borderId="0" xfId="0" applyFont="1" applyAlignment="1">
      <alignment horizontal="left" wrapText="1"/>
    </xf>
    <xf numFmtId="0" fontId="19" fillId="0" borderId="4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46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7" fillId="20" borderId="7" xfId="0" applyFont="1" applyFill="1" applyBorder="1" applyAlignment="1">
      <alignment vertical="center" wrapText="1"/>
    </xf>
    <xf numFmtId="0" fontId="1" fillId="21" borderId="10" xfId="0" applyFont="1" applyFill="1" applyBorder="1" applyAlignment="1">
      <alignment vertical="center" wrapText="1"/>
    </xf>
    <xf numFmtId="0" fontId="1" fillId="21" borderId="11" xfId="0" applyFont="1" applyFill="1" applyBorder="1" applyAlignment="1">
      <alignment vertical="center" wrapText="1"/>
    </xf>
    <xf numFmtId="0" fontId="17" fillId="3" borderId="55" xfId="0" applyFont="1" applyFill="1" applyBorder="1" applyAlignment="1">
      <alignment horizontal="left" vertical="center" wrapText="1"/>
    </xf>
    <xf numFmtId="0" fontId="17" fillId="3" borderId="56" xfId="0" applyFont="1" applyFill="1" applyBorder="1" applyAlignment="1">
      <alignment horizontal="left" vertical="center" wrapText="1"/>
    </xf>
    <xf numFmtId="0" fontId="17" fillId="3" borderId="57" xfId="0" applyFont="1" applyFill="1" applyBorder="1" applyAlignment="1">
      <alignment horizontal="left" vertical="center" wrapText="1"/>
    </xf>
    <xf numFmtId="0" fontId="18" fillId="12" borderId="6" xfId="0" applyFont="1" applyFill="1" applyBorder="1" applyAlignment="1">
      <alignment horizontal="center" vertical="center" wrapText="1"/>
    </xf>
    <xf numFmtId="0" fontId="18" fillId="12" borderId="9" xfId="0" applyFont="1" applyFill="1" applyBorder="1" applyAlignment="1">
      <alignment horizontal="center" vertical="center" wrapText="1"/>
    </xf>
    <xf numFmtId="0" fontId="17" fillId="4" borderId="7" xfId="0" applyFont="1" applyFill="1" applyBorder="1" applyAlignment="1">
      <alignment horizontal="left" vertical="center" wrapText="1"/>
    </xf>
    <xf numFmtId="0" fontId="17" fillId="4" borderId="10" xfId="0" applyFont="1" applyFill="1" applyBorder="1" applyAlignment="1">
      <alignment horizontal="left" vertical="center" wrapText="1"/>
    </xf>
    <xf numFmtId="0" fontId="17" fillId="4" borderId="1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/>
    </xf>
    <xf numFmtId="0" fontId="17" fillId="6" borderId="7" xfId="0" applyFont="1" applyFill="1" applyBorder="1" applyAlignment="1">
      <alignment horizontal="left" vertical="center"/>
    </xf>
    <xf numFmtId="0" fontId="17" fillId="6" borderId="10" xfId="0" applyFont="1" applyFill="1" applyBorder="1" applyAlignment="1">
      <alignment horizontal="left" vertical="center"/>
    </xf>
    <xf numFmtId="0" fontId="17" fillId="6" borderId="11" xfId="0" applyFont="1" applyFill="1" applyBorder="1" applyAlignment="1">
      <alignment horizontal="left" vertical="center"/>
    </xf>
    <xf numFmtId="0" fontId="18" fillId="12" borderId="19" xfId="0" applyFont="1" applyFill="1" applyBorder="1" applyAlignment="1">
      <alignment horizontal="center" vertical="center" wrapText="1"/>
    </xf>
    <xf numFmtId="0" fontId="18" fillId="12" borderId="44" xfId="0" applyFont="1" applyFill="1" applyBorder="1" applyAlignment="1">
      <alignment horizontal="center" vertical="center" wrapText="1"/>
    </xf>
    <xf numFmtId="0" fontId="24" fillId="12" borderId="51" xfId="0" applyFont="1" applyFill="1" applyBorder="1" applyAlignment="1">
      <alignment horizontal="center" vertical="center" wrapText="1"/>
    </xf>
    <xf numFmtId="0" fontId="24" fillId="12" borderId="52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8" fillId="12" borderId="7" xfId="0" applyFont="1" applyFill="1" applyBorder="1" applyAlignment="1">
      <alignment horizontal="center" vertical="center"/>
    </xf>
    <xf numFmtId="0" fontId="18" fillId="12" borderId="10" xfId="0" applyFont="1" applyFill="1" applyBorder="1" applyAlignment="1">
      <alignment horizontal="center" vertical="center"/>
    </xf>
    <xf numFmtId="0" fontId="0" fillId="0" borderId="11" xfId="0" applyBorder="1" applyAlignment="1"/>
    <xf numFmtId="0" fontId="19" fillId="13" borderId="34" xfId="0" applyFont="1" applyFill="1" applyBorder="1" applyAlignment="1">
      <alignment horizontal="left" vertical="top" wrapText="1"/>
    </xf>
    <xf numFmtId="0" fontId="19" fillId="13" borderId="43" xfId="0" applyFont="1" applyFill="1" applyBorder="1" applyAlignment="1">
      <alignment horizontal="left" vertical="top" wrapText="1"/>
    </xf>
    <xf numFmtId="0" fontId="19" fillId="0" borderId="20" xfId="0" applyFont="1" applyFill="1" applyBorder="1" applyAlignment="1">
      <alignment horizontal="left" vertical="center" wrapText="1"/>
    </xf>
    <xf numFmtId="0" fontId="19" fillId="0" borderId="29" xfId="0" applyFont="1" applyFill="1" applyBorder="1" applyAlignment="1">
      <alignment horizontal="left" vertical="center" wrapText="1"/>
    </xf>
    <xf numFmtId="0" fontId="19" fillId="0" borderId="15" xfId="0" applyFont="1" applyFill="1" applyBorder="1" applyAlignment="1">
      <alignment horizontal="left" vertical="center" wrapText="1"/>
    </xf>
    <xf numFmtId="3" fontId="12" fillId="0" borderId="2" xfId="0" applyNumberFormat="1" applyFont="1" applyBorder="1"/>
    <xf numFmtId="3" fontId="12" fillId="0" borderId="0" xfId="0" applyNumberFormat="1" applyFont="1" applyBorder="1"/>
    <xf numFmtId="0" fontId="24" fillId="12" borderId="53" xfId="0" applyFont="1" applyFill="1" applyBorder="1" applyAlignment="1">
      <alignment horizontal="center" vertical="center" wrapText="1"/>
    </xf>
    <xf numFmtId="0" fontId="24" fillId="12" borderId="5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7" fillId="11" borderId="21" xfId="0" applyFont="1" applyFill="1" applyBorder="1" applyAlignment="1">
      <alignment vertical="center" wrapText="1"/>
    </xf>
    <xf numFmtId="0" fontId="0" fillId="11" borderId="38" xfId="0" applyFill="1" applyBorder="1" applyAlignment="1">
      <alignment vertical="center" wrapText="1"/>
    </xf>
    <xf numFmtId="0" fontId="0" fillId="11" borderId="39" xfId="0" applyFill="1" applyBorder="1" applyAlignment="1">
      <alignment vertical="center" wrapText="1"/>
    </xf>
    <xf numFmtId="0" fontId="17" fillId="20" borderId="10" xfId="0" applyFont="1" applyFill="1" applyBorder="1" applyAlignment="1">
      <alignment vertical="center" wrapText="1"/>
    </xf>
    <xf numFmtId="0" fontId="17" fillId="20" borderId="11" xfId="0" applyFont="1" applyFill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18" fillId="0" borderId="1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18" fillId="0" borderId="45" xfId="0" applyFont="1" applyBorder="1" applyAlignment="1">
      <alignment horizontal="left" vertical="center" wrapText="1"/>
    </xf>
    <xf numFmtId="0" fontId="25" fillId="16" borderId="7" xfId="0" applyFont="1" applyFill="1" applyBorder="1" applyAlignment="1">
      <alignment horizontal="left" vertical="center" wrapText="1"/>
    </xf>
    <xf numFmtId="0" fontId="25" fillId="16" borderId="10" xfId="0" applyFont="1" applyFill="1" applyBorder="1" applyAlignment="1">
      <alignment horizontal="left" vertical="center" wrapText="1"/>
    </xf>
    <xf numFmtId="0" fontId="25" fillId="16" borderId="11" xfId="0" applyFont="1" applyFill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3" fillId="15" borderId="7" xfId="0" applyFont="1" applyFill="1" applyBorder="1" applyAlignment="1">
      <alignment horizontal="left" vertical="center" wrapText="1"/>
    </xf>
    <xf numFmtId="0" fontId="13" fillId="15" borderId="10" xfId="0" applyFont="1" applyFill="1" applyBorder="1" applyAlignment="1">
      <alignment horizontal="left" vertical="center" wrapText="1"/>
    </xf>
    <xf numFmtId="0" fontId="13" fillId="15" borderId="11" xfId="0" applyFont="1" applyFill="1" applyBorder="1" applyAlignment="1">
      <alignment horizontal="left" vertical="center" wrapText="1"/>
    </xf>
    <xf numFmtId="0" fontId="18" fillId="0" borderId="20" xfId="0" applyFont="1" applyBorder="1" applyAlignment="1">
      <alignment vertical="center" wrapText="1"/>
    </xf>
    <xf numFmtId="0" fontId="18" fillId="0" borderId="22" xfId="0" applyFont="1" applyBorder="1" applyAlignment="1">
      <alignment horizontal="left" vertical="center" wrapText="1"/>
    </xf>
    <xf numFmtId="0" fontId="18" fillId="0" borderId="34" xfId="0" applyFont="1" applyBorder="1" applyAlignment="1">
      <alignment horizontal="left" vertical="center" wrapText="1"/>
    </xf>
    <xf numFmtId="0" fontId="18" fillId="0" borderId="43" xfId="0" applyFont="1" applyBorder="1" applyAlignment="1">
      <alignment horizontal="left" vertical="center" wrapText="1"/>
    </xf>
    <xf numFmtId="0" fontId="17" fillId="16" borderId="19" xfId="0" applyFont="1" applyFill="1" applyBorder="1" applyAlignment="1">
      <alignment horizontal="left" vertical="center" wrapText="1"/>
    </xf>
    <xf numFmtId="0" fontId="17" fillId="16" borderId="44" xfId="0" applyFont="1" applyFill="1" applyBorder="1" applyAlignment="1">
      <alignment horizontal="left" vertical="center" wrapText="1"/>
    </xf>
    <xf numFmtId="0" fontId="17" fillId="16" borderId="45" xfId="0" applyFont="1" applyFill="1" applyBorder="1" applyAlignment="1">
      <alignment horizontal="left" vertical="center" wrapText="1"/>
    </xf>
    <xf numFmtId="0" fontId="18" fillId="0" borderId="21" xfId="0" applyFont="1" applyBorder="1" applyAlignment="1">
      <alignment vertical="center" wrapText="1"/>
    </xf>
    <xf numFmtId="0" fontId="18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13" fillId="0" borderId="0" xfId="0" applyFont="1" applyAlignment="1">
      <alignment horizontal="center"/>
    </xf>
    <xf numFmtId="0" fontId="13" fillId="9" borderId="7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3" fillId="9" borderId="11" xfId="0" applyFont="1" applyFill="1" applyBorder="1" applyAlignment="1">
      <alignment horizontal="left" vertical="center"/>
    </xf>
    <xf numFmtId="0" fontId="18" fillId="12" borderId="9" xfId="0" applyFont="1" applyFill="1" applyBorder="1" applyAlignment="1">
      <alignment horizontal="center" vertical="center"/>
    </xf>
    <xf numFmtId="0" fontId="18" fillId="12" borderId="7" xfId="0" applyFont="1" applyFill="1" applyBorder="1" applyAlignment="1">
      <alignment horizontal="center" vertical="center" wrapText="1"/>
    </xf>
    <xf numFmtId="0" fontId="18" fillId="12" borderId="10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18" fillId="0" borderId="28" xfId="0" applyFont="1" applyBorder="1" applyAlignment="1">
      <alignment horizontal="left" vertical="center" wrapText="1"/>
    </xf>
    <xf numFmtId="0" fontId="18" fillId="0" borderId="37" xfId="0" applyFont="1" applyBorder="1" applyAlignment="1">
      <alignment horizontal="left" vertical="center" wrapText="1"/>
    </xf>
    <xf numFmtId="0" fontId="18" fillId="0" borderId="46" xfId="0" applyFont="1" applyBorder="1" applyAlignment="1">
      <alignment horizontal="left" vertical="center" wrapText="1"/>
    </xf>
    <xf numFmtId="0" fontId="23" fillId="2" borderId="20" xfId="0" quotePrefix="1" applyFont="1" applyFill="1" applyBorder="1" applyAlignment="1">
      <alignment horizontal="left" vertical="center" wrapText="1" indent="1"/>
    </xf>
    <xf numFmtId="0" fontId="23" fillId="2" borderId="29" xfId="0" quotePrefix="1" applyFont="1" applyFill="1" applyBorder="1" applyAlignment="1">
      <alignment horizontal="left" vertical="center" wrapText="1" indent="1"/>
    </xf>
    <xf numFmtId="0" fontId="23" fillId="2" borderId="15" xfId="0" quotePrefix="1" applyFont="1" applyFill="1" applyBorder="1" applyAlignment="1">
      <alignment horizontal="left" vertical="center" wrapText="1" indent="1"/>
    </xf>
    <xf numFmtId="0" fontId="23" fillId="2" borderId="19" xfId="0" quotePrefix="1" applyFont="1" applyFill="1" applyBorder="1" applyAlignment="1">
      <alignment horizontal="left" vertical="center" wrapText="1" indent="1"/>
    </xf>
    <xf numFmtId="0" fontId="23" fillId="2" borderId="44" xfId="0" quotePrefix="1" applyFont="1" applyFill="1" applyBorder="1" applyAlignment="1">
      <alignment horizontal="left" vertical="center" wrapText="1" indent="1"/>
    </xf>
    <xf numFmtId="0" fontId="23" fillId="2" borderId="45" xfId="0" quotePrefix="1" applyFont="1" applyFill="1" applyBorder="1" applyAlignment="1">
      <alignment horizontal="left" vertical="center" wrapText="1" indent="1"/>
    </xf>
    <xf numFmtId="0" fontId="17" fillId="0" borderId="7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0" fontId="13" fillId="0" borderId="7" xfId="0" applyFont="1" applyBorder="1" applyAlignment="1">
      <alignment vertical="center" wrapText="1"/>
    </xf>
    <xf numFmtId="0" fontId="13" fillId="0" borderId="10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20" fillId="8" borderId="7" xfId="0" applyFont="1" applyFill="1" applyBorder="1" applyAlignment="1">
      <alignment horizontal="left" vertical="center" wrapText="1"/>
    </xf>
    <xf numFmtId="0" fontId="20" fillId="8" borderId="10" xfId="0" applyFont="1" applyFill="1" applyBorder="1" applyAlignment="1">
      <alignment horizontal="left" vertical="center" wrapText="1"/>
    </xf>
    <xf numFmtId="0" fontId="20" fillId="8" borderId="11" xfId="0" applyFont="1" applyFill="1" applyBorder="1" applyAlignment="1">
      <alignment horizontal="left" vertical="center" wrapText="1"/>
    </xf>
    <xf numFmtId="0" fontId="20" fillId="7" borderId="7" xfId="0" applyFont="1" applyFill="1" applyBorder="1" applyAlignment="1">
      <alignment horizontal="left" vertical="center" wrapText="1"/>
    </xf>
    <xf numFmtId="0" fontId="20" fillId="7" borderId="10" xfId="0" applyFont="1" applyFill="1" applyBorder="1" applyAlignment="1">
      <alignment horizontal="left" vertical="center" wrapText="1"/>
    </xf>
    <xf numFmtId="0" fontId="20" fillId="7" borderId="11" xfId="0" applyFont="1" applyFill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23" fillId="0" borderId="7" xfId="0" applyFont="1" applyBorder="1" applyAlignment="1">
      <alignment vertical="center" wrapText="1"/>
    </xf>
    <xf numFmtId="0" fontId="23" fillId="0" borderId="10" xfId="0" applyFont="1" applyBorder="1" applyAlignment="1">
      <alignment vertical="center" wrapText="1"/>
    </xf>
    <xf numFmtId="0" fontId="23" fillId="0" borderId="11" xfId="0" applyFont="1" applyBorder="1" applyAlignment="1">
      <alignment vertical="center" wrapText="1"/>
    </xf>
    <xf numFmtId="0" fontId="23" fillId="2" borderId="7" xfId="0" applyFont="1" applyFill="1" applyBorder="1" applyAlignment="1">
      <alignment horizontal="left" vertical="center" wrapText="1"/>
    </xf>
    <xf numFmtId="0" fontId="23" fillId="2" borderId="10" xfId="0" applyFont="1" applyFill="1" applyBorder="1" applyAlignment="1">
      <alignment horizontal="left" vertical="center" wrapText="1"/>
    </xf>
    <xf numFmtId="0" fontId="23" fillId="2" borderId="11" xfId="0" applyFont="1" applyFill="1" applyBorder="1" applyAlignment="1">
      <alignment horizontal="left" vertical="center" wrapText="1"/>
    </xf>
    <xf numFmtId="0" fontId="13" fillId="5" borderId="7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23" fillId="2" borderId="22" xfId="0" quotePrefix="1" applyFont="1" applyFill="1" applyBorder="1" applyAlignment="1">
      <alignment horizontal="left" vertical="center" wrapText="1" indent="1"/>
    </xf>
    <xf numFmtId="0" fontId="23" fillId="2" borderId="34" xfId="0" quotePrefix="1" applyFont="1" applyFill="1" applyBorder="1" applyAlignment="1">
      <alignment horizontal="left" vertical="center" wrapText="1" indent="1"/>
    </xf>
    <xf numFmtId="0" fontId="23" fillId="2" borderId="43" xfId="0" quotePrefix="1" applyFont="1" applyFill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left" wrapText="1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4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7" xfId="0" applyFont="1" applyBorder="1" applyAlignment="1">
      <alignment horizontal="center" vertical="center"/>
    </xf>
    <xf numFmtId="0" fontId="17" fillId="15" borderId="7" xfId="0" applyFont="1" applyFill="1" applyBorder="1" applyAlignment="1">
      <alignment horizontal="left" vertical="center"/>
    </xf>
    <xf numFmtId="0" fontId="17" fillId="15" borderId="10" xfId="0" applyFont="1" applyFill="1" applyBorder="1" applyAlignment="1">
      <alignment horizontal="left" vertical="center"/>
    </xf>
    <xf numFmtId="0" fontId="17" fillId="15" borderId="11" xfId="0" applyFont="1" applyFill="1" applyBorder="1" applyAlignment="1">
      <alignment horizontal="left" vertical="center"/>
    </xf>
    <xf numFmtId="0" fontId="13" fillId="2" borderId="7" xfId="0" applyFont="1" applyFill="1" applyBorder="1" applyAlignment="1">
      <alignment vertical="center" wrapText="1"/>
    </xf>
    <xf numFmtId="0" fontId="13" fillId="2" borderId="10" xfId="0" applyFont="1" applyFill="1" applyBorder="1" applyAlignment="1">
      <alignment vertical="center" wrapText="1"/>
    </xf>
    <xf numFmtId="0" fontId="13" fillId="2" borderId="11" xfId="0" applyFont="1" applyFill="1" applyBorder="1" applyAlignment="1">
      <alignment vertical="center" wrapText="1"/>
    </xf>
    <xf numFmtId="0" fontId="17" fillId="16" borderId="7" xfId="0" applyFont="1" applyFill="1" applyBorder="1" applyAlignment="1">
      <alignment horizontal="left" vertical="center" wrapText="1"/>
    </xf>
    <xf numFmtId="0" fontId="17" fillId="16" borderId="10" xfId="0" applyFont="1" applyFill="1" applyBorder="1" applyAlignment="1">
      <alignment horizontal="left" vertical="center" wrapText="1"/>
    </xf>
    <xf numFmtId="0" fontId="17" fillId="16" borderId="11" xfId="0" applyFont="1" applyFill="1" applyBorder="1" applyAlignment="1">
      <alignment horizontal="left" vertical="center" wrapText="1"/>
    </xf>
    <xf numFmtId="0" fontId="17" fillId="10" borderId="7" xfId="0" applyFont="1" applyFill="1" applyBorder="1" applyAlignment="1">
      <alignment vertical="center" wrapText="1"/>
    </xf>
    <xf numFmtId="0" fontId="0" fillId="10" borderId="10" xfId="0" applyFill="1" applyBorder="1" applyAlignment="1">
      <alignment vertical="center" wrapText="1"/>
    </xf>
    <xf numFmtId="0" fontId="0" fillId="10" borderId="11" xfId="0" applyFill="1" applyBorder="1" applyAlignment="1">
      <alignment vertical="center" wrapText="1"/>
    </xf>
    <xf numFmtId="0" fontId="18" fillId="0" borderId="20" xfId="0" applyFont="1" applyFill="1" applyBorder="1" applyAlignment="1">
      <alignment horizontal="left" vertical="center" wrapText="1"/>
    </xf>
    <xf numFmtId="0" fontId="18" fillId="0" borderId="29" xfId="0" applyFont="1" applyFill="1" applyBorder="1" applyAlignment="1">
      <alignment horizontal="left" vertical="center" wrapText="1"/>
    </xf>
    <xf numFmtId="0" fontId="18" fillId="0" borderId="15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4"/>
  <sheetViews>
    <sheetView showZeros="0" tabSelected="1" topLeftCell="A82" workbookViewId="0">
      <selection activeCell="I55" sqref="I55"/>
    </sheetView>
  </sheetViews>
  <sheetFormatPr defaultRowHeight="12.75"/>
  <cols>
    <col min="1" max="1" width="5" customWidth="1"/>
    <col min="2" max="2" width="6.42578125" customWidth="1"/>
    <col min="3" max="3" width="8.140625" customWidth="1"/>
    <col min="4" max="4" width="5.140625" customWidth="1"/>
    <col min="5" max="5" width="10" customWidth="1"/>
    <col min="6" max="6" width="10.5703125" customWidth="1"/>
    <col min="7" max="7" width="11.42578125" customWidth="1"/>
    <col min="8" max="8" width="11.140625" customWidth="1"/>
    <col min="9" max="10" width="10.7109375" customWidth="1"/>
    <col min="11" max="11" width="11" customWidth="1"/>
    <col min="12" max="12" width="11.140625" customWidth="1"/>
    <col min="13" max="13" width="7.28515625" customWidth="1"/>
    <col min="14" max="14" width="8.85546875" customWidth="1"/>
    <col min="15" max="15" width="7.42578125" customWidth="1"/>
    <col min="16" max="16" width="9.85546875" bestFit="1" customWidth="1"/>
  </cols>
  <sheetData>
    <row r="1" spans="1:15" s="2" customFormat="1" ht="12.75" customHeight="1">
      <c r="A1" s="35"/>
      <c r="B1" s="35"/>
      <c r="C1" s="35"/>
      <c r="D1" s="35"/>
      <c r="E1" s="35"/>
      <c r="F1" s="35"/>
      <c r="G1" s="35"/>
      <c r="H1" s="35"/>
      <c r="I1" s="35"/>
      <c r="J1" s="11" t="s">
        <v>90</v>
      </c>
      <c r="K1" s="12"/>
      <c r="L1" s="12"/>
      <c r="M1" s="4"/>
      <c r="N1" s="4"/>
      <c r="O1" s="4"/>
    </row>
    <row r="2" spans="1:15" s="2" customFormat="1" ht="10.5" customHeight="1">
      <c r="A2" s="35"/>
      <c r="B2" s="35"/>
      <c r="C2" s="35"/>
      <c r="D2" s="35"/>
      <c r="E2" s="35"/>
      <c r="F2" s="35"/>
      <c r="G2" s="35"/>
      <c r="H2" s="35"/>
      <c r="I2" s="35"/>
      <c r="J2" s="5" t="s">
        <v>211</v>
      </c>
      <c r="K2" s="5"/>
      <c r="L2" s="5"/>
      <c r="M2" s="4"/>
      <c r="N2" s="4"/>
      <c r="O2" s="4"/>
    </row>
    <row r="3" spans="1:15" s="2" customFormat="1" ht="11.25" customHeight="1">
      <c r="A3" s="35"/>
      <c r="B3" s="35"/>
      <c r="C3" s="35"/>
      <c r="D3" s="35"/>
      <c r="E3" s="35"/>
      <c r="F3" s="35"/>
      <c r="G3" s="35"/>
      <c r="H3" s="35"/>
      <c r="I3" s="35"/>
      <c r="J3" s="5" t="s">
        <v>49</v>
      </c>
      <c r="K3" s="5"/>
      <c r="L3" s="5"/>
      <c r="M3" s="4"/>
      <c r="N3" s="4"/>
      <c r="O3" s="4"/>
    </row>
    <row r="4" spans="1:15" s="2" customFormat="1" ht="12.75" customHeight="1">
      <c r="A4" s="35"/>
      <c r="B4" s="35"/>
      <c r="C4" s="35"/>
      <c r="D4" s="35"/>
      <c r="E4" s="35"/>
      <c r="F4" s="35"/>
      <c r="G4" s="35"/>
      <c r="H4" s="35"/>
      <c r="I4" s="35"/>
      <c r="J4" s="5" t="s">
        <v>213</v>
      </c>
      <c r="K4" s="5"/>
      <c r="L4" s="5"/>
      <c r="M4" s="4"/>
      <c r="N4" s="4"/>
      <c r="O4" s="4"/>
    </row>
    <row r="5" spans="1:15" s="2" customFormat="1" ht="6" customHeight="1">
      <c r="A5" s="237"/>
      <c r="B5" s="237"/>
      <c r="C5" s="237"/>
      <c r="D5" s="237"/>
      <c r="E5" s="237"/>
      <c r="F5" s="237"/>
      <c r="G5" s="237"/>
      <c r="H5" s="237"/>
      <c r="I5" s="237"/>
      <c r="J5" s="5"/>
      <c r="K5" s="5"/>
      <c r="L5" s="5"/>
      <c r="M5" s="237"/>
      <c r="N5" s="237"/>
      <c r="O5" s="237"/>
    </row>
    <row r="6" spans="1:15" s="2" customFormat="1" ht="12.75" customHeight="1">
      <c r="A6" s="476" t="s">
        <v>130</v>
      </c>
      <c r="B6" s="476"/>
      <c r="C6" s="476"/>
      <c r="D6" s="476"/>
      <c r="E6" s="476"/>
      <c r="F6" s="476"/>
      <c r="G6" s="476"/>
      <c r="H6" s="476"/>
      <c r="I6" s="476"/>
      <c r="J6" s="476"/>
      <c r="K6" s="476"/>
      <c r="L6" s="476"/>
      <c r="M6" s="4"/>
      <c r="N6" s="4"/>
      <c r="O6" s="4"/>
    </row>
    <row r="7" spans="1:15" ht="2.25" customHeight="1">
      <c r="A7" s="71"/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5" ht="16.5" customHeight="1">
      <c r="A8" s="482" t="s">
        <v>50</v>
      </c>
      <c r="B8" s="483"/>
      <c r="C8" s="484"/>
      <c r="D8" s="478" t="s">
        <v>64</v>
      </c>
      <c r="E8" s="478"/>
      <c r="F8" s="478"/>
      <c r="G8" s="478"/>
      <c r="H8" s="479"/>
      <c r="I8" s="477" t="s">
        <v>65</v>
      </c>
      <c r="J8" s="477"/>
      <c r="K8" s="477" t="s">
        <v>66</v>
      </c>
      <c r="L8" s="477"/>
      <c r="M8" s="4"/>
      <c r="N8" s="4"/>
      <c r="O8" s="4"/>
    </row>
    <row r="9" spans="1:15" ht="16.5" customHeight="1">
      <c r="A9" s="76" t="s">
        <v>24</v>
      </c>
      <c r="B9" s="76" t="s">
        <v>51</v>
      </c>
      <c r="C9" s="76" t="s">
        <v>52</v>
      </c>
      <c r="D9" s="480"/>
      <c r="E9" s="480"/>
      <c r="F9" s="480"/>
      <c r="G9" s="480"/>
      <c r="H9" s="481"/>
      <c r="I9" s="152" t="s">
        <v>53</v>
      </c>
      <c r="J9" s="152" t="s">
        <v>54</v>
      </c>
      <c r="K9" s="152" t="s">
        <v>53</v>
      </c>
      <c r="L9" s="152" t="s">
        <v>54</v>
      </c>
      <c r="M9" s="4"/>
      <c r="N9" s="4"/>
      <c r="O9" s="4"/>
    </row>
    <row r="10" spans="1:15" ht="15.75" customHeight="1">
      <c r="A10" s="144" t="s">
        <v>1</v>
      </c>
      <c r="B10" s="145"/>
      <c r="C10" s="145"/>
      <c r="D10" s="362" t="s">
        <v>151</v>
      </c>
      <c r="E10" s="363"/>
      <c r="F10" s="363"/>
      <c r="G10" s="363"/>
      <c r="H10" s="364"/>
      <c r="I10" s="149">
        <f>I11</f>
        <v>56355</v>
      </c>
      <c r="J10" s="149">
        <f>J11</f>
        <v>0</v>
      </c>
      <c r="K10" s="149"/>
      <c r="L10" s="149">
        <f>L11</f>
        <v>0</v>
      </c>
      <c r="M10" s="257"/>
      <c r="N10" s="257"/>
      <c r="O10" s="257"/>
    </row>
    <row r="11" spans="1:15" ht="13.5" customHeight="1">
      <c r="A11" s="146"/>
      <c r="B11" s="147" t="s">
        <v>181</v>
      </c>
      <c r="C11" s="146"/>
      <c r="D11" s="356" t="s">
        <v>182</v>
      </c>
      <c r="E11" s="357"/>
      <c r="F11" s="357"/>
      <c r="G11" s="357"/>
      <c r="H11" s="358"/>
      <c r="I11" s="13">
        <f>I12</f>
        <v>56355</v>
      </c>
      <c r="J11" s="13">
        <f>J12</f>
        <v>0</v>
      </c>
      <c r="K11" s="13"/>
      <c r="L11" s="13">
        <f>L12</f>
        <v>0</v>
      </c>
      <c r="M11" s="257"/>
      <c r="N11" s="257"/>
      <c r="O11" s="257"/>
    </row>
    <row r="12" spans="1:15" ht="37.5" customHeight="1">
      <c r="A12" s="148"/>
      <c r="B12" s="70"/>
      <c r="C12" s="239">
        <v>2830</v>
      </c>
      <c r="D12" s="353" t="s">
        <v>183</v>
      </c>
      <c r="E12" s="354"/>
      <c r="F12" s="354"/>
      <c r="G12" s="354"/>
      <c r="H12" s="355"/>
      <c r="I12" s="160">
        <v>56355</v>
      </c>
      <c r="J12" s="160"/>
      <c r="K12" s="160"/>
      <c r="L12" s="160"/>
      <c r="M12" s="257"/>
      <c r="N12" s="257"/>
      <c r="O12" s="257"/>
    </row>
    <row r="13" spans="1:15" ht="16.5" customHeight="1">
      <c r="A13" s="144">
        <v>600</v>
      </c>
      <c r="B13" s="145"/>
      <c r="C13" s="145"/>
      <c r="D13" s="362" t="s">
        <v>141</v>
      </c>
      <c r="E13" s="363"/>
      <c r="F13" s="363"/>
      <c r="G13" s="363"/>
      <c r="H13" s="364"/>
      <c r="I13" s="149"/>
      <c r="J13" s="149">
        <f>J20</f>
        <v>1056154</v>
      </c>
      <c r="K13" s="149">
        <f>K20+K18+K14</f>
        <v>305000</v>
      </c>
      <c r="L13" s="149">
        <f>L20+L16</f>
        <v>534000</v>
      </c>
      <c r="M13" s="195"/>
      <c r="N13" s="195"/>
      <c r="O13" s="195"/>
    </row>
    <row r="14" spans="1:15" ht="16.5" customHeight="1">
      <c r="A14" s="146"/>
      <c r="B14" s="147">
        <v>60004</v>
      </c>
      <c r="C14" s="146"/>
      <c r="D14" s="356" t="s">
        <v>205</v>
      </c>
      <c r="E14" s="357"/>
      <c r="F14" s="357"/>
      <c r="G14" s="357"/>
      <c r="H14" s="358"/>
      <c r="I14" s="13"/>
      <c r="J14" s="13"/>
      <c r="K14" s="13">
        <f>K15</f>
        <v>55000</v>
      </c>
      <c r="L14" s="13"/>
      <c r="M14" s="319"/>
      <c r="N14" s="319"/>
      <c r="O14" s="319"/>
    </row>
    <row r="15" spans="1:15" ht="16.5" customHeight="1">
      <c r="A15" s="148"/>
      <c r="B15" s="70"/>
      <c r="C15" s="159">
        <v>4300</v>
      </c>
      <c r="D15" s="359" t="s">
        <v>112</v>
      </c>
      <c r="E15" s="360"/>
      <c r="F15" s="360"/>
      <c r="G15" s="360"/>
      <c r="H15" s="361"/>
      <c r="I15" s="160"/>
      <c r="J15" s="160"/>
      <c r="K15" s="160">
        <v>55000</v>
      </c>
      <c r="L15" s="160"/>
      <c r="M15" s="319"/>
      <c r="N15" s="319"/>
      <c r="O15" s="319"/>
    </row>
    <row r="16" spans="1:15" ht="16.5" customHeight="1">
      <c r="A16" s="146"/>
      <c r="B16" s="147">
        <v>60013</v>
      </c>
      <c r="C16" s="146"/>
      <c r="D16" s="356" t="s">
        <v>215</v>
      </c>
      <c r="E16" s="357"/>
      <c r="F16" s="357"/>
      <c r="G16" s="357"/>
      <c r="H16" s="358"/>
      <c r="I16" s="13"/>
      <c r="J16" s="13"/>
      <c r="K16" s="13"/>
      <c r="L16" s="13">
        <f>L17</f>
        <v>180000</v>
      </c>
      <c r="M16" s="324"/>
      <c r="N16" s="324"/>
      <c r="O16" s="324"/>
    </row>
    <row r="17" spans="1:15" ht="16.5" customHeight="1">
      <c r="A17" s="148"/>
      <c r="B17" s="70"/>
      <c r="C17" s="159">
        <v>6050</v>
      </c>
      <c r="D17" s="359" t="s">
        <v>197</v>
      </c>
      <c r="E17" s="360"/>
      <c r="F17" s="360"/>
      <c r="G17" s="360"/>
      <c r="H17" s="361"/>
      <c r="I17" s="160"/>
      <c r="J17" s="160"/>
      <c r="K17" s="160"/>
      <c r="L17" s="160">
        <v>180000</v>
      </c>
      <c r="M17" s="324"/>
      <c r="N17" s="324"/>
      <c r="O17" s="324"/>
    </row>
    <row r="18" spans="1:15" ht="16.5" customHeight="1">
      <c r="A18" s="146"/>
      <c r="B18" s="147">
        <v>60014</v>
      </c>
      <c r="C18" s="146"/>
      <c r="D18" s="356" t="s">
        <v>184</v>
      </c>
      <c r="E18" s="357"/>
      <c r="F18" s="357"/>
      <c r="G18" s="357"/>
      <c r="H18" s="358"/>
      <c r="I18" s="13"/>
      <c r="J18" s="13"/>
      <c r="K18" s="13">
        <f>K19</f>
        <v>130000</v>
      </c>
      <c r="L18" s="13"/>
      <c r="M18" s="299"/>
      <c r="N18" s="299"/>
      <c r="O18" s="299"/>
    </row>
    <row r="19" spans="1:15" ht="33.75" customHeight="1">
      <c r="A19" s="148"/>
      <c r="B19" s="70"/>
      <c r="C19" s="159">
        <v>2710</v>
      </c>
      <c r="D19" s="359" t="s">
        <v>195</v>
      </c>
      <c r="E19" s="360"/>
      <c r="F19" s="360"/>
      <c r="G19" s="360"/>
      <c r="H19" s="361"/>
      <c r="I19" s="160"/>
      <c r="J19" s="160"/>
      <c r="K19" s="160">
        <v>130000</v>
      </c>
      <c r="L19" s="160"/>
      <c r="M19" s="299"/>
      <c r="N19" s="299"/>
      <c r="O19" s="299"/>
    </row>
    <row r="20" spans="1:15" ht="14.25" customHeight="1">
      <c r="A20" s="146"/>
      <c r="B20" s="147">
        <v>60016</v>
      </c>
      <c r="C20" s="146"/>
      <c r="D20" s="356" t="s">
        <v>153</v>
      </c>
      <c r="E20" s="357"/>
      <c r="F20" s="357"/>
      <c r="G20" s="357"/>
      <c r="H20" s="358"/>
      <c r="I20" s="13"/>
      <c r="J20" s="13">
        <f>J23+J24</f>
        <v>1056154</v>
      </c>
      <c r="K20" s="13">
        <f>K21+K22</f>
        <v>120000</v>
      </c>
      <c r="L20" s="13">
        <f>L25</f>
        <v>354000</v>
      </c>
      <c r="M20" s="192"/>
      <c r="N20" s="192"/>
      <c r="O20" s="192"/>
    </row>
    <row r="21" spans="1:15" ht="12" customHeight="1">
      <c r="A21" s="148"/>
      <c r="B21" s="70"/>
      <c r="C21" s="159">
        <v>4270</v>
      </c>
      <c r="D21" s="359" t="s">
        <v>137</v>
      </c>
      <c r="E21" s="360"/>
      <c r="F21" s="360"/>
      <c r="G21" s="360"/>
      <c r="H21" s="361"/>
      <c r="I21" s="160"/>
      <c r="J21" s="160"/>
      <c r="K21" s="160">
        <v>100000</v>
      </c>
      <c r="L21" s="160"/>
      <c r="M21" s="192"/>
      <c r="N21" s="192"/>
      <c r="O21" s="192"/>
    </row>
    <row r="22" spans="1:15" ht="13.5" customHeight="1">
      <c r="A22" s="148"/>
      <c r="B22" s="70"/>
      <c r="C22" s="159">
        <v>4300</v>
      </c>
      <c r="D22" s="359" t="s">
        <v>196</v>
      </c>
      <c r="E22" s="360"/>
      <c r="F22" s="360"/>
      <c r="G22" s="360"/>
      <c r="H22" s="361"/>
      <c r="I22" s="160"/>
      <c r="J22" s="160"/>
      <c r="K22" s="160">
        <v>20000</v>
      </c>
      <c r="L22" s="160"/>
      <c r="M22" s="299"/>
      <c r="N22" s="299"/>
      <c r="O22" s="299"/>
    </row>
    <row r="23" spans="1:15" ht="12.75" customHeight="1">
      <c r="A23" s="148"/>
      <c r="B23" s="70"/>
      <c r="C23" s="159">
        <v>6050</v>
      </c>
      <c r="D23" s="359" t="s">
        <v>197</v>
      </c>
      <c r="E23" s="360"/>
      <c r="F23" s="360"/>
      <c r="G23" s="360"/>
      <c r="H23" s="361"/>
      <c r="I23" s="160"/>
      <c r="J23" s="160">
        <v>1022484</v>
      </c>
      <c r="K23" s="160"/>
      <c r="L23" s="160"/>
      <c r="M23" s="315"/>
      <c r="N23" s="315"/>
      <c r="O23" s="315"/>
    </row>
    <row r="24" spans="1:15" ht="12.75" customHeight="1">
      <c r="A24" s="148"/>
      <c r="B24" s="70"/>
      <c r="C24" s="159">
        <v>6050</v>
      </c>
      <c r="D24" s="359" t="s">
        <v>152</v>
      </c>
      <c r="E24" s="360"/>
      <c r="F24" s="360"/>
      <c r="G24" s="360"/>
      <c r="H24" s="361"/>
      <c r="I24" s="160"/>
      <c r="J24" s="160">
        <v>33670</v>
      </c>
      <c r="K24" s="160"/>
      <c r="L24" s="160"/>
      <c r="M24" s="324"/>
      <c r="N24" s="324"/>
      <c r="O24" s="324"/>
    </row>
    <row r="25" spans="1:15" ht="12" customHeight="1">
      <c r="A25" s="148"/>
      <c r="B25" s="70"/>
      <c r="C25" s="159">
        <v>6050</v>
      </c>
      <c r="D25" s="359" t="s">
        <v>152</v>
      </c>
      <c r="E25" s="360"/>
      <c r="F25" s="360"/>
      <c r="G25" s="360"/>
      <c r="H25" s="361"/>
      <c r="I25" s="160"/>
      <c r="J25" s="160"/>
      <c r="K25" s="160"/>
      <c r="L25" s="160">
        <v>354000</v>
      </c>
      <c r="M25" s="316"/>
      <c r="N25" s="316"/>
      <c r="O25" s="316"/>
    </row>
    <row r="26" spans="1:15" ht="16.5" customHeight="1">
      <c r="A26" s="144">
        <v>700</v>
      </c>
      <c r="B26" s="145"/>
      <c r="C26" s="145"/>
      <c r="D26" s="362" t="s">
        <v>120</v>
      </c>
      <c r="E26" s="363"/>
      <c r="F26" s="363"/>
      <c r="G26" s="363"/>
      <c r="H26" s="364"/>
      <c r="I26" s="149">
        <f>I27</f>
        <v>978040</v>
      </c>
      <c r="J26" s="149"/>
      <c r="K26" s="149">
        <f>K27</f>
        <v>0</v>
      </c>
      <c r="L26" s="149"/>
      <c r="M26" s="176"/>
      <c r="N26" s="176"/>
      <c r="O26" s="176"/>
    </row>
    <row r="27" spans="1:15" ht="12" customHeight="1">
      <c r="A27" s="146"/>
      <c r="B27" s="147">
        <v>70005</v>
      </c>
      <c r="C27" s="146"/>
      <c r="D27" s="356" t="s">
        <v>121</v>
      </c>
      <c r="E27" s="357"/>
      <c r="F27" s="357"/>
      <c r="G27" s="357"/>
      <c r="H27" s="358"/>
      <c r="I27" s="13">
        <f>I28</f>
        <v>978040</v>
      </c>
      <c r="J27" s="13"/>
      <c r="K27" s="13">
        <f>K28</f>
        <v>0</v>
      </c>
      <c r="L27" s="13"/>
      <c r="M27" s="176"/>
      <c r="N27" s="176"/>
      <c r="O27" s="176"/>
    </row>
    <row r="28" spans="1:15" ht="12.75" customHeight="1">
      <c r="A28" s="148"/>
      <c r="B28" s="70"/>
      <c r="C28" s="190">
        <v>4590</v>
      </c>
      <c r="D28" s="519" t="s">
        <v>154</v>
      </c>
      <c r="E28" s="520"/>
      <c r="F28" s="520"/>
      <c r="G28" s="520"/>
      <c r="H28" s="521"/>
      <c r="I28" s="191">
        <v>978040</v>
      </c>
      <c r="J28" s="191"/>
      <c r="K28" s="191"/>
      <c r="L28" s="191"/>
      <c r="M28" s="258"/>
      <c r="N28" s="258"/>
      <c r="O28" s="258"/>
    </row>
    <row r="29" spans="1:15" ht="16.5" customHeight="1">
      <c r="A29" s="150">
        <v>750</v>
      </c>
      <c r="B29" s="151"/>
      <c r="C29" s="151"/>
      <c r="D29" s="485" t="s">
        <v>129</v>
      </c>
      <c r="E29" s="522"/>
      <c r="F29" s="522"/>
      <c r="G29" s="522"/>
      <c r="H29" s="523"/>
      <c r="I29" s="64"/>
      <c r="J29" s="64">
        <f>J32</f>
        <v>15000</v>
      </c>
      <c r="K29" s="64">
        <f>K30+K32</f>
        <v>735389</v>
      </c>
      <c r="L29" s="64">
        <f>L30</f>
        <v>0</v>
      </c>
      <c r="M29" s="182"/>
      <c r="N29" s="182"/>
      <c r="O29" s="182"/>
    </row>
    <row r="30" spans="1:15" ht="15.75" customHeight="1">
      <c r="A30" s="303"/>
      <c r="B30" s="304">
        <v>75011</v>
      </c>
      <c r="C30" s="303"/>
      <c r="D30" s="488" t="s">
        <v>166</v>
      </c>
      <c r="E30" s="489"/>
      <c r="F30" s="489"/>
      <c r="G30" s="489"/>
      <c r="H30" s="490"/>
      <c r="I30" s="305">
        <f>SUM(I31:I31)</f>
        <v>0</v>
      </c>
      <c r="J30" s="305"/>
      <c r="K30" s="305">
        <f>SUM(K31:K31)</f>
        <v>911</v>
      </c>
      <c r="L30" s="305">
        <f>SUM(L31:L31)</f>
        <v>0</v>
      </c>
      <c r="M30" s="182"/>
      <c r="N30" s="182"/>
      <c r="O30" s="182"/>
    </row>
    <row r="31" spans="1:15" ht="12" customHeight="1">
      <c r="A31" s="148"/>
      <c r="B31" s="70"/>
      <c r="C31" s="180">
        <v>4010</v>
      </c>
      <c r="D31" s="511" t="s">
        <v>204</v>
      </c>
      <c r="E31" s="512"/>
      <c r="F31" s="512"/>
      <c r="G31" s="512"/>
      <c r="H31" s="513"/>
      <c r="I31" s="160"/>
      <c r="J31" s="160"/>
      <c r="K31" s="160">
        <v>911</v>
      </c>
      <c r="L31" s="160"/>
      <c r="M31" s="182"/>
      <c r="N31" s="182"/>
      <c r="O31" s="182"/>
    </row>
    <row r="32" spans="1:15" ht="14.25" customHeight="1">
      <c r="A32" s="146"/>
      <c r="B32" s="147">
        <v>75023</v>
      </c>
      <c r="C32" s="146"/>
      <c r="D32" s="394" t="s">
        <v>198</v>
      </c>
      <c r="E32" s="395"/>
      <c r="F32" s="395"/>
      <c r="G32" s="395"/>
      <c r="H32" s="396"/>
      <c r="I32" s="13"/>
      <c r="J32" s="13">
        <f>J37</f>
        <v>15000</v>
      </c>
      <c r="K32" s="13">
        <f>SUM(K33:K37)</f>
        <v>734478</v>
      </c>
      <c r="L32" s="13">
        <f>SUM(L33:L37)</f>
        <v>0</v>
      </c>
      <c r="M32" s="315"/>
      <c r="N32" s="315"/>
      <c r="O32" s="315"/>
    </row>
    <row r="33" spans="1:15" ht="12.75" customHeight="1">
      <c r="A33" s="148"/>
      <c r="B33" s="70"/>
      <c r="C33" s="180">
        <v>4010</v>
      </c>
      <c r="D33" s="368" t="s">
        <v>199</v>
      </c>
      <c r="E33" s="369"/>
      <c r="F33" s="369"/>
      <c r="G33" s="369"/>
      <c r="H33" s="370"/>
      <c r="I33" s="181"/>
      <c r="J33" s="160"/>
      <c r="K33" s="160">
        <v>386478</v>
      </c>
      <c r="L33" s="160"/>
      <c r="M33" s="315"/>
      <c r="N33" s="315"/>
      <c r="O33" s="315"/>
    </row>
    <row r="34" spans="1:15" ht="12" customHeight="1">
      <c r="A34" s="148"/>
      <c r="B34" s="70"/>
      <c r="C34" s="180">
        <v>4100</v>
      </c>
      <c r="D34" s="359" t="s">
        <v>200</v>
      </c>
      <c r="E34" s="360"/>
      <c r="F34" s="360"/>
      <c r="G34" s="360"/>
      <c r="H34" s="379"/>
      <c r="I34" s="181"/>
      <c r="J34" s="160"/>
      <c r="K34" s="160">
        <v>98000</v>
      </c>
      <c r="L34" s="160"/>
      <c r="M34" s="315"/>
      <c r="N34" s="315"/>
      <c r="O34" s="315"/>
    </row>
    <row r="35" spans="1:15" ht="12" customHeight="1">
      <c r="A35" s="148"/>
      <c r="B35" s="70"/>
      <c r="C35" s="180">
        <v>4110</v>
      </c>
      <c r="D35" s="359" t="s">
        <v>201</v>
      </c>
      <c r="E35" s="360"/>
      <c r="F35" s="360"/>
      <c r="G35" s="360"/>
      <c r="H35" s="379"/>
      <c r="I35" s="181"/>
      <c r="J35" s="160"/>
      <c r="K35" s="160">
        <v>230000</v>
      </c>
      <c r="L35" s="160"/>
      <c r="M35" s="315"/>
      <c r="N35" s="315"/>
      <c r="O35" s="315"/>
    </row>
    <row r="36" spans="1:15" ht="12" customHeight="1">
      <c r="A36" s="148"/>
      <c r="B36" s="70"/>
      <c r="C36" s="159">
        <v>4120</v>
      </c>
      <c r="D36" s="359" t="s">
        <v>202</v>
      </c>
      <c r="E36" s="360"/>
      <c r="F36" s="360"/>
      <c r="G36" s="360"/>
      <c r="H36" s="361"/>
      <c r="I36" s="160"/>
      <c r="J36" s="160"/>
      <c r="K36" s="160">
        <v>20000</v>
      </c>
      <c r="L36" s="160"/>
      <c r="M36" s="324"/>
      <c r="N36" s="324"/>
      <c r="O36" s="324"/>
    </row>
    <row r="37" spans="1:15" ht="12" customHeight="1">
      <c r="A37" s="148"/>
      <c r="B37" s="70"/>
      <c r="C37" s="190">
        <v>6060</v>
      </c>
      <c r="D37" s="353" t="s">
        <v>216</v>
      </c>
      <c r="E37" s="354"/>
      <c r="F37" s="354"/>
      <c r="G37" s="354"/>
      <c r="H37" s="355"/>
      <c r="I37" s="191"/>
      <c r="J37" s="191">
        <v>15000</v>
      </c>
      <c r="K37" s="191"/>
      <c r="L37" s="191"/>
      <c r="M37" s="315"/>
      <c r="N37" s="315"/>
      <c r="O37" s="315"/>
    </row>
    <row r="38" spans="1:15" ht="12" customHeight="1">
      <c r="A38" s="346"/>
      <c r="B38" s="346"/>
      <c r="C38" s="323"/>
      <c r="D38" s="347"/>
      <c r="E38" s="335"/>
      <c r="F38" s="335"/>
      <c r="G38" s="335"/>
      <c r="H38" s="335"/>
      <c r="I38" s="348"/>
      <c r="J38" s="348"/>
      <c r="K38" s="348"/>
      <c r="L38" s="348"/>
      <c r="M38" s="324"/>
      <c r="N38" s="324"/>
      <c r="O38" s="324"/>
    </row>
    <row r="39" spans="1:15" ht="27" customHeight="1">
      <c r="A39" s="349"/>
      <c r="B39" s="349"/>
      <c r="C39" s="350"/>
      <c r="D39" s="351"/>
      <c r="E39" s="326"/>
      <c r="F39" s="326"/>
      <c r="G39" s="326"/>
      <c r="H39" s="326"/>
      <c r="I39" s="352"/>
      <c r="J39" s="352"/>
      <c r="K39" s="352"/>
      <c r="L39" s="352"/>
      <c r="M39" s="324"/>
      <c r="N39" s="324"/>
      <c r="O39" s="324"/>
    </row>
    <row r="40" spans="1:15" ht="6.75" customHeight="1">
      <c r="A40" s="349"/>
      <c r="B40" s="349"/>
      <c r="C40" s="350"/>
      <c r="D40" s="351"/>
      <c r="E40" s="326"/>
      <c r="F40" s="326"/>
      <c r="G40" s="326"/>
      <c r="H40" s="326"/>
      <c r="I40" s="352"/>
      <c r="J40" s="352"/>
      <c r="K40" s="352"/>
      <c r="L40" s="352"/>
      <c r="M40" s="324"/>
      <c r="N40" s="324"/>
      <c r="O40" s="324"/>
    </row>
    <row r="41" spans="1:15" ht="12" customHeight="1">
      <c r="A41" s="482" t="s">
        <v>50</v>
      </c>
      <c r="B41" s="483"/>
      <c r="C41" s="484"/>
      <c r="D41" s="478" t="s">
        <v>64</v>
      </c>
      <c r="E41" s="478"/>
      <c r="F41" s="478"/>
      <c r="G41" s="478"/>
      <c r="H41" s="479"/>
      <c r="I41" s="477" t="s">
        <v>65</v>
      </c>
      <c r="J41" s="477"/>
      <c r="K41" s="477" t="s">
        <v>66</v>
      </c>
      <c r="L41" s="477"/>
      <c r="M41" s="324"/>
      <c r="N41" s="324"/>
      <c r="O41" s="324"/>
    </row>
    <row r="42" spans="1:15" ht="12" customHeight="1">
      <c r="A42" s="322" t="s">
        <v>24</v>
      </c>
      <c r="B42" s="322" t="s">
        <v>51</v>
      </c>
      <c r="C42" s="322" t="s">
        <v>52</v>
      </c>
      <c r="D42" s="480"/>
      <c r="E42" s="480"/>
      <c r="F42" s="480"/>
      <c r="G42" s="480"/>
      <c r="H42" s="481"/>
      <c r="I42" s="152" t="s">
        <v>53</v>
      </c>
      <c r="J42" s="152" t="s">
        <v>54</v>
      </c>
      <c r="K42" s="152" t="s">
        <v>53</v>
      </c>
      <c r="L42" s="152" t="s">
        <v>54</v>
      </c>
      <c r="M42" s="324"/>
      <c r="N42" s="324"/>
      <c r="O42" s="324"/>
    </row>
    <row r="43" spans="1:15" ht="15.75" customHeight="1">
      <c r="A43" s="150">
        <v>801</v>
      </c>
      <c r="B43" s="151"/>
      <c r="C43" s="151"/>
      <c r="D43" s="485" t="s">
        <v>113</v>
      </c>
      <c r="E43" s="486"/>
      <c r="F43" s="486"/>
      <c r="G43" s="486"/>
      <c r="H43" s="487"/>
      <c r="I43" s="64">
        <f>I51</f>
        <v>66000</v>
      </c>
      <c r="J43" s="64">
        <f>J44</f>
        <v>80000</v>
      </c>
      <c r="K43" s="64">
        <f>K44+K51+K54+K56</f>
        <v>617410</v>
      </c>
      <c r="L43" s="64">
        <f>L44+L51</f>
        <v>28000</v>
      </c>
      <c r="M43" s="166"/>
      <c r="N43" s="166"/>
      <c r="O43" s="166"/>
    </row>
    <row r="44" spans="1:15" ht="14.25" customHeight="1">
      <c r="A44" s="146"/>
      <c r="B44" s="147">
        <v>80101</v>
      </c>
      <c r="C44" s="146"/>
      <c r="D44" s="394" t="s">
        <v>133</v>
      </c>
      <c r="E44" s="395"/>
      <c r="F44" s="395"/>
      <c r="G44" s="395"/>
      <c r="H44" s="396"/>
      <c r="I44" s="13"/>
      <c r="J44" s="13">
        <f>J49</f>
        <v>80000</v>
      </c>
      <c r="K44" s="13">
        <f>SUM(K45:K50)</f>
        <v>191410</v>
      </c>
      <c r="L44" s="13">
        <f>SUM(L45:L50)</f>
        <v>5000</v>
      </c>
      <c r="M44" s="167"/>
      <c r="N44" s="167"/>
      <c r="O44" s="167"/>
    </row>
    <row r="45" spans="1:15" ht="13.5" customHeight="1">
      <c r="A45" s="320"/>
      <c r="B45" s="321"/>
      <c r="C45" s="180">
        <v>4210</v>
      </c>
      <c r="D45" s="368" t="s">
        <v>147</v>
      </c>
      <c r="E45" s="369"/>
      <c r="F45" s="369"/>
      <c r="G45" s="369"/>
      <c r="H45" s="370"/>
      <c r="I45" s="181"/>
      <c r="J45" s="160"/>
      <c r="K45" s="160">
        <v>60000</v>
      </c>
      <c r="L45" s="160"/>
      <c r="M45" s="272"/>
      <c r="N45" s="272"/>
      <c r="O45" s="272"/>
    </row>
    <row r="46" spans="1:15" ht="12.75" customHeight="1">
      <c r="A46" s="148"/>
      <c r="B46" s="70"/>
      <c r="C46" s="180">
        <v>4240</v>
      </c>
      <c r="D46" s="359" t="s">
        <v>160</v>
      </c>
      <c r="E46" s="360"/>
      <c r="F46" s="360"/>
      <c r="G46" s="360"/>
      <c r="H46" s="379"/>
      <c r="I46" s="181"/>
      <c r="J46" s="160"/>
      <c r="K46" s="160">
        <v>50000</v>
      </c>
      <c r="L46" s="160"/>
      <c r="M46" s="257"/>
      <c r="N46" s="257"/>
      <c r="O46" s="257"/>
    </row>
    <row r="47" spans="1:15" ht="12" customHeight="1">
      <c r="A47" s="148"/>
      <c r="B47" s="70"/>
      <c r="C47" s="180">
        <v>4300</v>
      </c>
      <c r="D47" s="397" t="s">
        <v>112</v>
      </c>
      <c r="E47" s="398"/>
      <c r="F47" s="398"/>
      <c r="G47" s="398"/>
      <c r="H47" s="398"/>
      <c r="I47" s="181"/>
      <c r="J47" s="160"/>
      <c r="K47" s="160">
        <v>32000</v>
      </c>
      <c r="L47" s="160"/>
      <c r="M47" s="315"/>
      <c r="N47" s="315"/>
      <c r="O47" s="315"/>
    </row>
    <row r="48" spans="1:15" ht="12" customHeight="1">
      <c r="A48" s="148"/>
      <c r="B48" s="70"/>
      <c r="C48" s="180">
        <v>3260</v>
      </c>
      <c r="D48" s="376" t="s">
        <v>214</v>
      </c>
      <c r="E48" s="360"/>
      <c r="F48" s="360"/>
      <c r="G48" s="360"/>
      <c r="H48" s="361"/>
      <c r="I48" s="181"/>
      <c r="J48" s="160"/>
      <c r="K48" s="160">
        <v>49410</v>
      </c>
      <c r="L48" s="160"/>
      <c r="M48" s="324"/>
      <c r="N48" s="324"/>
      <c r="O48" s="324"/>
    </row>
    <row r="49" spans="1:15" ht="12.75" customHeight="1">
      <c r="A49" s="148"/>
      <c r="B49" s="70"/>
      <c r="C49" s="159">
        <v>6050</v>
      </c>
      <c r="D49" s="359" t="s">
        <v>203</v>
      </c>
      <c r="E49" s="360"/>
      <c r="F49" s="360"/>
      <c r="G49" s="360"/>
      <c r="H49" s="361"/>
      <c r="I49" s="160"/>
      <c r="J49" s="160">
        <v>80000</v>
      </c>
      <c r="K49" s="160"/>
      <c r="L49" s="160"/>
      <c r="M49" s="315"/>
      <c r="N49" s="315"/>
      <c r="O49" s="315"/>
    </row>
    <row r="50" spans="1:15" ht="13.5" customHeight="1">
      <c r="A50" s="317"/>
      <c r="B50" s="318"/>
      <c r="C50" s="108">
        <v>6050</v>
      </c>
      <c r="D50" s="524" t="s">
        <v>152</v>
      </c>
      <c r="E50" s="525"/>
      <c r="F50" s="525"/>
      <c r="G50" s="525"/>
      <c r="H50" s="526"/>
      <c r="I50" s="225"/>
      <c r="J50" s="225"/>
      <c r="K50" s="225"/>
      <c r="L50" s="225">
        <v>5000</v>
      </c>
      <c r="M50" s="231"/>
      <c r="N50" s="230"/>
      <c r="O50" s="231"/>
    </row>
    <row r="51" spans="1:15" ht="13.5" customHeight="1">
      <c r="A51" s="146"/>
      <c r="B51" s="147">
        <v>80104</v>
      </c>
      <c r="C51" s="146"/>
      <c r="D51" s="394" t="s">
        <v>162</v>
      </c>
      <c r="E51" s="395"/>
      <c r="F51" s="395"/>
      <c r="G51" s="395"/>
      <c r="H51" s="396"/>
      <c r="I51" s="13">
        <f>I52</f>
        <v>66000</v>
      </c>
      <c r="J51" s="13"/>
      <c r="K51" s="13"/>
      <c r="L51" s="13">
        <f>SUM(L52:L55)</f>
        <v>23000</v>
      </c>
      <c r="M51" s="299"/>
      <c r="N51" s="256"/>
      <c r="O51" s="299"/>
    </row>
    <row r="52" spans="1:15" ht="26.25" customHeight="1">
      <c r="A52" s="148"/>
      <c r="B52" s="70"/>
      <c r="C52" s="180">
        <v>2540</v>
      </c>
      <c r="D52" s="388" t="s">
        <v>187</v>
      </c>
      <c r="E52" s="389"/>
      <c r="F52" s="389"/>
      <c r="G52" s="389"/>
      <c r="H52" s="390"/>
      <c r="I52" s="181">
        <v>66000</v>
      </c>
      <c r="J52" s="160"/>
      <c r="K52" s="160"/>
      <c r="L52" s="160"/>
      <c r="M52" s="299"/>
      <c r="N52" s="256"/>
      <c r="O52" s="299"/>
    </row>
    <row r="53" spans="1:15" ht="12.75" customHeight="1">
      <c r="A53" s="148"/>
      <c r="B53" s="70"/>
      <c r="C53" s="190">
        <v>6060</v>
      </c>
      <c r="D53" s="353" t="s">
        <v>216</v>
      </c>
      <c r="E53" s="354"/>
      <c r="F53" s="354"/>
      <c r="G53" s="354"/>
      <c r="H53" s="355"/>
      <c r="I53" s="191"/>
      <c r="J53" s="191"/>
      <c r="K53" s="191"/>
      <c r="L53" s="191">
        <v>23000</v>
      </c>
      <c r="M53" s="324"/>
      <c r="N53" s="256"/>
      <c r="O53" s="324"/>
    </row>
    <row r="54" spans="1:15" ht="15" customHeight="1">
      <c r="A54" s="146"/>
      <c r="B54" s="147">
        <v>80110</v>
      </c>
      <c r="C54" s="146"/>
      <c r="D54" s="394" t="s">
        <v>143</v>
      </c>
      <c r="E54" s="395"/>
      <c r="F54" s="395"/>
      <c r="G54" s="395"/>
      <c r="H54" s="396"/>
      <c r="I54" s="13"/>
      <c r="J54" s="13"/>
      <c r="K54" s="13">
        <f>K55</f>
        <v>66000</v>
      </c>
      <c r="L54" s="13">
        <f>SUM(L55:L57)</f>
        <v>0</v>
      </c>
      <c r="M54" s="299"/>
      <c r="N54" s="256"/>
      <c r="O54" s="299"/>
    </row>
    <row r="55" spans="1:15" ht="38.25" customHeight="1">
      <c r="A55" s="306"/>
      <c r="B55" s="307"/>
      <c r="C55" s="308">
        <v>2590</v>
      </c>
      <c r="D55" s="391" t="s">
        <v>188</v>
      </c>
      <c r="E55" s="392"/>
      <c r="F55" s="392"/>
      <c r="G55" s="392"/>
      <c r="H55" s="393"/>
      <c r="I55" s="286"/>
      <c r="J55" s="225"/>
      <c r="K55" s="225">
        <v>66000</v>
      </c>
      <c r="L55" s="225"/>
      <c r="M55" s="299"/>
      <c r="N55" s="256"/>
      <c r="O55" s="299"/>
    </row>
    <row r="56" spans="1:15" ht="17.25" customHeight="1">
      <c r="A56" s="146"/>
      <c r="B56" s="147">
        <v>80113</v>
      </c>
      <c r="C56" s="146"/>
      <c r="D56" s="373" t="s">
        <v>185</v>
      </c>
      <c r="E56" s="374"/>
      <c r="F56" s="374"/>
      <c r="G56" s="374"/>
      <c r="H56" s="375"/>
      <c r="I56" s="13">
        <f>I57</f>
        <v>0</v>
      </c>
      <c r="J56" s="13"/>
      <c r="K56" s="13">
        <f>SUM(K57:K57)</f>
        <v>360000</v>
      </c>
      <c r="L56" s="13"/>
      <c r="M56" s="272"/>
      <c r="N56" s="256"/>
      <c r="O56" s="272"/>
    </row>
    <row r="57" spans="1:15" ht="14.25" customHeight="1">
      <c r="A57" s="148"/>
      <c r="B57" s="70"/>
      <c r="C57" s="180">
        <v>4300</v>
      </c>
      <c r="D57" s="385" t="s">
        <v>186</v>
      </c>
      <c r="E57" s="386"/>
      <c r="F57" s="386"/>
      <c r="G57" s="386"/>
      <c r="H57" s="387"/>
      <c r="I57" s="181"/>
      <c r="J57" s="160"/>
      <c r="K57" s="160">
        <v>360000</v>
      </c>
      <c r="L57" s="160"/>
      <c r="M57" s="272"/>
      <c r="N57" s="256"/>
      <c r="O57" s="272"/>
    </row>
    <row r="58" spans="1:15" ht="14.25" customHeight="1">
      <c r="A58" s="144">
        <v>852</v>
      </c>
      <c r="B58" s="145"/>
      <c r="C58" s="145"/>
      <c r="D58" s="362" t="s">
        <v>146</v>
      </c>
      <c r="E58" s="363"/>
      <c r="F58" s="363"/>
      <c r="G58" s="363"/>
      <c r="H58" s="364"/>
      <c r="I58" s="149"/>
      <c r="J58" s="149">
        <f>J62</f>
        <v>0</v>
      </c>
      <c r="K58" s="149">
        <f>K59</f>
        <v>5000</v>
      </c>
      <c r="L58" s="149">
        <f>L59</f>
        <v>0</v>
      </c>
      <c r="M58" s="319"/>
      <c r="N58" s="256"/>
      <c r="O58" s="319"/>
    </row>
    <row r="59" spans="1:15" ht="14.25" customHeight="1">
      <c r="A59" s="146"/>
      <c r="B59" s="147">
        <v>85206</v>
      </c>
      <c r="C59" s="146"/>
      <c r="D59" s="356" t="s">
        <v>206</v>
      </c>
      <c r="E59" s="357"/>
      <c r="F59" s="357"/>
      <c r="G59" s="357"/>
      <c r="H59" s="358"/>
      <c r="I59" s="13">
        <f>SUM(I60:I60)</f>
        <v>0</v>
      </c>
      <c r="J59" s="13">
        <f>J60</f>
        <v>0</v>
      </c>
      <c r="K59" s="13">
        <f>K60</f>
        <v>5000</v>
      </c>
      <c r="L59" s="13">
        <f>L61</f>
        <v>0</v>
      </c>
      <c r="M59" s="319"/>
      <c r="N59" s="256"/>
      <c r="O59" s="319"/>
    </row>
    <row r="60" spans="1:15" ht="24.75" customHeight="1">
      <c r="A60" s="70"/>
      <c r="B60" s="70"/>
      <c r="C60" s="190">
        <v>2900</v>
      </c>
      <c r="D60" s="359" t="s">
        <v>207</v>
      </c>
      <c r="E60" s="383"/>
      <c r="F60" s="383"/>
      <c r="G60" s="383"/>
      <c r="H60" s="384"/>
      <c r="I60" s="160"/>
      <c r="J60" s="160"/>
      <c r="K60" s="160">
        <v>5000</v>
      </c>
      <c r="L60" s="160"/>
      <c r="M60" s="319"/>
      <c r="N60" s="256"/>
      <c r="O60" s="319"/>
    </row>
    <row r="61" spans="1:15" ht="15" customHeight="1">
      <c r="A61" s="221">
        <v>853</v>
      </c>
      <c r="B61" s="222"/>
      <c r="C61" s="223"/>
      <c r="D61" s="365" t="s">
        <v>189</v>
      </c>
      <c r="E61" s="366"/>
      <c r="F61" s="366"/>
      <c r="G61" s="366"/>
      <c r="H61" s="367"/>
      <c r="I61" s="224">
        <f>I62</f>
        <v>1501</v>
      </c>
      <c r="J61" s="224"/>
      <c r="K61" s="224">
        <f>K62</f>
        <v>1501</v>
      </c>
      <c r="L61" s="224"/>
      <c r="M61" s="201"/>
      <c r="N61" s="202"/>
      <c r="O61" s="201"/>
    </row>
    <row r="62" spans="1:15" ht="14.25" customHeight="1">
      <c r="A62" s="227"/>
      <c r="B62" s="228">
        <v>85395</v>
      </c>
      <c r="C62" s="229"/>
      <c r="D62" s="356" t="s">
        <v>190</v>
      </c>
      <c r="E62" s="357"/>
      <c r="F62" s="357"/>
      <c r="G62" s="357"/>
      <c r="H62" s="358"/>
      <c r="I62" s="232">
        <f>SUM(I63:I64)</f>
        <v>1501</v>
      </c>
      <c r="J62" s="232"/>
      <c r="K62" s="232">
        <f>K65+K66</f>
        <v>1501</v>
      </c>
      <c r="L62" s="232"/>
      <c r="M62" s="272"/>
      <c r="N62" s="273"/>
      <c r="O62" s="272"/>
    </row>
    <row r="63" spans="1:15" ht="12.75" customHeight="1">
      <c r="A63" s="250"/>
      <c r="B63" s="251"/>
      <c r="C63" s="252">
        <v>4177</v>
      </c>
      <c r="D63" s="376" t="s">
        <v>150</v>
      </c>
      <c r="E63" s="377"/>
      <c r="F63" s="377"/>
      <c r="G63" s="377"/>
      <c r="H63" s="378"/>
      <c r="I63" s="226">
        <v>1425</v>
      </c>
      <c r="J63" s="220"/>
      <c r="K63" s="220"/>
      <c r="L63" s="220"/>
      <c r="M63" s="272"/>
      <c r="N63" s="273"/>
      <c r="O63" s="272"/>
    </row>
    <row r="64" spans="1:15" ht="14.25" customHeight="1">
      <c r="A64" s="219"/>
      <c r="B64" s="213"/>
      <c r="C64" s="252">
        <v>4179</v>
      </c>
      <c r="D64" s="376" t="s">
        <v>150</v>
      </c>
      <c r="E64" s="377"/>
      <c r="F64" s="377"/>
      <c r="G64" s="377"/>
      <c r="H64" s="378"/>
      <c r="I64" s="226">
        <v>76</v>
      </c>
      <c r="J64" s="220"/>
      <c r="K64" s="226"/>
      <c r="L64" s="220"/>
      <c r="M64" s="299"/>
      <c r="N64" s="298"/>
      <c r="O64" s="299"/>
    </row>
    <row r="65" spans="1:15" ht="13.5" customHeight="1">
      <c r="A65" s="219"/>
      <c r="B65" s="213"/>
      <c r="C65" s="252">
        <v>4307</v>
      </c>
      <c r="D65" s="397" t="s">
        <v>112</v>
      </c>
      <c r="E65" s="398"/>
      <c r="F65" s="398"/>
      <c r="G65" s="398"/>
      <c r="H65" s="398"/>
      <c r="I65" s="226"/>
      <c r="J65" s="220"/>
      <c r="K65" s="226">
        <v>1425</v>
      </c>
      <c r="L65" s="220"/>
      <c r="M65" s="299"/>
      <c r="N65" s="298"/>
      <c r="O65" s="299"/>
    </row>
    <row r="66" spans="1:15" ht="13.5" customHeight="1">
      <c r="A66" s="291"/>
      <c r="B66" s="292"/>
      <c r="C66" s="309">
        <v>4309</v>
      </c>
      <c r="D66" s="371" t="s">
        <v>112</v>
      </c>
      <c r="E66" s="372"/>
      <c r="F66" s="372"/>
      <c r="G66" s="372"/>
      <c r="H66" s="372"/>
      <c r="I66" s="275"/>
      <c r="J66" s="274"/>
      <c r="K66" s="275">
        <v>76</v>
      </c>
      <c r="L66" s="274"/>
      <c r="M66" s="299"/>
      <c r="N66" s="298"/>
      <c r="O66" s="299"/>
    </row>
    <row r="67" spans="1:15" ht="15" customHeight="1">
      <c r="A67" s="144">
        <v>900</v>
      </c>
      <c r="B67" s="145"/>
      <c r="C67" s="145"/>
      <c r="D67" s="362" t="s">
        <v>142</v>
      </c>
      <c r="E67" s="363"/>
      <c r="F67" s="363"/>
      <c r="G67" s="363"/>
      <c r="H67" s="364"/>
      <c r="I67" s="149"/>
      <c r="J67" s="149">
        <f>J71</f>
        <v>90080</v>
      </c>
      <c r="K67" s="149">
        <f>K68</f>
        <v>57000</v>
      </c>
      <c r="L67" s="149">
        <f>L68</f>
        <v>5630</v>
      </c>
      <c r="M67" s="196"/>
      <c r="N67" s="197"/>
      <c r="O67" s="196"/>
    </row>
    <row r="68" spans="1:15" ht="14.25" customHeight="1">
      <c r="A68" s="146"/>
      <c r="B68" s="147">
        <v>90001</v>
      </c>
      <c r="C68" s="146"/>
      <c r="D68" s="356" t="s">
        <v>144</v>
      </c>
      <c r="E68" s="357"/>
      <c r="F68" s="357"/>
      <c r="G68" s="357"/>
      <c r="H68" s="358"/>
      <c r="I68" s="13">
        <f>SUM(I69:I69)</f>
        <v>0</v>
      </c>
      <c r="J68" s="13">
        <f>J69</f>
        <v>0</v>
      </c>
      <c r="K68" s="13">
        <f>K69+K70</f>
        <v>57000</v>
      </c>
      <c r="L68" s="13">
        <f>L70</f>
        <v>5630</v>
      </c>
      <c r="M68" s="198"/>
      <c r="N68" s="199"/>
      <c r="O68" s="198"/>
    </row>
    <row r="69" spans="1:15" ht="15" customHeight="1">
      <c r="A69" s="70"/>
      <c r="B69" s="70"/>
      <c r="C69" s="190">
        <v>4300</v>
      </c>
      <c r="D69" s="359" t="s">
        <v>145</v>
      </c>
      <c r="E69" s="383"/>
      <c r="F69" s="383"/>
      <c r="G69" s="383"/>
      <c r="H69" s="384"/>
      <c r="I69" s="160"/>
      <c r="J69" s="160"/>
      <c r="K69" s="160">
        <v>57000</v>
      </c>
      <c r="L69" s="160"/>
      <c r="M69" s="198"/>
      <c r="N69" s="199"/>
      <c r="O69" s="198"/>
    </row>
    <row r="70" spans="1:15" ht="15" customHeight="1">
      <c r="A70" s="70"/>
      <c r="B70" s="70"/>
      <c r="C70" s="239">
        <v>6050</v>
      </c>
      <c r="D70" s="353" t="s">
        <v>152</v>
      </c>
      <c r="E70" s="354"/>
      <c r="F70" s="354"/>
      <c r="G70" s="354"/>
      <c r="H70" s="355"/>
      <c r="I70" s="259"/>
      <c r="J70" s="259"/>
      <c r="K70" s="259"/>
      <c r="L70" s="259">
        <v>5630</v>
      </c>
      <c r="M70" s="257"/>
      <c r="N70" s="256"/>
      <c r="O70" s="257"/>
    </row>
    <row r="71" spans="1:15" ht="15" customHeight="1">
      <c r="A71" s="146"/>
      <c r="B71" s="147">
        <v>90015</v>
      </c>
      <c r="C71" s="146"/>
      <c r="D71" s="356" t="s">
        <v>161</v>
      </c>
      <c r="E71" s="357"/>
      <c r="F71" s="357"/>
      <c r="G71" s="357"/>
      <c r="H71" s="358"/>
      <c r="I71" s="13">
        <f>SUM(I72:I72)</f>
        <v>0</v>
      </c>
      <c r="J71" s="13">
        <f>J72</f>
        <v>90080</v>
      </c>
      <c r="K71" s="13"/>
      <c r="L71" s="13">
        <f>L73</f>
        <v>0</v>
      </c>
      <c r="M71" s="299"/>
      <c r="N71" s="256"/>
      <c r="O71" s="299"/>
    </row>
    <row r="72" spans="1:15" ht="15" customHeight="1">
      <c r="A72" s="70"/>
      <c r="B72" s="70"/>
      <c r="C72" s="239">
        <v>6050</v>
      </c>
      <c r="D72" s="353" t="s">
        <v>197</v>
      </c>
      <c r="E72" s="354"/>
      <c r="F72" s="354"/>
      <c r="G72" s="354"/>
      <c r="H72" s="355"/>
      <c r="I72" s="160"/>
      <c r="J72" s="160">
        <v>90080</v>
      </c>
      <c r="K72" s="160"/>
      <c r="L72" s="160"/>
      <c r="M72" s="299"/>
      <c r="N72" s="256"/>
      <c r="O72" s="299"/>
    </row>
    <row r="73" spans="1:15" s="3" customFormat="1" ht="16.5" customHeight="1">
      <c r="A73" s="144">
        <v>926</v>
      </c>
      <c r="B73" s="145"/>
      <c r="C73" s="145"/>
      <c r="D73" s="362" t="s">
        <v>134</v>
      </c>
      <c r="E73" s="363"/>
      <c r="F73" s="363"/>
      <c r="G73" s="363"/>
      <c r="H73" s="364"/>
      <c r="I73" s="149"/>
      <c r="J73" s="149"/>
      <c r="K73" s="149">
        <f>K74</f>
        <v>54200</v>
      </c>
      <c r="L73" s="149"/>
      <c r="M73" s="8"/>
      <c r="N73" s="174"/>
      <c r="O73" s="174"/>
    </row>
    <row r="74" spans="1:15" s="3" customFormat="1" ht="15" customHeight="1">
      <c r="A74" s="146"/>
      <c r="B74" s="147">
        <v>92605</v>
      </c>
      <c r="C74" s="146"/>
      <c r="D74" s="356" t="s">
        <v>135</v>
      </c>
      <c r="E74" s="357"/>
      <c r="F74" s="357"/>
      <c r="G74" s="357"/>
      <c r="H74" s="358"/>
      <c r="I74" s="13"/>
      <c r="J74" s="13"/>
      <c r="K74" s="13">
        <f>SUM(K75:K76)</f>
        <v>54200</v>
      </c>
      <c r="L74" s="13"/>
      <c r="M74" s="8"/>
      <c r="N74" s="175"/>
      <c r="O74" s="175"/>
    </row>
    <row r="75" spans="1:15" s="3" customFormat="1" ht="15" customHeight="1">
      <c r="A75" s="148"/>
      <c r="B75" s="70"/>
      <c r="C75" s="190">
        <v>4300</v>
      </c>
      <c r="D75" s="359" t="s">
        <v>145</v>
      </c>
      <c r="E75" s="383"/>
      <c r="F75" s="383"/>
      <c r="G75" s="383"/>
      <c r="H75" s="384"/>
      <c r="I75" s="181"/>
      <c r="J75" s="160"/>
      <c r="K75" s="160">
        <v>35000</v>
      </c>
      <c r="L75" s="160"/>
      <c r="M75" s="8"/>
      <c r="N75" s="200"/>
      <c r="O75" s="200"/>
    </row>
    <row r="76" spans="1:15" s="3" customFormat="1" ht="27.75" customHeight="1">
      <c r="A76" s="148"/>
      <c r="B76" s="70"/>
      <c r="C76" s="239">
        <v>4400</v>
      </c>
      <c r="D76" s="511" t="s">
        <v>191</v>
      </c>
      <c r="E76" s="512"/>
      <c r="F76" s="512"/>
      <c r="G76" s="512"/>
      <c r="H76" s="513"/>
      <c r="I76" s="181"/>
      <c r="J76" s="160"/>
      <c r="K76" s="160">
        <v>19200</v>
      </c>
      <c r="L76" s="160"/>
      <c r="M76" s="8"/>
      <c r="N76" s="287"/>
      <c r="O76" s="287"/>
    </row>
    <row r="77" spans="1:15" ht="17.25" customHeight="1">
      <c r="A77" s="497" t="s">
        <v>67</v>
      </c>
      <c r="B77" s="498"/>
      <c r="C77" s="498"/>
      <c r="D77" s="498"/>
      <c r="E77" s="498"/>
      <c r="F77" s="498"/>
      <c r="G77" s="498"/>
      <c r="H77" s="499"/>
      <c r="I77" s="64">
        <f>I73+I67+I61+I43+I29+I26+I13+I10</f>
        <v>1101896</v>
      </c>
      <c r="J77" s="64">
        <f>J73+J67+J61+J43+J29+J26+J13+J10</f>
        <v>1241234</v>
      </c>
      <c r="K77" s="64">
        <f>K73+K67+K61+K43+K29+K26+K13+K10+K58</f>
        <v>1775500</v>
      </c>
      <c r="L77" s="64">
        <f>L73+L67+L61+L43+L29+L26+L13+L10</f>
        <v>567630</v>
      </c>
      <c r="M77" s="514"/>
      <c r="N77" s="515"/>
      <c r="O77" s="256"/>
    </row>
    <row r="78" spans="1:15" ht="3.75" customHeight="1">
      <c r="A78" s="59"/>
      <c r="B78" s="59"/>
      <c r="C78" s="59"/>
      <c r="D78" s="59"/>
      <c r="E78" s="59"/>
      <c r="F78" s="59"/>
      <c r="G78" s="59"/>
      <c r="H78" s="59"/>
      <c r="I78" s="60"/>
      <c r="J78" s="60"/>
      <c r="K78" s="60"/>
      <c r="L78" s="60" t="s">
        <v>94</v>
      </c>
      <c r="M78" s="61"/>
      <c r="N78" s="62"/>
      <c r="O78" s="62"/>
    </row>
    <row r="79" spans="1:15" ht="14.25" hidden="1" customHeight="1">
      <c r="A79" s="59"/>
      <c r="B79" s="59"/>
      <c r="C79" s="59"/>
      <c r="D79" s="59"/>
      <c r="E79" s="59"/>
      <c r="F79" s="59"/>
      <c r="G79" s="59"/>
      <c r="H79" s="59"/>
      <c r="I79" s="60"/>
      <c r="J79" s="60"/>
      <c r="K79" s="60"/>
      <c r="L79" s="60"/>
      <c r="M79" s="61"/>
      <c r="N79" s="62"/>
      <c r="O79" s="62"/>
    </row>
    <row r="80" spans="1:15" ht="14.25" hidden="1" customHeight="1">
      <c r="A80" s="59"/>
      <c r="B80" s="59"/>
      <c r="C80" s="59"/>
      <c r="D80" s="59"/>
      <c r="E80" s="59"/>
      <c r="F80" s="59"/>
      <c r="G80" s="59"/>
      <c r="H80" s="59"/>
      <c r="I80" s="60"/>
      <c r="J80" s="60"/>
      <c r="K80" s="60"/>
      <c r="L80" s="60"/>
      <c r="M80" s="61"/>
      <c r="N80" s="62"/>
      <c r="O80" s="62"/>
    </row>
    <row r="81" spans="1:16" ht="6.75" customHeight="1">
      <c r="A81" s="59"/>
      <c r="B81" s="59"/>
      <c r="C81" s="59"/>
      <c r="D81" s="59"/>
      <c r="E81" s="59"/>
      <c r="F81" s="59"/>
      <c r="G81" s="59"/>
      <c r="H81" s="59"/>
      <c r="I81" s="60"/>
      <c r="J81" s="60"/>
      <c r="K81" s="60"/>
      <c r="L81" s="60"/>
      <c r="M81" s="61"/>
      <c r="N81" s="62"/>
      <c r="O81" s="62"/>
    </row>
    <row r="82" spans="1:16" ht="12.75" customHeight="1">
      <c r="A82" s="518" t="s">
        <v>117</v>
      </c>
      <c r="B82" s="518"/>
      <c r="C82" s="518"/>
      <c r="D82" s="518"/>
      <c r="E82" s="518"/>
      <c r="F82" s="518"/>
      <c r="G82" s="518"/>
      <c r="H82" s="518"/>
      <c r="I82" s="518"/>
      <c r="J82" s="518"/>
      <c r="K82" s="518"/>
      <c r="L82" s="518"/>
      <c r="M82" s="518"/>
      <c r="N82" s="518"/>
      <c r="O82" s="518"/>
    </row>
    <row r="83" spans="1:16" ht="6" customHeight="1">
      <c r="A83" s="59"/>
      <c r="B83" s="59"/>
      <c r="C83" s="59"/>
      <c r="D83" s="59"/>
      <c r="E83" s="59"/>
      <c r="F83" s="59"/>
      <c r="G83" s="59"/>
      <c r="H83" s="59"/>
      <c r="I83" s="60"/>
      <c r="J83" s="60"/>
      <c r="K83" s="60"/>
      <c r="L83" s="60"/>
      <c r="M83" s="61"/>
      <c r="N83" s="62"/>
      <c r="O83" s="62"/>
    </row>
    <row r="84" spans="1:16" ht="11.25" customHeight="1">
      <c r="A84" s="380" t="s">
        <v>24</v>
      </c>
      <c r="B84" s="413" t="s">
        <v>0</v>
      </c>
      <c r="C84" s="414"/>
      <c r="D84" s="415"/>
      <c r="E84" s="491" t="s">
        <v>194</v>
      </c>
      <c r="F84" s="404" t="s">
        <v>16</v>
      </c>
      <c r="G84" s="405"/>
      <c r="H84" s="491" t="s">
        <v>61</v>
      </c>
      <c r="I84" s="506" t="s">
        <v>25</v>
      </c>
      <c r="J84" s="507"/>
      <c r="K84" s="507"/>
      <c r="L84" s="507"/>
      <c r="M84" s="507"/>
      <c r="N84" s="507"/>
      <c r="O84" s="507"/>
      <c r="P84" s="508"/>
    </row>
    <row r="85" spans="1:16" ht="11.25" customHeight="1">
      <c r="A85" s="380"/>
      <c r="B85" s="416"/>
      <c r="C85" s="417"/>
      <c r="D85" s="418"/>
      <c r="E85" s="492"/>
      <c r="F85" s="406"/>
      <c r="G85" s="407"/>
      <c r="H85" s="492"/>
      <c r="I85" s="491" t="s">
        <v>27</v>
      </c>
      <c r="J85" s="500" t="s">
        <v>32</v>
      </c>
      <c r="K85" s="501"/>
      <c r="L85" s="501"/>
      <c r="M85" s="501"/>
      <c r="N85" s="501"/>
      <c r="O85" s="501"/>
      <c r="P85" s="504" t="s">
        <v>164</v>
      </c>
    </row>
    <row r="86" spans="1:16" ht="12" customHeight="1">
      <c r="A86" s="381"/>
      <c r="B86" s="416"/>
      <c r="C86" s="417"/>
      <c r="D86" s="418"/>
      <c r="E86" s="492"/>
      <c r="F86" s="411" t="s">
        <v>96</v>
      </c>
      <c r="G86" s="411" t="s">
        <v>97</v>
      </c>
      <c r="H86" s="492"/>
      <c r="I86" s="492"/>
      <c r="J86" s="516" t="s">
        <v>91</v>
      </c>
      <c r="K86" s="502" t="s">
        <v>28</v>
      </c>
      <c r="L86" s="502" t="s">
        <v>33</v>
      </c>
      <c r="M86" s="502" t="s">
        <v>29</v>
      </c>
      <c r="N86" s="399" t="s">
        <v>32</v>
      </c>
      <c r="O86" s="400"/>
      <c r="P86" s="505"/>
    </row>
    <row r="87" spans="1:16" ht="65.25" customHeight="1">
      <c r="A87" s="382"/>
      <c r="B87" s="419"/>
      <c r="C87" s="420"/>
      <c r="D87" s="421"/>
      <c r="E87" s="412"/>
      <c r="F87" s="412"/>
      <c r="G87" s="412"/>
      <c r="H87" s="412"/>
      <c r="I87" s="412"/>
      <c r="J87" s="517"/>
      <c r="K87" s="503"/>
      <c r="L87" s="503"/>
      <c r="M87" s="503"/>
      <c r="N87" s="164" t="s">
        <v>118</v>
      </c>
      <c r="O87" s="276" t="s">
        <v>88</v>
      </c>
      <c r="P87" s="505"/>
    </row>
    <row r="88" spans="1:16" ht="13.5" customHeight="1">
      <c r="A88" s="106" t="s">
        <v>1</v>
      </c>
      <c r="B88" s="105" t="s">
        <v>3</v>
      </c>
      <c r="C88" s="103"/>
      <c r="D88" s="104"/>
      <c r="E88" s="89">
        <v>1029396</v>
      </c>
      <c r="F88" s="88">
        <f>I10</f>
        <v>56355</v>
      </c>
      <c r="G88" s="88"/>
      <c r="H88" s="89">
        <f t="shared" ref="H88:H93" si="0">E88-F88+G88</f>
        <v>973041</v>
      </c>
      <c r="I88" s="88">
        <f>H88-P88</f>
        <v>181961</v>
      </c>
      <c r="J88" s="117"/>
      <c r="K88" s="118">
        <v>143645</v>
      </c>
      <c r="L88" s="118"/>
      <c r="M88" s="119"/>
      <c r="N88" s="118">
        <v>28723</v>
      </c>
      <c r="O88" s="120"/>
      <c r="P88" s="277">
        <v>791080</v>
      </c>
    </row>
    <row r="89" spans="1:16" ht="13.5" customHeight="1">
      <c r="A89" s="29" t="s">
        <v>2</v>
      </c>
      <c r="B89" s="408" t="s">
        <v>6</v>
      </c>
      <c r="C89" s="409"/>
      <c r="D89" s="410"/>
      <c r="E89" s="121">
        <v>85422</v>
      </c>
      <c r="F89" s="122"/>
      <c r="G89" s="122"/>
      <c r="H89" s="121">
        <f t="shared" si="0"/>
        <v>85422</v>
      </c>
      <c r="I89" s="122">
        <f t="shared" ref="I89:I109" si="1">H89-P89</f>
        <v>85422</v>
      </c>
      <c r="J89" s="123"/>
      <c r="K89" s="124"/>
      <c r="L89" s="124"/>
      <c r="M89" s="124"/>
      <c r="N89" s="124"/>
      <c r="O89" s="125"/>
      <c r="P89" s="278"/>
    </row>
    <row r="90" spans="1:16" ht="13.5" customHeight="1">
      <c r="A90" s="29">
        <v>150</v>
      </c>
      <c r="B90" s="401" t="s">
        <v>89</v>
      </c>
      <c r="C90" s="402"/>
      <c r="D90" s="403"/>
      <c r="E90" s="121">
        <v>5308</v>
      </c>
      <c r="F90" s="122"/>
      <c r="G90" s="122"/>
      <c r="H90" s="121">
        <f t="shared" si="0"/>
        <v>5308</v>
      </c>
      <c r="I90" s="122">
        <f t="shared" si="1"/>
        <v>0</v>
      </c>
      <c r="J90" s="123"/>
      <c r="K90" s="126"/>
      <c r="L90" s="124"/>
      <c r="M90" s="124"/>
      <c r="N90" s="124"/>
      <c r="O90" s="125"/>
      <c r="P90" s="279">
        <v>5308</v>
      </c>
    </row>
    <row r="91" spans="1:16" ht="13.5" customHeight="1">
      <c r="A91" s="107">
        <v>600</v>
      </c>
      <c r="B91" s="408" t="s">
        <v>7</v>
      </c>
      <c r="C91" s="409"/>
      <c r="D91" s="410"/>
      <c r="E91" s="121">
        <v>17121461</v>
      </c>
      <c r="F91" s="122">
        <f>J13</f>
        <v>1056154</v>
      </c>
      <c r="G91" s="122">
        <f>K13+L13</f>
        <v>839000</v>
      </c>
      <c r="H91" s="121">
        <f t="shared" si="0"/>
        <v>16904307</v>
      </c>
      <c r="I91" s="122">
        <f t="shared" si="1"/>
        <v>9812368</v>
      </c>
      <c r="J91" s="127"/>
      <c r="K91" s="126">
        <v>2475680</v>
      </c>
      <c r="L91" s="126"/>
      <c r="M91" s="124"/>
      <c r="N91" s="124"/>
      <c r="O91" s="125">
        <v>2268000</v>
      </c>
      <c r="P91" s="279">
        <v>7091939</v>
      </c>
    </row>
    <row r="92" spans="1:16" ht="13.5" customHeight="1">
      <c r="A92" s="107">
        <v>630</v>
      </c>
      <c r="B92" s="408" t="s">
        <v>31</v>
      </c>
      <c r="C92" s="409"/>
      <c r="D92" s="410"/>
      <c r="E92" s="121">
        <v>43000</v>
      </c>
      <c r="F92" s="122"/>
      <c r="G92" s="122"/>
      <c r="H92" s="121">
        <f t="shared" si="0"/>
        <v>43000</v>
      </c>
      <c r="I92" s="122">
        <f t="shared" si="1"/>
        <v>43000</v>
      </c>
      <c r="J92" s="127"/>
      <c r="K92" s="126">
        <f>I92</f>
        <v>43000</v>
      </c>
      <c r="L92" s="126"/>
      <c r="M92" s="124"/>
      <c r="N92" s="124"/>
      <c r="O92" s="125"/>
      <c r="P92" s="278"/>
    </row>
    <row r="93" spans="1:16" ht="13.5" customHeight="1">
      <c r="A93" s="107">
        <v>700</v>
      </c>
      <c r="B93" s="401" t="s">
        <v>68</v>
      </c>
      <c r="C93" s="402"/>
      <c r="D93" s="403"/>
      <c r="E93" s="121">
        <v>11759070</v>
      </c>
      <c r="F93" s="122">
        <f>I26</f>
        <v>978040</v>
      </c>
      <c r="G93" s="122">
        <f>K26+L26</f>
        <v>0</v>
      </c>
      <c r="H93" s="121">
        <f t="shared" si="0"/>
        <v>10781030</v>
      </c>
      <c r="I93" s="122">
        <f t="shared" si="1"/>
        <v>10558380</v>
      </c>
      <c r="J93" s="127">
        <v>292000</v>
      </c>
      <c r="K93" s="126">
        <v>430000</v>
      </c>
      <c r="L93" s="124"/>
      <c r="M93" s="124"/>
      <c r="N93" s="124"/>
      <c r="O93" s="128"/>
      <c r="P93" s="279">
        <v>222650</v>
      </c>
    </row>
    <row r="94" spans="1:16" ht="13.5" customHeight="1">
      <c r="A94" s="107">
        <v>710</v>
      </c>
      <c r="B94" s="408" t="s">
        <v>15</v>
      </c>
      <c r="C94" s="409"/>
      <c r="D94" s="410"/>
      <c r="E94" s="121">
        <v>392000</v>
      </c>
      <c r="F94" s="122"/>
      <c r="G94" s="122"/>
      <c r="H94" s="121">
        <f>E94-F94+G94</f>
        <v>392000</v>
      </c>
      <c r="I94" s="122">
        <f t="shared" si="1"/>
        <v>392000</v>
      </c>
      <c r="J94" s="127">
        <v>27000</v>
      </c>
      <c r="K94" s="126"/>
      <c r="L94" s="126"/>
      <c r="M94" s="124"/>
      <c r="N94" s="124"/>
      <c r="O94" s="128"/>
      <c r="P94" s="278"/>
    </row>
    <row r="95" spans="1:16" ht="13.5" customHeight="1">
      <c r="A95" s="107">
        <v>720</v>
      </c>
      <c r="B95" s="408" t="s">
        <v>34</v>
      </c>
      <c r="C95" s="409"/>
      <c r="D95" s="410"/>
      <c r="E95" s="121">
        <v>1285619</v>
      </c>
      <c r="F95" s="122"/>
      <c r="G95" s="122"/>
      <c r="H95" s="121">
        <f>E95-F95+G95</f>
        <v>1285619</v>
      </c>
      <c r="I95" s="122">
        <f t="shared" si="1"/>
        <v>197278</v>
      </c>
      <c r="J95" s="127">
        <v>34281</v>
      </c>
      <c r="K95" s="124"/>
      <c r="L95" s="126"/>
      <c r="M95" s="124"/>
      <c r="N95" s="124"/>
      <c r="O95" s="128"/>
      <c r="P95" s="279">
        <v>1088341</v>
      </c>
    </row>
    <row r="96" spans="1:16" ht="15" customHeight="1">
      <c r="A96" s="107">
        <v>750</v>
      </c>
      <c r="B96" s="408" t="s">
        <v>30</v>
      </c>
      <c r="C96" s="409"/>
      <c r="D96" s="410"/>
      <c r="E96" s="121">
        <v>18819229</v>
      </c>
      <c r="F96" s="122">
        <f>J29+I29</f>
        <v>15000</v>
      </c>
      <c r="G96" s="122">
        <f>K29+L29</f>
        <v>735389</v>
      </c>
      <c r="H96" s="121">
        <f>E96-F96+G96</f>
        <v>19539618</v>
      </c>
      <c r="I96" s="122">
        <f t="shared" si="1"/>
        <v>19170568</v>
      </c>
      <c r="J96" s="127">
        <v>9493160</v>
      </c>
      <c r="K96" s="126">
        <v>204000</v>
      </c>
      <c r="L96" s="126">
        <v>226000</v>
      </c>
      <c r="M96" s="124"/>
      <c r="N96" s="126">
        <v>165195</v>
      </c>
      <c r="O96" s="129"/>
      <c r="P96" s="279">
        <v>369050</v>
      </c>
    </row>
    <row r="97" spans="1:16" ht="58.5" customHeight="1">
      <c r="A97" s="107">
        <v>751</v>
      </c>
      <c r="B97" s="401" t="s">
        <v>23</v>
      </c>
      <c r="C97" s="402"/>
      <c r="D97" s="403"/>
      <c r="E97" s="121">
        <v>54497</v>
      </c>
      <c r="F97" s="122"/>
      <c r="G97" s="122"/>
      <c r="H97" s="121">
        <f t="shared" ref="H97:H102" si="2">E97-F97+G97</f>
        <v>54497</v>
      </c>
      <c r="I97" s="122">
        <f t="shared" si="1"/>
        <v>54497</v>
      </c>
      <c r="J97" s="127">
        <v>21189</v>
      </c>
      <c r="K97" s="126"/>
      <c r="L97" s="126">
        <v>16520</v>
      </c>
      <c r="M97" s="124"/>
      <c r="N97" s="126">
        <v>41247</v>
      </c>
      <c r="O97" s="128"/>
      <c r="P97" s="278"/>
    </row>
    <row r="98" spans="1:16" ht="38.25" customHeight="1">
      <c r="A98" s="107">
        <v>754</v>
      </c>
      <c r="B98" s="401" t="s">
        <v>26</v>
      </c>
      <c r="C98" s="402"/>
      <c r="D98" s="403"/>
      <c r="E98" s="121">
        <v>705000</v>
      </c>
      <c r="F98" s="122"/>
      <c r="G98" s="122"/>
      <c r="H98" s="121">
        <f t="shared" si="2"/>
        <v>705000</v>
      </c>
      <c r="I98" s="122">
        <f t="shared" si="1"/>
        <v>572500</v>
      </c>
      <c r="J98" s="127">
        <v>0</v>
      </c>
      <c r="K98" s="126">
        <v>122500</v>
      </c>
      <c r="L98" s="126">
        <v>103500</v>
      </c>
      <c r="M98" s="124"/>
      <c r="N98" s="124"/>
      <c r="O98" s="128"/>
      <c r="P98" s="121">
        <v>132500</v>
      </c>
    </row>
    <row r="99" spans="1:16" ht="24" customHeight="1">
      <c r="A99" s="107">
        <v>757</v>
      </c>
      <c r="B99" s="401" t="s">
        <v>8</v>
      </c>
      <c r="C99" s="402"/>
      <c r="D99" s="403"/>
      <c r="E99" s="121">
        <v>3300713</v>
      </c>
      <c r="F99" s="122"/>
      <c r="G99" s="122"/>
      <c r="H99" s="130">
        <f t="shared" si="2"/>
        <v>3300713</v>
      </c>
      <c r="I99" s="122">
        <f t="shared" si="1"/>
        <v>3300713</v>
      </c>
      <c r="J99" s="123"/>
      <c r="K99" s="124"/>
      <c r="L99" s="124"/>
      <c r="M99" s="126">
        <v>3129213</v>
      </c>
      <c r="N99" s="126"/>
      <c r="O99" s="128"/>
      <c r="P99" s="278"/>
    </row>
    <row r="100" spans="1:16" ht="14.25" customHeight="1">
      <c r="A100" s="107">
        <v>758</v>
      </c>
      <c r="B100" s="401" t="s">
        <v>9</v>
      </c>
      <c r="C100" s="402"/>
      <c r="D100" s="403"/>
      <c r="E100" s="153">
        <v>7149153</v>
      </c>
      <c r="F100" s="173"/>
      <c r="G100" s="132"/>
      <c r="H100" s="131">
        <f t="shared" si="2"/>
        <v>7149153</v>
      </c>
      <c r="I100" s="122">
        <f t="shared" si="1"/>
        <v>7149153</v>
      </c>
      <c r="J100" s="133"/>
      <c r="K100" s="134"/>
      <c r="L100" s="134"/>
      <c r="M100" s="135"/>
      <c r="N100" s="135"/>
      <c r="O100" s="136"/>
      <c r="P100" s="278"/>
    </row>
    <row r="101" spans="1:16" ht="14.25" customHeight="1">
      <c r="A101" s="107">
        <v>801</v>
      </c>
      <c r="B101" s="401" t="s">
        <v>10</v>
      </c>
      <c r="C101" s="402"/>
      <c r="D101" s="403"/>
      <c r="E101" s="153">
        <v>58967835</v>
      </c>
      <c r="F101" s="132">
        <f>I43+J43</f>
        <v>146000</v>
      </c>
      <c r="G101" s="132">
        <f>K43+L43</f>
        <v>645410</v>
      </c>
      <c r="H101" s="131">
        <f t="shared" si="2"/>
        <v>59467245</v>
      </c>
      <c r="I101" s="122">
        <f t="shared" si="1"/>
        <v>52377963</v>
      </c>
      <c r="J101" s="137">
        <v>26468361</v>
      </c>
      <c r="K101" s="138">
        <v>13921547</v>
      </c>
      <c r="L101" s="138">
        <v>1490825</v>
      </c>
      <c r="M101" s="134"/>
      <c r="N101" s="134">
        <v>49410</v>
      </c>
      <c r="O101" s="136"/>
      <c r="P101" s="279">
        <v>7089282</v>
      </c>
    </row>
    <row r="102" spans="1:16" ht="13.5" customHeight="1">
      <c r="A102" s="107">
        <v>851</v>
      </c>
      <c r="B102" s="401" t="s">
        <v>11</v>
      </c>
      <c r="C102" s="402"/>
      <c r="D102" s="403"/>
      <c r="E102" s="121">
        <v>465000</v>
      </c>
      <c r="F102" s="122"/>
      <c r="G102" s="122"/>
      <c r="H102" s="130">
        <f t="shared" si="2"/>
        <v>465000</v>
      </c>
      <c r="I102" s="122">
        <f t="shared" si="1"/>
        <v>465000</v>
      </c>
      <c r="J102" s="127">
        <v>174100</v>
      </c>
      <c r="K102" s="126">
        <v>40000</v>
      </c>
      <c r="L102" s="126"/>
      <c r="M102" s="124"/>
      <c r="N102" s="124"/>
      <c r="O102" s="136"/>
      <c r="P102" s="278"/>
    </row>
    <row r="103" spans="1:16" ht="14.25" customHeight="1">
      <c r="A103" s="107">
        <v>852</v>
      </c>
      <c r="B103" s="401" t="s">
        <v>12</v>
      </c>
      <c r="C103" s="402"/>
      <c r="D103" s="403"/>
      <c r="E103" s="121">
        <v>5294654</v>
      </c>
      <c r="F103" s="122"/>
      <c r="G103" s="122">
        <f>K58</f>
        <v>5000</v>
      </c>
      <c r="H103" s="130">
        <f t="shared" ref="H103:H108" si="3">E103-F103+G103</f>
        <v>5299654</v>
      </c>
      <c r="I103" s="122">
        <f t="shared" si="1"/>
        <v>5299654</v>
      </c>
      <c r="J103" s="127">
        <v>1485747</v>
      </c>
      <c r="K103" s="126"/>
      <c r="L103" s="126">
        <v>3135203</v>
      </c>
      <c r="M103" s="124"/>
      <c r="N103" s="126">
        <v>2355056</v>
      </c>
      <c r="O103" s="136"/>
      <c r="P103" s="278"/>
    </row>
    <row r="104" spans="1:16" ht="38.25" customHeight="1">
      <c r="A104" s="107">
        <v>853</v>
      </c>
      <c r="B104" s="427" t="s">
        <v>92</v>
      </c>
      <c r="C104" s="428"/>
      <c r="D104" s="429"/>
      <c r="E104" s="121">
        <v>413389</v>
      </c>
      <c r="F104" s="122">
        <f>I61</f>
        <v>1501</v>
      </c>
      <c r="G104" s="122">
        <f>K61</f>
        <v>1501</v>
      </c>
      <c r="H104" s="130">
        <f t="shared" si="3"/>
        <v>413389</v>
      </c>
      <c r="I104" s="122">
        <f t="shared" si="1"/>
        <v>413389</v>
      </c>
      <c r="J104" s="127">
        <v>72748</v>
      </c>
      <c r="K104" s="126">
        <v>252800</v>
      </c>
      <c r="L104" s="126">
        <v>16366</v>
      </c>
      <c r="M104" s="124"/>
      <c r="N104" s="126"/>
      <c r="O104" s="136"/>
      <c r="P104" s="278"/>
    </row>
    <row r="105" spans="1:16" ht="23.25" customHeight="1">
      <c r="A105" s="107">
        <v>854</v>
      </c>
      <c r="B105" s="401" t="s">
        <v>13</v>
      </c>
      <c r="C105" s="402"/>
      <c r="D105" s="403"/>
      <c r="E105" s="121">
        <v>2835130</v>
      </c>
      <c r="F105" s="122"/>
      <c r="G105" s="122"/>
      <c r="H105" s="130">
        <f t="shared" si="3"/>
        <v>2835130</v>
      </c>
      <c r="I105" s="122">
        <f t="shared" si="1"/>
        <v>2835130</v>
      </c>
      <c r="J105" s="127">
        <v>2145872</v>
      </c>
      <c r="K105" s="126">
        <v>35000</v>
      </c>
      <c r="L105" s="126">
        <v>410062</v>
      </c>
      <c r="M105" s="124"/>
      <c r="N105" s="124"/>
      <c r="O105" s="136"/>
      <c r="P105" s="278"/>
    </row>
    <row r="106" spans="1:16" ht="24.75" customHeight="1">
      <c r="A106" s="107">
        <v>900</v>
      </c>
      <c r="B106" s="401" t="s">
        <v>82</v>
      </c>
      <c r="C106" s="402"/>
      <c r="D106" s="403"/>
      <c r="E106" s="121">
        <v>7947311</v>
      </c>
      <c r="F106" s="122">
        <f>J67</f>
        <v>90080</v>
      </c>
      <c r="G106" s="122">
        <f>L67+K67</f>
        <v>62630</v>
      </c>
      <c r="H106" s="130">
        <f>E106-F106+G106</f>
        <v>7919861</v>
      </c>
      <c r="I106" s="122">
        <f t="shared" si="1"/>
        <v>6890233</v>
      </c>
      <c r="J106" s="127"/>
      <c r="K106" s="124"/>
      <c r="L106" s="124"/>
      <c r="M106" s="124"/>
      <c r="N106" s="124"/>
      <c r="O106" s="136"/>
      <c r="P106" s="279">
        <v>1029628</v>
      </c>
    </row>
    <row r="107" spans="1:16" ht="25.5" customHeight="1">
      <c r="A107" s="107">
        <v>921</v>
      </c>
      <c r="B107" s="401" t="s">
        <v>56</v>
      </c>
      <c r="C107" s="402"/>
      <c r="D107" s="403"/>
      <c r="E107" s="121">
        <v>2685500</v>
      </c>
      <c r="F107" s="122"/>
      <c r="G107" s="122"/>
      <c r="H107" s="130">
        <f t="shared" si="3"/>
        <v>2685500</v>
      </c>
      <c r="I107" s="122">
        <f t="shared" si="1"/>
        <v>2685500</v>
      </c>
      <c r="J107" s="123"/>
      <c r="K107" s="126">
        <v>2660000</v>
      </c>
      <c r="L107" s="126"/>
      <c r="M107" s="124"/>
      <c r="N107" s="124"/>
      <c r="O107" s="136"/>
      <c r="P107" s="278"/>
    </row>
    <row r="108" spans="1:16" ht="15" customHeight="1">
      <c r="A108" s="108">
        <v>926</v>
      </c>
      <c r="B108" s="437" t="s">
        <v>93</v>
      </c>
      <c r="C108" s="438"/>
      <c r="D108" s="439"/>
      <c r="E108" s="139">
        <v>2656832</v>
      </c>
      <c r="F108" s="143"/>
      <c r="G108" s="288">
        <f>K73</f>
        <v>54200</v>
      </c>
      <c r="H108" s="289">
        <f t="shared" si="3"/>
        <v>2711032</v>
      </c>
      <c r="I108" s="288">
        <f t="shared" si="1"/>
        <v>2642032</v>
      </c>
      <c r="J108" s="290">
        <v>755732</v>
      </c>
      <c r="K108" s="140">
        <v>410000</v>
      </c>
      <c r="L108" s="140">
        <v>1000</v>
      </c>
      <c r="M108" s="141"/>
      <c r="N108" s="141"/>
      <c r="O108" s="142"/>
      <c r="P108" s="280">
        <v>69000</v>
      </c>
    </row>
    <row r="109" spans="1:16" ht="18.75" customHeight="1">
      <c r="A109" s="75" t="s">
        <v>17</v>
      </c>
      <c r="B109" s="440" t="s">
        <v>21</v>
      </c>
      <c r="C109" s="441"/>
      <c r="D109" s="442"/>
      <c r="E109" s="41">
        <f>SUM(E88:E96,E97:E108)</f>
        <v>143015519</v>
      </c>
      <c r="F109" s="41">
        <f>SUM(F88:F96,F97:F108)</f>
        <v>2343130</v>
      </c>
      <c r="G109" s="281">
        <f>SUM(G88:G108)</f>
        <v>2343130</v>
      </c>
      <c r="H109" s="281">
        <f>SUM(H88:H96,H97:H108)</f>
        <v>143015519</v>
      </c>
      <c r="I109" s="281">
        <f t="shared" si="1"/>
        <v>125126741</v>
      </c>
      <c r="J109" s="282">
        <f t="shared" ref="J109:O109" si="4">SUM(J88:J96,J97:J108)</f>
        <v>40970190</v>
      </c>
      <c r="K109" s="283">
        <f t="shared" si="4"/>
        <v>20738172</v>
      </c>
      <c r="L109" s="283">
        <f t="shared" si="4"/>
        <v>5399476</v>
      </c>
      <c r="M109" s="283">
        <f t="shared" si="4"/>
        <v>3129213</v>
      </c>
      <c r="N109" s="283">
        <f t="shared" si="4"/>
        <v>2639631</v>
      </c>
      <c r="O109" s="284">
        <f t="shared" si="4"/>
        <v>2268000</v>
      </c>
      <c r="P109" s="285">
        <f>SUM(P88:P108)</f>
        <v>17888778</v>
      </c>
    </row>
    <row r="110" spans="1:16" ht="6" customHeight="1">
      <c r="A110" s="40"/>
      <c r="B110" s="40"/>
      <c r="C110" s="40"/>
      <c r="D110" s="40"/>
      <c r="E110" s="433" t="s">
        <v>94</v>
      </c>
      <c r="F110" s="434"/>
      <c r="G110" s="39"/>
      <c r="H110" s="40"/>
      <c r="I110" s="7"/>
      <c r="J110" s="7"/>
      <c r="K110" s="6"/>
      <c r="L110" s="6"/>
      <c r="M110" s="6"/>
      <c r="N110" s="6"/>
      <c r="O110" s="4"/>
    </row>
    <row r="111" spans="1:16" ht="10.5" customHeight="1">
      <c r="A111" s="57"/>
      <c r="B111" s="57"/>
      <c r="C111" s="57"/>
      <c r="D111" s="57"/>
      <c r="E111" s="56"/>
      <c r="F111" s="58">
        <f>F109-I77-J77</f>
        <v>0</v>
      </c>
      <c r="G111" s="56">
        <f>G109-K77-L77</f>
        <v>0</v>
      </c>
      <c r="H111" s="57"/>
      <c r="I111" s="57"/>
      <c r="J111" s="57"/>
      <c r="K111" s="6"/>
      <c r="L111" s="6"/>
      <c r="M111" s="6"/>
      <c r="N111" s="6"/>
      <c r="O111" s="55"/>
    </row>
    <row r="112" spans="1:16" ht="6.75" customHeight="1">
      <c r="A112" s="49"/>
      <c r="B112" s="49"/>
      <c r="C112" s="49"/>
      <c r="D112" s="49"/>
      <c r="E112" s="48"/>
      <c r="F112" s="50"/>
      <c r="G112" s="48"/>
      <c r="H112" s="49"/>
      <c r="I112" s="49"/>
      <c r="J112" s="49"/>
      <c r="K112" s="6"/>
      <c r="L112" s="6"/>
      <c r="M112" s="6"/>
      <c r="N112" s="6"/>
      <c r="O112" s="47"/>
    </row>
    <row r="113" spans="1:15" ht="12" customHeight="1">
      <c r="A113" s="109" t="s">
        <v>35</v>
      </c>
      <c r="B113" s="471" t="s">
        <v>63</v>
      </c>
      <c r="C113" s="471"/>
      <c r="D113" s="471"/>
      <c r="E113" s="471"/>
      <c r="F113" s="471"/>
      <c r="G113" s="472"/>
      <c r="H113" s="99">
        <f>H115+H114</f>
        <v>94906550</v>
      </c>
      <c r="I113" s="14"/>
      <c r="J113" s="15"/>
      <c r="K113" s="33"/>
      <c r="L113" s="6"/>
      <c r="M113" s="6"/>
      <c r="N113" s="6"/>
      <c r="O113" s="4"/>
    </row>
    <row r="114" spans="1:15" ht="11.25" customHeight="1">
      <c r="A114" s="110"/>
      <c r="B114" s="425" t="s">
        <v>98</v>
      </c>
      <c r="C114" s="425"/>
      <c r="D114" s="425"/>
      <c r="E114" s="425"/>
      <c r="F114" s="425"/>
      <c r="G114" s="426"/>
      <c r="H114" s="100">
        <f>J109</f>
        <v>40970190</v>
      </c>
      <c r="I114" s="14"/>
      <c r="J114" s="433"/>
      <c r="K114" s="433"/>
      <c r="L114" s="6"/>
      <c r="M114" s="6"/>
      <c r="N114" s="6"/>
      <c r="O114" s="4"/>
    </row>
    <row r="115" spans="1:15" ht="12" customHeight="1">
      <c r="A115" s="110"/>
      <c r="B115" s="425" t="s">
        <v>99</v>
      </c>
      <c r="C115" s="425"/>
      <c r="D115" s="425"/>
      <c r="E115" s="425"/>
      <c r="F115" s="425"/>
      <c r="G115" s="426"/>
      <c r="H115" s="100">
        <f>I109-J109-K109-L109-M109-H122</f>
        <v>53936360</v>
      </c>
      <c r="I115" s="16" t="e">
        <f>H113+H116+H119+H123+H125+H126+#REF!+H128</f>
        <v>#REF!</v>
      </c>
      <c r="J115" s="433"/>
      <c r="K115" s="496"/>
      <c r="L115" s="6"/>
      <c r="M115" s="6"/>
      <c r="N115" s="6"/>
      <c r="O115" s="4"/>
    </row>
    <row r="116" spans="1:15" ht="12" customHeight="1">
      <c r="A116" s="111" t="s">
        <v>36</v>
      </c>
      <c r="B116" s="422" t="s">
        <v>37</v>
      </c>
      <c r="C116" s="422"/>
      <c r="D116" s="422"/>
      <c r="E116" s="422"/>
      <c r="F116" s="422"/>
      <c r="G116" s="423"/>
      <c r="H116" s="97">
        <f>H117+H118</f>
        <v>22469084</v>
      </c>
      <c r="I116" s="14"/>
      <c r="J116" s="7"/>
      <c r="K116" s="6"/>
      <c r="L116" s="6"/>
      <c r="M116" s="6"/>
      <c r="N116" s="6"/>
      <c r="O116" s="4"/>
    </row>
    <row r="117" spans="1:15" ht="12" customHeight="1">
      <c r="A117" s="110"/>
      <c r="B117" s="424" t="s">
        <v>57</v>
      </c>
      <c r="C117" s="424"/>
      <c r="D117" s="424"/>
      <c r="E117" s="424"/>
      <c r="F117" s="424"/>
      <c r="G117" s="101"/>
      <c r="H117" s="100">
        <v>1730912</v>
      </c>
      <c r="I117" s="14"/>
      <c r="J117" s="7"/>
      <c r="K117" s="6"/>
      <c r="L117" s="6"/>
      <c r="M117" s="6"/>
      <c r="N117" s="6"/>
      <c r="O117" s="4"/>
    </row>
    <row r="118" spans="1:15" ht="12" customHeight="1">
      <c r="A118" s="110"/>
      <c r="B118" s="424" t="s">
        <v>58</v>
      </c>
      <c r="C118" s="424"/>
      <c r="D118" s="424"/>
      <c r="E118" s="424"/>
      <c r="F118" s="424"/>
      <c r="G118" s="101"/>
      <c r="H118" s="100">
        <f>K109</f>
        <v>20738172</v>
      </c>
      <c r="I118" s="14"/>
      <c r="J118" s="7"/>
      <c r="K118" s="33"/>
      <c r="L118" s="6"/>
      <c r="M118" s="6"/>
      <c r="N118" s="6"/>
      <c r="O118" s="4"/>
    </row>
    <row r="119" spans="1:15" ht="12" customHeight="1">
      <c r="A119" s="111" t="s">
        <v>38</v>
      </c>
      <c r="B119" s="422" t="s">
        <v>33</v>
      </c>
      <c r="C119" s="422"/>
      <c r="D119" s="422"/>
      <c r="E119" s="422"/>
      <c r="F119" s="422"/>
      <c r="G119" s="423"/>
      <c r="H119" s="97">
        <f>L109</f>
        <v>5399476</v>
      </c>
      <c r="I119" s="14"/>
      <c r="J119" s="7"/>
      <c r="K119" s="6"/>
      <c r="L119" s="6"/>
      <c r="M119" s="6"/>
      <c r="N119" s="6"/>
      <c r="O119" s="4"/>
    </row>
    <row r="120" spans="1:15" ht="12" customHeight="1">
      <c r="A120" s="112" t="s">
        <v>39</v>
      </c>
      <c r="B120" s="435" t="s">
        <v>87</v>
      </c>
      <c r="C120" s="435"/>
      <c r="D120" s="435"/>
      <c r="E120" s="435"/>
      <c r="F120" s="435"/>
      <c r="G120" s="436"/>
      <c r="H120" s="96">
        <f>H122+H121</f>
        <v>1878420</v>
      </c>
      <c r="I120" s="14"/>
      <c r="J120" s="7"/>
      <c r="K120" s="6"/>
      <c r="L120" s="6"/>
      <c r="M120" s="6"/>
      <c r="N120" s="6"/>
      <c r="O120" s="4"/>
    </row>
    <row r="121" spans="1:15" ht="12" customHeight="1">
      <c r="A121" s="110"/>
      <c r="B121" s="424" t="s">
        <v>59</v>
      </c>
      <c r="C121" s="424"/>
      <c r="D121" s="424"/>
      <c r="E121" s="424"/>
      <c r="F121" s="424"/>
      <c r="G121" s="101"/>
      <c r="H121" s="102">
        <v>925090</v>
      </c>
      <c r="I121" s="14"/>
      <c r="J121" s="7"/>
      <c r="K121" s="6"/>
      <c r="L121" s="6"/>
      <c r="M121" s="6"/>
      <c r="N121" s="6"/>
      <c r="O121" s="4"/>
    </row>
    <row r="122" spans="1:15" ht="12" customHeight="1">
      <c r="A122" s="110"/>
      <c r="B122" s="424" t="s">
        <v>60</v>
      </c>
      <c r="C122" s="424"/>
      <c r="D122" s="424"/>
      <c r="E122" s="424"/>
      <c r="F122" s="424"/>
      <c r="G122" s="101"/>
      <c r="H122" s="102">
        <v>953330</v>
      </c>
      <c r="I122" s="14"/>
      <c r="J122" s="7"/>
      <c r="K122" s="6"/>
      <c r="L122" s="6"/>
      <c r="M122" s="6"/>
      <c r="N122" s="6"/>
      <c r="O122" s="4"/>
    </row>
    <row r="123" spans="1:15" ht="12" customHeight="1">
      <c r="A123" s="113" t="s">
        <v>40</v>
      </c>
      <c r="B123" s="435" t="s">
        <v>29</v>
      </c>
      <c r="C123" s="435"/>
      <c r="D123" s="435"/>
      <c r="E123" s="435"/>
      <c r="F123" s="435"/>
      <c r="G123" s="436"/>
      <c r="H123" s="96">
        <f>M109</f>
        <v>3129213</v>
      </c>
      <c r="I123" s="14"/>
      <c r="J123" s="8"/>
      <c r="K123" s="4"/>
      <c r="L123" s="4"/>
      <c r="M123" s="4"/>
      <c r="N123" s="4"/>
      <c r="O123" s="4"/>
    </row>
    <row r="124" spans="1:15" ht="12" customHeight="1">
      <c r="A124" s="113" t="s">
        <v>41</v>
      </c>
      <c r="B124" s="435" t="s">
        <v>100</v>
      </c>
      <c r="C124" s="435"/>
      <c r="D124" s="435"/>
      <c r="E124" s="435"/>
      <c r="F124" s="435"/>
      <c r="G124" s="436"/>
      <c r="H124" s="96"/>
      <c r="I124" s="14"/>
      <c r="J124" s="8"/>
      <c r="K124" s="4"/>
      <c r="L124" s="4"/>
      <c r="M124" s="4"/>
      <c r="N124" s="4"/>
      <c r="O124" s="4"/>
    </row>
    <row r="125" spans="1:15" ht="24" customHeight="1">
      <c r="A125" s="114" t="s">
        <v>42</v>
      </c>
      <c r="B125" s="435" t="s">
        <v>118</v>
      </c>
      <c r="C125" s="435"/>
      <c r="D125" s="435"/>
      <c r="E125" s="435"/>
      <c r="F125" s="435"/>
      <c r="G125" s="436"/>
      <c r="H125" s="96">
        <f>N109</f>
        <v>2639631</v>
      </c>
      <c r="I125" s="14"/>
      <c r="J125" s="8"/>
      <c r="K125" s="4"/>
      <c r="L125" s="165"/>
      <c r="M125" s="165"/>
      <c r="N125" s="165"/>
      <c r="O125" s="165"/>
    </row>
    <row r="126" spans="1:15" ht="26.25" customHeight="1">
      <c r="A126" s="112" t="s">
        <v>43</v>
      </c>
      <c r="B126" s="435" t="s">
        <v>119</v>
      </c>
      <c r="C126" s="435"/>
      <c r="D126" s="435"/>
      <c r="E126" s="435"/>
      <c r="F126" s="435"/>
      <c r="G126" s="436"/>
      <c r="H126" s="97">
        <f>O109</f>
        <v>2268000</v>
      </c>
      <c r="I126" s="14"/>
      <c r="J126" s="8"/>
      <c r="K126" s="4"/>
      <c r="L126" s="4"/>
      <c r="M126" s="4"/>
      <c r="N126" s="4"/>
      <c r="O126" s="4"/>
    </row>
    <row r="127" spans="1:15" ht="25.5" customHeight="1">
      <c r="A127" s="111" t="s">
        <v>44</v>
      </c>
      <c r="B127" s="435" t="s">
        <v>46</v>
      </c>
      <c r="C127" s="435"/>
      <c r="D127" s="435"/>
      <c r="E127" s="435"/>
      <c r="F127" s="435"/>
      <c r="G127" s="436"/>
      <c r="H127" s="97">
        <v>0</v>
      </c>
      <c r="I127" s="14"/>
      <c r="J127" s="8"/>
      <c r="K127" s="4"/>
      <c r="L127" s="4"/>
      <c r="M127" s="4"/>
      <c r="N127" s="4"/>
      <c r="O127" s="4"/>
    </row>
    <row r="128" spans="1:15" ht="39.75" customHeight="1">
      <c r="A128" s="115" t="s">
        <v>45</v>
      </c>
      <c r="B128" s="509" t="s">
        <v>47</v>
      </c>
      <c r="C128" s="509"/>
      <c r="D128" s="509"/>
      <c r="E128" s="509"/>
      <c r="F128" s="509"/>
      <c r="G128" s="510"/>
      <c r="H128" s="98">
        <v>410000</v>
      </c>
      <c r="I128" s="14"/>
      <c r="J128" s="8"/>
      <c r="K128" s="4"/>
      <c r="L128" s="4"/>
      <c r="M128" s="4"/>
      <c r="N128" s="4"/>
      <c r="O128" s="4"/>
    </row>
    <row r="129" spans="1:15" ht="4.5" customHeight="1">
      <c r="A129" s="53"/>
      <c r="B129" s="54"/>
      <c r="C129" s="54"/>
      <c r="D129" s="54"/>
      <c r="E129" s="54"/>
      <c r="F129" s="54"/>
      <c r="G129" s="54"/>
      <c r="H129" s="19"/>
      <c r="I129" s="19"/>
      <c r="J129" s="8"/>
      <c r="K129" s="46"/>
      <c r="L129" s="46"/>
      <c r="M129" s="46"/>
      <c r="N129" s="46"/>
      <c r="O129" s="46"/>
    </row>
    <row r="130" spans="1:15" ht="6" customHeight="1">
      <c r="A130" s="17"/>
      <c r="B130" s="51"/>
      <c r="C130" s="51"/>
      <c r="D130" s="51"/>
      <c r="E130" s="51"/>
      <c r="F130" s="51"/>
      <c r="G130" s="51"/>
      <c r="H130" s="18"/>
      <c r="I130" s="19"/>
      <c r="J130" s="8"/>
      <c r="K130" s="52"/>
      <c r="L130" s="52"/>
      <c r="M130" s="52"/>
      <c r="N130" s="52"/>
      <c r="O130" s="52"/>
    </row>
    <row r="131" spans="1:15" ht="15.75" customHeight="1">
      <c r="A131" s="69" t="s">
        <v>20</v>
      </c>
      <c r="B131" s="464" t="s">
        <v>124</v>
      </c>
      <c r="C131" s="465"/>
      <c r="D131" s="465"/>
      <c r="E131" s="465"/>
      <c r="F131" s="465"/>
      <c r="G131" s="466"/>
      <c r="H131" s="78">
        <v>5006453</v>
      </c>
      <c r="I131" s="20"/>
      <c r="J131" s="8"/>
      <c r="K131" s="4"/>
      <c r="L131" s="4"/>
      <c r="M131" s="4"/>
      <c r="N131" s="4"/>
      <c r="O131" s="4"/>
    </row>
    <row r="132" spans="1:15" ht="14.25" customHeight="1">
      <c r="A132" s="76" t="s">
        <v>20</v>
      </c>
      <c r="B132" s="464" t="s">
        <v>125</v>
      </c>
      <c r="C132" s="465"/>
      <c r="D132" s="465"/>
      <c r="E132" s="465"/>
      <c r="F132" s="465"/>
      <c r="G132" s="466"/>
      <c r="H132" s="79">
        <v>650000</v>
      </c>
      <c r="I132" s="21"/>
      <c r="J132" s="8"/>
      <c r="K132" s="4"/>
      <c r="L132" s="4"/>
      <c r="M132" s="4"/>
      <c r="N132" s="4"/>
      <c r="O132" s="4"/>
    </row>
    <row r="133" spans="1:15" ht="27.75" customHeight="1">
      <c r="A133" s="76" t="s">
        <v>80</v>
      </c>
      <c r="B133" s="464" t="s">
        <v>81</v>
      </c>
      <c r="C133" s="465"/>
      <c r="D133" s="465"/>
      <c r="E133" s="465"/>
      <c r="F133" s="465"/>
      <c r="G133" s="466"/>
      <c r="H133" s="79">
        <v>6000000</v>
      </c>
      <c r="I133" s="21"/>
      <c r="J133" s="8"/>
      <c r="K133" s="4"/>
      <c r="L133" s="4"/>
      <c r="M133" s="4"/>
      <c r="N133" s="4"/>
      <c r="O133" s="4"/>
    </row>
    <row r="134" spans="1:15" ht="14.25" customHeight="1">
      <c r="A134" s="75" t="s">
        <v>18</v>
      </c>
      <c r="B134" s="440" t="s">
        <v>22</v>
      </c>
      <c r="C134" s="441"/>
      <c r="D134" s="441"/>
      <c r="E134" s="441"/>
      <c r="F134" s="441"/>
      <c r="G134" s="442"/>
      <c r="H134" s="74">
        <f>H131+H132+H133</f>
        <v>11656453</v>
      </c>
      <c r="I134" s="22"/>
      <c r="J134" s="8"/>
      <c r="K134" s="4"/>
      <c r="L134" s="4"/>
      <c r="M134" s="4"/>
      <c r="N134" s="4"/>
      <c r="O134" s="4"/>
    </row>
    <row r="135" spans="1:15" ht="14.25" customHeight="1">
      <c r="A135" s="77" t="s">
        <v>19</v>
      </c>
      <c r="B135" s="493" t="s">
        <v>62</v>
      </c>
      <c r="C135" s="494"/>
      <c r="D135" s="494"/>
      <c r="E135" s="494"/>
      <c r="F135" s="494"/>
      <c r="G135" s="495"/>
      <c r="H135" s="26">
        <f>H134+H109</f>
        <v>154671972</v>
      </c>
      <c r="I135" s="9"/>
      <c r="J135" s="8"/>
      <c r="K135" s="154"/>
      <c r="L135" s="4"/>
      <c r="M135" s="4"/>
      <c r="N135" s="4"/>
      <c r="O135" s="4"/>
    </row>
    <row r="136" spans="1:15" ht="9.75" customHeight="1">
      <c r="A136" s="23"/>
      <c r="B136" s="24"/>
      <c r="C136" s="24"/>
      <c r="D136" s="24"/>
      <c r="E136" s="24"/>
      <c r="F136" s="24"/>
      <c r="G136" s="24"/>
      <c r="H136" s="25"/>
      <c r="I136" s="9"/>
      <c r="J136" s="8"/>
      <c r="K136" s="4"/>
      <c r="L136" s="4"/>
      <c r="M136" s="4"/>
      <c r="N136" s="4"/>
      <c r="O136" s="4"/>
    </row>
    <row r="137" spans="1:15" ht="10.5" customHeight="1"/>
    <row r="138" spans="1:15" ht="10.5" customHeight="1"/>
    <row r="139" spans="1:15" ht="27.75" customHeight="1"/>
    <row r="140" spans="1:15" ht="42" customHeight="1"/>
    <row r="141" spans="1:15" ht="26.25" customHeight="1"/>
    <row r="142" spans="1:15" ht="31.5" customHeight="1"/>
    <row r="143" spans="1:15" ht="10.5" customHeight="1"/>
    <row r="144" spans="1:15" ht="15" customHeight="1"/>
    <row r="145" spans="1:14" ht="10.5" customHeight="1"/>
    <row r="146" spans="1:14" ht="10.5" customHeight="1"/>
    <row r="147" spans="1:14" ht="10.5" customHeight="1"/>
    <row r="148" spans="1:14" ht="10.5" customHeight="1"/>
    <row r="149" spans="1:14" ht="18.75" customHeight="1">
      <c r="K149" s="163" t="s">
        <v>53</v>
      </c>
      <c r="L149" s="163" t="s">
        <v>54</v>
      </c>
    </row>
    <row r="150" spans="1:14" ht="17.25" customHeight="1">
      <c r="A150" s="155" t="s">
        <v>4</v>
      </c>
      <c r="B150" s="430" t="s">
        <v>192</v>
      </c>
      <c r="C150" s="431"/>
      <c r="D150" s="431"/>
      <c r="E150" s="431"/>
      <c r="F150" s="431"/>
      <c r="G150" s="431"/>
      <c r="H150" s="432"/>
      <c r="I150" s="443">
        <f>K150+L150</f>
        <v>153924499</v>
      </c>
      <c r="J150" s="431"/>
      <c r="K150" s="168">
        <v>149652993</v>
      </c>
      <c r="L150" s="168">
        <v>4271506</v>
      </c>
      <c r="M150" s="1"/>
      <c r="N150" s="187">
        <f>I150-Dochody!E69</f>
        <v>0</v>
      </c>
    </row>
    <row r="151" spans="1:14">
      <c r="A151" s="155"/>
      <c r="B151" s="444" t="s">
        <v>101</v>
      </c>
      <c r="C151" s="445"/>
      <c r="D151" s="445"/>
      <c r="E151" s="445"/>
      <c r="F151" s="445"/>
      <c r="G151" s="445"/>
      <c r="H151" s="446"/>
      <c r="I151" s="447">
        <f>Dochody!F69+Dochody!G69</f>
        <v>114588</v>
      </c>
      <c r="J151" s="445"/>
      <c r="K151" s="168">
        <f>Dochody!F69</f>
        <v>114588</v>
      </c>
      <c r="L151" s="168">
        <f>Dochody!G69</f>
        <v>0</v>
      </c>
      <c r="N151" s="188"/>
    </row>
    <row r="152" spans="1:14">
      <c r="A152" s="155"/>
      <c r="B152" s="444" t="s">
        <v>102</v>
      </c>
      <c r="C152" s="445"/>
      <c r="D152" s="445"/>
      <c r="E152" s="445"/>
      <c r="F152" s="445"/>
      <c r="G152" s="445"/>
      <c r="H152" s="446"/>
      <c r="I152" s="447">
        <f>Dochody!H69+Dochody!I69</f>
        <v>114588</v>
      </c>
      <c r="J152" s="445"/>
      <c r="K152" s="168">
        <f>Dochody!H69</f>
        <v>114588</v>
      </c>
      <c r="L152" s="168">
        <f>Dochody!I69</f>
        <v>0</v>
      </c>
      <c r="N152" s="188"/>
    </row>
    <row r="153" spans="1:14">
      <c r="A153" s="155" t="s">
        <v>5</v>
      </c>
      <c r="B153" s="444" t="s">
        <v>103</v>
      </c>
      <c r="C153" s="445"/>
      <c r="D153" s="445"/>
      <c r="E153" s="445"/>
      <c r="F153" s="445"/>
      <c r="G153" s="445"/>
      <c r="H153" s="446"/>
      <c r="I153" s="443">
        <f>I150+I152-I151</f>
        <v>153924499</v>
      </c>
      <c r="J153" s="431"/>
      <c r="K153" s="168">
        <f>K150-K151+K152</f>
        <v>149652993</v>
      </c>
      <c r="L153" s="168">
        <f>L150-L151+L152</f>
        <v>4271506</v>
      </c>
      <c r="N153" s="188"/>
    </row>
    <row r="154" spans="1:14" ht="45" customHeight="1">
      <c r="A154" s="161" t="s">
        <v>104</v>
      </c>
      <c r="B154" s="473" t="s">
        <v>83</v>
      </c>
      <c r="C154" s="474"/>
      <c r="D154" s="474"/>
      <c r="E154" s="474"/>
      <c r="F154" s="474"/>
      <c r="G154" s="474"/>
      <c r="H154" s="475"/>
      <c r="I154" s="462">
        <v>747473</v>
      </c>
      <c r="J154" s="463"/>
      <c r="K154" s="169"/>
      <c r="L154" s="169"/>
      <c r="N154" s="188"/>
    </row>
    <row r="155" spans="1:14" ht="5.25" customHeight="1">
      <c r="A155" s="162"/>
      <c r="B155" s="452"/>
      <c r="C155" s="453"/>
      <c r="D155" s="453"/>
      <c r="E155" s="453"/>
      <c r="F155" s="453"/>
      <c r="G155" s="453"/>
      <c r="H155" s="454"/>
      <c r="I155" s="469"/>
      <c r="J155" s="470"/>
      <c r="K155" s="170"/>
      <c r="L155" s="170"/>
      <c r="N155" s="188"/>
    </row>
    <row r="156" spans="1:14" ht="6" customHeight="1">
      <c r="A156" s="156"/>
      <c r="B156" s="455"/>
      <c r="C156" s="456"/>
      <c r="D156" s="456"/>
      <c r="E156" s="456"/>
      <c r="F156" s="456"/>
      <c r="G156" s="456"/>
      <c r="H156" s="457"/>
      <c r="I156" s="467"/>
      <c r="J156" s="468"/>
      <c r="K156" s="171"/>
      <c r="L156" s="171"/>
      <c r="N156" s="188"/>
    </row>
    <row r="157" spans="1:14">
      <c r="A157" s="155"/>
      <c r="B157" s="430" t="s">
        <v>126</v>
      </c>
      <c r="C157" s="431"/>
      <c r="D157" s="431"/>
      <c r="E157" s="431"/>
      <c r="F157" s="431"/>
      <c r="G157" s="431"/>
      <c r="H157" s="432"/>
      <c r="I157" s="443">
        <f>I153+I154+I156+I155</f>
        <v>154671972</v>
      </c>
      <c r="J157" s="431"/>
      <c r="K157" s="172"/>
      <c r="L157" s="172"/>
      <c r="N157" s="188"/>
    </row>
    <row r="158" spans="1:14" ht="8.25" customHeight="1">
      <c r="A158" s="155"/>
      <c r="B158" s="444"/>
      <c r="C158" s="445"/>
      <c r="D158" s="445"/>
      <c r="E158" s="445"/>
      <c r="F158" s="445"/>
      <c r="G158" s="445"/>
      <c r="H158" s="446"/>
      <c r="I158" s="444"/>
      <c r="J158" s="445"/>
      <c r="K158" s="172"/>
      <c r="L158" s="172"/>
      <c r="N158" s="188"/>
    </row>
    <row r="159" spans="1:14" ht="17.25" customHeight="1">
      <c r="A159" s="155" t="s">
        <v>4</v>
      </c>
      <c r="B159" s="430" t="s">
        <v>193</v>
      </c>
      <c r="C159" s="431"/>
      <c r="D159" s="431"/>
      <c r="E159" s="431"/>
      <c r="F159" s="431"/>
      <c r="G159" s="431"/>
      <c r="H159" s="432"/>
      <c r="I159" s="443">
        <f>K159+L159</f>
        <v>143015519</v>
      </c>
      <c r="J159" s="431"/>
      <c r="K159" s="168">
        <v>124453137</v>
      </c>
      <c r="L159" s="168">
        <v>18562382</v>
      </c>
      <c r="N159" s="187">
        <f>I159-E109</f>
        <v>0</v>
      </c>
    </row>
    <row r="160" spans="1:14">
      <c r="A160" s="155"/>
      <c r="B160" s="444" t="s">
        <v>106</v>
      </c>
      <c r="C160" s="445"/>
      <c r="D160" s="445"/>
      <c r="E160" s="445"/>
      <c r="F160" s="445"/>
      <c r="G160" s="445"/>
      <c r="H160" s="446"/>
      <c r="I160" s="447">
        <f>F109</f>
        <v>2343130</v>
      </c>
      <c r="J160" s="445"/>
      <c r="K160" s="168">
        <f>I77</f>
        <v>1101896</v>
      </c>
      <c r="L160" s="168">
        <f>J77</f>
        <v>1241234</v>
      </c>
    </row>
    <row r="161" spans="1:15">
      <c r="A161" s="155"/>
      <c r="B161" s="444" t="s">
        <v>107</v>
      </c>
      <c r="C161" s="445"/>
      <c r="D161" s="445"/>
      <c r="E161" s="445"/>
      <c r="F161" s="445"/>
      <c r="G161" s="445"/>
      <c r="H161" s="446"/>
      <c r="I161" s="447">
        <f>G109</f>
        <v>2343130</v>
      </c>
      <c r="J161" s="445"/>
      <c r="K161" s="168">
        <f>K77</f>
        <v>1775500</v>
      </c>
      <c r="L161" s="168">
        <f>L77</f>
        <v>567630</v>
      </c>
    </row>
    <row r="162" spans="1:15">
      <c r="A162" s="155" t="s">
        <v>5</v>
      </c>
      <c r="B162" s="444" t="s">
        <v>108</v>
      </c>
      <c r="C162" s="445"/>
      <c r="D162" s="445"/>
      <c r="E162" s="445"/>
      <c r="F162" s="445"/>
      <c r="G162" s="445"/>
      <c r="H162" s="446"/>
      <c r="I162" s="443">
        <f>I159+I161-I160</f>
        <v>143015519</v>
      </c>
      <c r="J162" s="431"/>
      <c r="K162" s="168">
        <f>K159-K160+K161</f>
        <v>125126741</v>
      </c>
      <c r="L162" s="168">
        <f>L159-L160+L161</f>
        <v>17888778</v>
      </c>
      <c r="O162" t="s">
        <v>122</v>
      </c>
    </row>
    <row r="163" spans="1:15">
      <c r="A163" s="155" t="s">
        <v>104</v>
      </c>
      <c r="B163" s="444" t="s">
        <v>109</v>
      </c>
      <c r="C163" s="445"/>
      <c r="D163" s="445"/>
      <c r="E163" s="445"/>
      <c r="F163" s="445"/>
      <c r="G163" s="445"/>
      <c r="H163" s="446"/>
      <c r="I163" s="447">
        <v>5006453</v>
      </c>
      <c r="J163" s="445"/>
      <c r="K163" s="172"/>
      <c r="L163" s="172"/>
    </row>
    <row r="164" spans="1:15">
      <c r="A164" s="155" t="s">
        <v>110</v>
      </c>
      <c r="B164" s="444" t="s">
        <v>111</v>
      </c>
      <c r="C164" s="445"/>
      <c r="D164" s="445"/>
      <c r="E164" s="445"/>
      <c r="F164" s="445"/>
      <c r="G164" s="445"/>
      <c r="H164" s="446"/>
      <c r="I164" s="447">
        <v>650000</v>
      </c>
      <c r="J164" s="445"/>
      <c r="K164" s="172"/>
      <c r="L164" s="172"/>
    </row>
    <row r="165" spans="1:15">
      <c r="A165" s="155" t="s">
        <v>105</v>
      </c>
      <c r="B165" s="444" t="s">
        <v>81</v>
      </c>
      <c r="C165" s="445"/>
      <c r="D165" s="445"/>
      <c r="E165" s="445"/>
      <c r="F165" s="445"/>
      <c r="G165" s="445"/>
      <c r="H165" s="446"/>
      <c r="I165" s="447">
        <v>6000000</v>
      </c>
      <c r="J165" s="458"/>
      <c r="K165" s="172"/>
      <c r="L165" s="172"/>
    </row>
    <row r="166" spans="1:15">
      <c r="A166" s="155" t="s">
        <v>116</v>
      </c>
      <c r="B166" s="449" t="s">
        <v>128</v>
      </c>
      <c r="C166" s="450"/>
      <c r="D166" s="450"/>
      <c r="E166" s="450"/>
      <c r="F166" s="450"/>
      <c r="G166" s="450"/>
      <c r="H166" s="451"/>
      <c r="I166" s="459">
        <f>SUM(I163:J165)</f>
        <v>11656453</v>
      </c>
      <c r="J166" s="460"/>
      <c r="K166" s="172"/>
      <c r="L166" s="172"/>
    </row>
    <row r="167" spans="1:15" ht="18" customHeight="1">
      <c r="A167" s="157"/>
      <c r="B167" s="430" t="s">
        <v>127</v>
      </c>
      <c r="C167" s="431"/>
      <c r="D167" s="431"/>
      <c r="E167" s="431"/>
      <c r="F167" s="431"/>
      <c r="G167" s="431"/>
      <c r="H167" s="432"/>
      <c r="I167" s="443">
        <f>I162+I166</f>
        <v>154671972</v>
      </c>
      <c r="J167" s="431"/>
      <c r="K167" s="172"/>
      <c r="L167" s="172"/>
    </row>
    <row r="168" spans="1:15" ht="13.5" customHeight="1">
      <c r="A168" s="10"/>
      <c r="B168" s="71"/>
      <c r="C168" s="71"/>
      <c r="D168" s="71"/>
      <c r="E168" s="158"/>
      <c r="F168" s="8"/>
      <c r="G168" s="71"/>
      <c r="H168" s="71"/>
      <c r="I168" s="71"/>
      <c r="J168" s="71"/>
    </row>
    <row r="169" spans="1:15" ht="13.5" customHeight="1">
      <c r="A169" s="461" t="s">
        <v>138</v>
      </c>
      <c r="B169" s="461"/>
      <c r="C169" s="461"/>
      <c r="D169" s="461"/>
      <c r="E169" s="461"/>
      <c r="F169" s="461"/>
      <c r="G169" s="461"/>
      <c r="H169" s="461"/>
      <c r="I169" s="461"/>
      <c r="J169" s="461"/>
      <c r="K169" s="461"/>
      <c r="L169" s="461"/>
    </row>
    <row r="170" spans="1:15">
      <c r="A170" s="448" t="s">
        <v>139</v>
      </c>
      <c r="B170" s="448"/>
      <c r="C170" s="448"/>
      <c r="D170" s="448"/>
      <c r="E170" s="448"/>
      <c r="F170" s="448"/>
      <c r="G170" s="448"/>
      <c r="H170" s="448"/>
      <c r="I170" s="448"/>
      <c r="J170" s="448"/>
      <c r="L170" s="1">
        <f>I157-I167</f>
        <v>0</v>
      </c>
    </row>
    <row r="171" spans="1:15">
      <c r="A171" s="177" t="s">
        <v>131</v>
      </c>
      <c r="B171" s="71"/>
      <c r="C171" s="71"/>
      <c r="D171" s="71"/>
      <c r="E171" s="71"/>
      <c r="F171" s="71"/>
      <c r="G171" s="71"/>
      <c r="H171" s="71"/>
      <c r="I171" s="71"/>
      <c r="J171" s="71"/>
    </row>
    <row r="172" spans="1:15">
      <c r="A172" s="177" t="s">
        <v>132</v>
      </c>
      <c r="B172" s="71"/>
      <c r="C172" s="71"/>
      <c r="D172" s="71"/>
      <c r="E172" s="71"/>
      <c r="F172" s="71"/>
      <c r="G172" s="71"/>
      <c r="H172" s="71"/>
      <c r="I172" s="71"/>
      <c r="J172" s="71"/>
    </row>
    <row r="173" spans="1:15" ht="12.75" customHeight="1">
      <c r="A173" s="461" t="s">
        <v>140</v>
      </c>
      <c r="B173" s="461"/>
      <c r="C173" s="461"/>
      <c r="D173" s="461"/>
      <c r="E173" s="461"/>
      <c r="F173" s="461"/>
      <c r="G173" s="461"/>
      <c r="H173" s="461"/>
      <c r="I173" s="461"/>
      <c r="J173" s="461"/>
      <c r="K173" s="461"/>
      <c r="L173" s="461"/>
    </row>
    <row r="174" spans="1:15" ht="12.75" customHeight="1"/>
  </sheetData>
  <mergeCells count="174">
    <mergeCell ref="I41:J41"/>
    <mergeCell ref="K41:L41"/>
    <mergeCell ref="D53:H53"/>
    <mergeCell ref="D48:H48"/>
    <mergeCell ref="D16:H16"/>
    <mergeCell ref="D17:H17"/>
    <mergeCell ref="D24:H24"/>
    <mergeCell ref="D50:H50"/>
    <mergeCell ref="D36:H36"/>
    <mergeCell ref="D32:H32"/>
    <mergeCell ref="A41:C41"/>
    <mergeCell ref="D41:H42"/>
    <mergeCell ref="D15:H15"/>
    <mergeCell ref="D58:H58"/>
    <mergeCell ref="D59:H59"/>
    <mergeCell ref="D60:H60"/>
    <mergeCell ref="D25:H25"/>
    <mergeCell ref="D28:H28"/>
    <mergeCell ref="D29:H29"/>
    <mergeCell ref="D31:H31"/>
    <mergeCell ref="D76:H76"/>
    <mergeCell ref="D44:H44"/>
    <mergeCell ref="D65:H65"/>
    <mergeCell ref="I85:I87"/>
    <mergeCell ref="M77:N77"/>
    <mergeCell ref="L86:L87"/>
    <mergeCell ref="J86:J87"/>
    <mergeCell ref="E84:E87"/>
    <mergeCell ref="D73:H73"/>
    <mergeCell ref="A82:O82"/>
    <mergeCell ref="A173:L173"/>
    <mergeCell ref="J115:K115"/>
    <mergeCell ref="A77:H77"/>
    <mergeCell ref="J85:O85"/>
    <mergeCell ref="K86:K87"/>
    <mergeCell ref="P85:P87"/>
    <mergeCell ref="I84:P84"/>
    <mergeCell ref="M86:M87"/>
    <mergeCell ref="B128:G128"/>
    <mergeCell ref="B123:G123"/>
    <mergeCell ref="B131:G131"/>
    <mergeCell ref="H84:H87"/>
    <mergeCell ref="B165:H165"/>
    <mergeCell ref="I161:J161"/>
    <mergeCell ref="I163:J163"/>
    <mergeCell ref="I162:J162"/>
    <mergeCell ref="B114:G114"/>
    <mergeCell ref="B151:H151"/>
    <mergeCell ref="B132:G132"/>
    <mergeCell ref="B135:G135"/>
    <mergeCell ref="A6:L6"/>
    <mergeCell ref="I8:J8"/>
    <mergeCell ref="K8:L8"/>
    <mergeCell ref="D8:H9"/>
    <mergeCell ref="A8:C8"/>
    <mergeCell ref="D43:H43"/>
    <mergeCell ref="D30:H30"/>
    <mergeCell ref="D13:H13"/>
    <mergeCell ref="D21:H21"/>
    <mergeCell ref="D14:H14"/>
    <mergeCell ref="I156:J156"/>
    <mergeCell ref="I155:J155"/>
    <mergeCell ref="I151:J151"/>
    <mergeCell ref="B152:H152"/>
    <mergeCell ref="B106:D106"/>
    <mergeCell ref="B113:G113"/>
    <mergeCell ref="B154:H154"/>
    <mergeCell ref="B134:G134"/>
    <mergeCell ref="B121:F121"/>
    <mergeCell ref="B122:F122"/>
    <mergeCell ref="B164:H164"/>
    <mergeCell ref="I154:J154"/>
    <mergeCell ref="B162:H162"/>
    <mergeCell ref="I153:J153"/>
    <mergeCell ref="I164:J164"/>
    <mergeCell ref="B124:G124"/>
    <mergeCell ref="B127:G127"/>
    <mergeCell ref="B126:G126"/>
    <mergeCell ref="B133:G133"/>
    <mergeCell ref="B125:G125"/>
    <mergeCell ref="A170:J170"/>
    <mergeCell ref="B166:H166"/>
    <mergeCell ref="B158:H158"/>
    <mergeCell ref="B155:H155"/>
    <mergeCell ref="B156:H156"/>
    <mergeCell ref="B161:H161"/>
    <mergeCell ref="I165:J165"/>
    <mergeCell ref="I166:J166"/>
    <mergeCell ref="I160:J160"/>
    <mergeCell ref="A169:L169"/>
    <mergeCell ref="I167:J167"/>
    <mergeCell ref="B159:H159"/>
    <mergeCell ref="B163:H163"/>
    <mergeCell ref="I152:J152"/>
    <mergeCell ref="I159:J159"/>
    <mergeCell ref="I158:J158"/>
    <mergeCell ref="B160:H160"/>
    <mergeCell ref="B157:H157"/>
    <mergeCell ref="I157:J157"/>
    <mergeCell ref="B153:H153"/>
    <mergeCell ref="B103:D103"/>
    <mergeCell ref="B167:H167"/>
    <mergeCell ref="E110:F110"/>
    <mergeCell ref="B120:G120"/>
    <mergeCell ref="J114:K114"/>
    <mergeCell ref="B108:D108"/>
    <mergeCell ref="B109:D109"/>
    <mergeCell ref="B118:F118"/>
    <mergeCell ref="I150:J150"/>
    <mergeCell ref="B150:H150"/>
    <mergeCell ref="B98:D98"/>
    <mergeCell ref="B101:D101"/>
    <mergeCell ref="B119:G119"/>
    <mergeCell ref="B117:F117"/>
    <mergeCell ref="B107:D107"/>
    <mergeCell ref="B115:G115"/>
    <mergeCell ref="B116:G116"/>
    <mergeCell ref="B104:D104"/>
    <mergeCell ref="B105:D105"/>
    <mergeCell ref="B102:D102"/>
    <mergeCell ref="B93:D93"/>
    <mergeCell ref="B94:D94"/>
    <mergeCell ref="B95:D95"/>
    <mergeCell ref="B96:D96"/>
    <mergeCell ref="B84:D87"/>
    <mergeCell ref="B90:D90"/>
    <mergeCell ref="B89:D89"/>
    <mergeCell ref="B99:D99"/>
    <mergeCell ref="B100:D100"/>
    <mergeCell ref="D69:H69"/>
    <mergeCell ref="D74:H74"/>
    <mergeCell ref="F84:G85"/>
    <mergeCell ref="B92:D92"/>
    <mergeCell ref="B91:D91"/>
    <mergeCell ref="G86:G87"/>
    <mergeCell ref="F86:F87"/>
    <mergeCell ref="B97:D97"/>
    <mergeCell ref="N86:O86"/>
    <mergeCell ref="D10:H10"/>
    <mergeCell ref="D11:H11"/>
    <mergeCell ref="D12:H12"/>
    <mergeCell ref="D20:H20"/>
    <mergeCell ref="D27:H27"/>
    <mergeCell ref="D54:H54"/>
    <mergeCell ref="D18:H18"/>
    <mergeCell ref="D19:H19"/>
    <mergeCell ref="D22:H22"/>
    <mergeCell ref="A84:A87"/>
    <mergeCell ref="D75:H75"/>
    <mergeCell ref="D70:H70"/>
    <mergeCell ref="D26:H26"/>
    <mergeCell ref="D57:H57"/>
    <mergeCell ref="D46:H46"/>
    <mergeCell ref="D52:H52"/>
    <mergeCell ref="D55:H55"/>
    <mergeCell ref="D51:H51"/>
    <mergeCell ref="D47:H47"/>
    <mergeCell ref="D56:H56"/>
    <mergeCell ref="D23:H23"/>
    <mergeCell ref="D64:H64"/>
    <mergeCell ref="D63:H63"/>
    <mergeCell ref="D33:H33"/>
    <mergeCell ref="D34:H34"/>
    <mergeCell ref="D35:H35"/>
    <mergeCell ref="D37:H37"/>
    <mergeCell ref="D71:H71"/>
    <mergeCell ref="D72:H72"/>
    <mergeCell ref="D49:H49"/>
    <mergeCell ref="D67:H67"/>
    <mergeCell ref="D68:H68"/>
    <mergeCell ref="D61:H61"/>
    <mergeCell ref="D45:H45"/>
    <mergeCell ref="D66:H66"/>
    <mergeCell ref="D62:H62"/>
  </mergeCells>
  <phoneticPr fontId="0" type="noConversion"/>
  <printOptions horizontalCentered="1"/>
  <pageMargins left="0.23622047244094491" right="0.23622047244094491" top="0" bottom="0" header="0.31496062992125984" footer="0.31496062992125984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89"/>
  <sheetViews>
    <sheetView showZeros="0" workbookViewId="0">
      <selection activeCell="H64" sqref="H64"/>
    </sheetView>
  </sheetViews>
  <sheetFormatPr defaultRowHeight="12.75"/>
  <cols>
    <col min="1" max="1" width="6.7109375" customWidth="1"/>
    <col min="5" max="5" width="13.42578125" customWidth="1"/>
    <col min="6" max="6" width="12.42578125" customWidth="1"/>
    <col min="7" max="7" width="11.28515625" customWidth="1"/>
    <col min="8" max="8" width="12.42578125" customWidth="1"/>
    <col min="9" max="9" width="11.140625" customWidth="1"/>
    <col min="10" max="10" width="13.28515625" customWidth="1"/>
    <col min="11" max="11" width="10.85546875" bestFit="1" customWidth="1"/>
    <col min="12" max="12" width="11.28515625" bestFit="1" customWidth="1"/>
    <col min="13" max="13" width="11.140625" bestFit="1" customWidth="1"/>
  </cols>
  <sheetData>
    <row r="1" spans="1:18" ht="11.25" customHeight="1">
      <c r="A1" s="71"/>
      <c r="B1" s="71"/>
      <c r="C1" s="71"/>
      <c r="D1" s="71"/>
      <c r="E1" s="71"/>
      <c r="F1" s="71"/>
      <c r="G1" s="71"/>
      <c r="H1" s="11" t="s">
        <v>48</v>
      </c>
      <c r="I1" s="71"/>
      <c r="J1" s="12"/>
    </row>
    <row r="2" spans="1:18" ht="3" customHeight="1">
      <c r="A2" s="71"/>
      <c r="B2" s="71"/>
      <c r="C2" s="71"/>
      <c r="D2" s="71"/>
      <c r="E2" s="71"/>
      <c r="F2" s="71"/>
      <c r="G2" s="71"/>
      <c r="H2" s="11"/>
      <c r="I2" s="71"/>
      <c r="J2" s="11"/>
    </row>
    <row r="3" spans="1:18" ht="10.5" customHeight="1">
      <c r="A3" s="71"/>
      <c r="B3" s="71"/>
      <c r="C3" s="71"/>
      <c r="D3" s="71"/>
      <c r="E3" s="71"/>
      <c r="F3" s="71"/>
      <c r="G3" s="71"/>
      <c r="H3" s="5" t="s">
        <v>211</v>
      </c>
      <c r="I3" s="71"/>
      <c r="J3" s="5"/>
    </row>
    <row r="4" spans="1:18" ht="11.25" customHeight="1">
      <c r="A4" s="71"/>
      <c r="B4" s="71"/>
      <c r="C4" s="71"/>
      <c r="D4" s="71"/>
      <c r="E4" s="71"/>
      <c r="F4" s="71"/>
      <c r="G4" s="71"/>
      <c r="H4" s="5" t="s">
        <v>49</v>
      </c>
      <c r="I4" s="71"/>
      <c r="J4" s="5"/>
    </row>
    <row r="5" spans="1:18" ht="12" customHeight="1">
      <c r="A5" s="71"/>
      <c r="B5" s="71"/>
      <c r="C5" s="71"/>
      <c r="D5" s="71"/>
      <c r="E5" s="71"/>
      <c r="F5" s="71"/>
      <c r="G5" s="71"/>
      <c r="H5" s="5" t="s">
        <v>212</v>
      </c>
      <c r="I5" s="71"/>
      <c r="J5" s="5"/>
    </row>
    <row r="6" spans="1:18" ht="6" customHeight="1">
      <c r="A6" s="71"/>
      <c r="B6" s="71"/>
      <c r="C6" s="71"/>
      <c r="D6" s="71"/>
      <c r="E6" s="71"/>
      <c r="F6" s="71"/>
      <c r="G6" s="71"/>
      <c r="H6" s="71"/>
      <c r="I6" s="71"/>
      <c r="J6" s="71"/>
    </row>
    <row r="7" spans="1:18" ht="11.25" customHeight="1">
      <c r="A7" s="593" t="s">
        <v>136</v>
      </c>
      <c r="B7" s="594"/>
      <c r="C7" s="594"/>
      <c r="D7" s="594"/>
      <c r="E7" s="594"/>
      <c r="F7" s="594"/>
      <c r="G7" s="594"/>
      <c r="H7" s="594"/>
      <c r="I7" s="594"/>
      <c r="J7" s="594"/>
      <c r="M7" s="260"/>
      <c r="N7" s="260"/>
      <c r="O7" s="260"/>
      <c r="P7" s="260"/>
      <c r="Q7" s="260"/>
      <c r="R7" s="260"/>
    </row>
    <row r="8" spans="1:18" ht="4.5" customHeight="1">
      <c r="A8" s="27"/>
      <c r="B8" s="27"/>
      <c r="C8" s="27"/>
      <c r="D8" s="27"/>
      <c r="E8" s="27"/>
      <c r="F8" s="27"/>
      <c r="G8" s="27"/>
      <c r="H8" s="27"/>
      <c r="I8" s="27"/>
      <c r="J8" s="34"/>
      <c r="M8" s="260"/>
      <c r="N8" s="260"/>
      <c r="O8" s="260"/>
      <c r="P8" s="260"/>
      <c r="Q8" s="260"/>
      <c r="R8" s="260"/>
    </row>
    <row r="9" spans="1:18" ht="14.25" customHeight="1">
      <c r="A9" s="596" t="s">
        <v>50</v>
      </c>
      <c r="B9" s="597"/>
      <c r="C9" s="598"/>
      <c r="D9" s="599" t="s">
        <v>64</v>
      </c>
      <c r="E9" s="600"/>
      <c r="F9" s="601"/>
      <c r="G9" s="595" t="s">
        <v>65</v>
      </c>
      <c r="H9" s="595"/>
      <c r="I9" s="595" t="s">
        <v>66</v>
      </c>
      <c r="J9" s="595"/>
      <c r="M9" s="260"/>
      <c r="N9" s="260"/>
      <c r="O9" s="260"/>
      <c r="P9" s="260"/>
      <c r="Q9" s="260"/>
      <c r="R9" s="260"/>
    </row>
    <row r="10" spans="1:18" ht="14.25" customHeight="1">
      <c r="A10" s="36" t="s">
        <v>24</v>
      </c>
      <c r="B10" s="36" t="s">
        <v>51</v>
      </c>
      <c r="C10" s="36" t="s">
        <v>52</v>
      </c>
      <c r="D10" s="602"/>
      <c r="E10" s="603"/>
      <c r="F10" s="604"/>
      <c r="G10" s="28" t="s">
        <v>53</v>
      </c>
      <c r="H10" s="28" t="s">
        <v>54</v>
      </c>
      <c r="I10" s="28" t="s">
        <v>53</v>
      </c>
      <c r="J10" s="28" t="s">
        <v>54</v>
      </c>
      <c r="M10" s="260"/>
      <c r="N10" s="260"/>
      <c r="O10" s="260"/>
      <c r="P10" s="260"/>
      <c r="Q10" s="260"/>
      <c r="R10" s="260"/>
    </row>
    <row r="11" spans="1:18" ht="21" customHeight="1">
      <c r="A11" s="203">
        <v>750</v>
      </c>
      <c r="B11" s="204"/>
      <c r="C11" s="204"/>
      <c r="D11" s="605" t="s">
        <v>165</v>
      </c>
      <c r="E11" s="606"/>
      <c r="F11" s="607"/>
      <c r="G11" s="270"/>
      <c r="H11" s="205"/>
      <c r="I11" s="218">
        <f>I12</f>
        <v>911</v>
      </c>
      <c r="J11" s="205"/>
      <c r="M11" s="260"/>
      <c r="N11" s="260"/>
      <c r="O11" s="260"/>
      <c r="P11" s="260"/>
      <c r="Q11" s="260"/>
      <c r="R11" s="260"/>
    </row>
    <row r="12" spans="1:18" ht="15" customHeight="1">
      <c r="A12" s="206"/>
      <c r="B12" s="207">
        <v>75011</v>
      </c>
      <c r="C12" s="206"/>
      <c r="D12" s="611" t="s">
        <v>166</v>
      </c>
      <c r="E12" s="612"/>
      <c r="F12" s="613"/>
      <c r="G12" s="262"/>
      <c r="H12" s="263"/>
      <c r="I12" s="208">
        <f>I13</f>
        <v>911</v>
      </c>
      <c r="J12" s="263"/>
      <c r="M12" s="260"/>
      <c r="N12" s="260"/>
      <c r="O12" s="260"/>
      <c r="P12" s="260"/>
      <c r="Q12" s="260"/>
      <c r="R12" s="260"/>
    </row>
    <row r="13" spans="1:18" ht="45" customHeight="1">
      <c r="A13" s="240"/>
      <c r="B13" s="240"/>
      <c r="C13" s="233">
        <v>2010</v>
      </c>
      <c r="D13" s="557" t="s">
        <v>159</v>
      </c>
      <c r="E13" s="558"/>
      <c r="F13" s="559"/>
      <c r="G13" s="261"/>
      <c r="H13" s="241"/>
      <c r="I13" s="242">
        <v>911</v>
      </c>
      <c r="J13" s="241"/>
      <c r="M13" s="260"/>
      <c r="N13" s="260"/>
      <c r="O13" s="260"/>
      <c r="P13" s="260"/>
      <c r="Q13" s="260"/>
      <c r="R13" s="260"/>
    </row>
    <row r="14" spans="1:18" ht="65.25" customHeight="1">
      <c r="A14" s="193">
        <v>756</v>
      </c>
      <c r="B14" s="68"/>
      <c r="C14" s="67"/>
      <c r="D14" s="614" t="s">
        <v>155</v>
      </c>
      <c r="E14" s="615"/>
      <c r="F14" s="616"/>
      <c r="G14" s="217">
        <f>G15+G19</f>
        <v>113410</v>
      </c>
      <c r="H14" s="217"/>
      <c r="I14" s="217">
        <f>I17</f>
        <v>50000</v>
      </c>
      <c r="J14" s="271"/>
      <c r="M14" s="260"/>
      <c r="N14" s="260"/>
      <c r="O14" s="260"/>
      <c r="P14" s="260"/>
      <c r="Q14" s="260"/>
      <c r="R14" s="260"/>
    </row>
    <row r="15" spans="1:18" ht="62.25" customHeight="1">
      <c r="A15" s="214"/>
      <c r="B15" s="212">
        <v>75615</v>
      </c>
      <c r="C15" s="211"/>
      <c r="D15" s="543" t="s">
        <v>167</v>
      </c>
      <c r="E15" s="544"/>
      <c r="F15" s="545"/>
      <c r="G15" s="215">
        <f>G16</f>
        <v>64000</v>
      </c>
      <c r="H15" s="215"/>
      <c r="I15" s="215">
        <f>I16</f>
        <v>0</v>
      </c>
      <c r="J15" s="216"/>
      <c r="M15" s="260"/>
      <c r="N15" s="260"/>
      <c r="O15" s="260"/>
      <c r="P15" s="260"/>
      <c r="Q15" s="260"/>
      <c r="R15" s="260"/>
    </row>
    <row r="16" spans="1:18" ht="14.25" customHeight="1">
      <c r="A16" s="251"/>
      <c r="B16" s="269"/>
      <c r="C16" s="264" t="s">
        <v>157</v>
      </c>
      <c r="D16" s="617" t="s">
        <v>158</v>
      </c>
      <c r="E16" s="618"/>
      <c r="F16" s="619"/>
      <c r="G16" s="266">
        <v>64000</v>
      </c>
      <c r="H16" s="265"/>
      <c r="I16" s="266"/>
      <c r="J16" s="267"/>
      <c r="M16" s="260"/>
      <c r="N16" s="260"/>
      <c r="O16" s="260"/>
      <c r="P16" s="260"/>
      <c r="Q16" s="260"/>
      <c r="R16" s="260"/>
    </row>
    <row r="17" spans="1:18" ht="64.5" customHeight="1">
      <c r="A17" s="214"/>
      <c r="B17" s="212">
        <v>75616</v>
      </c>
      <c r="C17" s="211"/>
      <c r="D17" s="543" t="s">
        <v>156</v>
      </c>
      <c r="E17" s="544"/>
      <c r="F17" s="545"/>
      <c r="G17" s="215"/>
      <c r="H17" s="215"/>
      <c r="I17" s="215">
        <f>I18</f>
        <v>50000</v>
      </c>
      <c r="J17" s="216"/>
      <c r="M17" s="260"/>
      <c r="N17" s="260"/>
      <c r="O17" s="260"/>
      <c r="P17" s="260"/>
      <c r="Q17" s="260"/>
      <c r="R17" s="260"/>
    </row>
    <row r="18" spans="1:18" ht="17.25" customHeight="1">
      <c r="A18" s="251"/>
      <c r="B18" s="269"/>
      <c r="C18" s="268" t="s">
        <v>168</v>
      </c>
      <c r="D18" s="539" t="s">
        <v>169</v>
      </c>
      <c r="E18" s="360"/>
      <c r="F18" s="361"/>
      <c r="G18" s="265"/>
      <c r="H18" s="265"/>
      <c r="I18" s="266">
        <v>50000</v>
      </c>
      <c r="J18" s="267"/>
      <c r="M18" s="260"/>
      <c r="N18" s="260"/>
      <c r="O18" s="260"/>
      <c r="P18" s="260"/>
      <c r="Q18" s="260"/>
      <c r="R18" s="260"/>
    </row>
    <row r="19" spans="1:18" ht="27.75" customHeight="1">
      <c r="A19" s="214"/>
      <c r="B19" s="212">
        <v>75621</v>
      </c>
      <c r="C19" s="211"/>
      <c r="D19" s="543" t="s">
        <v>209</v>
      </c>
      <c r="E19" s="544"/>
      <c r="F19" s="545"/>
      <c r="G19" s="215">
        <f>G20</f>
        <v>49410</v>
      </c>
      <c r="H19" s="215"/>
      <c r="I19" s="215"/>
      <c r="J19" s="216"/>
      <c r="M19" s="260"/>
      <c r="N19" s="260"/>
      <c r="O19" s="260"/>
      <c r="P19" s="260"/>
      <c r="Q19" s="260"/>
      <c r="R19" s="260"/>
    </row>
    <row r="20" spans="1:18" ht="17.25" customHeight="1">
      <c r="A20" s="251"/>
      <c r="B20" s="269"/>
      <c r="C20" s="327" t="s">
        <v>208</v>
      </c>
      <c r="D20" s="546" t="s">
        <v>210</v>
      </c>
      <c r="E20" s="354"/>
      <c r="F20" s="355"/>
      <c r="G20" s="328">
        <v>49410</v>
      </c>
      <c r="H20" s="329"/>
      <c r="I20" s="328"/>
      <c r="J20" s="330"/>
      <c r="M20" s="260"/>
      <c r="N20" s="260"/>
      <c r="O20" s="260"/>
      <c r="P20" s="260"/>
      <c r="Q20" s="260"/>
      <c r="R20" s="260"/>
    </row>
    <row r="21" spans="1:18" ht="35.25" customHeight="1">
      <c r="A21" s="331"/>
      <c r="B21" s="332"/>
      <c r="C21" s="333"/>
      <c r="D21" s="334"/>
      <c r="E21" s="335"/>
      <c r="F21" s="335"/>
      <c r="G21" s="336"/>
      <c r="H21" s="337"/>
      <c r="I21" s="336"/>
      <c r="J21" s="338"/>
      <c r="M21" s="260"/>
      <c r="N21" s="260"/>
      <c r="O21" s="260"/>
      <c r="P21" s="260"/>
      <c r="Q21" s="260"/>
      <c r="R21" s="260"/>
    </row>
    <row r="22" spans="1:18">
      <c r="A22" s="339"/>
      <c r="B22" s="340"/>
      <c r="C22" s="341"/>
      <c r="D22" s="342"/>
      <c r="E22" s="326"/>
      <c r="F22" s="326"/>
      <c r="G22" s="343"/>
      <c r="H22" s="344"/>
      <c r="I22" s="343"/>
      <c r="J22" s="345"/>
      <c r="M22" s="260"/>
      <c r="N22" s="260"/>
      <c r="O22" s="260"/>
      <c r="P22" s="260"/>
      <c r="Q22" s="260"/>
      <c r="R22" s="260"/>
    </row>
    <row r="23" spans="1:18" ht="17.25" customHeight="1">
      <c r="A23" s="596" t="s">
        <v>50</v>
      </c>
      <c r="B23" s="597"/>
      <c r="C23" s="598"/>
      <c r="D23" s="599" t="s">
        <v>64</v>
      </c>
      <c r="E23" s="600"/>
      <c r="F23" s="601"/>
      <c r="G23" s="595" t="s">
        <v>65</v>
      </c>
      <c r="H23" s="595"/>
      <c r="I23" s="595" t="s">
        <v>66</v>
      </c>
      <c r="J23" s="595"/>
      <c r="M23" s="260"/>
      <c r="N23" s="260"/>
      <c r="O23" s="260"/>
      <c r="P23" s="260"/>
      <c r="Q23" s="260"/>
      <c r="R23" s="260"/>
    </row>
    <row r="24" spans="1:18" ht="17.25" customHeight="1">
      <c r="A24" s="325" t="s">
        <v>24</v>
      </c>
      <c r="B24" s="325" t="s">
        <v>51</v>
      </c>
      <c r="C24" s="325" t="s">
        <v>52</v>
      </c>
      <c r="D24" s="602"/>
      <c r="E24" s="603"/>
      <c r="F24" s="604"/>
      <c r="G24" s="28" t="s">
        <v>53</v>
      </c>
      <c r="H24" s="28" t="s">
        <v>54</v>
      </c>
      <c r="I24" s="28" t="s">
        <v>53</v>
      </c>
      <c r="J24" s="28" t="s">
        <v>54</v>
      </c>
      <c r="M24" s="260"/>
      <c r="N24" s="260"/>
      <c r="O24" s="260"/>
      <c r="P24" s="260"/>
      <c r="Q24" s="260"/>
      <c r="R24" s="260"/>
    </row>
    <row r="25" spans="1:18" ht="17.25" customHeight="1">
      <c r="A25" s="293">
        <v>801</v>
      </c>
      <c r="B25" s="293"/>
      <c r="C25" s="294"/>
      <c r="D25" s="536" t="s">
        <v>113</v>
      </c>
      <c r="E25" s="537"/>
      <c r="F25" s="538"/>
      <c r="G25" s="295"/>
      <c r="H25" s="296"/>
      <c r="I25" s="295">
        <f>I26+I29</f>
        <v>50045</v>
      </c>
      <c r="J25" s="297"/>
      <c r="M25" s="260"/>
      <c r="N25" s="260"/>
      <c r="O25" s="260"/>
      <c r="P25" s="260"/>
      <c r="Q25" s="260"/>
      <c r="R25" s="260"/>
    </row>
    <row r="26" spans="1:18" ht="17.25" customHeight="1">
      <c r="A26" s="206"/>
      <c r="B26" s="207">
        <v>80101</v>
      </c>
      <c r="C26" s="234"/>
      <c r="D26" s="530" t="s">
        <v>170</v>
      </c>
      <c r="E26" s="531"/>
      <c r="F26" s="532"/>
      <c r="G26" s="235"/>
      <c r="H26" s="235"/>
      <c r="I26" s="235">
        <f>I27+I28</f>
        <v>50010</v>
      </c>
      <c r="J26" s="236"/>
      <c r="M26" s="260"/>
      <c r="N26" s="260"/>
      <c r="O26" s="260"/>
      <c r="P26" s="260"/>
      <c r="Q26" s="260"/>
      <c r="R26" s="260"/>
    </row>
    <row r="27" spans="1:18" ht="24" customHeight="1">
      <c r="A27" s="72"/>
      <c r="B27" s="73"/>
      <c r="C27" s="300" t="s">
        <v>171</v>
      </c>
      <c r="D27" s="527" t="s">
        <v>172</v>
      </c>
      <c r="E27" s="528"/>
      <c r="F27" s="529"/>
      <c r="G27" s="301"/>
      <c r="H27" s="301"/>
      <c r="I27" s="301">
        <v>600</v>
      </c>
      <c r="J27" s="302"/>
      <c r="M27" s="260"/>
      <c r="N27" s="260"/>
      <c r="O27" s="260"/>
      <c r="P27" s="260"/>
      <c r="Q27" s="260"/>
      <c r="R27" s="260"/>
    </row>
    <row r="28" spans="1:18" ht="43.5" customHeight="1">
      <c r="A28" s="72"/>
      <c r="B28" s="73"/>
      <c r="C28" s="184">
        <v>2010</v>
      </c>
      <c r="D28" s="540" t="s">
        <v>159</v>
      </c>
      <c r="E28" s="541"/>
      <c r="F28" s="542"/>
      <c r="G28" s="185"/>
      <c r="H28" s="185"/>
      <c r="I28" s="185">
        <v>49410</v>
      </c>
      <c r="J28" s="186"/>
      <c r="M28" s="260"/>
      <c r="N28" s="260"/>
      <c r="O28" s="260"/>
      <c r="P28" s="260"/>
      <c r="Q28" s="260"/>
      <c r="R28" s="260"/>
    </row>
    <row r="29" spans="1:18" ht="17.25" customHeight="1">
      <c r="A29" s="206"/>
      <c r="B29" s="207">
        <v>80110</v>
      </c>
      <c r="C29" s="234"/>
      <c r="D29" s="530" t="s">
        <v>143</v>
      </c>
      <c r="E29" s="531"/>
      <c r="F29" s="532"/>
      <c r="G29" s="235"/>
      <c r="H29" s="235"/>
      <c r="I29" s="235">
        <f>I30</f>
        <v>35</v>
      </c>
      <c r="J29" s="236"/>
      <c r="M29" s="260"/>
      <c r="N29" s="260"/>
      <c r="O29" s="260"/>
      <c r="P29" s="260"/>
      <c r="Q29" s="260"/>
      <c r="R29" s="260"/>
    </row>
    <row r="30" spans="1:18" ht="17.25" customHeight="1">
      <c r="A30" s="310"/>
      <c r="B30" s="311"/>
      <c r="C30" s="312" t="s">
        <v>173</v>
      </c>
      <c r="D30" s="533" t="s">
        <v>174</v>
      </c>
      <c r="E30" s="534"/>
      <c r="F30" s="535"/>
      <c r="G30" s="313"/>
      <c r="H30" s="313"/>
      <c r="I30" s="313">
        <v>35</v>
      </c>
      <c r="J30" s="314"/>
      <c r="M30" s="260"/>
      <c r="N30" s="260"/>
      <c r="O30" s="260"/>
      <c r="P30" s="260"/>
      <c r="Q30" s="260"/>
      <c r="R30" s="260"/>
    </row>
    <row r="31" spans="1:18" ht="19.5" customHeight="1">
      <c r="A31" s="293">
        <v>852</v>
      </c>
      <c r="B31" s="293"/>
      <c r="C31" s="294"/>
      <c r="D31" s="536" t="s">
        <v>146</v>
      </c>
      <c r="E31" s="537"/>
      <c r="F31" s="538"/>
      <c r="G31" s="295">
        <f>G35</f>
        <v>1178</v>
      </c>
      <c r="H31" s="296"/>
      <c r="I31" s="295">
        <f>I32+I35+I37</f>
        <v>13632</v>
      </c>
      <c r="J31" s="297"/>
    </row>
    <row r="32" spans="1:18" ht="48" customHeight="1">
      <c r="A32" s="206"/>
      <c r="B32" s="207">
        <v>85212</v>
      </c>
      <c r="C32" s="234"/>
      <c r="D32" s="530" t="s">
        <v>175</v>
      </c>
      <c r="E32" s="531"/>
      <c r="F32" s="532"/>
      <c r="G32" s="235"/>
      <c r="H32" s="235"/>
      <c r="I32" s="235">
        <f>I33+I34</f>
        <v>6392</v>
      </c>
      <c r="J32" s="236"/>
    </row>
    <row r="33" spans="1:10" ht="14.25" customHeight="1">
      <c r="A33" s="72"/>
      <c r="B33" s="73"/>
      <c r="C33" s="300" t="s">
        <v>173</v>
      </c>
      <c r="D33" s="527" t="s">
        <v>174</v>
      </c>
      <c r="E33" s="528"/>
      <c r="F33" s="529"/>
      <c r="G33" s="301"/>
      <c r="H33" s="301"/>
      <c r="I33" s="301">
        <v>400</v>
      </c>
      <c r="J33" s="302"/>
    </row>
    <row r="34" spans="1:10" ht="14.25" customHeight="1">
      <c r="A34" s="72"/>
      <c r="B34" s="73"/>
      <c r="C34" s="184" t="s">
        <v>176</v>
      </c>
      <c r="D34" s="540" t="s">
        <v>177</v>
      </c>
      <c r="E34" s="541"/>
      <c r="F34" s="542"/>
      <c r="G34" s="185"/>
      <c r="H34" s="185"/>
      <c r="I34" s="185">
        <v>5992</v>
      </c>
      <c r="J34" s="186"/>
    </row>
    <row r="35" spans="1:10" ht="17.25" customHeight="1">
      <c r="A35" s="206"/>
      <c r="B35" s="207">
        <v>85219</v>
      </c>
      <c r="C35" s="234"/>
      <c r="D35" s="530" t="s">
        <v>163</v>
      </c>
      <c r="E35" s="531"/>
      <c r="F35" s="532"/>
      <c r="G35" s="235">
        <f>G36</f>
        <v>1178</v>
      </c>
      <c r="H35" s="235"/>
      <c r="I35" s="235">
        <f>I36</f>
        <v>0</v>
      </c>
      <c r="J35" s="236"/>
    </row>
    <row r="36" spans="1:10" ht="14.25" customHeight="1">
      <c r="A36" s="72"/>
      <c r="B36" s="73"/>
      <c r="C36" s="300" t="s">
        <v>173</v>
      </c>
      <c r="D36" s="527" t="s">
        <v>174</v>
      </c>
      <c r="E36" s="528"/>
      <c r="F36" s="529"/>
      <c r="G36" s="209">
        <v>1178</v>
      </c>
      <c r="H36" s="209"/>
      <c r="I36" s="209"/>
      <c r="J36" s="210"/>
    </row>
    <row r="37" spans="1:10" ht="27" customHeight="1">
      <c r="A37" s="206"/>
      <c r="B37" s="207">
        <v>85228</v>
      </c>
      <c r="C37" s="234"/>
      <c r="D37" s="530" t="s">
        <v>178</v>
      </c>
      <c r="E37" s="531"/>
      <c r="F37" s="532"/>
      <c r="G37" s="235"/>
      <c r="H37" s="235"/>
      <c r="I37" s="235">
        <f>I38</f>
        <v>7240</v>
      </c>
      <c r="J37" s="236"/>
    </row>
    <row r="38" spans="1:10" ht="14.25" customHeight="1">
      <c r="A38" s="72"/>
      <c r="B38" s="73"/>
      <c r="C38" s="233" t="s">
        <v>179</v>
      </c>
      <c r="D38" s="557" t="s">
        <v>180</v>
      </c>
      <c r="E38" s="558"/>
      <c r="F38" s="559"/>
      <c r="G38" s="209"/>
      <c r="H38" s="209"/>
      <c r="I38" s="209">
        <v>7240</v>
      </c>
      <c r="J38" s="210"/>
    </row>
    <row r="39" spans="1:10" ht="24" customHeight="1">
      <c r="A39" s="550" t="s">
        <v>55</v>
      </c>
      <c r="B39" s="551"/>
      <c r="C39" s="551"/>
      <c r="D39" s="551"/>
      <c r="E39" s="551"/>
      <c r="F39" s="552"/>
      <c r="G39" s="44">
        <f>G31+G25+G14+G11</f>
        <v>114588</v>
      </c>
      <c r="H39" s="44"/>
      <c r="I39" s="44">
        <f>I31+I25+I14+I11</f>
        <v>114588</v>
      </c>
      <c r="J39" s="44"/>
    </row>
    <row r="40" spans="1:10" ht="10.5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</row>
    <row r="41" spans="1:10" ht="15.75" customHeight="1">
      <c r="A41" s="189"/>
      <c r="B41" s="189"/>
      <c r="C41" s="189"/>
      <c r="D41" s="189"/>
      <c r="E41" s="189"/>
      <c r="F41" s="189"/>
      <c r="G41" s="189"/>
      <c r="H41" s="189"/>
      <c r="I41" s="189"/>
      <c r="J41" s="189"/>
    </row>
    <row r="42" spans="1:10" ht="15.75" customHeight="1">
      <c r="A42" s="194"/>
      <c r="B42" s="194"/>
      <c r="C42" s="194"/>
      <c r="D42" s="194"/>
      <c r="E42" s="194"/>
      <c r="F42" s="194"/>
      <c r="G42" s="194"/>
      <c r="H42" s="194"/>
      <c r="I42" s="194"/>
      <c r="J42" s="194"/>
    </row>
    <row r="43" spans="1:10" ht="27.75" customHeight="1">
      <c r="A43" s="238"/>
      <c r="B43" s="238"/>
      <c r="C43" s="238"/>
      <c r="D43" s="238"/>
      <c r="E43" s="238"/>
      <c r="F43" s="238"/>
      <c r="G43" s="238"/>
      <c r="H43" s="238"/>
      <c r="I43" s="238"/>
      <c r="J43" s="238"/>
    </row>
    <row r="44" spans="1:10" ht="44.25" customHeight="1">
      <c r="A44" s="238"/>
      <c r="B44" s="238"/>
      <c r="C44" s="238"/>
      <c r="D44" s="238"/>
      <c r="E44" s="238"/>
      <c r="F44" s="238"/>
      <c r="G44" s="238"/>
      <c r="H44" s="238"/>
      <c r="I44" s="238"/>
      <c r="J44" s="238"/>
    </row>
    <row r="45" spans="1:10" ht="15.75" customHeight="1">
      <c r="A45" s="238"/>
      <c r="B45" s="238"/>
      <c r="C45" s="238"/>
      <c r="D45" s="238"/>
      <c r="E45" s="238"/>
      <c r="F45" s="238"/>
      <c r="G45" s="238"/>
      <c r="H45" s="238"/>
      <c r="I45" s="238"/>
      <c r="J45" s="238"/>
    </row>
    <row r="46" spans="1:10" ht="15.75" hidden="1" customHeight="1">
      <c r="A46" s="238"/>
      <c r="B46" s="238"/>
      <c r="C46" s="238"/>
      <c r="D46" s="238"/>
      <c r="E46" s="238"/>
      <c r="F46" s="238"/>
      <c r="G46" s="238"/>
      <c r="H46" s="238"/>
      <c r="I46" s="238"/>
      <c r="J46" s="238"/>
    </row>
    <row r="47" spans="1:10" ht="5.25" customHeight="1">
      <c r="A47" s="183"/>
      <c r="B47" s="183"/>
      <c r="C47" s="183"/>
      <c r="D47" s="183"/>
      <c r="E47" s="183"/>
      <c r="F47" s="183"/>
      <c r="G47" s="183"/>
      <c r="H47" s="183"/>
      <c r="I47" s="183"/>
      <c r="J47" s="183"/>
    </row>
    <row r="48" spans="1:10" ht="13.5" customHeight="1">
      <c r="A48" s="549" t="s">
        <v>69</v>
      </c>
      <c r="B48" s="549"/>
      <c r="C48" s="549"/>
      <c r="D48" s="549"/>
      <c r="E48" s="549"/>
      <c r="F48" s="549"/>
      <c r="G48" s="549"/>
      <c r="H48" s="549"/>
      <c r="I48" s="549"/>
      <c r="J48" s="549"/>
    </row>
    <row r="49" spans="1:12" ht="6.75" customHeight="1">
      <c r="A49" s="116"/>
      <c r="B49" s="116"/>
      <c r="C49" s="116"/>
      <c r="D49" s="116"/>
      <c r="E49" s="116"/>
      <c r="F49" s="116"/>
      <c r="G49" s="116"/>
      <c r="H49" s="116"/>
      <c r="I49" s="116"/>
      <c r="J49" s="116"/>
    </row>
    <row r="50" spans="1:12">
      <c r="A50" s="381" t="s">
        <v>24</v>
      </c>
      <c r="B50" s="413" t="s">
        <v>0</v>
      </c>
      <c r="C50" s="414"/>
      <c r="D50" s="415"/>
      <c r="E50" s="491" t="s">
        <v>194</v>
      </c>
      <c r="F50" s="554" t="s">
        <v>16</v>
      </c>
      <c r="G50" s="555"/>
      <c r="H50" s="555"/>
      <c r="I50" s="556"/>
      <c r="J50" s="491" t="s">
        <v>61</v>
      </c>
      <c r="K50" s="253" t="s">
        <v>25</v>
      </c>
      <c r="L50" s="253"/>
    </row>
    <row r="51" spans="1:12" ht="11.25" customHeight="1">
      <c r="A51" s="553"/>
      <c r="B51" s="416"/>
      <c r="C51" s="417"/>
      <c r="D51" s="418"/>
      <c r="E51" s="492"/>
      <c r="F51" s="554" t="s">
        <v>70</v>
      </c>
      <c r="G51" s="556"/>
      <c r="H51" s="554" t="s">
        <v>71</v>
      </c>
      <c r="I51" s="556"/>
      <c r="J51" s="492"/>
      <c r="K51" s="547" t="s">
        <v>148</v>
      </c>
      <c r="L51" s="547" t="s">
        <v>149</v>
      </c>
    </row>
    <row r="52" spans="1:12" ht="14.25" customHeight="1">
      <c r="A52" s="382"/>
      <c r="B52" s="419"/>
      <c r="C52" s="420"/>
      <c r="D52" s="421"/>
      <c r="E52" s="412"/>
      <c r="F52" s="94" t="s">
        <v>53</v>
      </c>
      <c r="G52" s="95" t="s">
        <v>54</v>
      </c>
      <c r="H52" s="94" t="s">
        <v>53</v>
      </c>
      <c r="I52" s="95" t="s">
        <v>54</v>
      </c>
      <c r="J52" s="412"/>
      <c r="K52" s="548"/>
      <c r="L52" s="548"/>
    </row>
    <row r="53" spans="1:12" ht="15" customHeight="1">
      <c r="A53" s="30" t="s">
        <v>1</v>
      </c>
      <c r="B53" s="430" t="s">
        <v>3</v>
      </c>
      <c r="C53" s="431"/>
      <c r="D53" s="432"/>
      <c r="E53" s="86">
        <v>79523</v>
      </c>
      <c r="F53" s="87"/>
      <c r="G53" s="88"/>
      <c r="H53" s="89"/>
      <c r="I53" s="89"/>
      <c r="J53" s="86">
        <f t="shared" ref="J53:J61" si="0">E53-F53-G53+H53+I53</f>
        <v>79523</v>
      </c>
      <c r="K53" s="254">
        <f>J53-L53</f>
        <v>29523</v>
      </c>
      <c r="L53" s="254">
        <v>50000</v>
      </c>
    </row>
    <row r="54" spans="1:12" ht="15" customHeight="1">
      <c r="A54" s="66">
        <v>600</v>
      </c>
      <c r="B54" s="430" t="s">
        <v>7</v>
      </c>
      <c r="C54" s="431"/>
      <c r="D54" s="432"/>
      <c r="E54" s="86">
        <v>200000</v>
      </c>
      <c r="F54" s="87"/>
      <c r="G54" s="87"/>
      <c r="H54" s="86"/>
      <c r="I54" s="86"/>
      <c r="J54" s="86">
        <f>E54-F54-G54+H54+I54</f>
        <v>200000</v>
      </c>
      <c r="K54" s="254">
        <f t="shared" ref="K54:K69" si="1">J54-L54</f>
        <v>0</v>
      </c>
      <c r="L54" s="254">
        <v>200000</v>
      </c>
    </row>
    <row r="55" spans="1:12" ht="15" customHeight="1">
      <c r="A55" s="43">
        <v>700</v>
      </c>
      <c r="B55" s="430" t="s">
        <v>72</v>
      </c>
      <c r="C55" s="431"/>
      <c r="D55" s="432"/>
      <c r="E55" s="86">
        <v>37200745</v>
      </c>
      <c r="F55" s="87"/>
      <c r="G55" s="87"/>
      <c r="H55" s="86"/>
      <c r="I55" s="86"/>
      <c r="J55" s="86">
        <f t="shared" si="0"/>
        <v>37200745</v>
      </c>
      <c r="K55" s="254">
        <f t="shared" si="1"/>
        <v>35200745</v>
      </c>
      <c r="L55" s="254">
        <v>2000000</v>
      </c>
    </row>
    <row r="56" spans="1:12" ht="15" customHeight="1">
      <c r="A56" s="66">
        <v>710</v>
      </c>
      <c r="B56" s="430" t="s">
        <v>15</v>
      </c>
      <c r="C56" s="431"/>
      <c r="D56" s="432"/>
      <c r="E56" s="86">
        <v>15000</v>
      </c>
      <c r="F56" s="87"/>
      <c r="G56" s="87"/>
      <c r="H56" s="86"/>
      <c r="I56" s="86"/>
      <c r="J56" s="86">
        <f>E56-F56-G56+H56+I56</f>
        <v>15000</v>
      </c>
      <c r="K56" s="254">
        <f t="shared" si="1"/>
        <v>15000</v>
      </c>
      <c r="L56" s="253"/>
    </row>
    <row r="57" spans="1:12" ht="15" customHeight="1">
      <c r="A57" s="43">
        <v>720</v>
      </c>
      <c r="B57" s="430" t="s">
        <v>34</v>
      </c>
      <c r="C57" s="431"/>
      <c r="D57" s="432"/>
      <c r="E57" s="86">
        <v>2218784</v>
      </c>
      <c r="F57" s="87"/>
      <c r="G57" s="87"/>
      <c r="H57" s="86"/>
      <c r="I57" s="86"/>
      <c r="J57" s="86">
        <f t="shared" si="0"/>
        <v>2218784</v>
      </c>
      <c r="K57" s="254">
        <f t="shared" si="1"/>
        <v>197278</v>
      </c>
      <c r="L57" s="254">
        <v>2021506</v>
      </c>
    </row>
    <row r="58" spans="1:12" ht="15" customHeight="1">
      <c r="A58" s="42">
        <v>750</v>
      </c>
      <c r="B58" s="430" t="s">
        <v>30</v>
      </c>
      <c r="C58" s="431"/>
      <c r="D58" s="432"/>
      <c r="E58" s="84">
        <v>292934</v>
      </c>
      <c r="F58" s="85"/>
      <c r="G58" s="85"/>
      <c r="H58" s="84">
        <f>I11</f>
        <v>911</v>
      </c>
      <c r="I58" s="84"/>
      <c r="J58" s="86">
        <f t="shared" si="0"/>
        <v>293845</v>
      </c>
      <c r="K58" s="254">
        <f t="shared" si="1"/>
        <v>293845</v>
      </c>
      <c r="L58" s="253"/>
    </row>
    <row r="59" spans="1:12" ht="53.25" customHeight="1">
      <c r="A59" s="42">
        <v>751</v>
      </c>
      <c r="B59" s="608" t="s">
        <v>23</v>
      </c>
      <c r="C59" s="609"/>
      <c r="D59" s="610"/>
      <c r="E59" s="90">
        <v>41247</v>
      </c>
      <c r="F59" s="91"/>
      <c r="G59" s="92"/>
      <c r="H59" s="93"/>
      <c r="I59" s="84"/>
      <c r="J59" s="86">
        <f t="shared" si="0"/>
        <v>41247</v>
      </c>
      <c r="K59" s="254">
        <f t="shared" si="1"/>
        <v>41247</v>
      </c>
      <c r="L59" s="253"/>
    </row>
    <row r="60" spans="1:12" ht="27.75" customHeight="1">
      <c r="A60" s="63">
        <v>754</v>
      </c>
      <c r="B60" s="569" t="s">
        <v>26</v>
      </c>
      <c r="C60" s="570"/>
      <c r="D60" s="571"/>
      <c r="E60" s="84">
        <v>75000</v>
      </c>
      <c r="F60" s="85"/>
      <c r="G60" s="85"/>
      <c r="H60" s="84"/>
      <c r="I60" s="84"/>
      <c r="J60" s="84">
        <f t="shared" si="0"/>
        <v>75000</v>
      </c>
      <c r="K60" s="254">
        <f t="shared" si="1"/>
        <v>75000</v>
      </c>
      <c r="L60" s="253"/>
    </row>
    <row r="61" spans="1:12" ht="54.75" customHeight="1">
      <c r="A61" s="63">
        <v>756</v>
      </c>
      <c r="B61" s="569" t="s">
        <v>79</v>
      </c>
      <c r="C61" s="570"/>
      <c r="D61" s="571"/>
      <c r="E61" s="84">
        <v>78914897</v>
      </c>
      <c r="F61" s="85">
        <f>G14</f>
        <v>113410</v>
      </c>
      <c r="G61" s="85"/>
      <c r="H61" s="84">
        <f>I14</f>
        <v>50000</v>
      </c>
      <c r="I61" s="84"/>
      <c r="J61" s="84">
        <f t="shared" si="0"/>
        <v>78851487</v>
      </c>
      <c r="K61" s="254">
        <f t="shared" si="1"/>
        <v>78851487</v>
      </c>
      <c r="L61" s="253"/>
    </row>
    <row r="62" spans="1:12" ht="15.75" customHeight="1">
      <c r="A62" s="43">
        <v>758</v>
      </c>
      <c r="B62" s="569" t="s">
        <v>9</v>
      </c>
      <c r="C62" s="570"/>
      <c r="D62" s="571"/>
      <c r="E62" s="86">
        <v>25859639</v>
      </c>
      <c r="F62" s="87"/>
      <c r="G62" s="88"/>
      <c r="H62" s="86"/>
      <c r="I62" s="86"/>
      <c r="J62" s="86">
        <f t="shared" ref="J62:J68" si="2">E62-F62-G62+H62+I62</f>
        <v>25859639</v>
      </c>
      <c r="K62" s="254">
        <f t="shared" si="1"/>
        <v>25859639</v>
      </c>
      <c r="L62" s="253"/>
    </row>
    <row r="63" spans="1:12" ht="15" customHeight="1">
      <c r="A63" s="43">
        <v>801</v>
      </c>
      <c r="B63" s="569" t="s">
        <v>10</v>
      </c>
      <c r="C63" s="570"/>
      <c r="D63" s="571"/>
      <c r="E63" s="86">
        <v>5804540</v>
      </c>
      <c r="F63" s="87"/>
      <c r="G63" s="87"/>
      <c r="H63" s="86">
        <f>I25</f>
        <v>50045</v>
      </c>
      <c r="I63" s="86"/>
      <c r="J63" s="86">
        <f t="shared" si="2"/>
        <v>5854585</v>
      </c>
      <c r="K63" s="254">
        <f t="shared" si="1"/>
        <v>5854585</v>
      </c>
      <c r="L63" s="253"/>
    </row>
    <row r="64" spans="1:12" ht="15" customHeight="1">
      <c r="A64" s="43">
        <v>852</v>
      </c>
      <c r="B64" s="569" t="s">
        <v>12</v>
      </c>
      <c r="C64" s="570"/>
      <c r="D64" s="571"/>
      <c r="E64" s="86">
        <v>2811487</v>
      </c>
      <c r="F64" s="87">
        <f>G31</f>
        <v>1178</v>
      </c>
      <c r="G64" s="88"/>
      <c r="H64" s="89">
        <f>I31</f>
        <v>13632</v>
      </c>
      <c r="I64" s="89"/>
      <c r="J64" s="86">
        <f t="shared" si="2"/>
        <v>2823941</v>
      </c>
      <c r="K64" s="254">
        <f t="shared" si="1"/>
        <v>2823941</v>
      </c>
      <c r="L64" s="253"/>
    </row>
    <row r="65" spans="1:13" ht="33" customHeight="1">
      <c r="A65" s="66">
        <v>853</v>
      </c>
      <c r="B65" s="569" t="s">
        <v>92</v>
      </c>
      <c r="C65" s="570"/>
      <c r="D65" s="571"/>
      <c r="E65" s="86">
        <v>144255</v>
      </c>
      <c r="F65" s="87"/>
      <c r="G65" s="87"/>
      <c r="H65" s="86"/>
      <c r="I65" s="86"/>
      <c r="J65" s="86">
        <f t="shared" si="2"/>
        <v>144255</v>
      </c>
      <c r="K65" s="254">
        <f t="shared" si="1"/>
        <v>144255</v>
      </c>
      <c r="L65" s="253"/>
    </row>
    <row r="66" spans="1:13" ht="24.75" customHeight="1">
      <c r="A66" s="65">
        <v>854</v>
      </c>
      <c r="B66" s="569" t="s">
        <v>13</v>
      </c>
      <c r="C66" s="570"/>
      <c r="D66" s="571"/>
      <c r="E66" s="86">
        <v>65173</v>
      </c>
      <c r="F66" s="87"/>
      <c r="G66" s="87"/>
      <c r="H66" s="86"/>
      <c r="I66" s="86"/>
      <c r="J66" s="86">
        <f t="shared" si="2"/>
        <v>65173</v>
      </c>
      <c r="K66" s="254">
        <f t="shared" si="1"/>
        <v>65173</v>
      </c>
      <c r="L66" s="253"/>
    </row>
    <row r="67" spans="1:13" ht="25.5" customHeight="1">
      <c r="A67" s="43">
        <v>900</v>
      </c>
      <c r="B67" s="566" t="s">
        <v>14</v>
      </c>
      <c r="C67" s="567"/>
      <c r="D67" s="568"/>
      <c r="E67" s="86">
        <v>67165</v>
      </c>
      <c r="F67" s="87"/>
      <c r="G67" s="87"/>
      <c r="H67" s="86"/>
      <c r="I67" s="86"/>
      <c r="J67" s="86">
        <f t="shared" si="2"/>
        <v>67165</v>
      </c>
      <c r="K67" s="254">
        <f t="shared" si="1"/>
        <v>67165</v>
      </c>
      <c r="L67" s="253"/>
    </row>
    <row r="68" spans="1:13" ht="15" customHeight="1">
      <c r="A68" s="42">
        <v>926</v>
      </c>
      <c r="B68" s="578" t="s">
        <v>123</v>
      </c>
      <c r="C68" s="579"/>
      <c r="D68" s="580"/>
      <c r="E68" s="84">
        <v>134110</v>
      </c>
      <c r="F68" s="85"/>
      <c r="G68" s="85"/>
      <c r="H68" s="84"/>
      <c r="I68" s="84"/>
      <c r="J68" s="86">
        <f t="shared" si="2"/>
        <v>134110</v>
      </c>
      <c r="K68" s="254">
        <f t="shared" si="1"/>
        <v>134110</v>
      </c>
      <c r="L68" s="253"/>
    </row>
    <row r="69" spans="1:13" ht="22.5" customHeight="1">
      <c r="A69" s="178" t="s">
        <v>4</v>
      </c>
      <c r="B69" s="587" t="s">
        <v>73</v>
      </c>
      <c r="C69" s="588"/>
      <c r="D69" s="589"/>
      <c r="E69" s="179">
        <f>SUM(E53:E61,E62:E68)</f>
        <v>153924499</v>
      </c>
      <c r="F69" s="179">
        <f>SUM(F53:F68)</f>
        <v>114588</v>
      </c>
      <c r="G69" s="179">
        <f>SUM(G53:G61,G62:G68)</f>
        <v>0</v>
      </c>
      <c r="H69" s="179">
        <f>SUM(H53:H61,H62:H68)</f>
        <v>114588</v>
      </c>
      <c r="I69" s="179">
        <f>SUM(I53:I61,I62:I68)</f>
        <v>0</v>
      </c>
      <c r="J69" s="255">
        <f>SUM(J53:J61,J62:J68)</f>
        <v>153924499</v>
      </c>
      <c r="K69" s="255">
        <f t="shared" si="1"/>
        <v>149652993</v>
      </c>
      <c r="L69" s="255">
        <v>4271506</v>
      </c>
      <c r="M69" s="1"/>
    </row>
    <row r="70" spans="1:13" ht="13.5" customHeight="1">
      <c r="A70" s="31"/>
      <c r="B70" s="31"/>
      <c r="C70" s="31"/>
      <c r="D70" s="31"/>
      <c r="E70" s="32"/>
      <c r="F70" s="32">
        <f>G39-F69</f>
        <v>0</v>
      </c>
      <c r="G70" s="32"/>
      <c r="H70" s="32">
        <f>H69-I39</f>
        <v>0</v>
      </c>
      <c r="I70" s="32"/>
      <c r="J70" s="25"/>
    </row>
    <row r="71" spans="1:13" ht="4.5" customHeight="1">
      <c r="A71" s="31"/>
      <c r="B71" s="31"/>
      <c r="C71" s="31"/>
      <c r="D71" s="31"/>
      <c r="E71" s="32"/>
      <c r="F71" s="32"/>
      <c r="G71" s="32"/>
      <c r="H71" s="32"/>
      <c r="I71" s="32"/>
      <c r="J71" s="25"/>
    </row>
    <row r="72" spans="1:13" ht="9.75" customHeight="1">
      <c r="A72" s="31"/>
      <c r="B72" s="31"/>
      <c r="C72" s="31"/>
      <c r="D72" s="31"/>
      <c r="E72" s="32"/>
      <c r="F72" s="32"/>
      <c r="G72" s="32"/>
      <c r="H72" s="32"/>
      <c r="I72" s="32"/>
      <c r="J72" s="25"/>
    </row>
    <row r="73" spans="1:13" ht="13.5" customHeight="1">
      <c r="A73" s="31"/>
      <c r="B73" s="31"/>
      <c r="C73" s="31"/>
      <c r="D73" s="31"/>
      <c r="E73" s="32"/>
      <c r="F73" s="32"/>
      <c r="G73" s="32"/>
      <c r="H73" s="32"/>
      <c r="I73" s="32"/>
      <c r="J73" s="25"/>
    </row>
    <row r="74" spans="1:13" ht="15" customHeight="1">
      <c r="A74" s="31"/>
      <c r="B74" s="31"/>
      <c r="C74" s="31"/>
      <c r="D74" s="31"/>
      <c r="E74" s="32"/>
      <c r="F74" s="32"/>
      <c r="G74" s="32"/>
      <c r="H74" s="32"/>
      <c r="I74" s="32"/>
      <c r="J74" s="25"/>
    </row>
    <row r="75" spans="1:13" ht="13.5" customHeight="1">
      <c r="A75" s="584" t="s">
        <v>74</v>
      </c>
      <c r="B75" s="585"/>
      <c r="C75" s="585"/>
      <c r="D75" s="585"/>
      <c r="E75" s="585"/>
      <c r="F75" s="585"/>
      <c r="G75" s="585"/>
      <c r="H75" s="585"/>
      <c r="I75" s="586"/>
      <c r="J75" s="243">
        <f>SUM(J76:J79)</f>
        <v>8197175</v>
      </c>
    </row>
    <row r="76" spans="1:13" ht="16.5" customHeight="1">
      <c r="A76" s="563" t="s">
        <v>84</v>
      </c>
      <c r="B76" s="564"/>
      <c r="C76" s="564"/>
      <c r="D76" s="564"/>
      <c r="E76" s="564"/>
      <c r="F76" s="564"/>
      <c r="G76" s="564"/>
      <c r="H76" s="564"/>
      <c r="I76" s="565"/>
      <c r="J76" s="244">
        <v>2639631</v>
      </c>
    </row>
    <row r="77" spans="1:13" ht="16.5" customHeight="1">
      <c r="A77" s="560" t="s">
        <v>85</v>
      </c>
      <c r="B77" s="561"/>
      <c r="C77" s="561"/>
      <c r="D77" s="561"/>
      <c r="E77" s="561"/>
      <c r="F77" s="561"/>
      <c r="G77" s="561"/>
      <c r="H77" s="561"/>
      <c r="I77" s="562"/>
      <c r="J77" s="245">
        <v>2521752</v>
      </c>
    </row>
    <row r="78" spans="1:13" ht="17.25" customHeight="1">
      <c r="A78" s="560" t="s">
        <v>114</v>
      </c>
      <c r="B78" s="561"/>
      <c r="C78" s="561"/>
      <c r="D78" s="561"/>
      <c r="E78" s="561"/>
      <c r="F78" s="561"/>
      <c r="G78" s="561"/>
      <c r="H78" s="561"/>
      <c r="I78" s="562"/>
      <c r="J78" s="245">
        <v>2695724</v>
      </c>
    </row>
    <row r="79" spans="1:13" ht="17.25" customHeight="1">
      <c r="A79" s="590" t="s">
        <v>115</v>
      </c>
      <c r="B79" s="591"/>
      <c r="C79" s="591"/>
      <c r="D79" s="591"/>
      <c r="E79" s="591"/>
      <c r="F79" s="591"/>
      <c r="G79" s="591"/>
      <c r="H79" s="591"/>
      <c r="I79" s="592"/>
      <c r="J79" s="246">
        <v>340068</v>
      </c>
    </row>
    <row r="80" spans="1:13" ht="23.25" customHeight="1">
      <c r="A80" s="80" t="s">
        <v>75</v>
      </c>
      <c r="B80" s="81"/>
      <c r="C80" s="81"/>
      <c r="D80" s="81"/>
      <c r="E80" s="81"/>
      <c r="F80" s="81"/>
      <c r="G80" s="81"/>
      <c r="H80" s="81"/>
      <c r="I80" s="82"/>
      <c r="J80" s="243">
        <v>410000</v>
      </c>
    </row>
    <row r="81" spans="1:10" ht="15" customHeight="1">
      <c r="A81" s="83">
        <v>931</v>
      </c>
      <c r="B81" s="581" t="s">
        <v>86</v>
      </c>
      <c r="C81" s="582"/>
      <c r="D81" s="582"/>
      <c r="E81" s="582"/>
      <c r="F81" s="582"/>
      <c r="G81" s="582"/>
      <c r="H81" s="582"/>
      <c r="I81" s="583"/>
      <c r="J81" s="247"/>
    </row>
    <row r="82" spans="1:10" ht="18.75" customHeight="1">
      <c r="A82" s="83">
        <v>952</v>
      </c>
      <c r="B82" s="581" t="s">
        <v>95</v>
      </c>
      <c r="C82" s="582"/>
      <c r="D82" s="582"/>
      <c r="E82" s="582"/>
      <c r="F82" s="582"/>
      <c r="G82" s="582"/>
      <c r="H82" s="582"/>
      <c r="I82" s="583"/>
      <c r="J82" s="247"/>
    </row>
    <row r="83" spans="1:10" ht="50.25" customHeight="1">
      <c r="A83" s="83">
        <v>950</v>
      </c>
      <c r="B83" s="581" t="s">
        <v>83</v>
      </c>
      <c r="C83" s="582"/>
      <c r="D83" s="582"/>
      <c r="E83" s="582"/>
      <c r="F83" s="582"/>
      <c r="G83" s="582"/>
      <c r="H83" s="582"/>
      <c r="I83" s="583"/>
      <c r="J83" s="247">
        <v>747473</v>
      </c>
    </row>
    <row r="84" spans="1:10" ht="15" customHeight="1">
      <c r="A84" s="37" t="s">
        <v>5</v>
      </c>
      <c r="B84" s="575" t="s">
        <v>76</v>
      </c>
      <c r="C84" s="576"/>
      <c r="D84" s="576"/>
      <c r="E84" s="576"/>
      <c r="F84" s="576"/>
      <c r="G84" s="576"/>
      <c r="H84" s="576"/>
      <c r="I84" s="577"/>
      <c r="J84" s="248">
        <f>SUM(J81:J83)</f>
        <v>747473</v>
      </c>
    </row>
    <row r="85" spans="1:10" ht="18" customHeight="1">
      <c r="A85" s="38" t="s">
        <v>78</v>
      </c>
      <c r="B85" s="572" t="s">
        <v>77</v>
      </c>
      <c r="C85" s="573"/>
      <c r="D85" s="573"/>
      <c r="E85" s="573"/>
      <c r="F85" s="573"/>
      <c r="G85" s="573"/>
      <c r="H85" s="573"/>
      <c r="I85" s="574"/>
      <c r="J85" s="249">
        <f>J84+J69</f>
        <v>154671972</v>
      </c>
    </row>
    <row r="86" spans="1:10">
      <c r="A86" s="10"/>
      <c r="B86" s="10"/>
      <c r="C86" s="10"/>
      <c r="D86" s="10"/>
      <c r="E86" s="10"/>
      <c r="F86" s="10"/>
      <c r="G86" s="10"/>
      <c r="H86" s="10"/>
      <c r="I86" s="10"/>
      <c r="J86" s="10"/>
    </row>
    <row r="87" spans="1:10">
      <c r="A87" s="27"/>
      <c r="B87" s="27"/>
      <c r="C87" s="27"/>
      <c r="D87" s="27"/>
      <c r="E87" s="27"/>
      <c r="F87" s="27"/>
      <c r="G87" s="27"/>
      <c r="H87" s="27"/>
      <c r="I87" s="27"/>
      <c r="J87" s="27"/>
    </row>
    <row r="88" spans="1:10">
      <c r="A88" s="27"/>
      <c r="B88" s="27"/>
      <c r="C88" s="27"/>
      <c r="D88" s="27"/>
      <c r="E88" s="27"/>
      <c r="F88" s="27"/>
      <c r="G88" s="27"/>
      <c r="H88" s="27"/>
      <c r="I88" s="27"/>
      <c r="J88" s="27"/>
    </row>
    <row r="89" spans="1:10">
      <c r="J89" s="1"/>
    </row>
  </sheetData>
  <mergeCells count="71">
    <mergeCell ref="A23:C23"/>
    <mergeCell ref="D23:F24"/>
    <mergeCell ref="G23:H23"/>
    <mergeCell ref="I23:J23"/>
    <mergeCell ref="D12:F12"/>
    <mergeCell ref="D13:F13"/>
    <mergeCell ref="D14:F14"/>
    <mergeCell ref="D15:F15"/>
    <mergeCell ref="D16:F16"/>
    <mergeCell ref="B59:D59"/>
    <mergeCell ref="B64:D64"/>
    <mergeCell ref="E50:E52"/>
    <mergeCell ref="B56:D56"/>
    <mergeCell ref="B50:D52"/>
    <mergeCell ref="B58:D58"/>
    <mergeCell ref="B57:D57"/>
    <mergeCell ref="A7:J7"/>
    <mergeCell ref="I9:J9"/>
    <mergeCell ref="A9:C9"/>
    <mergeCell ref="D9:F10"/>
    <mergeCell ref="G9:H9"/>
    <mergeCell ref="B54:D54"/>
    <mergeCell ref="B53:D53"/>
    <mergeCell ref="F51:G51"/>
    <mergeCell ref="D11:F11"/>
    <mergeCell ref="D17:F17"/>
    <mergeCell ref="B85:I85"/>
    <mergeCell ref="B84:I84"/>
    <mergeCell ref="B68:D68"/>
    <mergeCell ref="B83:I83"/>
    <mergeCell ref="B81:I81"/>
    <mergeCell ref="B82:I82"/>
    <mergeCell ref="A78:I78"/>
    <mergeCell ref="A75:I75"/>
    <mergeCell ref="B69:D69"/>
    <mergeCell ref="A79:I79"/>
    <mergeCell ref="A77:I77"/>
    <mergeCell ref="A76:I76"/>
    <mergeCell ref="B67:D67"/>
    <mergeCell ref="B55:D55"/>
    <mergeCell ref="B62:D62"/>
    <mergeCell ref="B61:D61"/>
    <mergeCell ref="B65:D65"/>
    <mergeCell ref="B63:D63"/>
    <mergeCell ref="B66:D66"/>
    <mergeCell ref="B60:D60"/>
    <mergeCell ref="F50:I50"/>
    <mergeCell ref="H51:I51"/>
    <mergeCell ref="D34:F34"/>
    <mergeCell ref="D38:F38"/>
    <mergeCell ref="D36:F36"/>
    <mergeCell ref="D37:F37"/>
    <mergeCell ref="K51:K52"/>
    <mergeCell ref="L51:L52"/>
    <mergeCell ref="D31:F31"/>
    <mergeCell ref="D32:F32"/>
    <mergeCell ref="D33:F33"/>
    <mergeCell ref="A48:J48"/>
    <mergeCell ref="J50:J52"/>
    <mergeCell ref="D35:F35"/>
    <mergeCell ref="A39:F39"/>
    <mergeCell ref="A50:A52"/>
    <mergeCell ref="D27:F27"/>
    <mergeCell ref="D29:F29"/>
    <mergeCell ref="D30:F30"/>
    <mergeCell ref="D25:F25"/>
    <mergeCell ref="D18:F18"/>
    <mergeCell ref="D26:F26"/>
    <mergeCell ref="D28:F28"/>
    <mergeCell ref="D19:F19"/>
    <mergeCell ref="D20:F20"/>
  </mergeCells>
  <phoneticPr fontId="0" type="noConversion"/>
  <pageMargins left="0.7" right="0.7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Company>Lesznowola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Wybory</cp:lastModifiedBy>
  <cp:lastPrinted>2014-09-01T10:11:52Z</cp:lastPrinted>
  <dcterms:created xsi:type="dcterms:W3CDTF">2004-08-03T08:26:30Z</dcterms:created>
  <dcterms:modified xsi:type="dcterms:W3CDTF">2014-10-17T18:21:18Z</dcterms:modified>
</cp:coreProperties>
</file>