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<sst xmlns="http://schemas.openxmlformats.org/spreadsheetml/2006/main" count="593" uniqueCount="299">
  <si>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</si>
  <si>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</si>
  <si>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</si>
  <si>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</si>
  <si>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</si>
  <si>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</si>
  <si>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</si>
  <si>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</si>
  <si>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</si>
  <si>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</si>
  <si>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</si>
  <si>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</si>
  <si>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</si>
  <si>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</si>
  <si>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</si>
  <si>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</si>
  <si>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</si>
  <si>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</si>
  <si>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</si>
  <si>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</si>
  <si>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</si>
  <si>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</si>
  <si>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</si>
  <si>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</si>
  <si>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</si>
  <si>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</si>
  <si>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</si>
  <si>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</si>
  <si>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</si>
  <si>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</si>
  <si>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</si>
  <si>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</si>
  <si>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</si>
  <si>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</si>
  <si>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</si>
  <si>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</si>
  <si>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</si>
  <si>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</si>
  <si>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</si>
  <si>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</si>
  <si>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</si>
  <si>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</si>
  <si>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</si>
  <si>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</si>
  <si>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</si>
  <si>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</si>
  <si>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</si>
  <si>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</si>
  <si>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</si>
  <si>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</si>
  <si>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</si>
  <si>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</si>
  <si>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</si>
  <si>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</si>
  <si>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</si>
  <si>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</si>
  <si>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</si>
  <si>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</si>
  <si>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</si>
  <si>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</si>
  <si>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</si>
  <si>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</si>
  <si>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</si>
  <si>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</si>
  <si>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</si>
  <si>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</si>
  <si>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</si>
  <si>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</si>
  <si>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</si>
  <si>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</si>
  <si>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</si>
  <si>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</si>
  <si>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</si>
  <si>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</si>
  <si>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</si>
  <si>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</si>
  <si>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</si>
  <si>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</si>
  <si>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</si>
  <si>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</si>
  <si>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</si>
  <si>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</si>
  <si>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</si>
  <si>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</si>
  <si>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</si>
  <si>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</si>
  <si>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</si>
  <si>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</si>
  <si>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</si>
  <si>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</si>
  <si>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>Wynagrodz enia i składki od nich naliczane</t>
  </si>
  <si>
    <t>Pozostałe działania w zakresie polityki społecznej</t>
  </si>
  <si>
    <t>Kultura fizyczna</t>
  </si>
  <si>
    <t xml:space="preserve"> </t>
  </si>
  <si>
    <t>Przychody z zaciągniętych kredytów na rynku krajowym  (BOŚ)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</si>
  <si>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</si>
  <si>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</si>
  <si>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</si>
  <si>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</si>
  <si>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</si>
  <si>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</si>
  <si>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</si>
  <si>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</si>
  <si>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</si>
  <si>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</si>
  <si>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</si>
  <si>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</si>
  <si>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</si>
  <si>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</si>
  <si>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</si>
  <si>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</si>
  <si>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 xml:space="preserve">OŚWIATA I WYCHOWANIE </t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</si>
  <si>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</si>
  <si>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VI.</t>
  </si>
  <si>
    <t>PLAN WYDATKÓW PO ZMIANACH</t>
  </si>
  <si>
    <t>Wydatki na realizację zadań z zakresu administracji rządowej oraz innych zadań zleconych gminie  ustawami</t>
  </si>
  <si>
    <t>Wydatki na realizację zadań otrzymanych  do realizacji w drodze umów  i porozumień  między jst</t>
  </si>
  <si>
    <t xml:space="preserve">GOSPODARKA MIESZKANIOWA </t>
  </si>
  <si>
    <t xml:space="preserve">Gospodarka gruntami i nieruchomościami </t>
  </si>
  <si>
    <t xml:space="preserve">  </t>
  </si>
  <si>
    <t xml:space="preserve">Kultura fizyczna </t>
  </si>
  <si>
    <t>Spłata  rat pożyczek długoterminowych</t>
  </si>
  <si>
    <t>Spłata rat kredytów  długoterminowych</t>
  </si>
  <si>
    <t>Razem dochody + przychody</t>
  </si>
  <si>
    <t>Razem wydatki + rozchody</t>
  </si>
  <si>
    <t>Razem rozchody (III+IV+V)</t>
  </si>
  <si>
    <t xml:space="preserve">ADMINISTRACJA PUBLICZNA </t>
  </si>
  <si>
    <t>Dokonuje się zmian w planie WYDATKÓW  budżetu gminy na 2014 rok</t>
  </si>
  <si>
    <t xml:space="preserve">2. Spłata rat kredytów w wysokości  650.000,-zł </t>
  </si>
  <si>
    <t xml:space="preserve">3. Wykup papierów wartościowych wyemitowanych przez Gminę  w wysokości 6.000.000,-zł </t>
  </si>
  <si>
    <t xml:space="preserve">Szkoły podstawowe </t>
  </si>
  <si>
    <t>Dokonuje się zmian w planie DOCHODÓW budżetu gminy na 2014 rok</t>
  </si>
  <si>
    <t xml:space="preserve">1. Spłata rat pożyczek w wysokości 4.258.980,-zł </t>
  </si>
  <si>
    <t>TRANSPORT I ŁĄCZNOŚĆ</t>
  </si>
  <si>
    <t>Gimnazja</t>
  </si>
  <si>
    <t>POMOC SPOŁECZNA</t>
  </si>
  <si>
    <t>Bieżące</t>
  </si>
  <si>
    <t>Majątkowe</t>
  </si>
  <si>
    <t xml:space="preserve">ROLNICTWO I ŁOWIECTWO </t>
  </si>
  <si>
    <t>Wydatki inwestycyjne jednostek budżetowych (WPF)</t>
  </si>
  <si>
    <t>Kary i odszkodowania wypłacane na rzecz osób fizycznych</t>
  </si>
  <si>
    <t>DOCHODY OD OSÓB PRAWNYCH, OSÓB FIZYCZNYCH I OD INNYCH JEDNOSTEK NIEPOSIADAJĄCYCH OSOBOWOŚCI PRAWNEJ ORAZ WYDATKI ZWIĄZANE Z ICH POBOREM</t>
  </si>
  <si>
    <t>Dotacje celowe otrzymane z budżetu państwa na realizację zadań bieżących z zakresu administracji rządowej oraz innych zadań zleconych gminie ustawami</t>
  </si>
  <si>
    <t>Wydatki majątkowe</t>
  </si>
  <si>
    <t>Wpływy z podatku rolnego, podatku leśnego, podatku od czynności cywilnoprawnych , podatków i opłat lokalnych od osób prawnych i innych jednostek organizacyjnych</t>
  </si>
  <si>
    <t>Wydatki inwestycyjne jednostek budżetowych</t>
  </si>
  <si>
    <t xml:space="preserve">Wydatki inwestycyjne jednostek budżetowych </t>
  </si>
  <si>
    <t>01010</t>
  </si>
  <si>
    <t xml:space="preserve">Infrastruktura wodociągowa i sanitacyjna wsi </t>
  </si>
  <si>
    <t>Dotacja celowa na pomoc finansową udzielaną między j.s.t. na dofinansowanie własnych zadań inwest  i zakupów inwest</t>
  </si>
  <si>
    <t>KULTURA FIZYCZNA</t>
  </si>
  <si>
    <t>Zakup usług remontowych</t>
  </si>
  <si>
    <t>Zadania w zakresie kultury fizycznej i sportu</t>
  </si>
  <si>
    <t>Wynagrodzenia osobowe pracowników</t>
  </si>
  <si>
    <t>Zakup energii</t>
  </si>
  <si>
    <t xml:space="preserve">Przedszkola </t>
  </si>
  <si>
    <t>Świadczenia społeczne</t>
  </si>
  <si>
    <t xml:space="preserve">Składki na ubezpieczenie społeczne </t>
  </si>
  <si>
    <t xml:space="preserve">Zakup materiałów i wyposażenia </t>
  </si>
  <si>
    <t>Świadczenia rodzinne,zaliczka z funduszu alimentacyjnego oraz składki na ubezpieczenia emerytalne  i rentowe z ubezpieczenia społecznego - zad. zlecone</t>
  </si>
  <si>
    <t xml:space="preserve">Wynagrodzenia bezosobowe </t>
  </si>
  <si>
    <t xml:space="preserve">Zakup usług pozostałych </t>
  </si>
  <si>
    <t>Pozostała działalność "Kapitał na przyszłość"</t>
  </si>
  <si>
    <t>POZOSTAŁE DZIAŁANIA W ZAKRESIE POLITYKI SPOŁECZNEJ</t>
  </si>
  <si>
    <t>0310</t>
  </si>
  <si>
    <t>Podatek od nieruchomości</t>
  </si>
  <si>
    <t>Tabela  Nr 2</t>
  </si>
  <si>
    <t>Drogi publiczne gminne</t>
  </si>
  <si>
    <r>
      <t xml:space="preserve">-Dotacje na realizację zadań finansowanych ze środków  UE (§ 2007, 2008 i  </t>
    </r>
    <r>
      <rPr>
        <sz val="11"/>
        <rFont val="Czcionka tekstu podstawowego"/>
        <family val="0"/>
      </rPr>
      <t xml:space="preserve">§ 6207 </t>
    </r>
    <r>
      <rPr>
        <sz val="11"/>
        <rFont val="Cambria"/>
        <family val="1"/>
      </rPr>
      <t>)</t>
    </r>
  </si>
  <si>
    <t>Promocja jst</t>
  </si>
  <si>
    <t>-Dotacje na realizację zadań z zakresu edukacyjnej opieki wychowawczej  (§ 2040)</t>
  </si>
  <si>
    <t>DZIAŁALNOŚĆ USŁUGOWA</t>
  </si>
  <si>
    <t>Nadwyżkę budżetową w kwocie 10.908.980,-zł  przeznacza się na rozchody:</t>
  </si>
  <si>
    <t>Wolne środki w kwocie 747.473,-zł  przeznacza się na spłatę pożyczek w wysokości 747.473,-zł</t>
  </si>
  <si>
    <t>BEZPIECZEŃSTWO PUBLICZNE I OCHRONA PRZECIWPOŻAROWA</t>
  </si>
  <si>
    <t>Zakup usług pozostałych</t>
  </si>
  <si>
    <t xml:space="preserve">GOSPODARKA KOMUNALNA I OCHRONA ŚRODOWISKA </t>
  </si>
  <si>
    <t>Gospodarka ściekowa i ochrona wód</t>
  </si>
  <si>
    <t>Oświetlenie ulic, placów i dróg</t>
  </si>
  <si>
    <t>Plan na dzień  25.09.2014r.</t>
  </si>
  <si>
    <t>Dochody  25.09.2014r.</t>
  </si>
  <si>
    <t>Składki na ubezpieczenie zdrowotne opłacane za osoby pobierające niektóre świadczenia z pomocy społecznej, niektóre świadcz rodzinne oraz za osoby uczęszczające w zajęciach w centrum integracji społecznej</t>
  </si>
  <si>
    <t>Świadczenia rodzinne,zaliczka z funduszu alimentacyjnego oraz składki na ubezpieczenia emerytalne  i rentowe z ubezpieczenia społecznego</t>
  </si>
  <si>
    <t>URZĘDY NACZELNYCH ORGANÓW WŁADZY PAŃSTWOWEJ, KONTROLI I OCHRONY PRAWA I SĄDOWNICTWA</t>
  </si>
  <si>
    <t>Wybory do rad gmin, rad powiatówi sejmików województw, wybory wójtów, burmistrzów i prezydentów miast</t>
  </si>
  <si>
    <t>6290</t>
  </si>
  <si>
    <t>0750</t>
  </si>
  <si>
    <t xml:space="preserve">Dochody z najmu i dzierżawy składników majątkowych jednostek samorządu terytorialnego </t>
  </si>
  <si>
    <t>0920</t>
  </si>
  <si>
    <t>Urzędy gmin</t>
  </si>
  <si>
    <t>0960</t>
  </si>
  <si>
    <t xml:space="preserve">Pozostałe odsetki </t>
  </si>
  <si>
    <t>Otrzymane spadki, zapisy i darowizny</t>
  </si>
  <si>
    <t>0340</t>
  </si>
  <si>
    <t>0910</t>
  </si>
  <si>
    <t xml:space="preserve">Odsetki od nieterminowych wpłat z tytułu podatków i opłat </t>
  </si>
  <si>
    <t xml:space="preserve">Podatek od środków transportowych </t>
  </si>
  <si>
    <t>0330</t>
  </si>
  <si>
    <t xml:space="preserve">Podatek leśny </t>
  </si>
  <si>
    <t>Wpływy z podatku rolnego, podatku leśnego,podatku od spadków i darowizn , podatku od czynności cywilnoprawnych oraz podatków i opłat lokalnych od osób fizycznych</t>
  </si>
  <si>
    <t>0490</t>
  </si>
  <si>
    <t>Wpływy z innych opłat stanowiących dochody j.s.t. na podstawie ustaw</t>
  </si>
  <si>
    <t>Wpływy z innych lolalnych opłat pobierane przez jst na podstawie odrębnych ustaw</t>
  </si>
  <si>
    <t>0570</t>
  </si>
  <si>
    <t>GOSPODARKA KOMUNALNA I OCHRONA ŚRODOWISKA</t>
  </si>
  <si>
    <t>Grzywny, mandaty i inne kary pieniężne od osób fizycznych</t>
  </si>
  <si>
    <t>0500</t>
  </si>
  <si>
    <t xml:space="preserve">Podatek od czynności cywilnoprawnych </t>
  </si>
  <si>
    <t>0360</t>
  </si>
  <si>
    <t>Podatek od spadków i darowizn</t>
  </si>
  <si>
    <t>0010</t>
  </si>
  <si>
    <t>0020</t>
  </si>
  <si>
    <t xml:space="preserve">Podatek dochodowy od osób prawnych </t>
  </si>
  <si>
    <t>Podatek dochodowy od osób fizycznych</t>
  </si>
  <si>
    <t xml:space="preserve">Udziały gmin w podatkach stanowiących dochód budżetu państwa </t>
  </si>
  <si>
    <t>Składki na ubezpieczenia zdrowotne- zad. zlecone</t>
  </si>
  <si>
    <t>Składki  na Fundusz Pracy</t>
  </si>
  <si>
    <t>Wynagrodzenia bezosobowe</t>
  </si>
  <si>
    <t>Podatek od towarów i usług (VAT)</t>
  </si>
  <si>
    <t>Drogi publiczne powiatowe</t>
  </si>
  <si>
    <t>Zakup usług pozostałych (czyszczenie rowów)</t>
  </si>
  <si>
    <t>Plany zagospodarowania przestrzennego</t>
  </si>
  <si>
    <t>Opracowania geodezyjne i kartograficzne</t>
  </si>
  <si>
    <t xml:space="preserve">Koszty postępowania sądowego i prokuratorskiego </t>
  </si>
  <si>
    <t>Ochotnicza straż pożarna</t>
  </si>
  <si>
    <t xml:space="preserve">Zakup usług przez jednostki samorządu terytorialnego od innych  jednostek samorządu terytorialnego </t>
  </si>
  <si>
    <t>Oddziały przedszkolne w szkołach podstawowych</t>
  </si>
  <si>
    <t>KULTURA I OCHRONA DZIEDZICTWA NARODOWEGO</t>
  </si>
  <si>
    <t xml:space="preserve">Domy i ośrodki kultury, świetlice i kluby </t>
  </si>
  <si>
    <t xml:space="preserve">Biblioteki </t>
  </si>
  <si>
    <t>Dotacja podmiotowa z budżetu dla instytucji kultury</t>
  </si>
  <si>
    <t>Dodatkowe wynagrodzenia roczne</t>
  </si>
  <si>
    <t>Dotacja podmiotowa z budżetu dla niepublicznej jednostki systemu oświaty</t>
  </si>
  <si>
    <t>Zakup usług zdrowotnych</t>
  </si>
  <si>
    <t xml:space="preserve">Wydatki osobowe nie zaliczone do wynagrodzeń </t>
  </si>
  <si>
    <t>Zakup pomocy naukowych, dydatkycznych i książek</t>
  </si>
  <si>
    <t>Wpływy z innych lolalnych opłat pobierane przez jst na podstawie odrębnych ustaw - odpady komunalne</t>
  </si>
  <si>
    <t>Inne formy wychowania przedszkolnego</t>
  </si>
  <si>
    <t>Dowożenie uczniów do szkół</t>
  </si>
  <si>
    <t>Zespoły obsługi ekonomiczno - administracyjnej szkół</t>
  </si>
  <si>
    <t>Stołówki szkolne i przedszkolne</t>
  </si>
  <si>
    <t>Dotacja podmiotowa z budżetu dla publicznej jednostki systemu oświaty prowadzonej przez osobę prawną inną niż jst lub przez osobe fizyczną</t>
  </si>
  <si>
    <t>EDUKACYJNA OPIEKA WYCHOWAWCZA</t>
  </si>
  <si>
    <t>Wczesne wspomaganie rozwoju dziecka</t>
  </si>
  <si>
    <t xml:space="preserve">Wydatki na zakupy inwestycyjne jednostek budżetowych </t>
  </si>
  <si>
    <t>ROLNICTWO I ŁOWIECTWO</t>
  </si>
  <si>
    <t>Wydatki na zakupy inwestycyjne jednostek budżetowych</t>
  </si>
  <si>
    <t>Urzędy gmin "Obsługa administracyjna systemu gospodarowania odpadami komunalnymi"</t>
  </si>
  <si>
    <t>Gospodarka odpadami "selektywna zbiórka odpadów komunalnych"</t>
  </si>
  <si>
    <t>0970</t>
  </si>
  <si>
    <t>Wpływy z różnych dochodów</t>
  </si>
  <si>
    <t>0830</t>
  </si>
  <si>
    <t>Wpływy z usług</t>
  </si>
  <si>
    <t>Usługi opiekuńcze i specjalistyczne usługi opiekuńcze</t>
  </si>
  <si>
    <t>OŚWIATA I WYCHOWANIE</t>
  </si>
  <si>
    <t>0580</t>
  </si>
  <si>
    <t>Grzywny  i inne kary pieniężne od osób prawnychi innych jed organizacyjnych</t>
  </si>
  <si>
    <t>0690</t>
  </si>
  <si>
    <t>Wpływy z różnych opłat</t>
  </si>
  <si>
    <t>Przedszkola</t>
  </si>
  <si>
    <t>Komendy wojewódzkie policji</t>
  </si>
  <si>
    <t>Wpłaty od jednostek na państwowy fundusz celowy na finansowanie i dofinansowanie zadań inwestycyjnych</t>
  </si>
  <si>
    <t>Zakup usług dostępu do sieci Internet</t>
  </si>
  <si>
    <t>Różne wydatki na rzecz osób fizycznych- zad. zlecone</t>
  </si>
  <si>
    <t>Wynagrodzenia bezosobowe - zad. zlecone</t>
  </si>
  <si>
    <t>Zakup materiałów i wyposażenia - zad. zlecone</t>
  </si>
  <si>
    <t>Zakup usług pozostałych - zad. zlecone</t>
  </si>
  <si>
    <t>Rady gmin</t>
  </si>
  <si>
    <t>Różne wydatki na rzecz osób fizycznych</t>
  </si>
  <si>
    <t xml:space="preserve">Świetlice szkolne </t>
  </si>
  <si>
    <t xml:space="preserve">Pomoc materialna dla uczniów </t>
  </si>
  <si>
    <t>Stypendia  dla uczniów - ZOPO</t>
  </si>
  <si>
    <t>Wydatki   25.09.2014r.</t>
  </si>
  <si>
    <t>INFORMATYKA</t>
  </si>
  <si>
    <t xml:space="preserve">Wynagrodzenia osobowe pracowników </t>
  </si>
  <si>
    <t xml:space="preserve">Składki na ubezpieczenia społeczne </t>
  </si>
  <si>
    <t xml:space="preserve">Składki na Fundusz Pracy </t>
  </si>
  <si>
    <t>Dotacje celowe w ramach programów finansowanych z udziałem środków europejskich oraz środków, o których mowa w art. 5 ust. 1 pkt 3 oraz ust. 3pkt 5 i 6 ustawy, lub płatności w ramach budżetu środków europejskich</t>
  </si>
  <si>
    <t>Pozostała działalność - projekt unijny  "Przeciwdziałanie wykluczeniu cyfrowemu oraz podnoszenie kompetencji cyfrowych w Gminie Lesznowola"</t>
  </si>
  <si>
    <t>Pozostała działalność- projekt unijny  "Przeciwdziałanie wykluczeniu cyfrowemu oraz podnoszenie kompetencji cyfrowych w Gminie Lesznowola"</t>
  </si>
  <si>
    <t xml:space="preserve">Środki na dofinansowanie własnych inwestycji  gmin pozyskane z innych źródeł </t>
  </si>
  <si>
    <t xml:space="preserve">Dotacja celowa na pomoc finansową udzieloną między j.s.t. na dofinansowanie własnych zadań bieżących </t>
  </si>
  <si>
    <t>Dotacja podmiotowa z budżetu dla niepubl jed systemu oświaty</t>
  </si>
  <si>
    <t>z  dnia 22 października 2014r.</t>
  </si>
  <si>
    <t>Zasiłki i pomoc w naturze oraz składki na ubezpieczenie emerytalne i rentowe</t>
  </si>
  <si>
    <t>Dotacje celowe otrzymane z budżetu państwa na realizację własnych zadań bieżących gmin</t>
  </si>
  <si>
    <t>Dodatki mieszkaniowe</t>
  </si>
  <si>
    <t>Zasiłki stałe</t>
  </si>
  <si>
    <t>Pozostała działalność</t>
  </si>
  <si>
    <t>Dotacje celowe otrzymane z budżetu państwa na realizację własnych zadań bieżących gmin z zakresu edukacyjnej opieki wychowawczej opieki wychowawczej finansowanych w całości przez budżet państwa w ramach programów rządowych</t>
  </si>
  <si>
    <t>Środki na dofinansowanie własnych inwestycji  gmin pozyskane z innych źródeł - Społeczne Komitety</t>
  </si>
  <si>
    <t>Składki na ubezpieczenia zdrowotne</t>
  </si>
  <si>
    <t>Świadczenia społeczne- zad. zlecone</t>
  </si>
  <si>
    <t>Zakup marteriałów i wyposażenia - zad. zlecone</t>
  </si>
  <si>
    <t>Stypendia  dla uczniów -GOPS</t>
  </si>
  <si>
    <t>Inne formy pomocy - ZOPO</t>
  </si>
  <si>
    <t>do Uchwały Nr 609/XLVI/2014</t>
  </si>
  <si>
    <t>z dnia 22 października 2014r.</t>
  </si>
  <si>
    <t>do Uchwały  Nr 609/XLVI/2014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</si>
</sst>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_z_ł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hair"/>
      <right>
        <color indexed="63"/>
      </right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/>
      <top style="hair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hair"/>
    </border>
    <border>
      <left/>
      <right style="thin"/>
      <top style="hair"/>
      <bottom style="thin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/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hair"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>
        <color indexed="63"/>
      </right>
      <top style="hair"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8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30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8" fillId="33" borderId="11" xfId="0" applyFont="1" applyFill="1" applyBorder="1" applyAlignment="1">
      <alignment horizontal="right" vertical="center" wrapText="1"/>
    </xf>
    <xf numFmtId="0" fontId="30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31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33" fillId="33" borderId="0" xfId="0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33" fillId="36" borderId="16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5" fillId="38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31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2" fillId="16" borderId="13" xfId="0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2" fillId="41" borderId="18" xfId="0" applyFont="1" applyFill="1" applyBorder="1" applyAlignment="1">
      <alignment horizontal="center" vertical="center"/>
    </xf>
    <xf numFmtId="0" fontId="31" fillId="41" borderId="18" xfId="0" applyFont="1" applyFill="1" applyBorder="1" applyAlignment="1">
      <alignment horizontal="center" vertical="center"/>
    </xf>
    <xf numFmtId="3" fontId="31" fillId="38" borderId="13" xfId="0" applyNumberFormat="1" applyFont="1" applyFill="1" applyBorder="1" applyAlignment="1">
      <alignment horizontal="right" vertical="center"/>
    </xf>
    <xf numFmtId="0" fontId="31" fillId="38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right" vertical="center"/>
    </xf>
    <xf numFmtId="3" fontId="32" fillId="42" borderId="13" xfId="0" applyNumberFormat="1" applyFont="1" applyFill="1" applyBorder="1" applyAlignment="1">
      <alignment horizontal="right" vertical="center"/>
    </xf>
    <xf numFmtId="3" fontId="32" fillId="0" borderId="15" xfId="0" applyNumberFormat="1" applyFont="1" applyBorder="1" applyAlignment="1">
      <alignment horizontal="right" vertical="center"/>
    </xf>
    <xf numFmtId="3" fontId="32" fillId="42" borderId="15" xfId="0" applyNumberFormat="1" applyFont="1" applyFill="1" applyBorder="1" applyAlignment="1">
      <alignment horizontal="right" vertical="center"/>
    </xf>
    <xf numFmtId="3" fontId="32" fillId="42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3" fontId="32" fillId="33" borderId="10" xfId="0" applyNumberFormat="1" applyFont="1" applyFill="1" applyBorder="1" applyAlignment="1">
      <alignment horizontal="right" vertical="center" wrapText="1"/>
    </xf>
    <xf numFmtId="3" fontId="32" fillId="42" borderId="10" xfId="0" applyNumberFormat="1" applyFont="1" applyFill="1" applyBorder="1" applyAlignment="1">
      <alignment horizontal="right" vertical="center" wrapText="1"/>
    </xf>
    <xf numFmtId="0" fontId="32" fillId="42" borderId="10" xfId="0" applyFont="1" applyFill="1" applyBorder="1" applyAlignment="1">
      <alignment horizontal="right" vertical="center" wrapText="1"/>
    </xf>
    <xf numFmtId="3" fontId="32" fillId="33" borderId="15" xfId="0" applyNumberFormat="1" applyFont="1" applyFill="1" applyBorder="1" applyAlignment="1">
      <alignment horizontal="right" vertical="center" wrapText="1"/>
    </xf>
    <xf numFmtId="0" fontId="32" fillId="42" borderId="17" xfId="0" applyFont="1" applyFill="1" applyBorder="1" applyAlignment="1">
      <alignment horizontal="center" vertical="center" wrapText="1"/>
    </xf>
    <xf numFmtId="0" fontId="32" fillId="42" borderId="13" xfId="0" applyFont="1" applyFill="1" applyBorder="1" applyAlignment="1">
      <alignment horizontal="center" vertical="center" wrapText="1"/>
    </xf>
    <xf numFmtId="3" fontId="8" fillId="43" borderId="22" xfId="0" applyNumberFormat="1" applyFont="1" applyFill="1" applyBorder="1" applyAlignment="1">
      <alignment horizontal="right" vertical="top" wrapText="1"/>
    </xf>
    <xf numFmtId="3" fontId="8" fillId="43" borderId="14" xfId="0" applyNumberFormat="1" applyFont="1" applyFill="1" applyBorder="1" applyAlignment="1">
      <alignment horizontal="right" vertical="top" wrapText="1"/>
    </xf>
    <xf numFmtId="3" fontId="8" fillId="43" borderId="23" xfId="0" applyNumberFormat="1" applyFont="1" applyFill="1" applyBorder="1" applyAlignment="1">
      <alignment horizontal="right" vertical="top" wrapText="1"/>
    </xf>
    <xf numFmtId="3" fontId="8" fillId="43" borderId="10" xfId="0" applyNumberFormat="1" applyFont="1" applyFill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left" vertical="top"/>
    </xf>
    <xf numFmtId="3" fontId="8" fillId="33" borderId="22" xfId="0" applyNumberFormat="1" applyFont="1" applyFill="1" applyBorder="1" applyAlignment="1">
      <alignment horizontal="right" vertical="top" wrapText="1"/>
    </xf>
    <xf numFmtId="0" fontId="8" fillId="42" borderId="25" xfId="0" applyFont="1" applyFill="1" applyBorder="1" applyAlignment="1">
      <alignment horizontal="left" vertical="center"/>
    </xf>
    <xf numFmtId="0" fontId="8" fillId="42" borderId="26" xfId="0" applyFont="1" applyFill="1" applyBorder="1" applyAlignment="1">
      <alignment horizontal="left" vertical="center"/>
    </xf>
    <xf numFmtId="0" fontId="8" fillId="42" borderId="27" xfId="0" applyFont="1" applyFill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43" borderId="28" xfId="0" applyFont="1" applyFill="1" applyBorder="1" applyAlignment="1">
      <alignment horizontal="center" vertical="top"/>
    </xf>
    <xf numFmtId="0" fontId="8" fillId="33" borderId="29" xfId="0" applyFont="1" applyFill="1" applyBorder="1" applyAlignment="1">
      <alignment horizontal="center" vertical="top"/>
    </xf>
    <xf numFmtId="0" fontId="8" fillId="43" borderId="29" xfId="0" applyFont="1" applyFill="1" applyBorder="1" applyAlignment="1">
      <alignment horizontal="center" vertical="top"/>
    </xf>
    <xf numFmtId="0" fontId="8" fillId="43" borderId="29" xfId="0" applyFont="1" applyFill="1" applyBorder="1" applyAlignment="1">
      <alignment horizontal="center" vertical="top" wrapText="1"/>
    </xf>
    <xf numFmtId="0" fontId="8" fillId="43" borderId="29" xfId="0" applyFont="1" applyFill="1" applyBorder="1" applyAlignment="1">
      <alignment horizontal="center" vertical="center" wrapText="1"/>
    </xf>
    <xf numFmtId="0" fontId="8" fillId="43" borderId="30" xfId="0" applyFont="1" applyFill="1" applyBorder="1" applyAlignment="1">
      <alignment horizontal="center" vertical="center" wrapText="1"/>
    </xf>
    <xf numFmtId="0" fontId="8" fillId="43" borderId="31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2" fillId="0" borderId="27" xfId="0" applyFont="1" applyBorder="1" applyAlignment="1">
      <alignment horizontal="right" vertical="center"/>
    </xf>
    <xf numFmtId="3" fontId="32" fillId="0" borderId="25" xfId="0" applyNumberFormat="1" applyFont="1" applyBorder="1" applyAlignment="1">
      <alignment horizontal="right" vertical="center"/>
    </xf>
    <xf numFmtId="0" fontId="32" fillId="0" borderId="25" xfId="0" applyFont="1" applyBorder="1" applyAlignment="1">
      <alignment horizontal="right" vertical="center"/>
    </xf>
    <xf numFmtId="3" fontId="32" fillId="0" borderId="26" xfId="0" applyNumberFormat="1" applyFont="1" applyBorder="1" applyAlignment="1">
      <alignment horizontal="left"/>
    </xf>
    <xf numFmtId="3" fontId="32" fillId="0" borderId="14" xfId="0" applyNumberFormat="1" applyFont="1" applyBorder="1" applyAlignment="1">
      <alignment horizontal="right" vertical="center"/>
    </xf>
    <xf numFmtId="3" fontId="32" fillId="42" borderId="14" xfId="0" applyNumberFormat="1" applyFont="1" applyFill="1" applyBorder="1" applyAlignment="1">
      <alignment horizontal="right" vertical="center"/>
    </xf>
    <xf numFmtId="0" fontId="32" fillId="0" borderId="32" xfId="0" applyFont="1" applyBorder="1" applyAlignment="1">
      <alignment horizontal="right" vertical="center"/>
    </xf>
    <xf numFmtId="0" fontId="32" fillId="0" borderId="33" xfId="0" applyFont="1" applyBorder="1" applyAlignment="1">
      <alignment horizontal="right" vertical="center"/>
    </xf>
    <xf numFmtId="3" fontId="32" fillId="0" borderId="34" xfId="0" applyNumberFormat="1" applyFont="1" applyBorder="1" applyAlignment="1">
      <alignment horizontal="left"/>
    </xf>
    <xf numFmtId="3" fontId="32" fillId="0" borderId="33" xfId="0" applyNumberFormat="1" applyFont="1" applyBorder="1" applyAlignment="1">
      <alignment horizontal="right" vertical="center"/>
    </xf>
    <xf numFmtId="3" fontId="32" fillId="0" borderId="32" xfId="0" applyNumberFormat="1" applyFont="1" applyBorder="1" applyAlignment="1">
      <alignment horizontal="right" vertical="center"/>
    </xf>
    <xf numFmtId="3" fontId="32" fillId="0" borderId="34" xfId="0" applyNumberFormat="1" applyFont="1" applyBorder="1" applyAlignment="1">
      <alignment horizontal="left" vertical="center"/>
    </xf>
    <xf numFmtId="3" fontId="32" fillId="0" borderId="34" xfId="0" applyNumberFormat="1" applyFont="1" applyBorder="1" applyAlignment="1">
      <alignment horizontal="right" vertical="center"/>
    </xf>
    <xf numFmtId="3" fontId="32" fillId="0" borderId="14" xfId="0" applyNumberFormat="1" applyFont="1" applyBorder="1" applyAlignment="1">
      <alignment vertical="center"/>
    </xf>
    <xf numFmtId="3" fontId="32" fillId="0" borderId="14" xfId="0" applyNumberFormat="1" applyFont="1" applyBorder="1" applyAlignment="1">
      <alignment vertical="center" wrapText="1"/>
    </xf>
    <xf numFmtId="3" fontId="32" fillId="42" borderId="14" xfId="0" applyNumberFormat="1" applyFont="1" applyFill="1" applyBorder="1" applyAlignment="1">
      <alignment horizontal="righ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3" fontId="32" fillId="0" borderId="33" xfId="0" applyNumberFormat="1" applyFont="1" applyBorder="1" applyAlignment="1">
      <alignment horizontal="left" vertical="center" wrapText="1"/>
    </xf>
    <xf numFmtId="3" fontId="32" fillId="0" borderId="34" xfId="0" applyNumberFormat="1" applyFont="1" applyBorder="1" applyAlignment="1">
      <alignment vertical="center"/>
    </xf>
    <xf numFmtId="3" fontId="32" fillId="0" borderId="32" xfId="0" applyNumberFormat="1" applyFont="1" applyBorder="1" applyAlignment="1">
      <alignment horizontal="right" vertical="center" wrapText="1"/>
    </xf>
    <xf numFmtId="3" fontId="32" fillId="0" borderId="33" xfId="0" applyNumberFormat="1" applyFont="1" applyBorder="1" applyAlignment="1">
      <alignment horizontal="right" vertical="center" wrapText="1"/>
    </xf>
    <xf numFmtId="3" fontId="32" fillId="0" borderId="23" xfId="0" applyNumberFormat="1" applyFont="1" applyBorder="1" applyAlignment="1">
      <alignment horizontal="right" vertical="center"/>
    </xf>
    <xf numFmtId="3" fontId="32" fillId="0" borderId="35" xfId="0" applyNumberFormat="1" applyFont="1" applyBorder="1" applyAlignment="1">
      <alignment horizontal="right" vertical="center"/>
    </xf>
    <xf numFmtId="0" fontId="32" fillId="0" borderId="35" xfId="0" applyFont="1" applyBorder="1" applyAlignment="1">
      <alignment horizontal="right" vertical="center"/>
    </xf>
    <xf numFmtId="3" fontId="32" fillId="0" borderId="36" xfId="0" applyNumberFormat="1" applyFont="1" applyBorder="1" applyAlignment="1">
      <alignment vertical="center"/>
    </xf>
    <xf numFmtId="3" fontId="32" fillId="42" borderId="23" xfId="0" applyNumberFormat="1" applyFont="1" applyFill="1" applyBorder="1" applyAlignment="1">
      <alignment horizontal="right" vertical="center"/>
    </xf>
    <xf numFmtId="0" fontId="31" fillId="40" borderId="15" xfId="0" applyFont="1" applyFill="1" applyBorder="1" applyAlignment="1" quotePrefix="1">
      <alignment horizontal="center" vertical="center"/>
    </xf>
    <xf numFmtId="0" fontId="31" fillId="40" borderId="15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6" fillId="40" borderId="15" xfId="0" applyNumberFormat="1" applyFont="1" applyFill="1" applyBorder="1" applyAlignment="1">
      <alignment horizontal="right" vertical="center"/>
    </xf>
    <xf numFmtId="0" fontId="31" fillId="40" borderId="13" xfId="0" applyFont="1" applyFill="1" applyBorder="1" applyAlignment="1" quotePrefix="1">
      <alignment horizontal="center" vertical="center"/>
    </xf>
    <xf numFmtId="0" fontId="31" fillId="4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6" fillId="41" borderId="38" xfId="0" applyFont="1" applyFill="1" applyBorder="1" applyAlignment="1">
      <alignment horizontal="center" vertical="top" wrapText="1"/>
    </xf>
    <xf numFmtId="0" fontId="8" fillId="41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2" fillId="4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38" borderId="13" xfId="0" applyFont="1" applyFill="1" applyBorder="1" applyAlignment="1">
      <alignment horizontal="center" vertical="center"/>
    </xf>
    <xf numFmtId="3" fontId="37" fillId="38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3" fontId="3" fillId="44" borderId="3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41" borderId="23" xfId="0" applyFont="1" applyFill="1" applyBorder="1" applyAlignment="1" quotePrefix="1">
      <alignment horizontal="center" vertical="center"/>
    </xf>
    <xf numFmtId="3" fontId="32" fillId="41" borderId="23" xfId="0" applyNumberFormat="1" applyFont="1" applyFill="1" applyBorder="1" applyAlignment="1">
      <alignment horizontal="right" vertical="center" wrapText="1"/>
    </xf>
    <xf numFmtId="3" fontId="32" fillId="41" borderId="2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right" vertical="center"/>
    </xf>
    <xf numFmtId="0" fontId="31" fillId="16" borderId="13" xfId="0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2" fillId="45" borderId="13" xfId="0" applyFont="1" applyFill="1" applyBorder="1" applyAlignment="1">
      <alignment horizontal="center" vertical="center"/>
    </xf>
    <xf numFmtId="0" fontId="31" fillId="45" borderId="13" xfId="0" applyFont="1" applyFill="1" applyBorder="1" applyAlignment="1">
      <alignment horizontal="center" vertical="center"/>
    </xf>
    <xf numFmtId="0" fontId="32" fillId="45" borderId="10" xfId="0" applyFont="1" applyFill="1" applyBorder="1" applyAlignment="1">
      <alignment horizontal="center" vertical="center"/>
    </xf>
    <xf numFmtId="0" fontId="31" fillId="45" borderId="10" xfId="0" applyFont="1" applyFill="1" applyBorder="1" applyAlignment="1">
      <alignment horizontal="center" vertical="center"/>
    </xf>
    <xf numFmtId="0" fontId="31" fillId="45" borderId="10" xfId="0" applyFont="1" applyFill="1" applyBorder="1" applyAlignment="1" quotePrefix="1">
      <alignment horizontal="center" vertical="center"/>
    </xf>
    <xf numFmtId="3" fontId="37" fillId="45" borderId="10" xfId="0" applyNumberFormat="1" applyFont="1" applyFill="1" applyBorder="1" applyAlignment="1">
      <alignment horizontal="right" vertical="center" wrapText="1"/>
    </xf>
    <xf numFmtId="3" fontId="37" fillId="45" borderId="10" xfId="0" applyNumberFormat="1" applyFont="1" applyFill="1" applyBorder="1" applyAlignment="1">
      <alignment horizontal="center" vertical="center" wrapText="1"/>
    </xf>
    <xf numFmtId="3" fontId="31" fillId="16" borderId="13" xfId="0" applyNumberFormat="1" applyFont="1" applyFill="1" applyBorder="1" applyAlignment="1">
      <alignment horizontal="right" vertical="center" wrapText="1"/>
    </xf>
    <xf numFmtId="0" fontId="8" fillId="45" borderId="13" xfId="0" applyFont="1" applyFill="1" applyBorder="1" applyAlignment="1" quotePrefix="1">
      <alignment horizontal="center" vertical="center"/>
    </xf>
    <xf numFmtId="3" fontId="32" fillId="45" borderId="13" xfId="0" applyNumberFormat="1" applyFont="1" applyFill="1" applyBorder="1" applyAlignment="1">
      <alignment horizontal="right" vertical="center" wrapText="1"/>
    </xf>
    <xf numFmtId="3" fontId="32" fillId="45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33" borderId="13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33" fillId="36" borderId="13" xfId="0" applyNumberFormat="1" applyFont="1" applyFill="1" applyBorder="1" applyAlignment="1">
      <alignment horizontal="center" vertical="center"/>
    </xf>
    <xf numFmtId="3" fontId="6" fillId="37" borderId="13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 quotePrefix="1">
      <alignment horizontal="center" vertical="center"/>
    </xf>
    <xf numFmtId="0" fontId="32" fillId="0" borderId="13" xfId="0" applyFont="1" applyBorder="1" applyAlignment="1">
      <alignment vertical="center"/>
    </xf>
    <xf numFmtId="3" fontId="32" fillId="0" borderId="13" xfId="0" applyNumberFormat="1" applyFont="1" applyBorder="1" applyAlignment="1">
      <alignment vertical="center"/>
    </xf>
    <xf numFmtId="3" fontId="37" fillId="46" borderId="1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1" fillId="0" borderId="22" xfId="0" applyFont="1" applyFill="1" applyBorder="1" applyAlignment="1">
      <alignment horizontal="center" vertical="center"/>
    </xf>
    <xf numFmtId="3" fontId="31" fillId="16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6" fillId="42" borderId="39" xfId="0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/>
    </xf>
    <xf numFmtId="0" fontId="32" fillId="0" borderId="14" xfId="0" applyFont="1" applyBorder="1" applyAlignment="1">
      <alignment/>
    </xf>
    <xf numFmtId="3" fontId="32" fillId="0" borderId="14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3" fontId="35" fillId="46" borderId="13" xfId="0" applyNumberFormat="1" applyFont="1" applyFill="1" applyBorder="1" applyAlignment="1">
      <alignment horizontal="right" vertical="center"/>
    </xf>
    <xf numFmtId="3" fontId="35" fillId="46" borderId="40" xfId="0" applyNumberFormat="1" applyFont="1" applyFill="1" applyBorder="1" applyAlignment="1">
      <alignment horizontal="right" vertical="center"/>
    </xf>
    <xf numFmtId="3" fontId="35" fillId="46" borderId="41" xfId="0" applyNumberFormat="1" applyFont="1" applyFill="1" applyBorder="1" applyAlignment="1">
      <alignment horizontal="right" vertical="center"/>
    </xf>
    <xf numFmtId="3" fontId="35" fillId="46" borderId="42" xfId="0" applyNumberFormat="1" applyFont="1" applyFill="1" applyBorder="1" applyAlignment="1">
      <alignment horizontal="right" vertical="center"/>
    </xf>
    <xf numFmtId="3" fontId="35" fillId="46" borderId="13" xfId="0" applyNumberFormat="1" applyFont="1" applyFill="1" applyBorder="1" applyAlignment="1">
      <alignment vertical="center"/>
    </xf>
    <xf numFmtId="3" fontId="32" fillId="42" borderId="22" xfId="0" applyNumberFormat="1" applyFont="1" applyFill="1" applyBorder="1" applyAlignment="1">
      <alignment horizontal="right" vertical="center"/>
    </xf>
    <xf numFmtId="3" fontId="32" fillId="0" borderId="22" xfId="0" applyNumberFormat="1" applyFont="1" applyBorder="1" applyAlignment="1">
      <alignment horizontal="right" vertical="center"/>
    </xf>
    <xf numFmtId="3" fontId="32" fillId="0" borderId="43" xfId="0" applyNumberFormat="1" applyFont="1" applyBorder="1" applyAlignment="1">
      <alignment horizontal="right" vertical="center"/>
    </xf>
    <xf numFmtId="0" fontId="6" fillId="47" borderId="13" xfId="0" applyFont="1" applyFill="1" applyBorder="1" applyAlignment="1">
      <alignment horizontal="center" vertical="center"/>
    </xf>
    <xf numFmtId="0" fontId="3" fillId="47" borderId="13" xfId="0" applyFont="1" applyFill="1" applyBorder="1" applyAlignment="1" quotePrefix="1">
      <alignment horizontal="center" vertical="center"/>
    </xf>
    <xf numFmtId="3" fontId="6" fillId="47" borderId="13" xfId="0" applyNumberFormat="1" applyFont="1" applyFill="1" applyBorder="1" applyAlignment="1">
      <alignment horizontal="right" vertical="center" wrapText="1"/>
    </xf>
    <xf numFmtId="3" fontId="3" fillId="47" borderId="13" xfId="0" applyNumberFormat="1" applyFont="1" applyFill="1" applyBorder="1" applyAlignment="1">
      <alignment horizontal="right" vertical="center" wrapText="1"/>
    </xf>
    <xf numFmtId="3" fontId="3" fillId="47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30" xfId="0" applyFont="1" applyBorder="1" applyAlignment="1" quotePrefix="1">
      <alignment horizontal="center" vertical="center"/>
    </xf>
    <xf numFmtId="0" fontId="8" fillId="0" borderId="22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22" xfId="0" applyFont="1" applyBorder="1" applyAlignment="1">
      <alignment horizontal="center" vertical="center"/>
    </xf>
    <xf numFmtId="3" fontId="3" fillId="44" borderId="4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3" fontId="3" fillId="0" borderId="2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2" fillId="0" borderId="17" xfId="0" applyFont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3" fontId="32" fillId="0" borderId="22" xfId="0" applyNumberFormat="1" applyFont="1" applyFill="1" applyBorder="1" applyAlignment="1">
      <alignment horizontal="right" vertical="center" wrapText="1"/>
    </xf>
    <xf numFmtId="3" fontId="37" fillId="0" borderId="22" xfId="0" applyNumberFormat="1" applyFont="1" applyFill="1" applyBorder="1" applyAlignment="1">
      <alignment horizontal="right" vertical="center" wrapText="1"/>
    </xf>
    <xf numFmtId="3" fontId="37" fillId="0" borderId="22" xfId="0" applyNumberFormat="1" applyFont="1" applyFill="1" applyBorder="1" applyAlignment="1">
      <alignment horizontal="center" vertical="center" wrapText="1"/>
    </xf>
    <xf numFmtId="0" fontId="37" fillId="41" borderId="0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/>
    </xf>
    <xf numFmtId="0" fontId="8" fillId="0" borderId="31" xfId="0" applyFont="1" applyBorder="1" applyAlignment="1" quotePrefix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3" fillId="44" borderId="4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44" borderId="14" xfId="0" applyNumberFormat="1" applyFont="1" applyFill="1" applyBorder="1" applyAlignment="1">
      <alignment horizontal="right" vertical="center" wrapText="1"/>
    </xf>
    <xf numFmtId="0" fontId="8" fillId="0" borderId="46" xfId="0" applyFont="1" applyBorder="1" applyAlignment="1" quotePrefix="1">
      <alignment horizontal="center" vertical="center"/>
    </xf>
    <xf numFmtId="3" fontId="3" fillId="0" borderId="46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44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3" fontId="3" fillId="44" borderId="46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3" fontId="32" fillId="0" borderId="22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 quotePrefix="1">
      <alignment horizontal="center" vertical="center"/>
    </xf>
    <xf numFmtId="0" fontId="31" fillId="0" borderId="18" xfId="0" applyFont="1" applyFill="1" applyBorder="1" applyAlignment="1" quotePrefix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2" fillId="0" borderId="17" xfId="0" applyFont="1" applyBorder="1" applyAlignment="1" quotePrefix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1" fillId="45" borderId="13" xfId="0" applyFont="1" applyFill="1" applyBorder="1" applyAlignment="1" quotePrefix="1">
      <alignment horizontal="center" vertical="center"/>
    </xf>
    <xf numFmtId="3" fontId="37" fillId="45" borderId="13" xfId="0" applyNumberFormat="1" applyFont="1" applyFill="1" applyBorder="1" applyAlignment="1">
      <alignment horizontal="right" vertical="center" wrapText="1"/>
    </xf>
    <xf numFmtId="3" fontId="37" fillId="45" borderId="13" xfId="0" applyNumberFormat="1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right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right" vertical="center" wrapText="1"/>
    </xf>
    <xf numFmtId="3" fontId="37" fillId="0" borderId="14" xfId="0" applyNumberFormat="1" applyFont="1" applyFill="1" applyBorder="1" applyAlignment="1">
      <alignment horizontal="right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 quotePrefix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6" fillId="41" borderId="0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3" fillId="0" borderId="0" xfId="0" applyFont="1" applyAlignment="1">
      <alignment/>
    </xf>
    <xf numFmtId="3" fontId="3" fillId="44" borderId="22" xfId="0" applyNumberFormat="1" applyFont="1" applyFill="1" applyBorder="1" applyAlignment="1">
      <alignment horizontal="righ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2" fillId="41" borderId="13" xfId="0" applyFont="1" applyFill="1" applyBorder="1" applyAlignment="1">
      <alignment horizontal="center" vertical="center"/>
    </xf>
    <xf numFmtId="0" fontId="31" fillId="41" borderId="13" xfId="0" applyFont="1" applyFill="1" applyBorder="1" applyAlignment="1">
      <alignment horizontal="center" vertical="center"/>
    </xf>
    <xf numFmtId="0" fontId="31" fillId="34" borderId="47" xfId="0" applyFont="1" applyFill="1" applyBorder="1" applyAlignment="1">
      <alignment horizontal="center" vertical="center"/>
    </xf>
    <xf numFmtId="3" fontId="6" fillId="34" borderId="47" xfId="0" applyNumberFormat="1" applyFont="1" applyFill="1" applyBorder="1" applyAlignment="1">
      <alignment horizontal="right" vertical="center"/>
    </xf>
    <xf numFmtId="3" fontId="3" fillId="44" borderId="23" xfId="0" applyNumberFormat="1" applyFont="1" applyFill="1" applyBorder="1" applyAlignment="1">
      <alignment horizontal="right" vertical="center" wrapText="1"/>
    </xf>
    <xf numFmtId="3" fontId="3" fillId="44" borderId="24" xfId="0" applyNumberFormat="1" applyFont="1" applyFill="1" applyBorder="1" applyAlignment="1">
      <alignment horizontal="right" vertical="center" wrapText="1"/>
    </xf>
    <xf numFmtId="3" fontId="3" fillId="44" borderId="48" xfId="0" applyNumberFormat="1" applyFont="1" applyFill="1" applyBorder="1" applyAlignment="1">
      <alignment horizontal="right" vertical="center" wrapText="1"/>
    </xf>
    <xf numFmtId="0" fontId="31" fillId="45" borderId="15" xfId="0" applyFont="1" applyFill="1" applyBorder="1" applyAlignment="1" quotePrefix="1">
      <alignment horizontal="center" vertical="center"/>
    </xf>
    <xf numFmtId="0" fontId="31" fillId="45" borderId="15" xfId="0" applyFont="1" applyFill="1" applyBorder="1" applyAlignment="1">
      <alignment horizontal="center" vertical="center"/>
    </xf>
    <xf numFmtId="0" fontId="32" fillId="45" borderId="15" xfId="0" applyFont="1" applyFill="1" applyBorder="1" applyAlignment="1">
      <alignment horizontal="center" vertical="center"/>
    </xf>
    <xf numFmtId="3" fontId="37" fillId="45" borderId="15" xfId="0" applyNumberFormat="1" applyFont="1" applyFill="1" applyBorder="1" applyAlignment="1">
      <alignment horizontal="right" vertical="center" wrapText="1"/>
    </xf>
    <xf numFmtId="3" fontId="37" fillId="45" borderId="15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 quotePrefix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quotePrefix="1">
      <alignment horizontal="center" vertical="center"/>
    </xf>
    <xf numFmtId="3" fontId="32" fillId="0" borderId="10" xfId="0" applyNumberFormat="1" applyFont="1" applyFill="1" applyBorder="1" applyAlignment="1">
      <alignment horizontal="right" vertical="center" wrapText="1"/>
    </xf>
    <xf numFmtId="3" fontId="37" fillId="0" borderId="10" xfId="0" applyNumberFormat="1" applyFont="1" applyFill="1" applyBorder="1" applyAlignment="1">
      <alignment horizontal="right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 quotePrefix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quotePrefix="1">
      <alignment horizontal="center" vertical="center"/>
    </xf>
    <xf numFmtId="3" fontId="32" fillId="0" borderId="17" xfId="0" applyNumberFormat="1" applyFont="1" applyFill="1" applyBorder="1" applyAlignment="1">
      <alignment horizontal="right" vertical="center" wrapText="1"/>
    </xf>
    <xf numFmtId="3" fontId="37" fillId="0" borderId="17" xfId="0" applyNumberFormat="1" applyFont="1" applyFill="1" applyBorder="1" applyAlignment="1">
      <alignment horizontal="right" vertical="center" wrapText="1"/>
    </xf>
    <xf numFmtId="3" fontId="37" fillId="0" borderId="17" xfId="0" applyNumberFormat="1" applyFont="1" applyFill="1" applyBorder="1" applyAlignment="1">
      <alignment horizontal="center" vertical="center" wrapText="1"/>
    </xf>
    <xf numFmtId="0" fontId="31" fillId="34" borderId="47" xfId="0" applyFont="1" applyFill="1" applyBorder="1" applyAlignment="1" quotePrefix="1">
      <alignment horizontal="center" vertical="center"/>
    </xf>
    <xf numFmtId="0" fontId="32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21" xfId="0" applyFont="1" applyBorder="1" applyAlignment="1" quotePrefix="1">
      <alignment horizontal="center" vertical="center"/>
    </xf>
    <xf numFmtId="0" fontId="8" fillId="0" borderId="17" xfId="0" applyFont="1" applyBorder="1" applyAlignment="1" quotePrefix="1">
      <alignment horizontal="center" vertical="center"/>
    </xf>
    <xf numFmtId="0" fontId="8" fillId="0" borderId="46" xfId="0" applyFont="1" applyBorder="1" applyAlignment="1">
      <alignment horizontal="left" vertical="center"/>
    </xf>
    <xf numFmtId="49" fontId="8" fillId="0" borderId="13" xfId="0" applyNumberFormat="1" applyFont="1" applyFill="1" applyBorder="1" applyAlignment="1" quotePrefix="1">
      <alignment horizontal="center" vertical="center"/>
    </xf>
    <xf numFmtId="3" fontId="32" fillId="41" borderId="13" xfId="0" applyNumberFormat="1" applyFont="1" applyFill="1" applyBorder="1" applyAlignment="1">
      <alignment horizontal="right" vertical="center" wrapText="1"/>
    </xf>
    <xf numFmtId="3" fontId="32" fillId="41" borderId="13" xfId="0" applyNumberFormat="1" applyFont="1" applyFill="1" applyBorder="1" applyAlignment="1">
      <alignment horizontal="center" vertical="center" wrapText="1"/>
    </xf>
    <xf numFmtId="0" fontId="8" fillId="41" borderId="13" xfId="0" applyFont="1" applyFill="1" applyBorder="1" applyAlignment="1" quotePrefix="1">
      <alignment horizontal="center" vertical="center"/>
    </xf>
    <xf numFmtId="0" fontId="32" fillId="0" borderId="13" xfId="0" applyFont="1" applyBorder="1" applyAlignment="1" quotePrefix="1">
      <alignment horizontal="center" vertical="center"/>
    </xf>
    <xf numFmtId="3" fontId="6" fillId="47" borderId="13" xfId="0" applyNumberFormat="1" applyFont="1" applyFill="1" applyBorder="1" applyAlignment="1">
      <alignment vertical="center" wrapText="1"/>
    </xf>
    <xf numFmtId="3" fontId="37" fillId="45" borderId="13" xfId="0" applyNumberFormat="1" applyFont="1" applyFill="1" applyBorder="1" applyAlignment="1">
      <alignment vertical="center" wrapText="1"/>
    </xf>
    <xf numFmtId="3" fontId="32" fillId="41" borderId="13" xfId="0" applyNumberFormat="1" applyFont="1" applyFill="1" applyBorder="1" applyAlignment="1">
      <alignment vertical="center" wrapText="1"/>
    </xf>
    <xf numFmtId="0" fontId="32" fillId="41" borderId="15" xfId="0" applyFont="1" applyFill="1" applyBorder="1" applyAlignment="1">
      <alignment horizontal="center" vertical="center"/>
    </xf>
    <xf numFmtId="0" fontId="31" fillId="41" borderId="15" xfId="0" applyFont="1" applyFill="1" applyBorder="1" applyAlignment="1">
      <alignment horizontal="center" vertical="center"/>
    </xf>
    <xf numFmtId="0" fontId="8" fillId="41" borderId="22" xfId="0" applyFont="1" applyFill="1" applyBorder="1" applyAlignment="1" quotePrefix="1">
      <alignment horizontal="center" vertical="center"/>
    </xf>
    <xf numFmtId="3" fontId="32" fillId="41" borderId="22" xfId="0" applyNumberFormat="1" applyFont="1" applyFill="1" applyBorder="1" applyAlignment="1">
      <alignment horizontal="right" vertical="center" wrapText="1"/>
    </xf>
    <xf numFmtId="3" fontId="32" fillId="41" borderId="22" xfId="0" applyNumberFormat="1" applyFont="1" applyFill="1" applyBorder="1" applyAlignment="1">
      <alignment horizontal="center" vertical="center" wrapText="1"/>
    </xf>
    <xf numFmtId="3" fontId="32" fillId="41" borderId="10" xfId="0" applyNumberFormat="1" applyFont="1" applyFill="1" applyBorder="1" applyAlignment="1">
      <alignment horizontal="right" vertical="center" wrapText="1"/>
    </xf>
    <xf numFmtId="3" fontId="32" fillId="41" borderId="10" xfId="0" applyNumberFormat="1" applyFont="1" applyFill="1" applyBorder="1" applyAlignment="1">
      <alignment horizontal="center" vertical="center" wrapText="1"/>
    </xf>
    <xf numFmtId="0" fontId="8" fillId="41" borderId="10" xfId="0" applyFont="1" applyFill="1" applyBorder="1" applyAlignment="1" quotePrefix="1">
      <alignment horizontal="center" vertical="center"/>
    </xf>
    <xf numFmtId="3" fontId="32" fillId="41" borderId="10" xfId="0" applyNumberFormat="1" applyFont="1" applyFill="1" applyBorder="1" applyAlignment="1">
      <alignment vertical="center" wrapText="1"/>
    </xf>
    <xf numFmtId="0" fontId="32" fillId="0" borderId="23" xfId="0" applyFont="1" applyBorder="1" applyAlignment="1" quotePrefix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23" xfId="0" applyFont="1" applyBorder="1" applyAlignment="1">
      <alignment vertical="center" wrapText="1"/>
    </xf>
    <xf numFmtId="0" fontId="31" fillId="0" borderId="46" xfId="0" applyFont="1" applyFill="1" applyBorder="1" applyAlignment="1" quotePrefix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 quotePrefix="1">
      <alignment horizontal="center" vertical="center"/>
    </xf>
    <xf numFmtId="0" fontId="32" fillId="0" borderId="46" xfId="0" applyFont="1" applyFill="1" applyBorder="1" applyAlignment="1">
      <alignment horizontal="left" vertical="center" wrapText="1"/>
    </xf>
    <xf numFmtId="3" fontId="32" fillId="0" borderId="46" xfId="0" applyNumberFormat="1" applyFont="1" applyFill="1" applyBorder="1" applyAlignment="1">
      <alignment horizontal="right" vertical="center" wrapText="1"/>
    </xf>
    <xf numFmtId="3" fontId="37" fillId="0" borderId="46" xfId="0" applyNumberFormat="1" applyFont="1" applyFill="1" applyBorder="1" applyAlignment="1">
      <alignment horizontal="right" vertical="center" wrapText="1"/>
    </xf>
    <xf numFmtId="3" fontId="37" fillId="0" borderId="4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3" fontId="32" fillId="45" borderId="13" xfId="0" applyNumberFormat="1" applyFont="1" applyFill="1" applyBorder="1" applyAlignment="1">
      <alignment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 quotePrefix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quotePrefix="1">
      <alignment horizontal="center" vertical="center"/>
    </xf>
    <xf numFmtId="3" fontId="32" fillId="0" borderId="0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0" borderId="2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2" fillId="0" borderId="0" xfId="0" applyFont="1" applyBorder="1" applyAlignment="1">
      <alignment horizontal="left" vertical="center" wrapText="1"/>
    </xf>
    <xf numFmtId="0" fontId="8" fillId="41" borderId="14" xfId="0" applyFont="1" applyFill="1" applyBorder="1" applyAlignment="1" quotePrefix="1">
      <alignment horizontal="center" vertical="center"/>
    </xf>
    <xf numFmtId="3" fontId="32" fillId="41" borderId="14" xfId="0" applyNumberFormat="1" applyFont="1" applyFill="1" applyBorder="1" applyAlignment="1">
      <alignment horizontal="right" vertical="center" wrapText="1"/>
    </xf>
    <xf numFmtId="3" fontId="32" fillId="41" borderId="14" xfId="0" applyNumberFormat="1" applyFont="1" applyFill="1" applyBorder="1" applyAlignment="1">
      <alignment horizontal="center" vertical="center" wrapText="1"/>
    </xf>
    <xf numFmtId="0" fontId="32" fillId="41" borderId="46" xfId="0" applyFont="1" applyFill="1" applyBorder="1" applyAlignment="1">
      <alignment horizontal="center" vertical="center"/>
    </xf>
    <xf numFmtId="0" fontId="31" fillId="41" borderId="46" xfId="0" applyFont="1" applyFill="1" applyBorder="1" applyAlignment="1">
      <alignment horizontal="center" vertical="center"/>
    </xf>
    <xf numFmtId="0" fontId="8" fillId="41" borderId="46" xfId="0" applyFont="1" applyFill="1" applyBorder="1" applyAlignment="1" quotePrefix="1">
      <alignment horizontal="center" vertical="center"/>
    </xf>
    <xf numFmtId="0" fontId="32" fillId="0" borderId="46" xfId="0" applyFont="1" applyBorder="1" applyAlignment="1">
      <alignment horizontal="left" vertical="center" wrapText="1"/>
    </xf>
    <xf numFmtId="3" fontId="32" fillId="41" borderId="46" xfId="0" applyNumberFormat="1" applyFont="1" applyFill="1" applyBorder="1" applyAlignment="1">
      <alignment horizontal="right" vertical="center" wrapText="1"/>
    </xf>
    <xf numFmtId="3" fontId="32" fillId="41" borderId="46" xfId="0" applyNumberFormat="1" applyFont="1" applyFill="1" applyBorder="1" applyAlignment="1">
      <alignment horizontal="center" vertical="center" wrapText="1"/>
    </xf>
    <xf numFmtId="0" fontId="32" fillId="41" borderId="0" xfId="0" applyFont="1" applyFill="1" applyBorder="1" applyAlignment="1">
      <alignment horizontal="center" vertical="center"/>
    </xf>
    <xf numFmtId="0" fontId="31" fillId="41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 quotePrefix="1">
      <alignment horizontal="center" vertical="center"/>
    </xf>
    <xf numFmtId="3" fontId="32" fillId="41" borderId="0" xfId="0" applyNumberFormat="1" applyFont="1" applyFill="1" applyBorder="1" applyAlignment="1">
      <alignment horizontal="right" vertical="center" wrapText="1"/>
    </xf>
    <xf numFmtId="3" fontId="32" fillId="41" borderId="0" xfId="0" applyNumberFormat="1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3" fillId="0" borderId="18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8" fillId="0" borderId="29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1" fillId="48" borderId="16" xfId="0" applyFont="1" applyFill="1" applyBorder="1" applyAlignment="1">
      <alignment vertical="center" wrapText="1"/>
    </xf>
    <xf numFmtId="0" fontId="31" fillId="48" borderId="19" xfId="0" applyFont="1" applyFill="1" applyBorder="1" applyAlignment="1">
      <alignment vertical="center" wrapText="1"/>
    </xf>
    <xf numFmtId="0" fontId="31" fillId="48" borderId="20" xfId="0" applyFont="1" applyFill="1" applyBorder="1" applyAlignment="1">
      <alignment vertical="center" wrapText="1"/>
    </xf>
    <xf numFmtId="0" fontId="31" fillId="34" borderId="28" xfId="0" applyFont="1" applyFill="1" applyBorder="1" applyAlignment="1">
      <alignment horizontal="left" vertical="center" wrapText="1"/>
    </xf>
    <xf numFmtId="0" fontId="31" fillId="34" borderId="54" xfId="0" applyFont="1" applyFill="1" applyBorder="1" applyAlignment="1">
      <alignment horizontal="left" vertical="center" wrapText="1"/>
    </xf>
    <xf numFmtId="0" fontId="31" fillId="34" borderId="55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31" fillId="34" borderId="56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/>
    </xf>
    <xf numFmtId="0" fontId="2" fillId="49" borderId="19" xfId="0" applyFont="1" applyFill="1" applyBorder="1" applyAlignment="1">
      <alignment vertical="center" wrapText="1"/>
    </xf>
    <xf numFmtId="0" fontId="2" fillId="49" borderId="20" xfId="0" applyFont="1" applyFill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8" fillId="0" borderId="44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41" borderId="59" xfId="0" applyFont="1" applyFill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" fillId="0" borderId="24" xfId="0" applyFont="1" applyBorder="1" applyAlignment="1">
      <alignment horizontal="left" vertical="center"/>
    </xf>
    <xf numFmtId="0" fontId="31" fillId="48" borderId="62" xfId="0" applyFont="1" applyFill="1" applyBorder="1" applyAlignment="1">
      <alignment vertical="center" wrapText="1"/>
    </xf>
    <xf numFmtId="0" fontId="2" fillId="49" borderId="63" xfId="0" applyFont="1" applyFill="1" applyBorder="1" applyAlignment="1">
      <alignment vertical="center" wrapText="1"/>
    </xf>
    <xf numFmtId="0" fontId="2" fillId="49" borderId="64" xfId="0" applyFont="1" applyFill="1" applyBorder="1" applyAlignment="1">
      <alignment vertical="center" wrapText="1"/>
    </xf>
    <xf numFmtId="0" fontId="8" fillId="0" borderId="51" xfId="0" applyFont="1" applyBorder="1" applyAlignment="1">
      <alignment horizontal="left" vertical="center"/>
    </xf>
    <xf numFmtId="0" fontId="8" fillId="0" borderId="30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8" fillId="0" borderId="66" xfId="0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/>
    </xf>
    <xf numFmtId="0" fontId="32" fillId="42" borderId="15" xfId="0" applyFont="1" applyFill="1" applyBorder="1" applyAlignment="1">
      <alignment horizontal="center" vertical="center" wrapText="1"/>
    </xf>
    <xf numFmtId="0" fontId="32" fillId="42" borderId="18" xfId="0" applyFont="1" applyFill="1" applyBorder="1" applyAlignment="1">
      <alignment horizontal="center" vertical="center" wrapText="1"/>
    </xf>
    <xf numFmtId="0" fontId="32" fillId="42" borderId="17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32" fillId="42" borderId="28" xfId="0" applyFont="1" applyFill="1" applyBorder="1" applyAlignment="1">
      <alignment horizontal="center" vertical="center" wrapText="1"/>
    </xf>
    <xf numFmtId="0" fontId="32" fillId="42" borderId="54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0" fillId="0" borderId="51" xfId="0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2" fillId="42" borderId="16" xfId="0" applyFont="1" applyFill="1" applyBorder="1" applyAlignment="1">
      <alignment horizontal="center" vertical="center"/>
    </xf>
    <xf numFmtId="0" fontId="32" fillId="42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6" fillId="42" borderId="67" xfId="0" applyFont="1" applyFill="1" applyBorder="1" applyAlignment="1">
      <alignment horizontal="center" vertical="center" wrapText="1"/>
    </xf>
    <xf numFmtId="0" fontId="36" fillId="42" borderId="68" xfId="0" applyFont="1" applyFill="1" applyBorder="1" applyAlignment="1">
      <alignment horizontal="center" vertical="center" wrapText="1"/>
    </xf>
    <xf numFmtId="0" fontId="8" fillId="43" borderId="45" xfId="0" applyFont="1" applyFill="1" applyBorder="1" applyAlignment="1">
      <alignment horizontal="left" vertical="top" wrapText="1"/>
    </xf>
    <xf numFmtId="0" fontId="8" fillId="43" borderId="48" xfId="0" applyFont="1" applyFill="1" applyBorder="1" applyAlignment="1">
      <alignment horizontal="left" vertical="top" wrapText="1"/>
    </xf>
    <xf numFmtId="0" fontId="8" fillId="43" borderId="38" xfId="0" applyFont="1" applyFill="1" applyBorder="1" applyAlignment="1">
      <alignment horizontal="left" vertical="top" wrapText="1"/>
    </xf>
    <xf numFmtId="0" fontId="8" fillId="43" borderId="24" xfId="0" applyFont="1" applyFill="1" applyBorder="1" applyAlignment="1">
      <alignment horizontal="left" vertical="top" wrapText="1"/>
    </xf>
    <xf numFmtId="0" fontId="3" fillId="42" borderId="69" xfId="0" applyFont="1" applyFill="1" applyBorder="1" applyAlignment="1">
      <alignment horizontal="center" vertical="center" wrapText="1"/>
    </xf>
    <xf numFmtId="0" fontId="3" fillId="42" borderId="38" xfId="0" applyFont="1" applyFill="1" applyBorder="1" applyAlignment="1">
      <alignment horizontal="center" vertical="center" wrapText="1"/>
    </xf>
    <xf numFmtId="0" fontId="8" fillId="42" borderId="29" xfId="0" applyFont="1" applyFill="1" applyBorder="1" applyAlignment="1">
      <alignment horizontal="left" vertical="center" wrapText="1"/>
    </xf>
    <xf numFmtId="0" fontId="8" fillId="42" borderId="38" xfId="0" applyFont="1" applyFill="1" applyBorder="1" applyAlignment="1">
      <alignment horizontal="left" vertical="center" wrapText="1"/>
    </xf>
    <xf numFmtId="0" fontId="8" fillId="42" borderId="24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1" fillId="38" borderId="16" xfId="0" applyFont="1" applyFill="1" applyBorder="1" applyAlignment="1">
      <alignment horizontal="left" vertical="center"/>
    </xf>
    <xf numFmtId="0" fontId="31" fillId="38" borderId="19" xfId="0" applyFont="1" applyFill="1" applyBorder="1" applyAlignment="1">
      <alignment horizontal="left" vertical="center"/>
    </xf>
    <xf numFmtId="0" fontId="31" fillId="38" borderId="20" xfId="0" applyFont="1" applyFill="1" applyBorder="1" applyAlignment="1">
      <alignment horizontal="left" vertical="center"/>
    </xf>
    <xf numFmtId="0" fontId="8" fillId="33" borderId="38" xfId="0" applyFont="1" applyFill="1" applyBorder="1" applyAlignment="1" quotePrefix="1">
      <alignment horizontal="left" vertical="top" inden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3" fontId="6" fillId="0" borderId="37" xfId="0" applyNumberFormat="1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29" fillId="0" borderId="0" xfId="0" applyFont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8" fillId="0" borderId="16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1" fillId="35" borderId="16" xfId="0" applyFont="1" applyFill="1" applyBorder="1" applyAlignment="1">
      <alignment horizontal="left" vertical="center" wrapText="1"/>
    </xf>
    <xf numFmtId="0" fontId="31" fillId="35" borderId="19" xfId="0" applyFont="1" applyFill="1" applyBorder="1" applyAlignment="1">
      <alignment horizontal="left" vertical="center" wrapText="1"/>
    </xf>
    <xf numFmtId="0" fontId="31" fillId="35" borderId="20" xfId="0" applyFont="1" applyFill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/>
    </xf>
    <xf numFmtId="3" fontId="38" fillId="0" borderId="16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7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8" fillId="43" borderId="38" xfId="0" applyFont="1" applyFill="1" applyBorder="1" applyAlignment="1">
      <alignment horizontal="left" vertical="top"/>
    </xf>
    <xf numFmtId="0" fontId="8" fillId="43" borderId="24" xfId="0" applyFont="1" applyFill="1" applyBorder="1" applyAlignment="1">
      <alignment horizontal="left" vertical="top"/>
    </xf>
    <xf numFmtId="0" fontId="8" fillId="33" borderId="38" xfId="0" applyFont="1" applyFill="1" applyBorder="1" applyAlignment="1">
      <alignment horizontal="left" vertical="top" indent="1"/>
    </xf>
    <xf numFmtId="0" fontId="8" fillId="33" borderId="24" xfId="0" applyFont="1" applyFill="1" applyBorder="1" applyAlignment="1">
      <alignment horizontal="left" vertical="top" indent="1"/>
    </xf>
    <xf numFmtId="0" fontId="8" fillId="42" borderId="29" xfId="0" applyFont="1" applyFill="1" applyBorder="1" applyAlignment="1">
      <alignment vertical="center" wrapText="1"/>
    </xf>
    <xf numFmtId="0" fontId="8" fillId="42" borderId="38" xfId="0" applyFont="1" applyFill="1" applyBorder="1" applyAlignment="1">
      <alignment vertical="center" wrapText="1"/>
    </xf>
    <xf numFmtId="0" fontId="8" fillId="42" borderId="24" xfId="0" applyFont="1" applyFill="1" applyBorder="1" applyAlignment="1">
      <alignment vertical="center" wrapText="1"/>
    </xf>
    <xf numFmtId="0" fontId="8" fillId="42" borderId="31" xfId="0" applyFont="1" applyFill="1" applyBorder="1" applyAlignment="1">
      <alignment horizontal="left" vertical="center" wrapText="1"/>
    </xf>
    <xf numFmtId="0" fontId="8" fillId="42" borderId="45" xfId="0" applyFont="1" applyFill="1" applyBorder="1" applyAlignment="1">
      <alignment horizontal="left" vertical="center" wrapText="1"/>
    </xf>
    <xf numFmtId="0" fontId="8" fillId="42" borderId="48" xfId="0" applyFont="1" applyFill="1" applyBorder="1" applyAlignment="1">
      <alignment horizontal="left" vertical="center" wrapText="1"/>
    </xf>
    <xf numFmtId="0" fontId="8" fillId="43" borderId="54" xfId="0" applyFont="1" applyFill="1" applyBorder="1" applyAlignment="1">
      <alignment horizontal="left" vertical="top"/>
    </xf>
    <xf numFmtId="0" fontId="8" fillId="43" borderId="55" xfId="0" applyFont="1" applyFill="1" applyBorder="1" applyAlignment="1">
      <alignment horizontal="left" vertical="top"/>
    </xf>
    <xf numFmtId="0" fontId="8" fillId="42" borderId="29" xfId="0" applyFont="1" applyFill="1" applyBorder="1" applyAlignment="1">
      <alignment horizontal="left" vertical="center"/>
    </xf>
    <xf numFmtId="0" fontId="8" fillId="42" borderId="38" xfId="0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2" fillId="42" borderId="37" xfId="0" applyFont="1" applyFill="1" applyBorder="1" applyAlignment="1">
      <alignment horizontal="center" vertical="center"/>
    </xf>
    <xf numFmtId="0" fontId="32" fillId="42" borderId="46" xfId="0" applyFont="1" applyFill="1" applyBorder="1" applyAlignment="1">
      <alignment horizontal="center" vertical="center"/>
    </xf>
    <xf numFmtId="0" fontId="32" fillId="42" borderId="70" xfId="0" applyFont="1" applyFill="1" applyBorder="1" applyAlignment="1">
      <alignment horizontal="center" vertical="center"/>
    </xf>
    <xf numFmtId="0" fontId="32" fillId="42" borderId="11" xfId="0" applyFont="1" applyFill="1" applyBorder="1" applyAlignment="1">
      <alignment horizontal="center" vertical="center"/>
    </xf>
    <xf numFmtId="0" fontId="32" fillId="42" borderId="0" xfId="0" applyFont="1" applyFill="1" applyBorder="1" applyAlignment="1">
      <alignment horizontal="center" vertical="center"/>
    </xf>
    <xf numFmtId="0" fontId="32" fillId="42" borderId="53" xfId="0" applyFont="1" applyFill="1" applyBorder="1" applyAlignment="1">
      <alignment horizontal="center" vertical="center"/>
    </xf>
    <xf numFmtId="0" fontId="32" fillId="42" borderId="21" xfId="0" applyFont="1" applyFill="1" applyBorder="1" applyAlignment="1">
      <alignment horizontal="center" vertical="center"/>
    </xf>
    <xf numFmtId="0" fontId="32" fillId="42" borderId="12" xfId="0" applyFont="1" applyFill="1" applyBorder="1" applyAlignment="1">
      <alignment horizontal="center" vertical="center"/>
    </xf>
    <xf numFmtId="0" fontId="32" fillId="42" borderId="71" xfId="0" applyFont="1" applyFill="1" applyBorder="1" applyAlignment="1">
      <alignment horizontal="center" vertical="center"/>
    </xf>
    <xf numFmtId="0" fontId="36" fillId="42" borderId="72" xfId="0" applyFont="1" applyFill="1" applyBorder="1" applyAlignment="1">
      <alignment horizontal="center" vertical="center" wrapText="1"/>
    </xf>
    <xf numFmtId="0" fontId="36" fillId="42" borderId="73" xfId="0" applyFont="1" applyFill="1" applyBorder="1" applyAlignment="1">
      <alignment horizontal="center" vertical="center" wrapText="1"/>
    </xf>
    <xf numFmtId="0" fontId="32" fillId="42" borderId="22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74" xfId="0" applyBorder="1" applyAlignment="1">
      <alignment vertical="center" wrapText="1"/>
    </xf>
    <xf numFmtId="0" fontId="31" fillId="34" borderId="75" xfId="0" applyFont="1" applyFill="1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48" xfId="0" applyBorder="1" applyAlignment="1">
      <alignment vertical="center" wrapText="1"/>
    </xf>
    <xf numFmtId="0" fontId="32" fillId="42" borderId="13" xfId="0" applyFont="1" applyFill="1" applyBorder="1" applyAlignment="1">
      <alignment horizontal="center" vertical="center"/>
    </xf>
    <xf numFmtId="0" fontId="32" fillId="42" borderId="15" xfId="0" applyFont="1" applyFill="1" applyBorder="1" applyAlignment="1">
      <alignment horizontal="center" vertical="center"/>
    </xf>
    <xf numFmtId="0" fontId="32" fillId="42" borderId="17" xfId="0" applyFont="1" applyFill="1" applyBorder="1" applyAlignment="1">
      <alignment horizontal="center" vertical="center"/>
    </xf>
    <xf numFmtId="0" fontId="31" fillId="40" borderId="16" xfId="0" applyFont="1" applyFill="1" applyBorder="1" applyAlignment="1">
      <alignment horizontal="left" vertical="center"/>
    </xf>
    <xf numFmtId="0" fontId="31" fillId="40" borderId="19" xfId="0" applyFont="1" applyFill="1" applyBorder="1" applyAlignment="1">
      <alignment horizontal="left" vertical="center"/>
    </xf>
    <xf numFmtId="0" fontId="31" fillId="40" borderId="20" xfId="0" applyFont="1" applyFill="1" applyBorder="1" applyAlignment="1">
      <alignment horizontal="left" vertical="center"/>
    </xf>
    <xf numFmtId="0" fontId="32" fillId="43" borderId="37" xfId="0" applyFont="1" applyFill="1" applyBorder="1" applyAlignment="1">
      <alignment horizontal="center" vertical="center" wrapText="1"/>
    </xf>
    <xf numFmtId="0" fontId="32" fillId="43" borderId="70" xfId="0" applyFont="1" applyFill="1" applyBorder="1" applyAlignment="1">
      <alignment horizontal="center" vertical="center" wrapText="1"/>
    </xf>
    <xf numFmtId="0" fontId="32" fillId="43" borderId="75" xfId="0" applyFont="1" applyFill="1" applyBorder="1" applyAlignment="1">
      <alignment horizontal="center" vertical="center" wrapText="1"/>
    </xf>
    <xf numFmtId="0" fontId="32" fillId="43" borderId="77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4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8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8" fillId="0" borderId="78" xfId="0" applyFont="1" applyBorder="1" applyAlignment="1">
      <alignment vertical="center" wrapText="1"/>
    </xf>
    <xf numFmtId="0" fontId="0" fillId="0" borderId="45" xfId="0" applyBorder="1" applyAlignment="1">
      <alignment vertical="center"/>
    </xf>
    <xf numFmtId="0" fontId="0" fillId="0" borderId="48" xfId="0" applyBorder="1" applyAlignment="1">
      <alignment vertical="center"/>
    </xf>
    <xf numFmtId="0" fontId="32" fillId="0" borderId="29" xfId="0" applyFont="1" applyFill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44" xfId="0" applyFont="1" applyBorder="1" applyAlignment="1">
      <alignment horizontal="left" vertical="center" wrapText="1"/>
    </xf>
    <xf numFmtId="0" fontId="32" fillId="0" borderId="51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32" fillId="0" borderId="45" xfId="0" applyFont="1" applyBorder="1" applyAlignment="1">
      <alignment horizontal="left" vertical="center" wrapText="1"/>
    </xf>
    <xf numFmtId="0" fontId="32" fillId="0" borderId="48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7" fillId="45" borderId="16" xfId="0" applyFont="1" applyFill="1" applyBorder="1" applyAlignment="1">
      <alignment horizontal="left" vertical="center" wrapText="1"/>
    </xf>
    <xf numFmtId="0" fontId="37" fillId="45" borderId="19" xfId="0" applyFont="1" applyFill="1" applyBorder="1" applyAlignment="1">
      <alignment horizontal="left" vertical="center" wrapText="1"/>
    </xf>
    <xf numFmtId="0" fontId="37" fillId="45" borderId="20" xfId="0" applyFont="1" applyFill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31" fillId="45" borderId="37" xfId="0" applyFont="1" applyFill="1" applyBorder="1" applyAlignment="1">
      <alignment horizontal="left" vertical="center" wrapText="1"/>
    </xf>
    <xf numFmtId="0" fontId="31" fillId="45" borderId="46" xfId="0" applyFont="1" applyFill="1" applyBorder="1" applyAlignment="1">
      <alignment horizontal="left" vertical="center" wrapText="1"/>
    </xf>
    <xf numFmtId="0" fontId="31" fillId="45" borderId="70" xfId="0" applyFont="1" applyFill="1" applyBorder="1" applyAlignment="1">
      <alignment horizontal="left" vertical="center" wrapText="1"/>
    </xf>
    <xf numFmtId="0" fontId="32" fillId="0" borderId="28" xfId="0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0" fontId="31" fillId="45" borderId="28" xfId="0" applyFont="1" applyFill="1" applyBorder="1" applyAlignment="1">
      <alignment horizontal="left" vertical="center" wrapText="1"/>
    </xf>
    <xf numFmtId="0" fontId="31" fillId="45" borderId="54" xfId="0" applyFont="1" applyFill="1" applyBorder="1" applyAlignment="1">
      <alignment horizontal="left" vertical="center" wrapText="1"/>
    </xf>
    <xf numFmtId="0" fontId="31" fillId="45" borderId="55" xfId="0" applyFont="1" applyFill="1" applyBorder="1" applyAlignment="1">
      <alignment horizontal="left" vertical="center" wrapText="1"/>
    </xf>
    <xf numFmtId="0" fontId="6" fillId="47" borderId="16" xfId="0" applyFont="1" applyFill="1" applyBorder="1" applyAlignment="1">
      <alignment horizontal="left" vertical="center" wrapText="1"/>
    </xf>
    <xf numFmtId="0" fontId="6" fillId="47" borderId="19" xfId="0" applyFont="1" applyFill="1" applyBorder="1" applyAlignment="1">
      <alignment horizontal="left" vertical="center" wrapText="1"/>
    </xf>
    <xf numFmtId="0" fontId="6" fillId="47" borderId="20" xfId="0" applyFont="1" applyFill="1" applyBorder="1" applyAlignment="1">
      <alignment horizontal="left" vertical="center" wrapText="1"/>
    </xf>
    <xf numFmtId="0" fontId="32" fillId="0" borderId="38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32" fillId="0" borderId="30" xfId="0" applyFont="1" applyFill="1" applyBorder="1" applyAlignment="1">
      <alignment horizontal="left" vertical="center" wrapText="1"/>
    </xf>
    <xf numFmtId="0" fontId="32" fillId="0" borderId="44" xfId="0" applyFont="1" applyFill="1" applyBorder="1" applyAlignment="1">
      <alignment horizontal="left" vertical="center" wrapText="1"/>
    </xf>
    <xf numFmtId="0" fontId="32" fillId="0" borderId="5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32" fillId="42" borderId="16" xfId="0" applyFont="1" applyFill="1" applyBorder="1" applyAlignment="1">
      <alignment horizontal="center" vertical="center" wrapText="1"/>
    </xf>
    <xf numFmtId="0" fontId="32" fillId="42" borderId="20" xfId="0" applyFont="1" applyFill="1" applyBorder="1" applyAlignment="1">
      <alignment horizontal="center" vertical="center" wrapText="1"/>
    </xf>
    <xf numFmtId="0" fontId="32" fillId="42" borderId="19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16" borderId="16" xfId="0" applyFont="1" applyFill="1" applyBorder="1" applyAlignment="1">
      <alignment vertical="center" wrapText="1"/>
    </xf>
    <xf numFmtId="0" fontId="0" fillId="16" borderId="19" xfId="0" applyFont="1" applyFill="1" applyBorder="1" applyAlignment="1">
      <alignment vertical="center" wrapText="1"/>
    </xf>
    <xf numFmtId="0" fontId="0" fillId="16" borderId="20" xfId="0" applyFont="1" applyFill="1" applyBorder="1" applyAlignment="1">
      <alignment vertical="center" wrapText="1"/>
    </xf>
    <xf numFmtId="0" fontId="6" fillId="16" borderId="19" xfId="0" applyFont="1" applyFill="1" applyBorder="1" applyAlignment="1">
      <alignment vertical="center" wrapText="1"/>
    </xf>
    <xf numFmtId="0" fontId="6" fillId="16" borderId="20" xfId="0" applyFont="1" applyFill="1" applyBorder="1" applyAlignment="1">
      <alignment vertical="center" wrapText="1"/>
    </xf>
    <xf numFmtId="0" fontId="33" fillId="37" borderId="16" xfId="0" applyFont="1" applyFill="1" applyBorder="1" applyAlignment="1">
      <alignment horizontal="left" vertical="center" wrapText="1"/>
    </xf>
    <xf numFmtId="0" fontId="33" fillId="37" borderId="19" xfId="0" applyFont="1" applyFill="1" applyBorder="1" applyAlignment="1">
      <alignment horizontal="left" vertical="center" wrapText="1"/>
    </xf>
    <xf numFmtId="0" fontId="33" fillId="37" borderId="20" xfId="0" applyFont="1" applyFill="1" applyBorder="1" applyAlignment="1">
      <alignment horizontal="left" vertical="center" wrapText="1"/>
    </xf>
    <xf numFmtId="0" fontId="33" fillId="36" borderId="16" xfId="0" applyFont="1" applyFill="1" applyBorder="1" applyAlignment="1">
      <alignment horizontal="left" vertical="center" wrapText="1"/>
    </xf>
    <xf numFmtId="0" fontId="33" fillId="36" borderId="19" xfId="0" applyFont="1" applyFill="1" applyBorder="1" applyAlignment="1">
      <alignment horizontal="left" vertical="center" wrapText="1"/>
    </xf>
    <xf numFmtId="0" fontId="33" fillId="36" borderId="2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33" borderId="29" xfId="0" applyFont="1" applyFill="1" applyBorder="1" applyAlignment="1" quotePrefix="1">
      <alignment horizontal="left" vertical="center" wrapText="1" indent="1"/>
    </xf>
    <xf numFmtId="0" fontId="5" fillId="33" borderId="38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8" borderId="16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5" fillId="33" borderId="28" xfId="0" applyFont="1" applyFill="1" applyBorder="1" applyAlignment="1" quotePrefix="1">
      <alignment horizontal="left" vertical="center" wrapText="1" indent="1"/>
    </xf>
    <xf numFmtId="0" fontId="5" fillId="33" borderId="54" xfId="0" applyFont="1" applyFill="1" applyBorder="1" applyAlignment="1" quotePrefix="1">
      <alignment horizontal="left" vertical="center" wrapText="1" indent="1"/>
    </xf>
    <xf numFmtId="0" fontId="5" fillId="33" borderId="55" xfId="0" applyFont="1" applyFill="1" applyBorder="1" applyAlignment="1" quotePrefix="1">
      <alignment horizontal="left" vertical="center" wrapText="1" indent="1"/>
    </xf>
    <xf numFmtId="0" fontId="5" fillId="33" borderId="31" xfId="0" applyFont="1" applyFill="1" applyBorder="1" applyAlignment="1" quotePrefix="1">
      <alignment horizontal="left" vertical="center" wrapText="1" indent="1"/>
    </xf>
    <xf numFmtId="0" fontId="5" fillId="33" borderId="45" xfId="0" applyFont="1" applyFill="1" applyBorder="1" applyAlignment="1" quotePrefix="1">
      <alignment horizontal="left" vertical="center" wrapText="1" indent="1"/>
    </xf>
    <xf numFmtId="0" fontId="5" fillId="33" borderId="48" xfId="0" applyFont="1" applyFill="1" applyBorder="1" applyAlignment="1" quotePrefix="1">
      <alignment horizontal="left" vertical="center" wrapText="1" indent="1"/>
    </xf>
    <xf numFmtId="0" fontId="31" fillId="0" borderId="16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6" fillId="39" borderId="16" xfId="0" applyFont="1" applyFill="1" applyBorder="1" applyAlignment="1">
      <alignment horizontal="left" vertical="center"/>
    </xf>
    <xf numFmtId="0" fontId="6" fillId="39" borderId="19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horizontal="left" vertical="center"/>
    </xf>
    <xf numFmtId="0" fontId="32" fillId="42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32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2" fillId="0" borderId="29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31" fillId="45" borderId="16" xfId="0" applyFont="1" applyFill="1" applyBorder="1" applyAlignment="1">
      <alignment horizontal="left" vertical="center" wrapText="1"/>
    </xf>
    <xf numFmtId="0" fontId="31" fillId="45" borderId="19" xfId="0" applyFont="1" applyFill="1" applyBorder="1" applyAlignment="1">
      <alignment horizontal="left" vertical="center" wrapText="1"/>
    </xf>
    <xf numFmtId="0" fontId="31" fillId="45" borderId="20" xfId="0" applyFont="1" applyFill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31" fillId="16" borderId="16" xfId="0" applyFont="1" applyFill="1" applyBorder="1" applyAlignment="1">
      <alignment vertical="center" wrapText="1"/>
    </xf>
    <xf numFmtId="0" fontId="0" fillId="16" borderId="19" xfId="0" applyFill="1" applyBorder="1" applyAlignment="1">
      <alignment vertical="center" wrapText="1"/>
    </xf>
    <xf numFmtId="0" fontId="0" fillId="16" borderId="20" xfId="0" applyFill="1" applyBorder="1" applyAlignment="1">
      <alignment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54" xfId="0" applyFont="1" applyBorder="1" applyAlignment="1">
      <alignment horizontal="left" vertical="center" wrapText="1"/>
    </xf>
    <xf numFmtId="0" fontId="32" fillId="0" borderId="55" xfId="0" applyFont="1" applyBorder="1" applyAlignment="1">
      <alignment horizontal="left" vertical="center" wrapText="1"/>
    </xf>
    <xf numFmtId="0" fontId="32" fillId="0" borderId="31" xfId="0" applyFont="1" applyFill="1" applyBorder="1" applyAlignment="1">
      <alignment horizontal="left" vertical="center" wrapText="1"/>
    </xf>
    <xf numFmtId="0" fontId="32" fillId="0" borderId="45" xfId="0" applyFont="1" applyFill="1" applyBorder="1" applyAlignment="1">
      <alignment horizontal="left" vertical="center" wrapText="1"/>
    </xf>
    <xf numFmtId="0" fontId="32" fillId="0" borderId="48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2"/>
  <sheetViews>
    <sheetView showZeros="0" tabSelected="1" zoomScalePageLayoutView="0" workbookViewId="0" topLeftCell="A278">
      <selection activeCell="R55" sqref="R55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1.125" style="0" customWidth="1"/>
    <col min="13" max="13" width="7.25390625" style="0" customWidth="1"/>
    <col min="14" max="14" width="8.875" style="0" customWidth="1"/>
    <col min="15" max="15" width="7.375" style="0" customWidth="1"/>
    <col min="16" max="16" width="9.875" style="0" bestFit="1" customWidth="1"/>
  </cols>
  <sheetData>
    <row r="1" spans="1:15" s="2" customFormat="1" ht="12.75" customHeight="1">
      <c r="A1" s="34"/>
      <c r="B1" s="34"/>
      <c r="C1" s="34"/>
      <c r="D1" s="34"/>
      <c r="E1" s="34"/>
      <c r="F1" s="34"/>
      <c r="G1" s="34"/>
      <c r="H1" s="34"/>
      <c r="I1" s="34"/>
      <c r="J1" s="10" t="s">
        <v>166</v>
      </c>
      <c r="K1" s="11"/>
      <c r="L1" s="11"/>
      <c r="M1" s="3"/>
      <c r="N1" s="3"/>
      <c r="O1" s="3"/>
    </row>
    <row r="2" spans="1:15" s="2" customFormat="1" ht="10.5" customHeight="1">
      <c r="A2" s="34"/>
      <c r="B2" s="34"/>
      <c r="C2" s="34"/>
      <c r="D2" s="34"/>
      <c r="E2" s="34"/>
      <c r="F2" s="34"/>
      <c r="G2" s="34"/>
      <c r="H2" s="34"/>
      <c r="I2" s="34"/>
      <c r="J2" s="4" t="s">
        <v>296</v>
      </c>
      <c r="K2" s="4"/>
      <c r="L2" s="4"/>
      <c r="M2" s="3"/>
      <c r="N2" s="3"/>
      <c r="O2" s="3"/>
    </row>
    <row r="3" spans="1:15" s="2" customFormat="1" ht="11.25" customHeight="1">
      <c r="A3" s="34"/>
      <c r="B3" s="34"/>
      <c r="C3" s="34"/>
      <c r="D3" s="34"/>
      <c r="E3" s="34"/>
      <c r="F3" s="34"/>
      <c r="G3" s="34"/>
      <c r="H3" s="34"/>
      <c r="I3" s="34"/>
      <c r="J3" s="4" t="s">
        <v>49</v>
      </c>
      <c r="K3" s="4"/>
      <c r="L3" s="4"/>
      <c r="M3" s="3"/>
      <c r="N3" s="3"/>
      <c r="O3" s="3"/>
    </row>
    <row r="4" spans="1:15" s="2" customFormat="1" ht="12.75" customHeight="1">
      <c r="A4" s="34"/>
      <c r="B4" s="34"/>
      <c r="C4" s="34"/>
      <c r="D4" s="34"/>
      <c r="E4" s="34"/>
      <c r="F4" s="34"/>
      <c r="G4" s="34"/>
      <c r="H4" s="34"/>
      <c r="I4" s="34"/>
      <c r="J4" s="4" t="s">
        <v>297</v>
      </c>
      <c r="K4" s="4"/>
      <c r="L4" s="4"/>
      <c r="M4" s="3"/>
      <c r="N4" s="3"/>
      <c r="O4" s="3"/>
    </row>
    <row r="5" spans="1:15" s="2" customFormat="1" ht="6" customHeight="1">
      <c r="A5" s="202"/>
      <c r="B5" s="202"/>
      <c r="C5" s="202"/>
      <c r="D5" s="202"/>
      <c r="E5" s="202"/>
      <c r="F5" s="202"/>
      <c r="G5" s="202"/>
      <c r="H5" s="202"/>
      <c r="I5" s="202"/>
      <c r="J5" s="4"/>
      <c r="K5" s="4"/>
      <c r="L5" s="4"/>
      <c r="M5" s="202"/>
      <c r="N5" s="202"/>
      <c r="O5" s="202"/>
    </row>
    <row r="6" spans="1:15" s="2" customFormat="1" ht="12.75" customHeight="1">
      <c r="A6" s="519" t="s">
        <v>127</v>
      </c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3"/>
      <c r="N6" s="3"/>
      <c r="O6" s="3"/>
    </row>
    <row r="7" spans="1:15" ht="2.2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4.25" customHeight="1">
      <c r="A8" s="525" t="s">
        <v>50</v>
      </c>
      <c r="B8" s="526"/>
      <c r="C8" s="527"/>
      <c r="D8" s="521" t="s">
        <v>64</v>
      </c>
      <c r="E8" s="521"/>
      <c r="F8" s="521"/>
      <c r="G8" s="521"/>
      <c r="H8" s="522"/>
      <c r="I8" s="520" t="s">
        <v>65</v>
      </c>
      <c r="J8" s="520"/>
      <c r="K8" s="520" t="s">
        <v>66</v>
      </c>
      <c r="L8" s="520"/>
      <c r="M8" s="3"/>
      <c r="N8" s="3"/>
      <c r="O8" s="3"/>
    </row>
    <row r="9" spans="1:15" ht="14.25" customHeight="1">
      <c r="A9" s="75" t="s">
        <v>24</v>
      </c>
      <c r="B9" s="75" t="s">
        <v>51</v>
      </c>
      <c r="C9" s="75" t="s">
        <v>52</v>
      </c>
      <c r="D9" s="523"/>
      <c r="E9" s="523"/>
      <c r="F9" s="523"/>
      <c r="G9" s="523"/>
      <c r="H9" s="524"/>
      <c r="I9" s="151" t="s">
        <v>53</v>
      </c>
      <c r="J9" s="151" t="s">
        <v>54</v>
      </c>
      <c r="K9" s="151" t="s">
        <v>53</v>
      </c>
      <c r="L9" s="151" t="s">
        <v>54</v>
      </c>
      <c r="M9" s="3"/>
      <c r="N9" s="3"/>
      <c r="O9" s="3"/>
    </row>
    <row r="10" spans="1:15" ht="19.5" customHeight="1">
      <c r="A10" s="143" t="s">
        <v>1</v>
      </c>
      <c r="B10" s="144"/>
      <c r="C10" s="144"/>
      <c r="D10" s="459" t="s">
        <v>245</v>
      </c>
      <c r="E10" s="460"/>
      <c r="F10" s="460"/>
      <c r="G10" s="460"/>
      <c r="H10" s="461"/>
      <c r="I10" s="148"/>
      <c r="J10" s="148">
        <f>J11</f>
        <v>23000</v>
      </c>
      <c r="K10" s="148"/>
      <c r="L10" s="148"/>
      <c r="M10" s="299"/>
      <c r="N10" s="299"/>
      <c r="O10" s="299"/>
    </row>
    <row r="11" spans="1:15" ht="17.25" customHeight="1">
      <c r="A11" s="145"/>
      <c r="B11" s="146" t="s">
        <v>147</v>
      </c>
      <c r="C11" s="145"/>
      <c r="D11" s="443" t="s">
        <v>148</v>
      </c>
      <c r="E11" s="444"/>
      <c r="F11" s="444"/>
      <c r="G11" s="444"/>
      <c r="H11" s="445"/>
      <c r="I11" s="12"/>
      <c r="J11" s="12">
        <f>J12</f>
        <v>23000</v>
      </c>
      <c r="K11" s="12"/>
      <c r="L11" s="12">
        <f>L12</f>
        <v>0</v>
      </c>
      <c r="M11" s="299"/>
      <c r="N11" s="299"/>
      <c r="O11" s="299"/>
    </row>
    <row r="12" spans="1:15" ht="18.75" customHeight="1">
      <c r="A12" s="147"/>
      <c r="B12" s="69"/>
      <c r="C12" s="158">
        <v>6050</v>
      </c>
      <c r="D12" s="426" t="s">
        <v>139</v>
      </c>
      <c r="E12" s="427"/>
      <c r="F12" s="427"/>
      <c r="G12" s="427"/>
      <c r="H12" s="427"/>
      <c r="I12" s="159"/>
      <c r="J12" s="159">
        <v>23000</v>
      </c>
      <c r="K12" s="159"/>
      <c r="L12" s="159"/>
      <c r="M12" s="299"/>
      <c r="N12" s="299"/>
      <c r="O12" s="299"/>
    </row>
    <row r="13" spans="1:15" ht="19.5" customHeight="1">
      <c r="A13" s="143">
        <v>600</v>
      </c>
      <c r="B13" s="144"/>
      <c r="C13" s="144"/>
      <c r="D13" s="459" t="s">
        <v>133</v>
      </c>
      <c r="E13" s="460"/>
      <c r="F13" s="460"/>
      <c r="G13" s="460"/>
      <c r="H13" s="461"/>
      <c r="I13" s="148"/>
      <c r="J13" s="148">
        <f>J17</f>
        <v>580872</v>
      </c>
      <c r="K13" s="148">
        <f>K17+K14</f>
        <v>570000</v>
      </c>
      <c r="L13" s="148">
        <f>L14+L17</f>
        <v>1238766</v>
      </c>
      <c r="M13" s="190"/>
      <c r="N13" s="190"/>
      <c r="O13" s="190"/>
    </row>
    <row r="14" spans="1:15" ht="16.5" customHeight="1">
      <c r="A14" s="145"/>
      <c r="B14" s="146">
        <v>60014</v>
      </c>
      <c r="C14" s="145"/>
      <c r="D14" s="443" t="s">
        <v>219</v>
      </c>
      <c r="E14" s="444"/>
      <c r="F14" s="444"/>
      <c r="G14" s="444"/>
      <c r="H14" s="445"/>
      <c r="I14" s="12"/>
      <c r="J14" s="12">
        <f>J16</f>
        <v>0</v>
      </c>
      <c r="K14" s="12">
        <f>K15</f>
        <v>300000</v>
      </c>
      <c r="L14" s="12">
        <f>L16</f>
        <v>1000000</v>
      </c>
      <c r="M14" s="299"/>
      <c r="N14" s="299"/>
      <c r="O14" s="299"/>
    </row>
    <row r="15" spans="1:15" ht="26.25" customHeight="1">
      <c r="A15" s="147"/>
      <c r="B15" s="69"/>
      <c r="C15" s="158">
        <v>2710</v>
      </c>
      <c r="D15" s="426" t="s">
        <v>281</v>
      </c>
      <c r="E15" s="427"/>
      <c r="F15" s="427"/>
      <c r="G15" s="427"/>
      <c r="H15" s="596"/>
      <c r="I15" s="159"/>
      <c r="J15" s="159"/>
      <c r="K15" s="159">
        <v>300000</v>
      </c>
      <c r="L15" s="159"/>
      <c r="M15" s="381"/>
      <c r="N15" s="381"/>
      <c r="O15" s="381"/>
    </row>
    <row r="16" spans="1:15" ht="24.75" customHeight="1">
      <c r="A16" s="147"/>
      <c r="B16" s="69"/>
      <c r="C16" s="158">
        <v>6300</v>
      </c>
      <c r="D16" s="426" t="s">
        <v>149</v>
      </c>
      <c r="E16" s="427"/>
      <c r="F16" s="427"/>
      <c r="G16" s="427"/>
      <c r="H16" s="596"/>
      <c r="I16" s="159"/>
      <c r="J16" s="159"/>
      <c r="K16" s="159"/>
      <c r="L16" s="159">
        <v>1000000</v>
      </c>
      <c r="M16" s="299"/>
      <c r="N16" s="299"/>
      <c r="O16" s="299"/>
    </row>
    <row r="17" spans="1:15" ht="17.25" customHeight="1">
      <c r="A17" s="145"/>
      <c r="B17" s="146">
        <v>60016</v>
      </c>
      <c r="C17" s="145"/>
      <c r="D17" s="443" t="s">
        <v>167</v>
      </c>
      <c r="E17" s="444"/>
      <c r="F17" s="444"/>
      <c r="G17" s="444"/>
      <c r="H17" s="445"/>
      <c r="I17" s="12">
        <f>SUM(I18:I22)</f>
        <v>0</v>
      </c>
      <c r="J17" s="12">
        <f>SUM(J18:J22)</f>
        <v>580872</v>
      </c>
      <c r="K17" s="12">
        <f>SUM(K18:K22)</f>
        <v>270000</v>
      </c>
      <c r="L17" s="12">
        <f>SUM(L18:L22)</f>
        <v>238766</v>
      </c>
      <c r="M17" s="249"/>
      <c r="N17" s="249"/>
      <c r="O17" s="249"/>
    </row>
    <row r="18" spans="1:15" ht="15" customHeight="1">
      <c r="A18" s="147"/>
      <c r="B18" s="69"/>
      <c r="C18" s="158">
        <v>4300</v>
      </c>
      <c r="D18" s="432" t="s">
        <v>220</v>
      </c>
      <c r="E18" s="446"/>
      <c r="F18" s="446"/>
      <c r="G18" s="446"/>
      <c r="H18" s="458"/>
      <c r="I18" s="159"/>
      <c r="J18" s="159"/>
      <c r="K18" s="159">
        <v>270000</v>
      </c>
      <c r="L18" s="159"/>
      <c r="M18" s="391"/>
      <c r="N18" s="249"/>
      <c r="O18" s="249"/>
    </row>
    <row r="19" spans="1:15" ht="15.75" customHeight="1">
      <c r="A19" s="147"/>
      <c r="B19" s="69"/>
      <c r="C19" s="158">
        <v>6050</v>
      </c>
      <c r="D19" s="426" t="s">
        <v>146</v>
      </c>
      <c r="E19" s="427"/>
      <c r="F19" s="427"/>
      <c r="G19" s="427"/>
      <c r="H19" s="427"/>
      <c r="I19" s="159"/>
      <c r="J19" s="159">
        <v>58766</v>
      </c>
      <c r="K19" s="159"/>
      <c r="L19" s="159"/>
      <c r="M19" s="299"/>
      <c r="N19" s="299"/>
      <c r="O19" s="299"/>
    </row>
    <row r="20" spans="1:15" ht="14.25" customHeight="1">
      <c r="A20" s="147"/>
      <c r="B20" s="69"/>
      <c r="C20" s="158">
        <v>6050</v>
      </c>
      <c r="D20" s="426" t="s">
        <v>139</v>
      </c>
      <c r="E20" s="427"/>
      <c r="F20" s="427"/>
      <c r="G20" s="427"/>
      <c r="H20" s="427"/>
      <c r="I20" s="159"/>
      <c r="J20" s="159"/>
      <c r="K20" s="159"/>
      <c r="L20" s="159">
        <v>58766</v>
      </c>
      <c r="M20" s="299"/>
      <c r="N20" s="299"/>
      <c r="O20" s="299"/>
    </row>
    <row r="21" spans="1:15" ht="14.25" customHeight="1">
      <c r="A21" s="147"/>
      <c r="B21" s="69"/>
      <c r="C21" s="158">
        <v>6050</v>
      </c>
      <c r="D21" s="426" t="s">
        <v>139</v>
      </c>
      <c r="E21" s="427"/>
      <c r="F21" s="427"/>
      <c r="G21" s="427"/>
      <c r="H21" s="427"/>
      <c r="I21" s="159"/>
      <c r="J21" s="159">
        <v>522106</v>
      </c>
      <c r="K21" s="159"/>
      <c r="L21" s="159"/>
      <c r="M21" s="299"/>
      <c r="N21" s="299"/>
      <c r="O21" s="299"/>
    </row>
    <row r="22" spans="1:15" ht="14.25" customHeight="1">
      <c r="A22" s="147"/>
      <c r="B22" s="69"/>
      <c r="C22" s="158">
        <v>6060</v>
      </c>
      <c r="D22" s="441" t="s">
        <v>246</v>
      </c>
      <c r="E22" s="442"/>
      <c r="F22" s="442"/>
      <c r="G22" s="442"/>
      <c r="H22" s="442"/>
      <c r="I22" s="188"/>
      <c r="J22" s="188"/>
      <c r="K22" s="188"/>
      <c r="L22" s="188">
        <v>180000</v>
      </c>
      <c r="M22" s="299"/>
      <c r="N22" s="299"/>
      <c r="O22" s="299"/>
    </row>
    <row r="23" spans="1:15" ht="16.5" customHeight="1">
      <c r="A23" s="143">
        <v>700</v>
      </c>
      <c r="B23" s="144"/>
      <c r="C23" s="144"/>
      <c r="D23" s="459" t="s">
        <v>117</v>
      </c>
      <c r="E23" s="460"/>
      <c r="F23" s="460"/>
      <c r="G23" s="460"/>
      <c r="H23" s="461"/>
      <c r="I23" s="148"/>
      <c r="J23" s="148"/>
      <c r="K23" s="148">
        <f>K24</f>
        <v>2338500</v>
      </c>
      <c r="L23" s="148"/>
      <c r="M23" s="173"/>
      <c r="N23" s="173"/>
      <c r="O23" s="173"/>
    </row>
    <row r="24" spans="1:15" ht="16.5" customHeight="1">
      <c r="A24" s="145"/>
      <c r="B24" s="146">
        <v>70005</v>
      </c>
      <c r="C24" s="145"/>
      <c r="D24" s="443" t="s">
        <v>118</v>
      </c>
      <c r="E24" s="449"/>
      <c r="F24" s="449"/>
      <c r="G24" s="449"/>
      <c r="H24" s="450"/>
      <c r="I24" s="12"/>
      <c r="J24" s="12"/>
      <c r="K24" s="12">
        <f>SUM(K25:K25)</f>
        <v>2338500</v>
      </c>
      <c r="L24" s="12"/>
      <c r="M24" s="173"/>
      <c r="N24" s="173"/>
      <c r="O24" s="173"/>
    </row>
    <row r="25" spans="1:15" ht="15" customHeight="1">
      <c r="A25" s="147"/>
      <c r="B25" s="69"/>
      <c r="C25" s="187">
        <v>4590</v>
      </c>
      <c r="D25" s="455" t="s">
        <v>140</v>
      </c>
      <c r="E25" s="456"/>
      <c r="F25" s="456"/>
      <c r="G25" s="456"/>
      <c r="H25" s="457"/>
      <c r="I25" s="188"/>
      <c r="J25" s="188"/>
      <c r="K25" s="188">
        <v>2338500</v>
      </c>
      <c r="L25" s="188"/>
      <c r="M25" s="247"/>
      <c r="N25" s="247"/>
      <c r="O25" s="247"/>
    </row>
    <row r="26" spans="1:16" ht="19.5" customHeight="1">
      <c r="A26" s="143">
        <v>710</v>
      </c>
      <c r="B26" s="144"/>
      <c r="C26" s="144"/>
      <c r="D26" s="459" t="s">
        <v>171</v>
      </c>
      <c r="E26" s="460"/>
      <c r="F26" s="460"/>
      <c r="G26" s="460"/>
      <c r="H26" s="461"/>
      <c r="I26" s="148"/>
      <c r="J26" s="148"/>
      <c r="K26" s="148">
        <f>K27+K29</f>
        <v>60000</v>
      </c>
      <c r="L26" s="148"/>
      <c r="M26" s="251"/>
      <c r="N26" s="251"/>
      <c r="O26" s="251"/>
      <c r="P26" s="259"/>
    </row>
    <row r="27" spans="1:16" ht="17.25" customHeight="1">
      <c r="A27" s="145"/>
      <c r="B27" s="146">
        <v>71004</v>
      </c>
      <c r="C27" s="145"/>
      <c r="D27" s="443" t="s">
        <v>221</v>
      </c>
      <c r="E27" s="444"/>
      <c r="F27" s="444"/>
      <c r="G27" s="444"/>
      <c r="H27" s="445"/>
      <c r="I27" s="12"/>
      <c r="J27" s="12"/>
      <c r="K27" s="12">
        <f>K28</f>
        <v>40000</v>
      </c>
      <c r="L27" s="12"/>
      <c r="M27" s="251"/>
      <c r="N27" s="251"/>
      <c r="O27" s="251"/>
      <c r="P27" s="260"/>
    </row>
    <row r="28" spans="1:15" ht="15" customHeight="1">
      <c r="A28" s="241"/>
      <c r="B28" s="242"/>
      <c r="C28" s="187">
        <v>4300</v>
      </c>
      <c r="D28" s="432" t="s">
        <v>161</v>
      </c>
      <c r="E28" s="446"/>
      <c r="F28" s="446"/>
      <c r="G28" s="446"/>
      <c r="H28" s="458"/>
      <c r="I28" s="159"/>
      <c r="J28" s="159"/>
      <c r="K28" s="159">
        <v>40000</v>
      </c>
      <c r="L28" s="159"/>
      <c r="M28" s="251"/>
      <c r="N28" s="251"/>
      <c r="O28" s="251"/>
    </row>
    <row r="29" spans="1:15" ht="16.5" customHeight="1">
      <c r="A29" s="145"/>
      <c r="B29" s="146">
        <v>71014</v>
      </c>
      <c r="C29" s="145"/>
      <c r="D29" s="443" t="s">
        <v>222</v>
      </c>
      <c r="E29" s="444"/>
      <c r="F29" s="444"/>
      <c r="G29" s="444"/>
      <c r="H29" s="445"/>
      <c r="I29" s="12"/>
      <c r="J29" s="12"/>
      <c r="K29" s="12">
        <f>K30</f>
        <v>20000</v>
      </c>
      <c r="L29" s="12"/>
      <c r="M29" s="7"/>
      <c r="N29" s="251"/>
      <c r="O29" s="251"/>
    </row>
    <row r="30" spans="1:15" ht="15.75" customHeight="1">
      <c r="A30" s="147"/>
      <c r="B30" s="69"/>
      <c r="C30" s="187">
        <v>4610</v>
      </c>
      <c r="D30" s="463" t="s">
        <v>223</v>
      </c>
      <c r="E30" s="464"/>
      <c r="F30" s="464"/>
      <c r="G30" s="464"/>
      <c r="H30" s="465"/>
      <c r="I30" s="188"/>
      <c r="J30" s="188"/>
      <c r="K30" s="188">
        <v>20000</v>
      </c>
      <c r="L30" s="188"/>
      <c r="M30" s="7"/>
      <c r="N30" s="251"/>
      <c r="O30" s="251"/>
    </row>
    <row r="31" spans="1:15" ht="13.5" customHeight="1">
      <c r="A31" s="268"/>
      <c r="B31" s="268"/>
      <c r="C31" s="378"/>
      <c r="D31" s="276"/>
      <c r="E31" s="277"/>
      <c r="F31" s="277"/>
      <c r="G31" s="277"/>
      <c r="H31" s="277"/>
      <c r="I31" s="269"/>
      <c r="J31" s="269"/>
      <c r="K31" s="269"/>
      <c r="L31" s="269"/>
      <c r="M31" s="7"/>
      <c r="N31" s="381"/>
      <c r="O31" s="381"/>
    </row>
    <row r="32" spans="1:15" ht="13.5" customHeight="1">
      <c r="A32" s="270"/>
      <c r="B32" s="270"/>
      <c r="C32" s="389"/>
      <c r="D32" s="279"/>
      <c r="E32" s="275"/>
      <c r="F32" s="275"/>
      <c r="G32" s="275"/>
      <c r="H32" s="275"/>
      <c r="I32" s="271"/>
      <c r="J32" s="271"/>
      <c r="K32" s="271"/>
      <c r="L32" s="271"/>
      <c r="M32" s="7"/>
      <c r="N32" s="381"/>
      <c r="O32" s="381"/>
    </row>
    <row r="33" spans="1:15" ht="21.75" customHeight="1">
      <c r="A33" s="270"/>
      <c r="B33" s="270"/>
      <c r="C33" s="389"/>
      <c r="D33" s="279"/>
      <c r="E33" s="275"/>
      <c r="F33" s="275"/>
      <c r="G33" s="275"/>
      <c r="H33" s="275"/>
      <c r="I33" s="271"/>
      <c r="J33" s="271"/>
      <c r="K33" s="271"/>
      <c r="L33" s="271"/>
      <c r="M33" s="7"/>
      <c r="N33" s="381"/>
      <c r="O33" s="381"/>
    </row>
    <row r="34" spans="1:15" ht="15.75" customHeight="1">
      <c r="A34" s="270"/>
      <c r="B34" s="270"/>
      <c r="C34" s="389"/>
      <c r="D34" s="279"/>
      <c r="E34" s="275"/>
      <c r="F34" s="275"/>
      <c r="G34" s="275"/>
      <c r="H34" s="275"/>
      <c r="I34" s="271"/>
      <c r="J34" s="271"/>
      <c r="K34" s="271"/>
      <c r="L34" s="271"/>
      <c r="M34" s="7"/>
      <c r="N34" s="381"/>
      <c r="O34" s="381"/>
    </row>
    <row r="35" spans="1:15" ht="25.5" customHeight="1">
      <c r="A35" s="270"/>
      <c r="B35" s="270"/>
      <c r="C35" s="389"/>
      <c r="D35" s="279"/>
      <c r="E35" s="275"/>
      <c r="F35" s="275"/>
      <c r="G35" s="275"/>
      <c r="H35" s="275"/>
      <c r="I35" s="271"/>
      <c r="J35" s="271"/>
      <c r="K35" s="271"/>
      <c r="L35" s="271"/>
      <c r="M35" s="7"/>
      <c r="N35" s="381"/>
      <c r="O35" s="381"/>
    </row>
    <row r="36" spans="1:15" ht="18.75" customHeight="1">
      <c r="A36" s="270"/>
      <c r="B36" s="270"/>
      <c r="C36" s="389"/>
      <c r="D36" s="279"/>
      <c r="E36" s="275"/>
      <c r="F36" s="275"/>
      <c r="G36" s="275"/>
      <c r="H36" s="275"/>
      <c r="I36" s="271"/>
      <c r="J36" s="271"/>
      <c r="K36" s="271"/>
      <c r="L36" s="271"/>
      <c r="M36" s="7"/>
      <c r="N36" s="381"/>
      <c r="O36" s="381"/>
    </row>
    <row r="37" spans="1:15" ht="13.5" customHeight="1">
      <c r="A37" s="270"/>
      <c r="B37" s="270"/>
      <c r="C37" s="389"/>
      <c r="D37" s="279"/>
      <c r="E37" s="275"/>
      <c r="F37" s="275"/>
      <c r="G37" s="275"/>
      <c r="H37" s="275"/>
      <c r="I37" s="271"/>
      <c r="J37" s="271"/>
      <c r="K37" s="271"/>
      <c r="L37" s="271"/>
      <c r="M37" s="7"/>
      <c r="N37" s="381"/>
      <c r="O37" s="381"/>
    </row>
    <row r="38" spans="1:15" ht="13.5" customHeight="1">
      <c r="A38" s="525" t="s">
        <v>50</v>
      </c>
      <c r="B38" s="526"/>
      <c r="C38" s="527"/>
      <c r="D38" s="521" t="s">
        <v>64</v>
      </c>
      <c r="E38" s="521"/>
      <c r="F38" s="521"/>
      <c r="G38" s="521"/>
      <c r="H38" s="522"/>
      <c r="I38" s="520" t="s">
        <v>65</v>
      </c>
      <c r="J38" s="520"/>
      <c r="K38" s="520" t="s">
        <v>66</v>
      </c>
      <c r="L38" s="520"/>
      <c r="M38" s="381"/>
      <c r="N38" s="381"/>
      <c r="O38" s="381"/>
    </row>
    <row r="39" spans="1:15" ht="13.5" customHeight="1">
      <c r="A39" s="379" t="s">
        <v>24</v>
      </c>
      <c r="B39" s="379" t="s">
        <v>51</v>
      </c>
      <c r="C39" s="379" t="s">
        <v>52</v>
      </c>
      <c r="D39" s="523"/>
      <c r="E39" s="523"/>
      <c r="F39" s="523"/>
      <c r="G39" s="523"/>
      <c r="H39" s="524"/>
      <c r="I39" s="151" t="s">
        <v>53</v>
      </c>
      <c r="J39" s="151" t="s">
        <v>54</v>
      </c>
      <c r="K39" s="151" t="s">
        <v>53</v>
      </c>
      <c r="L39" s="151" t="s">
        <v>54</v>
      </c>
      <c r="M39" s="381"/>
      <c r="N39" s="381"/>
      <c r="O39" s="381"/>
    </row>
    <row r="40" spans="1:15" ht="18.75" customHeight="1">
      <c r="A40" s="149">
        <v>720</v>
      </c>
      <c r="B40" s="150"/>
      <c r="C40" s="150"/>
      <c r="D40" s="435" t="s">
        <v>273</v>
      </c>
      <c r="E40" s="436"/>
      <c r="F40" s="436"/>
      <c r="G40" s="436"/>
      <c r="H40" s="437"/>
      <c r="I40" s="63">
        <f>I41</f>
        <v>11500</v>
      </c>
      <c r="J40" s="63"/>
      <c r="K40" s="63"/>
      <c r="L40" s="63">
        <f>L43</f>
        <v>0</v>
      </c>
      <c r="M40" s="371"/>
      <c r="N40" s="371"/>
      <c r="O40" s="371"/>
    </row>
    <row r="41" spans="1:15" ht="36.75" customHeight="1">
      <c r="A41" s="145"/>
      <c r="B41" s="146">
        <v>72095</v>
      </c>
      <c r="C41" s="145"/>
      <c r="D41" s="443" t="s">
        <v>279</v>
      </c>
      <c r="E41" s="444"/>
      <c r="F41" s="444"/>
      <c r="G41" s="444"/>
      <c r="H41" s="445"/>
      <c r="I41" s="12">
        <f>SUM(I42:I49)</f>
        <v>11500</v>
      </c>
      <c r="J41" s="12">
        <f>J48</f>
        <v>0</v>
      </c>
      <c r="K41" s="12"/>
      <c r="L41" s="12"/>
      <c r="M41" s="371"/>
      <c r="N41" s="371"/>
      <c r="O41" s="371"/>
    </row>
    <row r="42" spans="1:15" ht="15.75" customHeight="1">
      <c r="A42" s="147"/>
      <c r="B42" s="69"/>
      <c r="C42" s="373">
        <v>4017</v>
      </c>
      <c r="D42" s="466" t="s">
        <v>274</v>
      </c>
      <c r="E42" s="467"/>
      <c r="F42" s="467"/>
      <c r="G42" s="467"/>
      <c r="H42" s="468"/>
      <c r="I42" s="159">
        <v>355</v>
      </c>
      <c r="J42" s="159"/>
      <c r="K42" s="159"/>
      <c r="L42" s="159"/>
      <c r="M42" s="371"/>
      <c r="N42" s="371"/>
      <c r="O42" s="371"/>
    </row>
    <row r="43" spans="1:15" ht="15.75" customHeight="1">
      <c r="A43" s="147"/>
      <c r="B43" s="69"/>
      <c r="C43" s="373">
        <v>4019</v>
      </c>
      <c r="D43" s="466" t="s">
        <v>274</v>
      </c>
      <c r="E43" s="467"/>
      <c r="F43" s="467"/>
      <c r="G43" s="467"/>
      <c r="H43" s="468"/>
      <c r="I43" s="159">
        <v>64</v>
      </c>
      <c r="J43" s="159"/>
      <c r="K43" s="159"/>
      <c r="L43" s="159"/>
      <c r="M43" s="371"/>
      <c r="N43" s="371"/>
      <c r="O43" s="371"/>
    </row>
    <row r="44" spans="1:15" ht="15.75" customHeight="1">
      <c r="A44" s="147"/>
      <c r="B44" s="69"/>
      <c r="C44" s="373">
        <v>4117</v>
      </c>
      <c r="D44" s="466" t="s">
        <v>275</v>
      </c>
      <c r="E44" s="467"/>
      <c r="F44" s="467"/>
      <c r="G44" s="467"/>
      <c r="H44" s="468"/>
      <c r="I44" s="159">
        <v>61</v>
      </c>
      <c r="J44" s="159"/>
      <c r="K44" s="159"/>
      <c r="L44" s="159"/>
      <c r="M44" s="371"/>
      <c r="N44" s="371"/>
      <c r="O44" s="371"/>
    </row>
    <row r="45" spans="1:15" ht="15.75" customHeight="1">
      <c r="A45" s="147"/>
      <c r="B45" s="69"/>
      <c r="C45" s="373">
        <v>4119</v>
      </c>
      <c r="D45" s="466" t="s">
        <v>275</v>
      </c>
      <c r="E45" s="467"/>
      <c r="F45" s="467"/>
      <c r="G45" s="467"/>
      <c r="H45" s="468"/>
      <c r="I45" s="159">
        <v>11</v>
      </c>
      <c r="J45" s="159"/>
      <c r="K45" s="159"/>
      <c r="L45" s="159"/>
      <c r="M45" s="371"/>
      <c r="N45" s="371"/>
      <c r="O45" s="371"/>
    </row>
    <row r="46" spans="1:15" ht="15.75" customHeight="1">
      <c r="A46" s="147"/>
      <c r="B46" s="69"/>
      <c r="C46" s="373">
        <v>4127</v>
      </c>
      <c r="D46" s="466" t="s">
        <v>276</v>
      </c>
      <c r="E46" s="467"/>
      <c r="F46" s="467"/>
      <c r="G46" s="467"/>
      <c r="H46" s="468"/>
      <c r="I46" s="159">
        <v>7</v>
      </c>
      <c r="J46" s="159"/>
      <c r="K46" s="159"/>
      <c r="L46" s="159"/>
      <c r="M46" s="371"/>
      <c r="N46" s="371"/>
      <c r="O46" s="371"/>
    </row>
    <row r="47" spans="1:15" ht="15.75" customHeight="1">
      <c r="A47" s="147"/>
      <c r="B47" s="69"/>
      <c r="C47" s="373">
        <v>4129</v>
      </c>
      <c r="D47" s="466" t="s">
        <v>276</v>
      </c>
      <c r="E47" s="467"/>
      <c r="F47" s="467"/>
      <c r="G47" s="467"/>
      <c r="H47" s="468"/>
      <c r="I47" s="159">
        <v>2</v>
      </c>
      <c r="J47" s="159"/>
      <c r="K47" s="159"/>
      <c r="L47" s="159"/>
      <c r="M47" s="371"/>
      <c r="N47" s="371"/>
      <c r="O47" s="371"/>
    </row>
    <row r="48" spans="1:15" ht="15.75" customHeight="1">
      <c r="A48" s="147"/>
      <c r="B48" s="69"/>
      <c r="C48" s="373">
        <v>4307</v>
      </c>
      <c r="D48" s="466" t="s">
        <v>161</v>
      </c>
      <c r="E48" s="467"/>
      <c r="F48" s="467"/>
      <c r="G48" s="467"/>
      <c r="H48" s="468"/>
      <c r="I48" s="159">
        <v>9350</v>
      </c>
      <c r="J48" s="159"/>
      <c r="K48" s="159"/>
      <c r="L48" s="159"/>
      <c r="M48" s="371"/>
      <c r="N48" s="371"/>
      <c r="O48" s="371"/>
    </row>
    <row r="49" spans="1:15" ht="15.75" customHeight="1">
      <c r="A49" s="336"/>
      <c r="B49" s="337"/>
      <c r="C49" s="374">
        <v>4309</v>
      </c>
      <c r="D49" s="605" t="s">
        <v>161</v>
      </c>
      <c r="E49" s="606"/>
      <c r="F49" s="606"/>
      <c r="G49" s="606"/>
      <c r="H49" s="607"/>
      <c r="I49" s="248">
        <v>1650</v>
      </c>
      <c r="J49" s="248"/>
      <c r="K49" s="248"/>
      <c r="L49" s="248"/>
      <c r="M49" s="371"/>
      <c r="N49" s="371"/>
      <c r="O49" s="371"/>
    </row>
    <row r="50" spans="1:15" ht="19.5" customHeight="1">
      <c r="A50" s="149">
        <v>750</v>
      </c>
      <c r="B50" s="150"/>
      <c r="C50" s="150"/>
      <c r="D50" s="435" t="s">
        <v>126</v>
      </c>
      <c r="E50" s="436"/>
      <c r="F50" s="436"/>
      <c r="G50" s="436"/>
      <c r="H50" s="437"/>
      <c r="I50" s="63">
        <f>I60</f>
        <v>30000</v>
      </c>
      <c r="J50" s="63">
        <f>J53+J66</f>
        <v>19600</v>
      </c>
      <c r="K50" s="63">
        <f>K53+K66+K60+K51</f>
        <v>11268273</v>
      </c>
      <c r="L50" s="63">
        <f>L53</f>
        <v>131101</v>
      </c>
      <c r="M50" s="179"/>
      <c r="N50" s="179"/>
      <c r="O50" s="179"/>
    </row>
    <row r="51" spans="1:15" ht="19.5" customHeight="1">
      <c r="A51" s="145"/>
      <c r="B51" s="146">
        <v>75022</v>
      </c>
      <c r="C51" s="145"/>
      <c r="D51" s="443" t="s">
        <v>267</v>
      </c>
      <c r="E51" s="444"/>
      <c r="F51" s="444"/>
      <c r="G51" s="444"/>
      <c r="H51" s="445"/>
      <c r="I51" s="12">
        <f>I52</f>
        <v>0</v>
      </c>
      <c r="J51" s="12">
        <f>J57</f>
        <v>0</v>
      </c>
      <c r="K51" s="12">
        <f>K52</f>
        <v>100000</v>
      </c>
      <c r="L51" s="12"/>
      <c r="M51" s="368"/>
      <c r="N51" s="368"/>
      <c r="O51" s="368"/>
    </row>
    <row r="52" spans="1:15" ht="16.5" customHeight="1">
      <c r="A52" s="147"/>
      <c r="B52" s="69"/>
      <c r="C52" s="187">
        <v>3030</v>
      </c>
      <c r="D52" s="432" t="s">
        <v>268</v>
      </c>
      <c r="E52" s="433"/>
      <c r="F52" s="433"/>
      <c r="G52" s="433"/>
      <c r="H52" s="434"/>
      <c r="I52" s="188"/>
      <c r="J52" s="188"/>
      <c r="K52" s="188">
        <v>100000</v>
      </c>
      <c r="L52" s="188"/>
      <c r="M52" s="368"/>
      <c r="N52" s="368"/>
      <c r="O52" s="368"/>
    </row>
    <row r="53" spans="1:15" ht="19.5" customHeight="1">
      <c r="A53" s="145"/>
      <c r="B53" s="146">
        <v>75023</v>
      </c>
      <c r="C53" s="145"/>
      <c r="D53" s="443" t="s">
        <v>189</v>
      </c>
      <c r="E53" s="444"/>
      <c r="F53" s="444"/>
      <c r="G53" s="444"/>
      <c r="H53" s="445"/>
      <c r="I53" s="12">
        <f>I54</f>
        <v>0</v>
      </c>
      <c r="J53" s="12">
        <f>J59</f>
        <v>19600</v>
      </c>
      <c r="K53" s="12">
        <f>SUM((K54:K59))</f>
        <v>10971335</v>
      </c>
      <c r="L53" s="12">
        <f>SUM((L54:L59))</f>
        <v>131101</v>
      </c>
      <c r="M53" s="299"/>
      <c r="N53" s="299"/>
      <c r="O53" s="299"/>
    </row>
    <row r="54" spans="1:15" ht="14.25" customHeight="1">
      <c r="A54" s="147"/>
      <c r="B54" s="69"/>
      <c r="C54" s="187">
        <v>4010</v>
      </c>
      <c r="D54" s="432" t="s">
        <v>153</v>
      </c>
      <c r="E54" s="446"/>
      <c r="F54" s="446"/>
      <c r="G54" s="446"/>
      <c r="H54" s="458"/>
      <c r="I54" s="188"/>
      <c r="J54" s="188"/>
      <c r="K54" s="188">
        <v>880000</v>
      </c>
      <c r="L54" s="188"/>
      <c r="M54" s="299"/>
      <c r="N54" s="299"/>
      <c r="O54" s="299"/>
    </row>
    <row r="55" spans="1:15" ht="14.25" customHeight="1">
      <c r="A55" s="147"/>
      <c r="B55" s="69"/>
      <c r="C55" s="187">
        <v>4110</v>
      </c>
      <c r="D55" s="426" t="s">
        <v>157</v>
      </c>
      <c r="E55" s="427"/>
      <c r="F55" s="427"/>
      <c r="G55" s="427"/>
      <c r="H55" s="428"/>
      <c r="I55" s="188"/>
      <c r="J55" s="188"/>
      <c r="K55" s="188">
        <v>118335</v>
      </c>
      <c r="L55" s="188"/>
      <c r="M55" s="299"/>
      <c r="N55" s="299"/>
      <c r="O55" s="299"/>
    </row>
    <row r="56" spans="1:15" ht="14.25" customHeight="1">
      <c r="A56" s="147"/>
      <c r="B56" s="69"/>
      <c r="C56" s="187">
        <v>4170</v>
      </c>
      <c r="D56" s="423" t="s">
        <v>217</v>
      </c>
      <c r="E56" s="451"/>
      <c r="F56" s="451"/>
      <c r="G56" s="451"/>
      <c r="H56" s="462"/>
      <c r="I56" s="188"/>
      <c r="J56" s="188"/>
      <c r="K56" s="188">
        <v>48000</v>
      </c>
      <c r="L56" s="188"/>
      <c r="M56" s="299"/>
      <c r="N56" s="299"/>
      <c r="O56" s="299"/>
    </row>
    <row r="57" spans="1:15" ht="14.25" customHeight="1">
      <c r="A57" s="147"/>
      <c r="B57" s="69"/>
      <c r="C57" s="158">
        <v>4530</v>
      </c>
      <c r="D57" s="432" t="s">
        <v>218</v>
      </c>
      <c r="E57" s="446"/>
      <c r="F57" s="446"/>
      <c r="G57" s="446"/>
      <c r="H57" s="458"/>
      <c r="I57" s="159"/>
      <c r="J57" s="159"/>
      <c r="K57" s="159">
        <v>9925000</v>
      </c>
      <c r="L57" s="159"/>
      <c r="M57" s="299"/>
      <c r="N57" s="299"/>
      <c r="O57" s="299"/>
    </row>
    <row r="58" spans="1:15" ht="14.25" customHeight="1">
      <c r="A58" s="147"/>
      <c r="B58" s="69"/>
      <c r="C58" s="158">
        <v>6060</v>
      </c>
      <c r="D58" s="426" t="s">
        <v>246</v>
      </c>
      <c r="E58" s="427"/>
      <c r="F58" s="427"/>
      <c r="G58" s="427"/>
      <c r="H58" s="427"/>
      <c r="I58" s="159"/>
      <c r="J58" s="159"/>
      <c r="K58" s="159"/>
      <c r="L58" s="159">
        <v>131101</v>
      </c>
      <c r="M58" s="299"/>
      <c r="N58" s="299"/>
      <c r="O58" s="299"/>
    </row>
    <row r="59" spans="1:15" ht="14.25" customHeight="1">
      <c r="A59" s="147"/>
      <c r="B59" s="69"/>
      <c r="C59" s="187">
        <v>6060</v>
      </c>
      <c r="D59" s="463" t="s">
        <v>246</v>
      </c>
      <c r="E59" s="464"/>
      <c r="F59" s="464"/>
      <c r="G59" s="464"/>
      <c r="H59" s="464"/>
      <c r="I59" s="188"/>
      <c r="J59" s="188">
        <v>19600</v>
      </c>
      <c r="K59" s="188"/>
      <c r="L59" s="188"/>
      <c r="M59" s="299"/>
      <c r="N59" s="299"/>
      <c r="O59" s="299"/>
    </row>
    <row r="60" spans="1:15" ht="27.75" customHeight="1">
      <c r="A60" s="145"/>
      <c r="B60" s="146">
        <v>75023</v>
      </c>
      <c r="C60" s="145"/>
      <c r="D60" s="443" t="s">
        <v>247</v>
      </c>
      <c r="E60" s="444"/>
      <c r="F60" s="444"/>
      <c r="G60" s="444"/>
      <c r="H60" s="445"/>
      <c r="I60" s="12">
        <f>I64</f>
        <v>30000</v>
      </c>
      <c r="J60" s="12"/>
      <c r="K60" s="12">
        <f>SUM((K61:K65))</f>
        <v>126938</v>
      </c>
      <c r="L60" s="12">
        <f>SUM((L61:L65))</f>
        <v>0</v>
      </c>
      <c r="M60" s="299"/>
      <c r="N60" s="299"/>
      <c r="O60" s="299"/>
    </row>
    <row r="61" spans="1:15" ht="14.25" customHeight="1">
      <c r="A61" s="147"/>
      <c r="B61" s="69"/>
      <c r="C61" s="187">
        <v>4010</v>
      </c>
      <c r="D61" s="432" t="s">
        <v>153</v>
      </c>
      <c r="E61" s="446"/>
      <c r="F61" s="446"/>
      <c r="G61" s="446"/>
      <c r="H61" s="458"/>
      <c r="I61" s="188"/>
      <c r="J61" s="188"/>
      <c r="K61" s="188">
        <v>85000</v>
      </c>
      <c r="L61" s="188"/>
      <c r="M61" s="299"/>
      <c r="N61" s="299"/>
      <c r="O61" s="299"/>
    </row>
    <row r="62" spans="1:15" ht="14.25" customHeight="1">
      <c r="A62" s="147"/>
      <c r="B62" s="69"/>
      <c r="C62" s="187">
        <v>4110</v>
      </c>
      <c r="D62" s="426" t="s">
        <v>157</v>
      </c>
      <c r="E62" s="427"/>
      <c r="F62" s="427"/>
      <c r="G62" s="427"/>
      <c r="H62" s="428"/>
      <c r="I62" s="188"/>
      <c r="J62" s="188"/>
      <c r="K62" s="188">
        <v>22000</v>
      </c>
      <c r="L62" s="188"/>
      <c r="M62" s="299"/>
      <c r="N62" s="299"/>
      <c r="O62" s="299"/>
    </row>
    <row r="63" spans="1:15" ht="14.25" customHeight="1">
      <c r="A63" s="147"/>
      <c r="B63" s="69"/>
      <c r="C63" s="158">
        <v>4120</v>
      </c>
      <c r="D63" s="429" t="s">
        <v>216</v>
      </c>
      <c r="E63" s="430"/>
      <c r="F63" s="430"/>
      <c r="G63" s="430"/>
      <c r="H63" s="431"/>
      <c r="I63" s="188"/>
      <c r="J63" s="188"/>
      <c r="K63" s="188">
        <v>1938</v>
      </c>
      <c r="L63" s="188"/>
      <c r="M63" s="299"/>
      <c r="N63" s="299"/>
      <c r="O63" s="299"/>
    </row>
    <row r="64" spans="1:15" ht="14.25" customHeight="1">
      <c r="A64" s="147"/>
      <c r="B64" s="69"/>
      <c r="C64" s="187">
        <v>4170</v>
      </c>
      <c r="D64" s="423" t="s">
        <v>217</v>
      </c>
      <c r="E64" s="451"/>
      <c r="F64" s="451"/>
      <c r="G64" s="451"/>
      <c r="H64" s="462"/>
      <c r="I64" s="188">
        <v>30000</v>
      </c>
      <c r="J64" s="188"/>
      <c r="K64" s="188"/>
      <c r="L64" s="188"/>
      <c r="M64" s="299"/>
      <c r="N64" s="299"/>
      <c r="O64" s="299"/>
    </row>
    <row r="65" spans="1:15" ht="14.25" customHeight="1">
      <c r="A65" s="147"/>
      <c r="B65" s="69"/>
      <c r="C65" s="158">
        <v>4210</v>
      </c>
      <c r="D65" s="296" t="s">
        <v>158</v>
      </c>
      <c r="E65" s="297"/>
      <c r="F65" s="297"/>
      <c r="G65" s="297"/>
      <c r="H65" s="298"/>
      <c r="I65" s="159"/>
      <c r="J65" s="159"/>
      <c r="K65" s="159">
        <v>18000</v>
      </c>
      <c r="L65" s="159"/>
      <c r="M65" s="299"/>
      <c r="N65" s="299"/>
      <c r="O65" s="299"/>
    </row>
    <row r="66" spans="1:15" ht="19.5" customHeight="1">
      <c r="A66" s="145"/>
      <c r="B66" s="146">
        <v>75075</v>
      </c>
      <c r="C66" s="145"/>
      <c r="D66" s="438" t="s">
        <v>169</v>
      </c>
      <c r="E66" s="439"/>
      <c r="F66" s="439"/>
      <c r="G66" s="439"/>
      <c r="H66" s="440"/>
      <c r="I66" s="12"/>
      <c r="J66" s="12"/>
      <c r="K66" s="12">
        <f>K67+K68</f>
        <v>70000</v>
      </c>
      <c r="L66" s="12"/>
      <c r="M66" s="253"/>
      <c r="N66" s="253"/>
      <c r="O66" s="253"/>
    </row>
    <row r="67" spans="1:15" ht="14.25" customHeight="1">
      <c r="A67" s="147"/>
      <c r="B67" s="69"/>
      <c r="C67" s="158">
        <v>4210</v>
      </c>
      <c r="D67" s="296" t="s">
        <v>158</v>
      </c>
      <c r="E67" s="297"/>
      <c r="F67" s="297"/>
      <c r="G67" s="297"/>
      <c r="H67" s="298"/>
      <c r="I67" s="159"/>
      <c r="J67" s="159"/>
      <c r="K67" s="159">
        <v>20000</v>
      </c>
      <c r="L67" s="159"/>
      <c r="M67" s="299"/>
      <c r="N67" s="299"/>
      <c r="O67" s="299"/>
    </row>
    <row r="68" spans="1:15" ht="14.25" customHeight="1">
      <c r="A68" s="147"/>
      <c r="B68" s="69"/>
      <c r="C68" s="187">
        <v>4300</v>
      </c>
      <c r="D68" s="423" t="s">
        <v>161</v>
      </c>
      <c r="E68" s="451"/>
      <c r="F68" s="451"/>
      <c r="G68" s="451"/>
      <c r="H68" s="462"/>
      <c r="I68" s="188"/>
      <c r="J68" s="188"/>
      <c r="K68" s="188">
        <v>50000</v>
      </c>
      <c r="L68" s="188"/>
      <c r="M68" s="299"/>
      <c r="N68" s="299"/>
      <c r="O68" s="299"/>
    </row>
    <row r="69" spans="1:15" ht="28.5" customHeight="1">
      <c r="A69" s="268"/>
      <c r="B69" s="268"/>
      <c r="C69" s="378"/>
      <c r="D69" s="338"/>
      <c r="E69" s="338"/>
      <c r="F69" s="338"/>
      <c r="G69" s="338"/>
      <c r="H69" s="338"/>
      <c r="I69" s="269"/>
      <c r="J69" s="269"/>
      <c r="K69" s="269"/>
      <c r="L69" s="269"/>
      <c r="M69" s="381"/>
      <c r="N69" s="381"/>
      <c r="O69" s="381"/>
    </row>
    <row r="70" spans="1:15" ht="30" customHeight="1">
      <c r="A70" s="270"/>
      <c r="B70" s="270"/>
      <c r="C70" s="389"/>
      <c r="D70" s="390"/>
      <c r="E70" s="390"/>
      <c r="F70" s="390"/>
      <c r="G70" s="390"/>
      <c r="H70" s="390"/>
      <c r="I70" s="271"/>
      <c r="J70" s="271"/>
      <c r="K70" s="271"/>
      <c r="L70" s="271"/>
      <c r="M70" s="381"/>
      <c r="N70" s="381"/>
      <c r="O70" s="381"/>
    </row>
    <row r="71" spans="1:15" ht="14.25" customHeight="1">
      <c r="A71" s="270"/>
      <c r="B71" s="270"/>
      <c r="C71" s="389"/>
      <c r="D71" s="390"/>
      <c r="E71" s="390"/>
      <c r="F71" s="390"/>
      <c r="G71" s="390"/>
      <c r="H71" s="390"/>
      <c r="I71" s="271"/>
      <c r="J71" s="271"/>
      <c r="K71" s="271"/>
      <c r="L71" s="271"/>
      <c r="M71" s="381"/>
      <c r="N71" s="381"/>
      <c r="O71" s="381"/>
    </row>
    <row r="72" spans="1:15" ht="14.25" customHeight="1">
      <c r="A72" s="525" t="s">
        <v>50</v>
      </c>
      <c r="B72" s="526"/>
      <c r="C72" s="527"/>
      <c r="D72" s="521" t="s">
        <v>64</v>
      </c>
      <c r="E72" s="521"/>
      <c r="F72" s="521"/>
      <c r="G72" s="521"/>
      <c r="H72" s="522"/>
      <c r="I72" s="520" t="s">
        <v>65</v>
      </c>
      <c r="J72" s="520"/>
      <c r="K72" s="520" t="s">
        <v>66</v>
      </c>
      <c r="L72" s="520"/>
      <c r="M72" s="381"/>
      <c r="N72" s="381"/>
      <c r="O72" s="381"/>
    </row>
    <row r="73" spans="1:15" ht="14.25" customHeight="1">
      <c r="A73" s="379" t="s">
        <v>24</v>
      </c>
      <c r="B73" s="379" t="s">
        <v>51</v>
      </c>
      <c r="C73" s="379" t="s">
        <v>52</v>
      </c>
      <c r="D73" s="523"/>
      <c r="E73" s="523"/>
      <c r="F73" s="523"/>
      <c r="G73" s="523"/>
      <c r="H73" s="524"/>
      <c r="I73" s="151" t="s">
        <v>53</v>
      </c>
      <c r="J73" s="151" t="s">
        <v>54</v>
      </c>
      <c r="K73" s="151" t="s">
        <v>53</v>
      </c>
      <c r="L73" s="151" t="s">
        <v>54</v>
      </c>
      <c r="M73" s="381"/>
      <c r="N73" s="381"/>
      <c r="O73" s="381"/>
    </row>
    <row r="74" spans="1:17" ht="26.25" customHeight="1">
      <c r="A74" s="149">
        <v>751</v>
      </c>
      <c r="B74" s="150"/>
      <c r="C74" s="150"/>
      <c r="D74" s="435" t="s">
        <v>183</v>
      </c>
      <c r="E74" s="436"/>
      <c r="F74" s="436"/>
      <c r="G74" s="436"/>
      <c r="H74" s="437"/>
      <c r="I74" s="63">
        <f>I75</f>
        <v>0</v>
      </c>
      <c r="J74" s="63"/>
      <c r="K74" s="63">
        <f>K75+K80</f>
        <v>129830</v>
      </c>
      <c r="L74" s="63">
        <f>L78</f>
        <v>0</v>
      </c>
      <c r="M74" s="280"/>
      <c r="N74" s="280"/>
      <c r="O74" s="280"/>
      <c r="P74" s="300"/>
      <c r="Q74" s="300"/>
    </row>
    <row r="75" spans="1:15" ht="39.75" customHeight="1">
      <c r="A75" s="145"/>
      <c r="B75" s="146">
        <v>75109</v>
      </c>
      <c r="C75" s="145"/>
      <c r="D75" s="443" t="s">
        <v>184</v>
      </c>
      <c r="E75" s="444"/>
      <c r="F75" s="444"/>
      <c r="G75" s="444"/>
      <c r="H75" s="445"/>
      <c r="I75" s="12">
        <f>I76</f>
        <v>0</v>
      </c>
      <c r="J75" s="12"/>
      <c r="K75" s="12">
        <f>SUM(K76:K79)</f>
        <v>74830</v>
      </c>
      <c r="L75" s="12"/>
      <c r="M75" s="280"/>
      <c r="N75" s="280"/>
      <c r="O75" s="280"/>
    </row>
    <row r="76" spans="1:15" ht="14.25" customHeight="1">
      <c r="A76" s="147"/>
      <c r="B76" s="69"/>
      <c r="C76" s="158">
        <v>3030</v>
      </c>
      <c r="D76" s="432" t="s">
        <v>263</v>
      </c>
      <c r="E76" s="433"/>
      <c r="F76" s="433"/>
      <c r="G76" s="433"/>
      <c r="H76" s="434"/>
      <c r="I76" s="159"/>
      <c r="J76" s="159"/>
      <c r="K76" s="159">
        <v>44440</v>
      </c>
      <c r="L76" s="159"/>
      <c r="M76" s="280"/>
      <c r="N76" s="280"/>
      <c r="O76" s="280"/>
    </row>
    <row r="77" spans="1:15" ht="14.25" customHeight="1">
      <c r="A77" s="147"/>
      <c r="B77" s="69"/>
      <c r="C77" s="158">
        <v>4170</v>
      </c>
      <c r="D77" s="432" t="s">
        <v>264</v>
      </c>
      <c r="E77" s="433"/>
      <c r="F77" s="433"/>
      <c r="G77" s="433"/>
      <c r="H77" s="434"/>
      <c r="I77" s="159"/>
      <c r="J77" s="159"/>
      <c r="K77" s="159">
        <v>9190</v>
      </c>
      <c r="L77" s="159"/>
      <c r="M77" s="280"/>
      <c r="N77" s="280"/>
      <c r="O77" s="280"/>
    </row>
    <row r="78" spans="1:15" ht="14.25" customHeight="1">
      <c r="A78" s="147"/>
      <c r="B78" s="69"/>
      <c r="C78" s="158">
        <v>4210</v>
      </c>
      <c r="D78" s="432" t="s">
        <v>265</v>
      </c>
      <c r="E78" s="433"/>
      <c r="F78" s="433"/>
      <c r="G78" s="433"/>
      <c r="H78" s="434"/>
      <c r="I78" s="159"/>
      <c r="J78" s="159"/>
      <c r="K78" s="159">
        <v>7450</v>
      </c>
      <c r="L78" s="159"/>
      <c r="M78" s="280"/>
      <c r="N78" s="280"/>
      <c r="O78" s="280"/>
    </row>
    <row r="79" spans="1:15" ht="14.25" customHeight="1">
      <c r="A79" s="147"/>
      <c r="B79" s="69"/>
      <c r="C79" s="107">
        <v>4300</v>
      </c>
      <c r="D79" s="477" t="s">
        <v>266</v>
      </c>
      <c r="E79" s="597"/>
      <c r="F79" s="597"/>
      <c r="G79" s="597"/>
      <c r="H79" s="598"/>
      <c r="I79" s="248"/>
      <c r="J79" s="248"/>
      <c r="K79" s="248">
        <v>13750</v>
      </c>
      <c r="L79" s="248"/>
      <c r="M79" s="280"/>
      <c r="N79" s="280"/>
      <c r="O79" s="280"/>
    </row>
    <row r="80" spans="1:15" ht="39" customHeight="1">
      <c r="A80" s="145"/>
      <c r="B80" s="146">
        <v>75109</v>
      </c>
      <c r="C80" s="145"/>
      <c r="D80" s="443" t="s">
        <v>184</v>
      </c>
      <c r="E80" s="444"/>
      <c r="F80" s="444"/>
      <c r="G80" s="444"/>
      <c r="H80" s="445"/>
      <c r="I80" s="12"/>
      <c r="J80" s="12"/>
      <c r="K80" s="12">
        <f>SUM(K81:K85)</f>
        <v>55000</v>
      </c>
      <c r="L80" s="12"/>
      <c r="M80" s="366"/>
      <c r="N80" s="366"/>
      <c r="O80" s="366"/>
    </row>
    <row r="81" spans="1:15" ht="14.25" customHeight="1">
      <c r="A81" s="147"/>
      <c r="B81" s="69"/>
      <c r="C81" s="158">
        <v>4110</v>
      </c>
      <c r="D81" s="426" t="s">
        <v>157</v>
      </c>
      <c r="E81" s="427"/>
      <c r="F81" s="427"/>
      <c r="G81" s="427"/>
      <c r="H81" s="428"/>
      <c r="I81" s="159"/>
      <c r="J81" s="159"/>
      <c r="K81" s="159">
        <v>7000</v>
      </c>
      <c r="L81" s="159"/>
      <c r="M81" s="366"/>
      <c r="N81" s="366"/>
      <c r="O81" s="366"/>
    </row>
    <row r="82" spans="1:15" ht="14.25" customHeight="1">
      <c r="A82" s="147"/>
      <c r="B82" s="69"/>
      <c r="C82" s="158">
        <v>4120</v>
      </c>
      <c r="D82" s="429" t="s">
        <v>216</v>
      </c>
      <c r="E82" s="430"/>
      <c r="F82" s="430"/>
      <c r="G82" s="430"/>
      <c r="H82" s="431"/>
      <c r="I82" s="159"/>
      <c r="J82" s="159"/>
      <c r="K82" s="159">
        <v>1000</v>
      </c>
      <c r="L82" s="159"/>
      <c r="M82" s="366"/>
      <c r="N82" s="366"/>
      <c r="O82" s="366"/>
    </row>
    <row r="83" spans="1:15" ht="14.25" customHeight="1">
      <c r="A83" s="147"/>
      <c r="B83" s="69"/>
      <c r="C83" s="158">
        <v>4170</v>
      </c>
      <c r="D83" s="432" t="s">
        <v>217</v>
      </c>
      <c r="E83" s="433"/>
      <c r="F83" s="433"/>
      <c r="G83" s="433"/>
      <c r="H83" s="434"/>
      <c r="I83" s="159"/>
      <c r="J83" s="159"/>
      <c r="K83" s="159">
        <v>32000</v>
      </c>
      <c r="L83" s="159"/>
      <c r="M83" s="366"/>
      <c r="N83" s="366"/>
      <c r="O83" s="366"/>
    </row>
    <row r="84" spans="1:15" ht="14.25" customHeight="1">
      <c r="A84" s="147"/>
      <c r="B84" s="69"/>
      <c r="C84" s="158">
        <v>4210</v>
      </c>
      <c r="D84" s="432" t="s">
        <v>158</v>
      </c>
      <c r="E84" s="433"/>
      <c r="F84" s="433"/>
      <c r="G84" s="433"/>
      <c r="H84" s="434"/>
      <c r="I84" s="159"/>
      <c r="J84" s="159"/>
      <c r="K84" s="159">
        <v>5000</v>
      </c>
      <c r="L84" s="159"/>
      <c r="M84" s="366"/>
      <c r="N84" s="366"/>
      <c r="O84" s="366"/>
    </row>
    <row r="85" spans="1:15" ht="14.25" customHeight="1">
      <c r="A85" s="147"/>
      <c r="B85" s="69"/>
      <c r="C85" s="187">
        <v>4300</v>
      </c>
      <c r="D85" s="423" t="s">
        <v>161</v>
      </c>
      <c r="E85" s="424"/>
      <c r="F85" s="424"/>
      <c r="G85" s="424"/>
      <c r="H85" s="425"/>
      <c r="I85" s="188"/>
      <c r="J85" s="188"/>
      <c r="K85" s="188">
        <v>10000</v>
      </c>
      <c r="L85" s="188"/>
      <c r="M85" s="366"/>
      <c r="N85" s="366"/>
      <c r="O85" s="366"/>
    </row>
    <row r="86" spans="1:15" ht="24" customHeight="1">
      <c r="A86" s="149">
        <v>754</v>
      </c>
      <c r="B86" s="150"/>
      <c r="C86" s="150"/>
      <c r="D86" s="435" t="s">
        <v>174</v>
      </c>
      <c r="E86" s="436"/>
      <c r="F86" s="436"/>
      <c r="G86" s="436"/>
      <c r="H86" s="437"/>
      <c r="I86" s="63">
        <f>I89</f>
        <v>0</v>
      </c>
      <c r="J86" s="63"/>
      <c r="K86" s="63">
        <f>K89</f>
        <v>126000</v>
      </c>
      <c r="L86" s="63">
        <f>L89+L87</f>
        <v>38000</v>
      </c>
      <c r="M86" s="272"/>
      <c r="N86" s="272"/>
      <c r="O86" s="272"/>
    </row>
    <row r="87" spans="1:15" ht="18" customHeight="1">
      <c r="A87" s="145"/>
      <c r="B87" s="146">
        <v>75404</v>
      </c>
      <c r="C87" s="145"/>
      <c r="D87" s="443" t="s">
        <v>260</v>
      </c>
      <c r="E87" s="444"/>
      <c r="F87" s="444"/>
      <c r="G87" s="444"/>
      <c r="H87" s="445"/>
      <c r="I87" s="12">
        <f>I88</f>
        <v>0</v>
      </c>
      <c r="J87" s="12"/>
      <c r="K87" s="12"/>
      <c r="L87" s="12">
        <f>L88</f>
        <v>36000</v>
      </c>
      <c r="M87" s="367"/>
      <c r="N87" s="367"/>
      <c r="O87" s="367"/>
    </row>
    <row r="88" spans="1:15" ht="24" customHeight="1">
      <c r="A88" s="147"/>
      <c r="B88" s="69"/>
      <c r="C88" s="187">
        <v>6170</v>
      </c>
      <c r="D88" s="608" t="s">
        <v>261</v>
      </c>
      <c r="E88" s="565"/>
      <c r="F88" s="565"/>
      <c r="G88" s="565"/>
      <c r="H88" s="566"/>
      <c r="I88" s="188"/>
      <c r="J88" s="188"/>
      <c r="K88" s="188"/>
      <c r="L88" s="188">
        <v>36000</v>
      </c>
      <c r="M88" s="367"/>
      <c r="N88" s="367"/>
      <c r="O88" s="367"/>
    </row>
    <row r="89" spans="1:15" ht="14.25" customHeight="1">
      <c r="A89" s="145"/>
      <c r="B89" s="146">
        <v>75412</v>
      </c>
      <c r="C89" s="145"/>
      <c r="D89" s="443" t="s">
        <v>224</v>
      </c>
      <c r="E89" s="444"/>
      <c r="F89" s="444"/>
      <c r="G89" s="444"/>
      <c r="H89" s="445"/>
      <c r="I89" s="12">
        <f>I90</f>
        <v>0</v>
      </c>
      <c r="J89" s="12"/>
      <c r="K89" s="12">
        <f>SUM(K90:K94)</f>
        <v>126000</v>
      </c>
      <c r="L89" s="12">
        <f>L94</f>
        <v>2000</v>
      </c>
      <c r="M89" s="272"/>
      <c r="N89" s="272"/>
      <c r="O89" s="272"/>
    </row>
    <row r="90" spans="1:15" ht="15" customHeight="1">
      <c r="A90" s="147"/>
      <c r="B90" s="69"/>
      <c r="C90" s="177">
        <v>3020</v>
      </c>
      <c r="D90" s="599" t="s">
        <v>234</v>
      </c>
      <c r="E90" s="600"/>
      <c r="F90" s="600"/>
      <c r="G90" s="600"/>
      <c r="H90" s="600"/>
      <c r="I90" s="159"/>
      <c r="J90" s="159"/>
      <c r="K90" s="159">
        <v>50000</v>
      </c>
      <c r="L90" s="159"/>
      <c r="M90" s="272"/>
      <c r="N90" s="272"/>
      <c r="O90" s="272"/>
    </row>
    <row r="91" spans="1:15" ht="12.75" customHeight="1">
      <c r="A91" s="147"/>
      <c r="B91" s="69"/>
      <c r="C91" s="158">
        <v>4210</v>
      </c>
      <c r="D91" s="301" t="s">
        <v>158</v>
      </c>
      <c r="E91" s="302"/>
      <c r="F91" s="302"/>
      <c r="G91" s="302"/>
      <c r="H91" s="303"/>
      <c r="I91" s="159"/>
      <c r="J91" s="159"/>
      <c r="K91" s="159">
        <v>36000</v>
      </c>
      <c r="L91" s="159"/>
      <c r="M91" s="299"/>
      <c r="N91" s="299"/>
      <c r="O91" s="299"/>
    </row>
    <row r="92" spans="1:15" ht="12.75" customHeight="1">
      <c r="A92" s="147"/>
      <c r="B92" s="69"/>
      <c r="C92" s="158">
        <v>4270</v>
      </c>
      <c r="D92" s="392" t="s">
        <v>151</v>
      </c>
      <c r="E92" s="393"/>
      <c r="F92" s="393"/>
      <c r="G92" s="393"/>
      <c r="H92" s="394"/>
      <c r="I92" s="159"/>
      <c r="J92" s="159"/>
      <c r="K92" s="159">
        <v>20000</v>
      </c>
      <c r="L92" s="159"/>
      <c r="M92" s="398"/>
      <c r="N92" s="398"/>
      <c r="O92" s="398"/>
    </row>
    <row r="93" spans="1:15" ht="12.75" customHeight="1">
      <c r="A93" s="147"/>
      <c r="B93" s="69"/>
      <c r="C93" s="158">
        <v>4300</v>
      </c>
      <c r="D93" s="432" t="s">
        <v>161</v>
      </c>
      <c r="E93" s="433"/>
      <c r="F93" s="433"/>
      <c r="G93" s="433"/>
      <c r="H93" s="434"/>
      <c r="I93" s="159"/>
      <c r="J93" s="159"/>
      <c r="K93" s="159">
        <v>20000</v>
      </c>
      <c r="L93" s="159"/>
      <c r="M93" s="299"/>
      <c r="N93" s="299"/>
      <c r="O93" s="299"/>
    </row>
    <row r="94" spans="1:15" ht="14.25" customHeight="1">
      <c r="A94" s="147"/>
      <c r="B94" s="69"/>
      <c r="C94" s="187">
        <v>6060</v>
      </c>
      <c r="D94" s="463" t="s">
        <v>244</v>
      </c>
      <c r="E94" s="464"/>
      <c r="F94" s="464"/>
      <c r="G94" s="464"/>
      <c r="H94" s="464"/>
      <c r="I94" s="188"/>
      <c r="J94" s="188"/>
      <c r="K94" s="188"/>
      <c r="L94" s="188">
        <v>2000</v>
      </c>
      <c r="M94" s="299"/>
      <c r="N94" s="299"/>
      <c r="O94" s="299"/>
    </row>
    <row r="95" spans="1:15" ht="16.5" customHeight="1">
      <c r="A95" s="149">
        <v>801</v>
      </c>
      <c r="B95" s="150"/>
      <c r="C95" s="150"/>
      <c r="D95" s="435" t="s">
        <v>111</v>
      </c>
      <c r="E95" s="447"/>
      <c r="F95" s="447"/>
      <c r="G95" s="447"/>
      <c r="H95" s="448"/>
      <c r="I95" s="63">
        <f>I96+I110+I117+I126+I128+I134+I142+I149</f>
        <v>1307100</v>
      </c>
      <c r="J95" s="63">
        <f>J96+J110+J117+J126+J128+J134+J142+J149</f>
        <v>0</v>
      </c>
      <c r="K95" s="63">
        <f>K96+K110+K117+K126+K128+K134+K142+K149</f>
        <v>7080400</v>
      </c>
      <c r="L95" s="63">
        <f>L96+L110+L117+L126+L128+L134+L142+L149</f>
        <v>4235000</v>
      </c>
      <c r="M95" s="165"/>
      <c r="N95" s="165"/>
      <c r="O95" s="165"/>
    </row>
    <row r="96" spans="1:15" ht="13.5" customHeight="1">
      <c r="A96" s="145"/>
      <c r="B96" s="146">
        <v>80101</v>
      </c>
      <c r="C96" s="145"/>
      <c r="D96" s="438" t="s">
        <v>130</v>
      </c>
      <c r="E96" s="439"/>
      <c r="F96" s="439"/>
      <c r="G96" s="439"/>
      <c r="H96" s="440"/>
      <c r="I96" s="12">
        <f>I97</f>
        <v>0</v>
      </c>
      <c r="J96" s="12">
        <f>J107</f>
        <v>0</v>
      </c>
      <c r="K96" s="12">
        <f>SUM(K97:K102,K103:K107)</f>
        <v>4494000</v>
      </c>
      <c r="L96" s="12">
        <f>SUM(L97:L107)</f>
        <v>4235000</v>
      </c>
      <c r="M96" s="166"/>
      <c r="N96" s="166"/>
      <c r="O96" s="166"/>
    </row>
    <row r="97" spans="1:15" ht="12" customHeight="1">
      <c r="A97" s="241"/>
      <c r="B97" s="242"/>
      <c r="C97" s="177">
        <v>2540</v>
      </c>
      <c r="D97" s="452" t="s">
        <v>282</v>
      </c>
      <c r="E97" s="453"/>
      <c r="F97" s="453"/>
      <c r="G97" s="453"/>
      <c r="H97" s="454"/>
      <c r="I97" s="178"/>
      <c r="J97" s="159"/>
      <c r="K97" s="159">
        <v>617000</v>
      </c>
      <c r="L97" s="159"/>
      <c r="M97" s="219"/>
      <c r="N97" s="219"/>
      <c r="O97" s="219"/>
    </row>
    <row r="98" spans="1:15" ht="12.75" customHeight="1">
      <c r="A98" s="147"/>
      <c r="B98" s="69"/>
      <c r="C98" s="177">
        <v>3020</v>
      </c>
      <c r="D98" s="599" t="s">
        <v>234</v>
      </c>
      <c r="E98" s="600"/>
      <c r="F98" s="600"/>
      <c r="G98" s="600"/>
      <c r="H98" s="600"/>
      <c r="I98" s="267"/>
      <c r="J98" s="159"/>
      <c r="K98" s="159">
        <v>260000</v>
      </c>
      <c r="L98" s="159"/>
      <c r="M98" s="299"/>
      <c r="N98" s="299"/>
      <c r="O98" s="299"/>
    </row>
    <row r="99" spans="1:15" ht="13.5" customHeight="1">
      <c r="A99" s="147"/>
      <c r="B99" s="69"/>
      <c r="C99" s="177">
        <v>4010</v>
      </c>
      <c r="D99" s="301" t="s">
        <v>153</v>
      </c>
      <c r="E99" s="302"/>
      <c r="F99" s="302"/>
      <c r="G99" s="302"/>
      <c r="H99" s="302"/>
      <c r="I99" s="267"/>
      <c r="J99" s="159"/>
      <c r="K99" s="159">
        <v>2150000</v>
      </c>
      <c r="L99" s="159"/>
      <c r="M99" s="265"/>
      <c r="N99" s="265"/>
      <c r="O99" s="265"/>
    </row>
    <row r="100" spans="1:15" ht="13.5" customHeight="1">
      <c r="A100" s="147"/>
      <c r="B100" s="69"/>
      <c r="C100" s="177">
        <v>4110</v>
      </c>
      <c r="D100" s="426" t="s">
        <v>157</v>
      </c>
      <c r="E100" s="427"/>
      <c r="F100" s="427"/>
      <c r="G100" s="427"/>
      <c r="H100" s="428"/>
      <c r="I100" s="267"/>
      <c r="J100" s="159"/>
      <c r="K100" s="159">
        <v>700000</v>
      </c>
      <c r="L100" s="159"/>
      <c r="M100" s="299"/>
      <c r="N100" s="299"/>
      <c r="O100" s="299"/>
    </row>
    <row r="101" spans="1:15" ht="13.5" customHeight="1">
      <c r="A101" s="147"/>
      <c r="B101" s="69"/>
      <c r="C101" s="177">
        <v>4210</v>
      </c>
      <c r="D101" s="432" t="s">
        <v>158</v>
      </c>
      <c r="E101" s="446"/>
      <c r="F101" s="446"/>
      <c r="G101" s="446"/>
      <c r="H101" s="446"/>
      <c r="I101" s="267"/>
      <c r="J101" s="159"/>
      <c r="K101" s="159">
        <v>163000</v>
      </c>
      <c r="L101" s="159"/>
      <c r="M101" s="265"/>
      <c r="N101" s="265"/>
      <c r="O101" s="265"/>
    </row>
    <row r="102" spans="1:15" ht="12.75" customHeight="1">
      <c r="A102" s="147"/>
      <c r="B102" s="69"/>
      <c r="C102" s="245">
        <v>4240</v>
      </c>
      <c r="D102" s="463" t="s">
        <v>235</v>
      </c>
      <c r="E102" s="464"/>
      <c r="F102" s="464"/>
      <c r="G102" s="464"/>
      <c r="H102" s="464"/>
      <c r="I102" s="305"/>
      <c r="J102" s="188"/>
      <c r="K102" s="188">
        <v>89000</v>
      </c>
      <c r="L102" s="188"/>
      <c r="M102" s="266"/>
      <c r="N102" s="266"/>
      <c r="O102" s="266"/>
    </row>
    <row r="103" spans="1:15" ht="12.75" customHeight="1">
      <c r="A103" s="147"/>
      <c r="B103" s="69"/>
      <c r="C103" s="177">
        <v>4260</v>
      </c>
      <c r="D103" s="426" t="s">
        <v>154</v>
      </c>
      <c r="E103" s="427"/>
      <c r="F103" s="427"/>
      <c r="G103" s="427"/>
      <c r="H103" s="427"/>
      <c r="I103" s="267"/>
      <c r="J103" s="159"/>
      <c r="K103" s="159">
        <v>360000</v>
      </c>
      <c r="L103" s="159"/>
      <c r="M103" s="266"/>
      <c r="N103" s="266"/>
      <c r="O103" s="266"/>
    </row>
    <row r="104" spans="1:15" ht="12.75" customHeight="1">
      <c r="A104" s="147"/>
      <c r="B104" s="69"/>
      <c r="C104" s="177">
        <v>4280</v>
      </c>
      <c r="D104" s="426" t="s">
        <v>233</v>
      </c>
      <c r="E104" s="427"/>
      <c r="F104" s="427"/>
      <c r="G104" s="427"/>
      <c r="H104" s="427"/>
      <c r="I104" s="267"/>
      <c r="J104" s="159"/>
      <c r="K104" s="159">
        <v>2000</v>
      </c>
      <c r="L104" s="159"/>
      <c r="M104" s="266"/>
      <c r="N104" s="266"/>
      <c r="O104" s="266"/>
    </row>
    <row r="105" spans="1:15" ht="12.75" customHeight="1">
      <c r="A105" s="147"/>
      <c r="B105" s="69"/>
      <c r="C105" s="158">
        <v>4300</v>
      </c>
      <c r="D105" s="432" t="s">
        <v>161</v>
      </c>
      <c r="E105" s="433"/>
      <c r="F105" s="433"/>
      <c r="G105" s="433"/>
      <c r="H105" s="434"/>
      <c r="I105" s="159"/>
      <c r="J105" s="159"/>
      <c r="K105" s="159">
        <v>148000</v>
      </c>
      <c r="L105" s="159"/>
      <c r="M105" s="299"/>
      <c r="N105" s="299"/>
      <c r="O105" s="299"/>
    </row>
    <row r="106" spans="1:15" ht="12.75" customHeight="1">
      <c r="A106" s="147"/>
      <c r="B106" s="69"/>
      <c r="C106" s="187">
        <v>4350</v>
      </c>
      <c r="D106" s="432" t="s">
        <v>262</v>
      </c>
      <c r="E106" s="433"/>
      <c r="F106" s="433"/>
      <c r="G106" s="433"/>
      <c r="H106" s="434"/>
      <c r="I106" s="159"/>
      <c r="J106" s="159"/>
      <c r="K106" s="159">
        <v>5000</v>
      </c>
      <c r="L106" s="159"/>
      <c r="M106" s="304"/>
      <c r="N106" s="304"/>
      <c r="O106" s="304"/>
    </row>
    <row r="107" spans="1:15" ht="14.25" customHeight="1">
      <c r="A107" s="336"/>
      <c r="B107" s="337"/>
      <c r="C107" s="107">
        <v>6060</v>
      </c>
      <c r="D107" s="441" t="s">
        <v>244</v>
      </c>
      <c r="E107" s="442"/>
      <c r="F107" s="442"/>
      <c r="G107" s="442"/>
      <c r="H107" s="442"/>
      <c r="I107" s="248"/>
      <c r="J107" s="248"/>
      <c r="K107" s="248"/>
      <c r="L107" s="248">
        <v>4235000</v>
      </c>
      <c r="M107" s="239"/>
      <c r="N107" s="239"/>
      <c r="O107" s="239"/>
    </row>
    <row r="108" spans="1:15" ht="14.25" customHeight="1">
      <c r="A108" s="525" t="s">
        <v>50</v>
      </c>
      <c r="B108" s="526"/>
      <c r="C108" s="527"/>
      <c r="D108" s="521" t="s">
        <v>64</v>
      </c>
      <c r="E108" s="521"/>
      <c r="F108" s="521"/>
      <c r="G108" s="521"/>
      <c r="H108" s="522"/>
      <c r="I108" s="520" t="s">
        <v>65</v>
      </c>
      <c r="J108" s="520"/>
      <c r="K108" s="520" t="s">
        <v>66</v>
      </c>
      <c r="L108" s="520"/>
      <c r="M108" s="381"/>
      <c r="N108" s="381"/>
      <c r="O108" s="381"/>
    </row>
    <row r="109" spans="1:15" ht="14.25" customHeight="1">
      <c r="A109" s="379" t="s">
        <v>24</v>
      </c>
      <c r="B109" s="379" t="s">
        <v>51</v>
      </c>
      <c r="C109" s="379" t="s">
        <v>52</v>
      </c>
      <c r="D109" s="523"/>
      <c r="E109" s="523"/>
      <c r="F109" s="523"/>
      <c r="G109" s="523"/>
      <c r="H109" s="524"/>
      <c r="I109" s="151" t="s">
        <v>53</v>
      </c>
      <c r="J109" s="151" t="s">
        <v>54</v>
      </c>
      <c r="K109" s="151" t="s">
        <v>53</v>
      </c>
      <c r="L109" s="151" t="s">
        <v>54</v>
      </c>
      <c r="M109" s="381"/>
      <c r="N109" s="381"/>
      <c r="O109" s="381"/>
    </row>
    <row r="110" spans="1:15" ht="16.5" customHeight="1">
      <c r="A110" s="145"/>
      <c r="B110" s="146">
        <v>80103</v>
      </c>
      <c r="C110" s="145"/>
      <c r="D110" s="438" t="s">
        <v>226</v>
      </c>
      <c r="E110" s="439"/>
      <c r="F110" s="439"/>
      <c r="G110" s="439"/>
      <c r="H110" s="440"/>
      <c r="I110" s="12">
        <f>I111</f>
        <v>40700</v>
      </c>
      <c r="J110" s="12"/>
      <c r="K110" s="12">
        <f>SUM(K111:K116)</f>
        <v>418400</v>
      </c>
      <c r="L110" s="12">
        <f>SUM(L111:L118)</f>
        <v>0</v>
      </c>
      <c r="M110" s="299"/>
      <c r="N110" s="299"/>
      <c r="O110" s="299"/>
    </row>
    <row r="111" spans="1:15" ht="25.5" customHeight="1">
      <c r="A111" s="241"/>
      <c r="B111" s="242"/>
      <c r="C111" s="177">
        <v>2540</v>
      </c>
      <c r="D111" s="452" t="s">
        <v>232</v>
      </c>
      <c r="E111" s="453"/>
      <c r="F111" s="453"/>
      <c r="G111" s="453"/>
      <c r="H111" s="454"/>
      <c r="I111" s="178">
        <v>40700</v>
      </c>
      <c r="J111" s="159"/>
      <c r="K111" s="159"/>
      <c r="L111" s="159"/>
      <c r="M111" s="299"/>
      <c r="N111" s="299"/>
      <c r="O111" s="299"/>
    </row>
    <row r="112" spans="1:15" ht="15.75" customHeight="1">
      <c r="A112" s="147"/>
      <c r="B112" s="69"/>
      <c r="C112" s="177">
        <v>3020</v>
      </c>
      <c r="D112" s="452" t="s">
        <v>234</v>
      </c>
      <c r="E112" s="565"/>
      <c r="F112" s="565"/>
      <c r="G112" s="565"/>
      <c r="H112" s="566"/>
      <c r="I112" s="178"/>
      <c r="J112" s="159"/>
      <c r="K112" s="159">
        <v>10000</v>
      </c>
      <c r="L112" s="159"/>
      <c r="M112" s="299"/>
      <c r="N112" s="299"/>
      <c r="O112" s="299"/>
    </row>
    <row r="113" spans="1:15" ht="16.5" customHeight="1">
      <c r="A113" s="147"/>
      <c r="B113" s="69"/>
      <c r="C113" s="177">
        <v>4010</v>
      </c>
      <c r="D113" s="296" t="s">
        <v>153</v>
      </c>
      <c r="E113" s="297"/>
      <c r="F113" s="297"/>
      <c r="G113" s="297"/>
      <c r="H113" s="298"/>
      <c r="I113" s="178"/>
      <c r="J113" s="159"/>
      <c r="K113" s="159">
        <v>270000</v>
      </c>
      <c r="L113" s="159"/>
      <c r="M113" s="299"/>
      <c r="N113" s="299"/>
      <c r="O113" s="299"/>
    </row>
    <row r="114" spans="1:15" ht="16.5" customHeight="1">
      <c r="A114" s="147"/>
      <c r="B114" s="69"/>
      <c r="C114" s="177">
        <v>4210</v>
      </c>
      <c r="D114" s="392" t="s">
        <v>158</v>
      </c>
      <c r="E114" s="393"/>
      <c r="F114" s="393"/>
      <c r="G114" s="393"/>
      <c r="H114" s="394"/>
      <c r="I114" s="178"/>
      <c r="J114" s="159"/>
      <c r="K114" s="159">
        <v>12400</v>
      </c>
      <c r="L114" s="159"/>
      <c r="M114" s="398"/>
      <c r="N114" s="398"/>
      <c r="O114" s="398"/>
    </row>
    <row r="115" spans="1:15" ht="16.5" customHeight="1">
      <c r="A115" s="147"/>
      <c r="B115" s="69"/>
      <c r="C115" s="177">
        <v>4300</v>
      </c>
      <c r="D115" s="392" t="s">
        <v>158</v>
      </c>
      <c r="E115" s="393"/>
      <c r="F115" s="393"/>
      <c r="G115" s="393"/>
      <c r="H115" s="394"/>
      <c r="I115" s="178"/>
      <c r="J115" s="159"/>
      <c r="K115" s="159">
        <v>6000</v>
      </c>
      <c r="L115" s="159"/>
      <c r="M115" s="398"/>
      <c r="N115" s="398"/>
      <c r="O115" s="398"/>
    </row>
    <row r="116" spans="1:15" ht="25.5" customHeight="1">
      <c r="A116" s="147"/>
      <c r="B116" s="69"/>
      <c r="C116" s="177">
        <v>4330</v>
      </c>
      <c r="D116" s="452" t="s">
        <v>225</v>
      </c>
      <c r="E116" s="565"/>
      <c r="F116" s="565"/>
      <c r="G116" s="565"/>
      <c r="H116" s="566"/>
      <c r="I116" s="178"/>
      <c r="J116" s="159"/>
      <c r="K116" s="159">
        <v>120000</v>
      </c>
      <c r="L116" s="159"/>
      <c r="M116" s="299"/>
      <c r="N116" s="299"/>
      <c r="O116" s="299"/>
    </row>
    <row r="117" spans="1:15" ht="15.75" customHeight="1">
      <c r="A117" s="145"/>
      <c r="B117" s="146">
        <v>80104</v>
      </c>
      <c r="C117" s="145"/>
      <c r="D117" s="438" t="s">
        <v>155</v>
      </c>
      <c r="E117" s="439"/>
      <c r="F117" s="439"/>
      <c r="G117" s="439"/>
      <c r="H117" s="440"/>
      <c r="I117" s="12">
        <f>I118+I119+I120</f>
        <v>1120000</v>
      </c>
      <c r="J117" s="12"/>
      <c r="K117" s="12">
        <f>SUM(K118:K126)</f>
        <v>780000</v>
      </c>
      <c r="L117" s="12">
        <f>SUM(L118:L126)</f>
        <v>0</v>
      </c>
      <c r="M117" s="243"/>
      <c r="N117" s="243"/>
      <c r="O117" s="243"/>
    </row>
    <row r="118" spans="1:15" ht="25.5" customHeight="1">
      <c r="A118" s="241"/>
      <c r="B118" s="242"/>
      <c r="C118" s="177">
        <v>2540</v>
      </c>
      <c r="D118" s="452" t="s">
        <v>232</v>
      </c>
      <c r="E118" s="453"/>
      <c r="F118" s="453"/>
      <c r="G118" s="453"/>
      <c r="H118" s="454"/>
      <c r="I118" s="178">
        <v>1000000</v>
      </c>
      <c r="J118" s="159"/>
      <c r="K118" s="159"/>
      <c r="L118" s="159"/>
      <c r="M118" s="243"/>
      <c r="N118" s="243"/>
      <c r="O118" s="243"/>
    </row>
    <row r="119" spans="1:15" ht="16.5" customHeight="1">
      <c r="A119" s="147"/>
      <c r="B119" s="69"/>
      <c r="C119" s="177">
        <v>4010</v>
      </c>
      <c r="D119" s="296" t="s">
        <v>153</v>
      </c>
      <c r="E119" s="297"/>
      <c r="F119" s="306"/>
      <c r="G119" s="306"/>
      <c r="H119" s="307"/>
      <c r="I119" s="178">
        <v>100000</v>
      </c>
      <c r="J119" s="159"/>
      <c r="K119" s="159"/>
      <c r="L119" s="159"/>
      <c r="M119" s="299"/>
      <c r="N119" s="299"/>
      <c r="O119" s="299"/>
    </row>
    <row r="120" spans="1:15" ht="16.5" customHeight="1">
      <c r="A120" s="147"/>
      <c r="B120" s="69"/>
      <c r="C120" s="177">
        <v>4110</v>
      </c>
      <c r="D120" s="426" t="s">
        <v>157</v>
      </c>
      <c r="E120" s="427"/>
      <c r="F120" s="427"/>
      <c r="G120" s="427"/>
      <c r="H120" s="427"/>
      <c r="I120" s="267">
        <v>20000</v>
      </c>
      <c r="J120" s="159"/>
      <c r="K120" s="159"/>
      <c r="L120" s="159"/>
      <c r="M120" s="299"/>
      <c r="N120" s="299"/>
      <c r="O120" s="299"/>
    </row>
    <row r="121" spans="1:15" ht="14.25" customHeight="1">
      <c r="A121" s="147"/>
      <c r="B121" s="69"/>
      <c r="C121" s="245">
        <v>4210</v>
      </c>
      <c r="D121" s="423" t="s">
        <v>158</v>
      </c>
      <c r="E121" s="451"/>
      <c r="F121" s="451"/>
      <c r="G121" s="451"/>
      <c r="H121" s="451"/>
      <c r="I121" s="305"/>
      <c r="J121" s="188"/>
      <c r="K121" s="188">
        <v>42000</v>
      </c>
      <c r="L121" s="188"/>
      <c r="M121" s="243"/>
      <c r="N121" s="243"/>
      <c r="O121" s="243"/>
    </row>
    <row r="122" spans="1:15" ht="14.25" customHeight="1">
      <c r="A122" s="147"/>
      <c r="B122" s="69"/>
      <c r="C122" s="177">
        <v>4260</v>
      </c>
      <c r="D122" s="426" t="s">
        <v>154</v>
      </c>
      <c r="E122" s="427"/>
      <c r="F122" s="427"/>
      <c r="G122" s="427"/>
      <c r="H122" s="427"/>
      <c r="I122" s="267"/>
      <c r="J122" s="159"/>
      <c r="K122" s="159">
        <v>15000</v>
      </c>
      <c r="L122" s="159"/>
      <c r="M122" s="299"/>
      <c r="N122" s="299"/>
      <c r="O122" s="299"/>
    </row>
    <row r="123" spans="1:15" ht="14.25" customHeight="1">
      <c r="A123" s="147"/>
      <c r="B123" s="69"/>
      <c r="C123" s="177">
        <v>4270</v>
      </c>
      <c r="D123" s="426" t="s">
        <v>151</v>
      </c>
      <c r="E123" s="427"/>
      <c r="F123" s="427"/>
      <c r="G123" s="427"/>
      <c r="H123" s="427"/>
      <c r="I123" s="267"/>
      <c r="J123" s="159"/>
      <c r="K123" s="159">
        <v>3000</v>
      </c>
      <c r="L123" s="159"/>
      <c r="M123" s="299"/>
      <c r="N123" s="299"/>
      <c r="O123" s="299"/>
    </row>
    <row r="124" spans="1:15" ht="14.25" customHeight="1">
      <c r="A124" s="147"/>
      <c r="B124" s="69"/>
      <c r="C124" s="158">
        <v>4300</v>
      </c>
      <c r="D124" s="429" t="s">
        <v>161</v>
      </c>
      <c r="E124" s="430"/>
      <c r="F124" s="430"/>
      <c r="G124" s="430"/>
      <c r="H124" s="431"/>
      <c r="I124" s="267"/>
      <c r="J124" s="159"/>
      <c r="K124" s="159">
        <v>50000</v>
      </c>
      <c r="L124" s="159"/>
      <c r="M124" s="299"/>
      <c r="N124" s="299"/>
      <c r="O124" s="299"/>
    </row>
    <row r="125" spans="1:15" ht="30" customHeight="1">
      <c r="A125" s="147"/>
      <c r="B125" s="69"/>
      <c r="C125" s="177">
        <v>4330</v>
      </c>
      <c r="D125" s="452" t="s">
        <v>225</v>
      </c>
      <c r="E125" s="565"/>
      <c r="F125" s="565"/>
      <c r="G125" s="565"/>
      <c r="H125" s="565"/>
      <c r="I125" s="267"/>
      <c r="J125" s="159"/>
      <c r="K125" s="159">
        <v>670000</v>
      </c>
      <c r="L125" s="159"/>
      <c r="M125" s="299"/>
      <c r="N125" s="299"/>
      <c r="O125" s="299"/>
    </row>
    <row r="126" spans="1:15" ht="16.5" customHeight="1">
      <c r="A126" s="145"/>
      <c r="B126" s="146">
        <v>80106</v>
      </c>
      <c r="C126" s="145"/>
      <c r="D126" s="438" t="s">
        <v>237</v>
      </c>
      <c r="E126" s="439"/>
      <c r="F126" s="439"/>
      <c r="G126" s="439"/>
      <c r="H126" s="440"/>
      <c r="I126" s="12">
        <f>I127</f>
        <v>108400</v>
      </c>
      <c r="J126" s="12">
        <f>J127</f>
        <v>0</v>
      </c>
      <c r="K126" s="12">
        <f>K127</f>
        <v>0</v>
      </c>
      <c r="L126" s="12">
        <f>SUM(L127:L127)</f>
        <v>0</v>
      </c>
      <c r="M126" s="238"/>
      <c r="N126" s="215"/>
      <c r="O126" s="238"/>
    </row>
    <row r="127" spans="1:15" ht="27.75" customHeight="1">
      <c r="A127" s="241"/>
      <c r="B127" s="242"/>
      <c r="C127" s="245">
        <v>2540</v>
      </c>
      <c r="D127" s="601" t="s">
        <v>232</v>
      </c>
      <c r="E127" s="602"/>
      <c r="F127" s="602"/>
      <c r="G127" s="602"/>
      <c r="H127" s="603"/>
      <c r="I127" s="246">
        <v>108400</v>
      </c>
      <c r="J127" s="188"/>
      <c r="K127" s="188"/>
      <c r="L127" s="188"/>
      <c r="M127" s="238"/>
      <c r="N127" s="215"/>
      <c r="O127" s="238"/>
    </row>
    <row r="128" spans="1:15" ht="17.25" customHeight="1">
      <c r="A128" s="145"/>
      <c r="B128" s="146">
        <v>80110</v>
      </c>
      <c r="C128" s="145"/>
      <c r="D128" s="438" t="s">
        <v>134</v>
      </c>
      <c r="E128" s="439"/>
      <c r="F128" s="439"/>
      <c r="G128" s="439"/>
      <c r="H128" s="440"/>
      <c r="I128" s="12">
        <f>I130</f>
        <v>38000</v>
      </c>
      <c r="J128" s="12"/>
      <c r="K128" s="12">
        <f>SUM(K129:K133)</f>
        <v>842100</v>
      </c>
      <c r="L128" s="12">
        <f>SUM(L129:L149)</f>
        <v>0</v>
      </c>
      <c r="M128" s="299"/>
      <c r="N128" s="215"/>
      <c r="O128" s="299"/>
    </row>
    <row r="129" spans="1:15" ht="14.25" customHeight="1">
      <c r="A129" s="241"/>
      <c r="B129" s="242"/>
      <c r="C129" s="177">
        <v>3020</v>
      </c>
      <c r="D129" s="452" t="s">
        <v>234</v>
      </c>
      <c r="E129" s="565"/>
      <c r="F129" s="565"/>
      <c r="G129" s="565"/>
      <c r="H129" s="566"/>
      <c r="I129" s="267"/>
      <c r="J129" s="159"/>
      <c r="K129" s="159">
        <v>65000</v>
      </c>
      <c r="L129" s="159"/>
      <c r="M129" s="299"/>
      <c r="N129" s="215"/>
      <c r="O129" s="299"/>
    </row>
    <row r="130" spans="1:15" ht="26.25" customHeight="1">
      <c r="A130" s="147"/>
      <c r="B130" s="69"/>
      <c r="C130" s="177">
        <v>2540</v>
      </c>
      <c r="D130" s="452" t="s">
        <v>232</v>
      </c>
      <c r="E130" s="453"/>
      <c r="F130" s="453"/>
      <c r="G130" s="453"/>
      <c r="H130" s="454"/>
      <c r="I130" s="267">
        <v>38000</v>
      </c>
      <c r="J130" s="159"/>
      <c r="K130" s="159"/>
      <c r="L130" s="159"/>
      <c r="M130" s="299"/>
      <c r="N130" s="215"/>
      <c r="O130" s="299"/>
    </row>
    <row r="131" spans="1:15" ht="36" customHeight="1">
      <c r="A131" s="147"/>
      <c r="B131" s="69"/>
      <c r="C131" s="177">
        <v>2590</v>
      </c>
      <c r="D131" s="452" t="s">
        <v>241</v>
      </c>
      <c r="E131" s="453"/>
      <c r="F131" s="453"/>
      <c r="G131" s="453"/>
      <c r="H131" s="454"/>
      <c r="I131" s="267"/>
      <c r="J131" s="159"/>
      <c r="K131" s="159">
        <v>162100</v>
      </c>
      <c r="L131" s="159"/>
      <c r="M131" s="299"/>
      <c r="N131" s="215"/>
      <c r="O131" s="299"/>
    </row>
    <row r="132" spans="1:15" ht="15.75" customHeight="1">
      <c r="A132" s="147"/>
      <c r="B132" s="69"/>
      <c r="C132" s="177">
        <v>4010</v>
      </c>
      <c r="D132" s="296" t="s">
        <v>153</v>
      </c>
      <c r="E132" s="297"/>
      <c r="F132" s="297"/>
      <c r="G132" s="297"/>
      <c r="H132" s="298"/>
      <c r="I132" s="267"/>
      <c r="J132" s="159"/>
      <c r="K132" s="159">
        <v>450000</v>
      </c>
      <c r="L132" s="159"/>
      <c r="M132" s="299"/>
      <c r="N132" s="215"/>
      <c r="O132" s="299"/>
    </row>
    <row r="133" spans="1:15" ht="13.5" customHeight="1">
      <c r="A133" s="147"/>
      <c r="B133" s="69"/>
      <c r="C133" s="177">
        <v>4110</v>
      </c>
      <c r="D133" s="426" t="s">
        <v>157</v>
      </c>
      <c r="E133" s="427"/>
      <c r="F133" s="427"/>
      <c r="G133" s="427"/>
      <c r="H133" s="427"/>
      <c r="I133" s="267"/>
      <c r="J133" s="159"/>
      <c r="K133" s="159">
        <v>165000</v>
      </c>
      <c r="L133" s="159"/>
      <c r="M133" s="299"/>
      <c r="N133" s="215"/>
      <c r="O133" s="299"/>
    </row>
    <row r="134" spans="1:15" ht="15" customHeight="1">
      <c r="A134" s="145"/>
      <c r="B134" s="146">
        <v>80113</v>
      </c>
      <c r="C134" s="145"/>
      <c r="D134" s="438" t="s">
        <v>238</v>
      </c>
      <c r="E134" s="439"/>
      <c r="F134" s="439"/>
      <c r="G134" s="439"/>
      <c r="H134" s="440"/>
      <c r="I134" s="12">
        <f>I135</f>
        <v>0</v>
      </c>
      <c r="J134" s="12">
        <f>J135</f>
        <v>0</v>
      </c>
      <c r="K134" s="12">
        <f>K135</f>
        <v>30000</v>
      </c>
      <c r="L134" s="12">
        <f>SUM(L135:L135)</f>
        <v>0</v>
      </c>
      <c r="M134" s="299"/>
      <c r="N134" s="215"/>
      <c r="O134" s="299"/>
    </row>
    <row r="135" spans="1:15" ht="15" customHeight="1">
      <c r="A135" s="241"/>
      <c r="B135" s="242"/>
      <c r="C135" s="187">
        <v>4300</v>
      </c>
      <c r="D135" s="429" t="s">
        <v>161</v>
      </c>
      <c r="E135" s="430"/>
      <c r="F135" s="430"/>
      <c r="G135" s="430"/>
      <c r="H135" s="431"/>
      <c r="I135" s="246"/>
      <c r="J135" s="188"/>
      <c r="K135" s="188">
        <v>30000</v>
      </c>
      <c r="L135" s="188"/>
      <c r="M135" s="7"/>
      <c r="N135" s="215"/>
      <c r="O135" s="299"/>
    </row>
    <row r="136" spans="1:15" ht="15" customHeight="1">
      <c r="A136" s="268"/>
      <c r="B136" s="268"/>
      <c r="C136" s="378"/>
      <c r="D136" s="338"/>
      <c r="E136" s="376"/>
      <c r="F136" s="376"/>
      <c r="G136" s="376"/>
      <c r="H136" s="376"/>
      <c r="I136" s="278"/>
      <c r="J136" s="269"/>
      <c r="K136" s="269"/>
      <c r="L136" s="269"/>
      <c r="M136" s="7"/>
      <c r="N136" s="215"/>
      <c r="O136" s="381"/>
    </row>
    <row r="137" spans="1:15" ht="15" customHeight="1">
      <c r="A137" s="270"/>
      <c r="B137" s="270"/>
      <c r="C137" s="389"/>
      <c r="D137" s="390"/>
      <c r="E137" s="380"/>
      <c r="F137" s="380"/>
      <c r="G137" s="380"/>
      <c r="H137" s="380"/>
      <c r="I137" s="274"/>
      <c r="J137" s="271"/>
      <c r="K137" s="271"/>
      <c r="L137" s="271"/>
      <c r="M137" s="7"/>
      <c r="N137" s="215"/>
      <c r="O137" s="381"/>
    </row>
    <row r="138" spans="1:15" ht="15" customHeight="1">
      <c r="A138" s="270"/>
      <c r="B138" s="270"/>
      <c r="C138" s="389"/>
      <c r="D138" s="390"/>
      <c r="E138" s="380"/>
      <c r="F138" s="380"/>
      <c r="G138" s="380"/>
      <c r="H138" s="380"/>
      <c r="I138" s="274"/>
      <c r="J138" s="271"/>
      <c r="K138" s="271"/>
      <c r="L138" s="271"/>
      <c r="M138" s="7"/>
      <c r="N138" s="215"/>
      <c r="O138" s="381"/>
    </row>
    <row r="139" spans="1:15" ht="15" customHeight="1">
      <c r="A139" s="270"/>
      <c r="B139" s="270"/>
      <c r="C139" s="389"/>
      <c r="D139" s="390"/>
      <c r="E139" s="380"/>
      <c r="F139" s="380"/>
      <c r="G139" s="380"/>
      <c r="H139" s="380"/>
      <c r="I139" s="274"/>
      <c r="J139" s="271"/>
      <c r="K139" s="271"/>
      <c r="L139" s="271"/>
      <c r="M139" s="7"/>
      <c r="N139" s="215"/>
      <c r="O139" s="381"/>
    </row>
    <row r="140" spans="1:15" ht="15" customHeight="1">
      <c r="A140" s="525" t="s">
        <v>50</v>
      </c>
      <c r="B140" s="526"/>
      <c r="C140" s="527"/>
      <c r="D140" s="521" t="s">
        <v>64</v>
      </c>
      <c r="E140" s="521"/>
      <c r="F140" s="521"/>
      <c r="G140" s="521"/>
      <c r="H140" s="522"/>
      <c r="I140" s="520" t="s">
        <v>65</v>
      </c>
      <c r="J140" s="520"/>
      <c r="K140" s="520" t="s">
        <v>66</v>
      </c>
      <c r="L140" s="520"/>
      <c r="M140" s="381"/>
      <c r="N140" s="215"/>
      <c r="O140" s="381"/>
    </row>
    <row r="141" spans="1:15" ht="15" customHeight="1">
      <c r="A141" s="379" t="s">
        <v>24</v>
      </c>
      <c r="B141" s="379" t="s">
        <v>51</v>
      </c>
      <c r="C141" s="379" t="s">
        <v>52</v>
      </c>
      <c r="D141" s="523"/>
      <c r="E141" s="523"/>
      <c r="F141" s="523"/>
      <c r="G141" s="523"/>
      <c r="H141" s="524"/>
      <c r="I141" s="151" t="s">
        <v>53</v>
      </c>
      <c r="J141" s="151" t="s">
        <v>54</v>
      </c>
      <c r="K141" s="151" t="s">
        <v>53</v>
      </c>
      <c r="L141" s="151" t="s">
        <v>54</v>
      </c>
      <c r="M141" s="381"/>
      <c r="N141" s="215"/>
      <c r="O141" s="381"/>
    </row>
    <row r="142" spans="1:15" ht="15" customHeight="1">
      <c r="A142" s="145"/>
      <c r="B142" s="146">
        <v>80114</v>
      </c>
      <c r="C142" s="145"/>
      <c r="D142" s="438" t="s">
        <v>239</v>
      </c>
      <c r="E142" s="439"/>
      <c r="F142" s="439"/>
      <c r="G142" s="439"/>
      <c r="H142" s="440"/>
      <c r="I142" s="12">
        <f>I143</f>
        <v>0</v>
      </c>
      <c r="J142" s="12"/>
      <c r="K142" s="12">
        <f>SUM(K143:K148)</f>
        <v>222000</v>
      </c>
      <c r="L142" s="12">
        <f>SUM(L143:L153)</f>
        <v>0</v>
      </c>
      <c r="M142" s="299"/>
      <c r="N142" s="215"/>
      <c r="O142" s="299"/>
    </row>
    <row r="143" spans="1:15" ht="15" customHeight="1">
      <c r="A143" s="241"/>
      <c r="B143" s="242"/>
      <c r="C143" s="177">
        <v>4010</v>
      </c>
      <c r="D143" s="296" t="s">
        <v>153</v>
      </c>
      <c r="E143" s="297"/>
      <c r="F143" s="297"/>
      <c r="G143" s="297"/>
      <c r="H143" s="298"/>
      <c r="I143" s="267"/>
      <c r="J143" s="159"/>
      <c r="K143" s="159">
        <v>130000</v>
      </c>
      <c r="L143" s="159"/>
      <c r="M143" s="299"/>
      <c r="N143" s="215"/>
      <c r="O143" s="299"/>
    </row>
    <row r="144" spans="1:15" ht="15" customHeight="1">
      <c r="A144" s="147"/>
      <c r="B144" s="69"/>
      <c r="C144" s="177">
        <v>4110</v>
      </c>
      <c r="D144" s="426" t="s">
        <v>157</v>
      </c>
      <c r="E144" s="427"/>
      <c r="F144" s="427"/>
      <c r="G144" s="427"/>
      <c r="H144" s="427"/>
      <c r="I144" s="267"/>
      <c r="J144" s="159"/>
      <c r="K144" s="159">
        <v>6000</v>
      </c>
      <c r="L144" s="159"/>
      <c r="M144" s="299"/>
      <c r="N144" s="215"/>
      <c r="O144" s="299"/>
    </row>
    <row r="145" spans="1:15" ht="15" customHeight="1">
      <c r="A145" s="147"/>
      <c r="B145" s="69"/>
      <c r="C145" s="177">
        <v>4210</v>
      </c>
      <c r="D145" s="432" t="s">
        <v>158</v>
      </c>
      <c r="E145" s="446"/>
      <c r="F145" s="446"/>
      <c r="G145" s="446"/>
      <c r="H145" s="446"/>
      <c r="I145" s="267"/>
      <c r="J145" s="159"/>
      <c r="K145" s="159">
        <v>20000</v>
      </c>
      <c r="L145" s="159"/>
      <c r="M145" s="299"/>
      <c r="N145" s="215"/>
      <c r="O145" s="299"/>
    </row>
    <row r="146" spans="1:15" ht="13.5" customHeight="1">
      <c r="A146" s="147"/>
      <c r="B146" s="69"/>
      <c r="C146" s="177">
        <v>4260</v>
      </c>
      <c r="D146" s="426" t="s">
        <v>154</v>
      </c>
      <c r="E146" s="427"/>
      <c r="F146" s="427"/>
      <c r="G146" s="427"/>
      <c r="H146" s="427"/>
      <c r="I146" s="267"/>
      <c r="J146" s="159"/>
      <c r="K146" s="159">
        <v>10000</v>
      </c>
      <c r="L146" s="159"/>
      <c r="M146" s="299"/>
      <c r="N146" s="215"/>
      <c r="O146" s="299"/>
    </row>
    <row r="147" spans="1:15" ht="14.25" customHeight="1">
      <c r="A147" s="147"/>
      <c r="B147" s="69"/>
      <c r="C147" s="177">
        <v>4270</v>
      </c>
      <c r="D147" s="426" t="s">
        <v>151</v>
      </c>
      <c r="E147" s="427"/>
      <c r="F147" s="427"/>
      <c r="G147" s="427"/>
      <c r="H147" s="427"/>
      <c r="I147" s="267"/>
      <c r="J147" s="159"/>
      <c r="K147" s="159">
        <v>6000</v>
      </c>
      <c r="L147" s="159"/>
      <c r="M147" s="299"/>
      <c r="N147" s="215"/>
      <c r="O147" s="299"/>
    </row>
    <row r="148" spans="1:15" ht="13.5" customHeight="1">
      <c r="A148" s="147"/>
      <c r="B148" s="69"/>
      <c r="C148" s="158">
        <v>4300</v>
      </c>
      <c r="D148" s="429" t="s">
        <v>161</v>
      </c>
      <c r="E148" s="430"/>
      <c r="F148" s="430"/>
      <c r="G148" s="430"/>
      <c r="H148" s="604"/>
      <c r="I148" s="312"/>
      <c r="J148" s="159"/>
      <c r="K148" s="159">
        <v>50000</v>
      </c>
      <c r="L148" s="159"/>
      <c r="M148" s="299"/>
      <c r="N148" s="215"/>
      <c r="O148" s="299"/>
    </row>
    <row r="149" spans="1:15" ht="15" customHeight="1">
      <c r="A149" s="145"/>
      <c r="B149" s="146">
        <v>80148</v>
      </c>
      <c r="C149" s="145"/>
      <c r="D149" s="438" t="s">
        <v>240</v>
      </c>
      <c r="E149" s="439"/>
      <c r="F149" s="439"/>
      <c r="G149" s="439"/>
      <c r="H149" s="439"/>
      <c r="I149" s="12">
        <f>I150</f>
        <v>0</v>
      </c>
      <c r="J149" s="12"/>
      <c r="K149" s="12">
        <f>SUM(K150:K153)</f>
        <v>293900</v>
      </c>
      <c r="L149" s="12">
        <f>SUM(L150:L153)</f>
        <v>0</v>
      </c>
      <c r="M149" s="299"/>
      <c r="N149" s="215"/>
      <c r="O149" s="299"/>
    </row>
    <row r="150" spans="1:15" ht="12.75" customHeight="1">
      <c r="A150" s="241"/>
      <c r="B150" s="242"/>
      <c r="C150" s="177">
        <v>4010</v>
      </c>
      <c r="D150" s="432" t="s">
        <v>158</v>
      </c>
      <c r="E150" s="446"/>
      <c r="F150" s="446"/>
      <c r="G150" s="446"/>
      <c r="H150" s="446"/>
      <c r="I150" s="267"/>
      <c r="J150" s="159"/>
      <c r="K150" s="159">
        <v>85000</v>
      </c>
      <c r="L150" s="159"/>
      <c r="M150" s="299"/>
      <c r="N150" s="215"/>
      <c r="O150" s="299"/>
    </row>
    <row r="151" spans="1:15" ht="14.25" customHeight="1">
      <c r="A151" s="147"/>
      <c r="B151" s="69"/>
      <c r="C151" s="177">
        <v>4210</v>
      </c>
      <c r="D151" s="432" t="s">
        <v>158</v>
      </c>
      <c r="E151" s="446"/>
      <c r="F151" s="446"/>
      <c r="G151" s="446"/>
      <c r="H151" s="446"/>
      <c r="I151" s="267"/>
      <c r="J151" s="159"/>
      <c r="K151" s="159">
        <v>8900</v>
      </c>
      <c r="L151" s="159"/>
      <c r="M151" s="299"/>
      <c r="N151" s="215"/>
      <c r="O151" s="299"/>
    </row>
    <row r="152" spans="1:15" ht="12.75" customHeight="1">
      <c r="A152" s="147"/>
      <c r="B152" s="69"/>
      <c r="C152" s="177">
        <v>4260</v>
      </c>
      <c r="D152" s="432" t="s">
        <v>154</v>
      </c>
      <c r="E152" s="446"/>
      <c r="F152" s="446"/>
      <c r="G152" s="446"/>
      <c r="H152" s="446"/>
      <c r="I152" s="267"/>
      <c r="J152" s="159"/>
      <c r="K152" s="159">
        <v>60000</v>
      </c>
      <c r="L152" s="159"/>
      <c r="M152" s="299"/>
      <c r="N152" s="215"/>
      <c r="O152" s="299"/>
    </row>
    <row r="153" spans="1:15" ht="12.75" customHeight="1">
      <c r="A153" s="147"/>
      <c r="B153" s="69"/>
      <c r="C153" s="187">
        <v>4300</v>
      </c>
      <c r="D153" s="429" t="s">
        <v>161</v>
      </c>
      <c r="E153" s="430"/>
      <c r="F153" s="430"/>
      <c r="G153" s="430"/>
      <c r="H153" s="604"/>
      <c r="I153" s="305"/>
      <c r="J153" s="188"/>
      <c r="K153" s="188">
        <v>140000</v>
      </c>
      <c r="L153" s="188"/>
      <c r="M153" s="299"/>
      <c r="N153" s="215"/>
      <c r="O153" s="299"/>
    </row>
    <row r="154" spans="1:15" ht="18" customHeight="1">
      <c r="A154" s="149">
        <v>852</v>
      </c>
      <c r="B154" s="150"/>
      <c r="C154" s="150"/>
      <c r="D154" s="435" t="s">
        <v>135</v>
      </c>
      <c r="E154" s="447"/>
      <c r="F154" s="447"/>
      <c r="G154" s="447"/>
      <c r="H154" s="448"/>
      <c r="I154" s="63">
        <f>I155</f>
        <v>0</v>
      </c>
      <c r="J154" s="63"/>
      <c r="K154" s="63">
        <f>K155+K160+K163+K165+K168+K170+K173</f>
        <v>371562</v>
      </c>
      <c r="L154" s="63"/>
      <c r="M154" s="240"/>
      <c r="N154" s="215"/>
      <c r="O154" s="240"/>
    </row>
    <row r="155" spans="1:15" ht="36" customHeight="1">
      <c r="A155" s="145"/>
      <c r="B155" s="146">
        <v>85212</v>
      </c>
      <c r="C155" s="145"/>
      <c r="D155" s="438" t="s">
        <v>159</v>
      </c>
      <c r="E155" s="472"/>
      <c r="F155" s="472"/>
      <c r="G155" s="472"/>
      <c r="H155" s="473"/>
      <c r="I155" s="12">
        <f>I156+I159</f>
        <v>0</v>
      </c>
      <c r="J155" s="12"/>
      <c r="K155" s="12">
        <f>SUM(K156:K159)</f>
        <v>253337</v>
      </c>
      <c r="L155" s="12"/>
      <c r="M155" s="240"/>
      <c r="N155" s="215"/>
      <c r="O155" s="240"/>
    </row>
    <row r="156" spans="1:15" ht="14.25" customHeight="1">
      <c r="A156" s="241"/>
      <c r="B156" s="242"/>
      <c r="C156" s="177">
        <v>3110</v>
      </c>
      <c r="D156" s="432" t="s">
        <v>156</v>
      </c>
      <c r="E156" s="446"/>
      <c r="F156" s="446"/>
      <c r="G156" s="446"/>
      <c r="H156" s="458"/>
      <c r="I156" s="178"/>
      <c r="J156" s="159"/>
      <c r="K156" s="159">
        <v>240458</v>
      </c>
      <c r="L156" s="159"/>
      <c r="M156" s="243"/>
      <c r="N156" s="215"/>
      <c r="O156" s="243"/>
    </row>
    <row r="157" spans="1:15" ht="14.25" customHeight="1">
      <c r="A157" s="147"/>
      <c r="B157" s="69"/>
      <c r="C157" s="177">
        <v>4010</v>
      </c>
      <c r="D157" s="432" t="s">
        <v>153</v>
      </c>
      <c r="E157" s="446"/>
      <c r="F157" s="446"/>
      <c r="G157" s="446"/>
      <c r="H157" s="458"/>
      <c r="I157" s="178"/>
      <c r="J157" s="159"/>
      <c r="K157" s="159">
        <v>5400</v>
      </c>
      <c r="L157" s="159"/>
      <c r="M157" s="243"/>
      <c r="N157" s="215"/>
      <c r="O157" s="243"/>
    </row>
    <row r="158" spans="1:15" ht="14.25" customHeight="1">
      <c r="A158" s="147"/>
      <c r="B158" s="69"/>
      <c r="C158" s="177">
        <v>4110</v>
      </c>
      <c r="D158" s="426" t="s">
        <v>157</v>
      </c>
      <c r="E158" s="427"/>
      <c r="F158" s="427"/>
      <c r="G158" s="427"/>
      <c r="H158" s="428"/>
      <c r="I158" s="178"/>
      <c r="J158" s="159"/>
      <c r="K158" s="159">
        <v>6300</v>
      </c>
      <c r="L158" s="159"/>
      <c r="M158" s="243"/>
      <c r="N158" s="215"/>
      <c r="O158" s="243"/>
    </row>
    <row r="159" spans="1:15" ht="14.25" customHeight="1">
      <c r="A159" s="336"/>
      <c r="B159" s="337"/>
      <c r="C159" s="263">
        <v>4210</v>
      </c>
      <c r="D159" s="477" t="s">
        <v>158</v>
      </c>
      <c r="E159" s="478"/>
      <c r="F159" s="478"/>
      <c r="G159" s="478"/>
      <c r="H159" s="479"/>
      <c r="I159" s="264"/>
      <c r="J159" s="248"/>
      <c r="K159" s="248">
        <v>1179</v>
      </c>
      <c r="L159" s="248"/>
      <c r="M159" s="243"/>
      <c r="N159" s="215"/>
      <c r="O159" s="243"/>
    </row>
    <row r="160" spans="1:15" ht="45.75" customHeight="1">
      <c r="A160" s="310"/>
      <c r="B160" s="332">
        <v>85213</v>
      </c>
      <c r="C160" s="310"/>
      <c r="D160" s="582" t="s">
        <v>181</v>
      </c>
      <c r="E160" s="583"/>
      <c r="F160" s="583"/>
      <c r="G160" s="583"/>
      <c r="H160" s="584"/>
      <c r="I160" s="311"/>
      <c r="J160" s="311">
        <f>J182</f>
        <v>0</v>
      </c>
      <c r="K160" s="311">
        <f>K161+K162</f>
        <v>4414</v>
      </c>
      <c r="L160" s="311"/>
      <c r="M160" s="250"/>
      <c r="N160" s="215"/>
      <c r="O160" s="250"/>
    </row>
    <row r="161" spans="1:15" ht="15" customHeight="1">
      <c r="A161" s="241"/>
      <c r="B161" s="242"/>
      <c r="C161" s="177">
        <v>4130</v>
      </c>
      <c r="D161" s="432" t="s">
        <v>215</v>
      </c>
      <c r="E161" s="446"/>
      <c r="F161" s="446"/>
      <c r="G161" s="446"/>
      <c r="H161" s="458"/>
      <c r="I161" s="178"/>
      <c r="J161" s="159"/>
      <c r="K161" s="159">
        <v>2410</v>
      </c>
      <c r="L161" s="159"/>
      <c r="M161" s="250"/>
      <c r="N161" s="215"/>
      <c r="O161" s="250"/>
    </row>
    <row r="162" spans="1:15" ht="15" customHeight="1">
      <c r="A162" s="336"/>
      <c r="B162" s="337"/>
      <c r="C162" s="263">
        <v>4130</v>
      </c>
      <c r="D162" s="477" t="s">
        <v>291</v>
      </c>
      <c r="E162" s="478"/>
      <c r="F162" s="478"/>
      <c r="G162" s="478"/>
      <c r="H162" s="479"/>
      <c r="I162" s="264"/>
      <c r="J162" s="248"/>
      <c r="K162" s="248">
        <v>2004</v>
      </c>
      <c r="L162" s="248"/>
      <c r="M162" s="418"/>
      <c r="N162" s="215"/>
      <c r="O162" s="418"/>
    </row>
    <row r="163" spans="1:15" ht="30.75" customHeight="1">
      <c r="A163" s="310"/>
      <c r="B163" s="332">
        <v>85214</v>
      </c>
      <c r="C163" s="310"/>
      <c r="D163" s="582" t="s">
        <v>284</v>
      </c>
      <c r="E163" s="583"/>
      <c r="F163" s="583"/>
      <c r="G163" s="583"/>
      <c r="H163" s="584"/>
      <c r="I163" s="311"/>
      <c r="J163" s="311">
        <f>J185</f>
        <v>0</v>
      </c>
      <c r="K163" s="311">
        <f>K164</f>
        <v>30223</v>
      </c>
      <c r="L163" s="311"/>
      <c r="M163" s="418"/>
      <c r="N163" s="215"/>
      <c r="O163" s="418"/>
    </row>
    <row r="164" spans="1:15" ht="15" customHeight="1">
      <c r="A164" s="241"/>
      <c r="B164" s="242"/>
      <c r="C164" s="245">
        <v>3110</v>
      </c>
      <c r="D164" s="423" t="s">
        <v>156</v>
      </c>
      <c r="E164" s="451"/>
      <c r="F164" s="451"/>
      <c r="G164" s="451"/>
      <c r="H164" s="462"/>
      <c r="I164" s="246"/>
      <c r="J164" s="188"/>
      <c r="K164" s="188">
        <v>30223</v>
      </c>
      <c r="L164" s="188"/>
      <c r="M164" s="418"/>
      <c r="N164" s="215"/>
      <c r="O164" s="418"/>
    </row>
    <row r="165" spans="1:15" ht="15" customHeight="1">
      <c r="A165" s="145"/>
      <c r="B165" s="146">
        <v>85215</v>
      </c>
      <c r="C165" s="145"/>
      <c r="D165" s="438" t="s">
        <v>286</v>
      </c>
      <c r="E165" s="472"/>
      <c r="F165" s="472"/>
      <c r="G165" s="472"/>
      <c r="H165" s="473"/>
      <c r="I165" s="12"/>
      <c r="J165" s="12">
        <f>J187</f>
        <v>0</v>
      </c>
      <c r="K165" s="12">
        <f>K166+K167</f>
        <v>659</v>
      </c>
      <c r="L165" s="12"/>
      <c r="M165" s="418"/>
      <c r="N165" s="215"/>
      <c r="O165" s="418"/>
    </row>
    <row r="166" spans="1:15" ht="15" customHeight="1">
      <c r="A166" s="241"/>
      <c r="B166" s="242"/>
      <c r="C166" s="177">
        <v>3110</v>
      </c>
      <c r="D166" s="432" t="s">
        <v>292</v>
      </c>
      <c r="E166" s="446"/>
      <c r="F166" s="446"/>
      <c r="G166" s="446"/>
      <c r="H166" s="458"/>
      <c r="I166" s="178"/>
      <c r="J166" s="159"/>
      <c r="K166" s="159">
        <v>646</v>
      </c>
      <c r="L166" s="159"/>
      <c r="M166" s="418"/>
      <c r="N166" s="215"/>
      <c r="O166" s="418"/>
    </row>
    <row r="167" spans="1:15" ht="15" customHeight="1">
      <c r="A167" s="147"/>
      <c r="B167" s="69"/>
      <c r="C167" s="187">
        <v>4300</v>
      </c>
      <c r="D167" s="429" t="s">
        <v>266</v>
      </c>
      <c r="E167" s="430"/>
      <c r="F167" s="430"/>
      <c r="G167" s="430"/>
      <c r="H167" s="604"/>
      <c r="I167" s="246"/>
      <c r="J167" s="188"/>
      <c r="K167" s="188">
        <v>13</v>
      </c>
      <c r="L167" s="188"/>
      <c r="M167" s="418"/>
      <c r="N167" s="215"/>
      <c r="O167" s="418"/>
    </row>
    <row r="168" spans="1:15" ht="15" customHeight="1">
      <c r="A168" s="145"/>
      <c r="B168" s="146">
        <v>85216</v>
      </c>
      <c r="C168" s="145"/>
      <c r="D168" s="438" t="s">
        <v>287</v>
      </c>
      <c r="E168" s="472"/>
      <c r="F168" s="472"/>
      <c r="G168" s="472"/>
      <c r="H168" s="473"/>
      <c r="I168" s="12"/>
      <c r="J168" s="12">
        <f>J190</f>
        <v>0</v>
      </c>
      <c r="K168" s="12">
        <f>K169</f>
        <v>39024</v>
      </c>
      <c r="L168" s="12"/>
      <c r="M168" s="418"/>
      <c r="N168" s="215"/>
      <c r="O168" s="418"/>
    </row>
    <row r="169" spans="1:15" ht="15" customHeight="1">
      <c r="A169" s="241"/>
      <c r="B169" s="242"/>
      <c r="C169" s="177">
        <v>3110</v>
      </c>
      <c r="D169" s="432" t="s">
        <v>156</v>
      </c>
      <c r="E169" s="446"/>
      <c r="F169" s="446"/>
      <c r="G169" s="446"/>
      <c r="H169" s="458"/>
      <c r="I169" s="178"/>
      <c r="J169" s="159"/>
      <c r="K169" s="159">
        <v>39024</v>
      </c>
      <c r="L169" s="159"/>
      <c r="M169" s="418"/>
      <c r="N169" s="215"/>
      <c r="O169" s="418"/>
    </row>
    <row r="170" spans="1:15" ht="15" customHeight="1">
      <c r="A170" s="145"/>
      <c r="B170" s="146">
        <v>85295</v>
      </c>
      <c r="C170" s="145"/>
      <c r="D170" s="438" t="s">
        <v>288</v>
      </c>
      <c r="E170" s="472"/>
      <c r="F170" s="472"/>
      <c r="G170" s="472"/>
      <c r="H170" s="473"/>
      <c r="I170" s="12"/>
      <c r="J170" s="12"/>
      <c r="K170" s="12">
        <f>K171+K172</f>
        <v>33905</v>
      </c>
      <c r="L170" s="12"/>
      <c r="M170" s="418"/>
      <c r="N170" s="215"/>
      <c r="O170" s="418"/>
    </row>
    <row r="171" spans="1:15" ht="15" customHeight="1">
      <c r="A171" s="241"/>
      <c r="B171" s="242"/>
      <c r="C171" s="177">
        <v>3110</v>
      </c>
      <c r="D171" s="432" t="s">
        <v>292</v>
      </c>
      <c r="E171" s="446"/>
      <c r="F171" s="446"/>
      <c r="G171" s="446"/>
      <c r="H171" s="458"/>
      <c r="I171" s="178"/>
      <c r="J171" s="159"/>
      <c r="K171" s="159">
        <v>32918</v>
      </c>
      <c r="L171" s="159"/>
      <c r="M171" s="418"/>
      <c r="N171" s="215"/>
      <c r="O171" s="418"/>
    </row>
    <row r="172" spans="1:15" ht="15" customHeight="1">
      <c r="A172" s="147"/>
      <c r="B172" s="69"/>
      <c r="C172" s="187">
        <v>4210</v>
      </c>
      <c r="D172" s="429" t="s">
        <v>293</v>
      </c>
      <c r="E172" s="430"/>
      <c r="F172" s="430"/>
      <c r="G172" s="430"/>
      <c r="H172" s="604"/>
      <c r="I172" s="312"/>
      <c r="J172" s="188"/>
      <c r="K172" s="188">
        <v>987</v>
      </c>
      <c r="L172" s="188"/>
      <c r="M172" s="418"/>
      <c r="N172" s="215"/>
      <c r="O172" s="418"/>
    </row>
    <row r="173" spans="1:15" ht="15" customHeight="1">
      <c r="A173" s="145"/>
      <c r="B173" s="146">
        <v>85295</v>
      </c>
      <c r="C173" s="145"/>
      <c r="D173" s="438" t="s">
        <v>288</v>
      </c>
      <c r="E173" s="472"/>
      <c r="F173" s="472"/>
      <c r="G173" s="472"/>
      <c r="H173" s="473"/>
      <c r="I173" s="12"/>
      <c r="J173" s="12">
        <f>J192</f>
        <v>0</v>
      </c>
      <c r="K173" s="12">
        <f>K174</f>
        <v>10000</v>
      </c>
      <c r="L173" s="12"/>
      <c r="M173" s="418"/>
      <c r="N173" s="215"/>
      <c r="O173" s="418"/>
    </row>
    <row r="174" spans="1:15" ht="15" customHeight="1">
      <c r="A174" s="261"/>
      <c r="B174" s="262"/>
      <c r="C174" s="263">
        <v>3110</v>
      </c>
      <c r="D174" s="477" t="s">
        <v>156</v>
      </c>
      <c r="E174" s="478"/>
      <c r="F174" s="478"/>
      <c r="G174" s="478"/>
      <c r="H174" s="479"/>
      <c r="I174" s="264"/>
      <c r="J174" s="248"/>
      <c r="K174" s="248">
        <v>10000</v>
      </c>
      <c r="L174" s="248"/>
      <c r="M174" s="418"/>
      <c r="N174" s="215"/>
      <c r="O174" s="418"/>
    </row>
    <row r="175" spans="1:15" ht="13.5" customHeight="1">
      <c r="A175" s="525" t="s">
        <v>50</v>
      </c>
      <c r="B175" s="526"/>
      <c r="C175" s="527"/>
      <c r="D175" s="521" t="s">
        <v>64</v>
      </c>
      <c r="E175" s="521"/>
      <c r="F175" s="521"/>
      <c r="G175" s="521"/>
      <c r="H175" s="522"/>
      <c r="I175" s="520" t="s">
        <v>65</v>
      </c>
      <c r="J175" s="520"/>
      <c r="K175" s="520" t="s">
        <v>66</v>
      </c>
      <c r="L175" s="520"/>
      <c r="M175" s="418"/>
      <c r="N175" s="215"/>
      <c r="O175" s="418"/>
    </row>
    <row r="176" spans="1:15" ht="13.5" customHeight="1">
      <c r="A176" s="417" t="s">
        <v>24</v>
      </c>
      <c r="B176" s="417" t="s">
        <v>51</v>
      </c>
      <c r="C176" s="417" t="s">
        <v>52</v>
      </c>
      <c r="D176" s="523"/>
      <c r="E176" s="523"/>
      <c r="F176" s="523"/>
      <c r="G176" s="523"/>
      <c r="H176" s="524"/>
      <c r="I176" s="151" t="s">
        <v>53</v>
      </c>
      <c r="J176" s="151" t="s">
        <v>54</v>
      </c>
      <c r="K176" s="151" t="s">
        <v>53</v>
      </c>
      <c r="L176" s="151" t="s">
        <v>54</v>
      </c>
      <c r="M176" s="418"/>
      <c r="N176" s="215"/>
      <c r="O176" s="418"/>
    </row>
    <row r="177" spans="1:15" ht="15" customHeight="1">
      <c r="A177" s="143">
        <v>853</v>
      </c>
      <c r="B177" s="144"/>
      <c r="C177" s="144"/>
      <c r="D177" s="459" t="s">
        <v>163</v>
      </c>
      <c r="E177" s="460"/>
      <c r="F177" s="460"/>
      <c r="G177" s="460"/>
      <c r="H177" s="461"/>
      <c r="I177" s="148">
        <f>I178</f>
        <v>5961</v>
      </c>
      <c r="J177" s="148"/>
      <c r="K177" s="148">
        <f>K178</f>
        <v>5961</v>
      </c>
      <c r="L177" s="148"/>
      <c r="M177" s="244"/>
      <c r="N177" s="215"/>
      <c r="O177" s="244"/>
    </row>
    <row r="178" spans="1:15" ht="15" customHeight="1">
      <c r="A178" s="145"/>
      <c r="B178" s="146">
        <v>85395</v>
      </c>
      <c r="C178" s="145"/>
      <c r="D178" s="443" t="s">
        <v>162</v>
      </c>
      <c r="E178" s="444"/>
      <c r="F178" s="444"/>
      <c r="G178" s="444"/>
      <c r="H178" s="445"/>
      <c r="I178" s="12">
        <f>SUM(I179:I188)</f>
        <v>5961</v>
      </c>
      <c r="J178" s="12">
        <f>J219</f>
        <v>0</v>
      </c>
      <c r="K178" s="12">
        <f>SUM(K181:K188)</f>
        <v>5961</v>
      </c>
      <c r="L178" s="12"/>
      <c r="M178" s="244"/>
      <c r="N178" s="215"/>
      <c r="O178" s="244"/>
    </row>
    <row r="179" spans="1:15" ht="15" customHeight="1">
      <c r="A179" s="69"/>
      <c r="B179" s="69"/>
      <c r="C179" s="158">
        <v>4047</v>
      </c>
      <c r="D179" s="432" t="s">
        <v>231</v>
      </c>
      <c r="E179" s="433"/>
      <c r="F179" s="433"/>
      <c r="G179" s="433"/>
      <c r="H179" s="434"/>
      <c r="I179" s="159">
        <v>2855</v>
      </c>
      <c r="J179" s="159"/>
      <c r="K179" s="159"/>
      <c r="L179" s="159"/>
      <c r="M179" s="299"/>
      <c r="N179" s="215"/>
      <c r="O179" s="299"/>
    </row>
    <row r="180" spans="1:15" ht="15" customHeight="1">
      <c r="A180" s="69"/>
      <c r="B180" s="69"/>
      <c r="C180" s="158">
        <v>4049</v>
      </c>
      <c r="D180" s="432" t="s">
        <v>231</v>
      </c>
      <c r="E180" s="433"/>
      <c r="F180" s="433"/>
      <c r="G180" s="433"/>
      <c r="H180" s="434"/>
      <c r="I180" s="159">
        <v>150</v>
      </c>
      <c r="J180" s="159"/>
      <c r="K180" s="159"/>
      <c r="L180" s="159"/>
      <c r="M180" s="299"/>
      <c r="N180" s="215"/>
      <c r="O180" s="299"/>
    </row>
    <row r="181" spans="1:15" ht="15" customHeight="1">
      <c r="A181" s="69"/>
      <c r="B181" s="69"/>
      <c r="C181" s="158">
        <v>4117</v>
      </c>
      <c r="D181" s="426" t="s">
        <v>157</v>
      </c>
      <c r="E181" s="427"/>
      <c r="F181" s="427"/>
      <c r="G181" s="427"/>
      <c r="H181" s="427"/>
      <c r="I181" s="159">
        <v>471</v>
      </c>
      <c r="J181" s="159"/>
      <c r="K181" s="159"/>
      <c r="L181" s="159"/>
      <c r="M181" s="244"/>
      <c r="N181" s="215"/>
      <c r="O181" s="244"/>
    </row>
    <row r="182" spans="1:15" ht="15" customHeight="1">
      <c r="A182" s="69"/>
      <c r="B182" s="69"/>
      <c r="C182" s="158">
        <v>4119</v>
      </c>
      <c r="D182" s="426" t="s">
        <v>157</v>
      </c>
      <c r="E182" s="427"/>
      <c r="F182" s="427"/>
      <c r="G182" s="427"/>
      <c r="H182" s="427"/>
      <c r="I182" s="159">
        <v>24</v>
      </c>
      <c r="J182" s="159"/>
      <c r="K182" s="159"/>
      <c r="L182" s="159"/>
      <c r="M182" s="244"/>
      <c r="N182" s="215"/>
      <c r="O182" s="244"/>
    </row>
    <row r="183" spans="1:15" ht="15" customHeight="1">
      <c r="A183" s="69"/>
      <c r="B183" s="69"/>
      <c r="C183" s="158">
        <v>4127</v>
      </c>
      <c r="D183" s="432" t="s">
        <v>216</v>
      </c>
      <c r="E183" s="433"/>
      <c r="F183" s="433"/>
      <c r="G183" s="433"/>
      <c r="H183" s="434"/>
      <c r="I183" s="159">
        <v>55</v>
      </c>
      <c r="J183" s="159"/>
      <c r="K183" s="159"/>
      <c r="L183" s="159"/>
      <c r="M183" s="299"/>
      <c r="N183" s="215"/>
      <c r="O183" s="299"/>
    </row>
    <row r="184" spans="1:15" ht="15" customHeight="1">
      <c r="A184" s="69"/>
      <c r="B184" s="69"/>
      <c r="C184" s="158">
        <v>4129</v>
      </c>
      <c r="D184" s="432" t="s">
        <v>216</v>
      </c>
      <c r="E184" s="433"/>
      <c r="F184" s="433"/>
      <c r="G184" s="433"/>
      <c r="H184" s="434"/>
      <c r="I184" s="159">
        <v>4</v>
      </c>
      <c r="J184" s="159"/>
      <c r="K184" s="159"/>
      <c r="L184" s="159"/>
      <c r="M184" s="299"/>
      <c r="N184" s="215"/>
      <c r="O184" s="299"/>
    </row>
    <row r="185" spans="1:15" ht="15" customHeight="1">
      <c r="A185" s="69"/>
      <c r="B185" s="69"/>
      <c r="C185" s="158">
        <v>4217</v>
      </c>
      <c r="D185" s="432" t="s">
        <v>158</v>
      </c>
      <c r="E185" s="446"/>
      <c r="F185" s="446"/>
      <c r="G185" s="446"/>
      <c r="H185" s="458"/>
      <c r="I185" s="159">
        <v>2282</v>
      </c>
      <c r="J185" s="159"/>
      <c r="K185" s="159"/>
      <c r="L185" s="159"/>
      <c r="M185" s="299"/>
      <c r="N185" s="215"/>
      <c r="O185" s="299"/>
    </row>
    <row r="186" spans="1:15" ht="15" customHeight="1">
      <c r="A186" s="69"/>
      <c r="B186" s="69"/>
      <c r="C186" s="158">
        <v>4219</v>
      </c>
      <c r="D186" s="432" t="s">
        <v>158</v>
      </c>
      <c r="E186" s="446"/>
      <c r="F186" s="446"/>
      <c r="G186" s="446"/>
      <c r="H186" s="458"/>
      <c r="I186" s="159">
        <v>120</v>
      </c>
      <c r="J186" s="159"/>
      <c r="K186" s="159"/>
      <c r="L186" s="159"/>
      <c r="M186" s="299"/>
      <c r="N186" s="215"/>
      <c r="O186" s="299"/>
    </row>
    <row r="187" spans="1:15" ht="12.75" customHeight="1">
      <c r="A187" s="69"/>
      <c r="B187" s="69"/>
      <c r="C187" s="158">
        <v>4307</v>
      </c>
      <c r="D187" s="392" t="s">
        <v>161</v>
      </c>
      <c r="E187" s="393"/>
      <c r="F187" s="393"/>
      <c r="G187" s="393"/>
      <c r="H187" s="394"/>
      <c r="I187" s="159"/>
      <c r="J187" s="159"/>
      <c r="K187" s="159">
        <v>5663</v>
      </c>
      <c r="L187" s="159"/>
      <c r="M187" s="244"/>
      <c r="N187" s="215"/>
      <c r="O187" s="244"/>
    </row>
    <row r="188" spans="1:15" ht="10.5" customHeight="1">
      <c r="A188" s="69"/>
      <c r="B188" s="69"/>
      <c r="C188" s="187">
        <v>4309</v>
      </c>
      <c r="D188" s="395" t="s">
        <v>161</v>
      </c>
      <c r="E188" s="396"/>
      <c r="F188" s="396"/>
      <c r="G188" s="396"/>
      <c r="H188" s="397"/>
      <c r="I188" s="188"/>
      <c r="J188" s="188"/>
      <c r="K188" s="188">
        <v>298</v>
      </c>
      <c r="L188" s="188"/>
      <c r="M188" s="244"/>
      <c r="N188" s="215"/>
      <c r="O188" s="244"/>
    </row>
    <row r="189" spans="1:15" ht="15" customHeight="1">
      <c r="A189" s="143">
        <v>854</v>
      </c>
      <c r="B189" s="144"/>
      <c r="C189" s="144"/>
      <c r="D189" s="459" t="s">
        <v>242</v>
      </c>
      <c r="E189" s="460"/>
      <c r="F189" s="460"/>
      <c r="G189" s="460"/>
      <c r="H189" s="461"/>
      <c r="I189" s="148">
        <f>I192</f>
        <v>12300</v>
      </c>
      <c r="J189" s="148"/>
      <c r="K189" s="148">
        <f>K190+K194</f>
        <v>64680</v>
      </c>
      <c r="L189" s="148"/>
      <c r="M189" s="299"/>
      <c r="N189" s="215"/>
      <c r="O189" s="299"/>
    </row>
    <row r="190" spans="1:15" ht="15" customHeight="1">
      <c r="A190" s="145"/>
      <c r="B190" s="146">
        <v>85401</v>
      </c>
      <c r="C190" s="145"/>
      <c r="D190" s="443" t="s">
        <v>269</v>
      </c>
      <c r="E190" s="444"/>
      <c r="F190" s="444"/>
      <c r="G190" s="444"/>
      <c r="H190" s="445"/>
      <c r="I190" s="12"/>
      <c r="J190" s="12"/>
      <c r="K190" s="12">
        <f>K191</f>
        <v>30000</v>
      </c>
      <c r="L190" s="12"/>
      <c r="M190" s="370"/>
      <c r="N190" s="215"/>
      <c r="O190" s="370"/>
    </row>
    <row r="191" spans="1:15" ht="12.75" customHeight="1">
      <c r="A191" s="337"/>
      <c r="B191" s="337"/>
      <c r="C191" s="107">
        <v>4010</v>
      </c>
      <c r="D191" s="477" t="s">
        <v>153</v>
      </c>
      <c r="E191" s="478"/>
      <c r="F191" s="478"/>
      <c r="G191" s="478"/>
      <c r="H191" s="479"/>
      <c r="I191" s="248"/>
      <c r="J191" s="248"/>
      <c r="K191" s="248">
        <v>30000</v>
      </c>
      <c r="L191" s="248"/>
      <c r="M191" s="370"/>
      <c r="N191" s="215"/>
      <c r="O191" s="370"/>
    </row>
    <row r="192" spans="1:15" ht="15" customHeight="1">
      <c r="A192" s="145"/>
      <c r="B192" s="146">
        <v>85404</v>
      </c>
      <c r="C192" s="145"/>
      <c r="D192" s="443" t="s">
        <v>243</v>
      </c>
      <c r="E192" s="444"/>
      <c r="F192" s="444"/>
      <c r="G192" s="444"/>
      <c r="H192" s="445"/>
      <c r="I192" s="12">
        <f>I193</f>
        <v>12300</v>
      </c>
      <c r="J192" s="12">
        <f>J250</f>
        <v>0</v>
      </c>
      <c r="K192" s="12"/>
      <c r="L192" s="12"/>
      <c r="M192" s="299"/>
      <c r="N192" s="215"/>
      <c r="O192" s="299"/>
    </row>
    <row r="193" spans="1:15" ht="24" customHeight="1">
      <c r="A193" s="69"/>
      <c r="B193" s="69"/>
      <c r="C193" s="177">
        <v>2540</v>
      </c>
      <c r="D193" s="452" t="s">
        <v>232</v>
      </c>
      <c r="E193" s="453"/>
      <c r="F193" s="453"/>
      <c r="G193" s="453"/>
      <c r="H193" s="454"/>
      <c r="I193" s="159">
        <v>12300</v>
      </c>
      <c r="J193" s="159"/>
      <c r="K193" s="159"/>
      <c r="L193" s="159"/>
      <c r="M193" s="299"/>
      <c r="N193" s="215"/>
      <c r="O193" s="299"/>
    </row>
    <row r="194" spans="1:15" ht="16.5" customHeight="1">
      <c r="A194" s="145"/>
      <c r="B194" s="146">
        <v>85415</v>
      </c>
      <c r="C194" s="145"/>
      <c r="D194" s="443" t="s">
        <v>270</v>
      </c>
      <c r="E194" s="444"/>
      <c r="F194" s="444"/>
      <c r="G194" s="444"/>
      <c r="H194" s="445"/>
      <c r="I194" s="12"/>
      <c r="J194" s="12">
        <f>J252</f>
        <v>0</v>
      </c>
      <c r="K194" s="12">
        <f>K195+K196+K197</f>
        <v>34680</v>
      </c>
      <c r="L194" s="12"/>
      <c r="M194" s="370"/>
      <c r="N194" s="215"/>
      <c r="O194" s="370"/>
    </row>
    <row r="195" spans="1:15" ht="15.75" customHeight="1">
      <c r="A195" s="69"/>
      <c r="B195" s="69"/>
      <c r="C195" s="158">
        <v>3240</v>
      </c>
      <c r="D195" s="432" t="s">
        <v>271</v>
      </c>
      <c r="E195" s="446"/>
      <c r="F195" s="446"/>
      <c r="G195" s="446"/>
      <c r="H195" s="458"/>
      <c r="I195" s="159"/>
      <c r="J195" s="159"/>
      <c r="K195" s="159">
        <v>300</v>
      </c>
      <c r="L195" s="159"/>
      <c r="M195" s="370"/>
      <c r="N195" s="215"/>
      <c r="O195" s="370"/>
    </row>
    <row r="196" spans="1:15" ht="15.75" customHeight="1">
      <c r="A196" s="69"/>
      <c r="B196" s="69"/>
      <c r="C196" s="158">
        <v>3240</v>
      </c>
      <c r="D196" s="432" t="s">
        <v>294</v>
      </c>
      <c r="E196" s="446"/>
      <c r="F196" s="446"/>
      <c r="G196" s="446"/>
      <c r="H196" s="458"/>
      <c r="I196" s="159"/>
      <c r="J196" s="159"/>
      <c r="K196" s="159">
        <v>24480</v>
      </c>
      <c r="L196" s="159"/>
      <c r="M196" s="418"/>
      <c r="N196" s="215"/>
      <c r="O196" s="418"/>
    </row>
    <row r="197" spans="1:15" ht="15.75" customHeight="1">
      <c r="A197" s="69"/>
      <c r="B197" s="69"/>
      <c r="C197" s="420">
        <v>3260</v>
      </c>
      <c r="D197" s="432" t="s">
        <v>295</v>
      </c>
      <c r="E197" s="446"/>
      <c r="F197" s="446"/>
      <c r="G197" s="446"/>
      <c r="H197" s="458"/>
      <c r="I197" s="419"/>
      <c r="J197" s="419"/>
      <c r="K197" s="419">
        <v>9900</v>
      </c>
      <c r="L197" s="419"/>
      <c r="M197" s="418"/>
      <c r="N197" s="215"/>
      <c r="O197" s="418"/>
    </row>
    <row r="198" spans="1:15" ht="15" customHeight="1">
      <c r="A198" s="149">
        <v>900</v>
      </c>
      <c r="B198" s="150"/>
      <c r="C198" s="150"/>
      <c r="D198" s="435" t="s">
        <v>176</v>
      </c>
      <c r="E198" s="447"/>
      <c r="F198" s="447"/>
      <c r="G198" s="447"/>
      <c r="H198" s="448"/>
      <c r="I198" s="63"/>
      <c r="J198" s="63">
        <f>J199</f>
        <v>155000</v>
      </c>
      <c r="K198" s="63">
        <f>K199+K205+K203</f>
        <v>293062</v>
      </c>
      <c r="L198" s="63">
        <f>L199+L205</f>
        <v>146950</v>
      </c>
      <c r="M198" s="272"/>
      <c r="N198" s="215"/>
      <c r="O198" s="272"/>
    </row>
    <row r="199" spans="1:15" ht="15" customHeight="1">
      <c r="A199" s="145"/>
      <c r="B199" s="146">
        <v>90001</v>
      </c>
      <c r="C199" s="145"/>
      <c r="D199" s="438" t="s">
        <v>177</v>
      </c>
      <c r="E199" s="439"/>
      <c r="F199" s="439"/>
      <c r="G199" s="439"/>
      <c r="H199" s="440"/>
      <c r="I199" s="12"/>
      <c r="J199" s="12">
        <f>J200+J201</f>
        <v>155000</v>
      </c>
      <c r="K199" s="12">
        <f>K200</f>
        <v>100000</v>
      </c>
      <c r="L199" s="12">
        <f>L202</f>
        <v>1000</v>
      </c>
      <c r="M199" s="272"/>
      <c r="N199" s="215"/>
      <c r="O199" s="272"/>
    </row>
    <row r="200" spans="1:15" ht="15" customHeight="1">
      <c r="A200" s="241"/>
      <c r="B200" s="242"/>
      <c r="C200" s="158">
        <v>4300</v>
      </c>
      <c r="D200" s="296" t="s">
        <v>161</v>
      </c>
      <c r="E200" s="297"/>
      <c r="F200" s="297"/>
      <c r="G200" s="297"/>
      <c r="H200" s="298"/>
      <c r="I200" s="313"/>
      <c r="J200" s="159"/>
      <c r="K200" s="159">
        <v>100000</v>
      </c>
      <c r="L200" s="159"/>
      <c r="M200" s="272"/>
      <c r="N200" s="215"/>
      <c r="O200" s="272"/>
    </row>
    <row r="201" spans="1:15" ht="15" customHeight="1">
      <c r="A201" s="147"/>
      <c r="B201" s="69"/>
      <c r="C201" s="177">
        <v>6050</v>
      </c>
      <c r="D201" s="426" t="s">
        <v>146</v>
      </c>
      <c r="E201" s="427"/>
      <c r="F201" s="427"/>
      <c r="G201" s="427"/>
      <c r="H201" s="596"/>
      <c r="I201" s="313"/>
      <c r="J201" s="159">
        <v>155000</v>
      </c>
      <c r="K201" s="159"/>
      <c r="L201" s="159"/>
      <c r="M201" s="299"/>
      <c r="N201" s="215"/>
      <c r="O201" s="299"/>
    </row>
    <row r="202" spans="1:15" ht="15" customHeight="1">
      <c r="A202" s="147"/>
      <c r="B202" s="69"/>
      <c r="C202" s="263">
        <v>6050</v>
      </c>
      <c r="D202" s="441" t="s">
        <v>139</v>
      </c>
      <c r="E202" s="442"/>
      <c r="F202" s="442"/>
      <c r="G202" s="442"/>
      <c r="H202" s="585"/>
      <c r="I202" s="314"/>
      <c r="J202" s="159"/>
      <c r="K202" s="159"/>
      <c r="L202" s="159">
        <v>1000</v>
      </c>
      <c r="M202" s="299"/>
      <c r="N202" s="215"/>
      <c r="O202" s="299"/>
    </row>
    <row r="203" spans="1:15" ht="30.75" customHeight="1">
      <c r="A203" s="145"/>
      <c r="B203" s="146">
        <v>90002</v>
      </c>
      <c r="C203" s="145"/>
      <c r="D203" s="438" t="s">
        <v>248</v>
      </c>
      <c r="E203" s="439"/>
      <c r="F203" s="439"/>
      <c r="G203" s="439"/>
      <c r="H203" s="440"/>
      <c r="I203" s="12"/>
      <c r="J203" s="12">
        <f>J204+J205</f>
        <v>0</v>
      </c>
      <c r="K203" s="12">
        <f>K204</f>
        <v>93062</v>
      </c>
      <c r="L203" s="12"/>
      <c r="M203" s="299"/>
      <c r="N203" s="215"/>
      <c r="O203" s="299"/>
    </row>
    <row r="204" spans="1:15" ht="15" customHeight="1">
      <c r="A204" s="241"/>
      <c r="B204" s="242"/>
      <c r="C204" s="158">
        <v>4300</v>
      </c>
      <c r="D204" s="296" t="s">
        <v>161</v>
      </c>
      <c r="E204" s="297"/>
      <c r="F204" s="297"/>
      <c r="G204" s="297"/>
      <c r="H204" s="298"/>
      <c r="I204" s="313"/>
      <c r="J204" s="159"/>
      <c r="K204" s="159">
        <v>93062</v>
      </c>
      <c r="L204" s="159"/>
      <c r="M204" s="299"/>
      <c r="N204" s="215"/>
      <c r="O204" s="299"/>
    </row>
    <row r="205" spans="1:15" ht="15" customHeight="1">
      <c r="A205" s="145"/>
      <c r="B205" s="146">
        <v>90015</v>
      </c>
      <c r="C205" s="145"/>
      <c r="D205" s="438" t="s">
        <v>178</v>
      </c>
      <c r="E205" s="439"/>
      <c r="F205" s="439"/>
      <c r="G205" s="439"/>
      <c r="H205" s="440"/>
      <c r="I205" s="12"/>
      <c r="J205" s="12"/>
      <c r="K205" s="12">
        <f>K206</f>
        <v>100000</v>
      </c>
      <c r="L205" s="12">
        <f>L208+L207</f>
        <v>145950</v>
      </c>
      <c r="M205" s="273"/>
      <c r="N205" s="215"/>
      <c r="O205" s="273"/>
    </row>
    <row r="206" spans="1:15" ht="15" customHeight="1">
      <c r="A206" s="241"/>
      <c r="B206" s="242"/>
      <c r="C206" s="158">
        <v>4260</v>
      </c>
      <c r="D206" s="296" t="s">
        <v>154</v>
      </c>
      <c r="E206" s="297"/>
      <c r="F206" s="297"/>
      <c r="G206" s="297"/>
      <c r="H206" s="298"/>
      <c r="I206" s="313"/>
      <c r="J206" s="159"/>
      <c r="K206" s="159">
        <v>100000</v>
      </c>
      <c r="L206" s="159"/>
      <c r="M206" s="273"/>
      <c r="N206" s="215"/>
      <c r="O206" s="273"/>
    </row>
    <row r="207" spans="1:15" ht="15" customHeight="1">
      <c r="A207" s="147"/>
      <c r="B207" s="69"/>
      <c r="C207" s="245">
        <v>6050</v>
      </c>
      <c r="D207" s="463" t="s">
        <v>145</v>
      </c>
      <c r="E207" s="464"/>
      <c r="F207" s="464"/>
      <c r="G207" s="464"/>
      <c r="H207" s="480"/>
      <c r="I207" s="246"/>
      <c r="J207" s="188"/>
      <c r="K207" s="188"/>
      <c r="L207" s="188">
        <v>145450</v>
      </c>
      <c r="M207" s="369"/>
      <c r="N207" s="215"/>
      <c r="O207" s="369"/>
    </row>
    <row r="208" spans="1:15" ht="15" customHeight="1">
      <c r="A208" s="147"/>
      <c r="B208" s="69"/>
      <c r="C208" s="245">
        <v>6050</v>
      </c>
      <c r="D208" s="463" t="s">
        <v>139</v>
      </c>
      <c r="E208" s="464"/>
      <c r="F208" s="464"/>
      <c r="G208" s="464"/>
      <c r="H208" s="480"/>
      <c r="I208" s="246"/>
      <c r="J208" s="188"/>
      <c r="K208" s="188"/>
      <c r="L208" s="188">
        <v>500</v>
      </c>
      <c r="M208" s="299"/>
      <c r="N208" s="215"/>
      <c r="O208" s="299"/>
    </row>
    <row r="209" spans="1:15" ht="15" customHeight="1">
      <c r="A209" s="268"/>
      <c r="B209" s="268"/>
      <c r="C209" s="421"/>
      <c r="D209" s="276"/>
      <c r="E209" s="277"/>
      <c r="F209" s="277"/>
      <c r="G209" s="277"/>
      <c r="H209" s="277"/>
      <c r="I209" s="278"/>
      <c r="J209" s="269"/>
      <c r="K209" s="269"/>
      <c r="L209" s="269"/>
      <c r="M209" s="418"/>
      <c r="N209" s="215"/>
      <c r="O209" s="418"/>
    </row>
    <row r="210" spans="1:15" ht="22.5" customHeight="1">
      <c r="A210" s="270"/>
      <c r="B210" s="270"/>
      <c r="C210" s="422"/>
      <c r="D210" s="279"/>
      <c r="E210" s="275"/>
      <c r="F210" s="275"/>
      <c r="G210" s="275"/>
      <c r="H210" s="275"/>
      <c r="I210" s="274"/>
      <c r="J210" s="271"/>
      <c r="K210" s="271"/>
      <c r="L210" s="271"/>
      <c r="M210" s="418"/>
      <c r="N210" s="215"/>
      <c r="O210" s="418"/>
    </row>
    <row r="211" spans="1:15" ht="15" customHeight="1">
      <c r="A211" s="270"/>
      <c r="B211" s="270"/>
      <c r="C211" s="422"/>
      <c r="D211" s="279"/>
      <c r="E211" s="275"/>
      <c r="F211" s="275"/>
      <c r="G211" s="275"/>
      <c r="H211" s="275"/>
      <c r="I211" s="274"/>
      <c r="J211" s="271"/>
      <c r="K211" s="271"/>
      <c r="L211" s="271"/>
      <c r="M211" s="418"/>
      <c r="N211" s="215"/>
      <c r="O211" s="418"/>
    </row>
    <row r="212" spans="1:15" ht="14.25" customHeight="1">
      <c r="A212" s="525" t="s">
        <v>50</v>
      </c>
      <c r="B212" s="526"/>
      <c r="C212" s="527"/>
      <c r="D212" s="521" t="s">
        <v>64</v>
      </c>
      <c r="E212" s="521"/>
      <c r="F212" s="521"/>
      <c r="G212" s="521"/>
      <c r="H212" s="522"/>
      <c r="I212" s="520" t="s">
        <v>65</v>
      </c>
      <c r="J212" s="520"/>
      <c r="K212" s="520" t="s">
        <v>66</v>
      </c>
      <c r="L212" s="520"/>
      <c r="M212" s="418"/>
      <c r="N212" s="215"/>
      <c r="O212" s="418"/>
    </row>
    <row r="213" spans="1:15" ht="12.75" customHeight="1">
      <c r="A213" s="417" t="s">
        <v>24</v>
      </c>
      <c r="B213" s="417" t="s">
        <v>51</v>
      </c>
      <c r="C213" s="417" t="s">
        <v>52</v>
      </c>
      <c r="D213" s="523"/>
      <c r="E213" s="523"/>
      <c r="F213" s="523"/>
      <c r="G213" s="523"/>
      <c r="H213" s="524"/>
      <c r="I213" s="151" t="s">
        <v>53</v>
      </c>
      <c r="J213" s="151" t="s">
        <v>54</v>
      </c>
      <c r="K213" s="151" t="s">
        <v>53</v>
      </c>
      <c r="L213" s="151" t="s">
        <v>54</v>
      </c>
      <c r="M213" s="418"/>
      <c r="N213" s="215"/>
      <c r="O213" s="418"/>
    </row>
    <row r="214" spans="1:15" ht="15" customHeight="1">
      <c r="A214" s="149">
        <v>921</v>
      </c>
      <c r="B214" s="150"/>
      <c r="C214" s="150"/>
      <c r="D214" s="435" t="s">
        <v>227</v>
      </c>
      <c r="E214" s="436"/>
      <c r="F214" s="436"/>
      <c r="G214" s="436"/>
      <c r="H214" s="437"/>
      <c r="I214" s="63"/>
      <c r="J214" s="63">
        <f>J229</f>
        <v>0</v>
      </c>
      <c r="K214" s="63">
        <f>K215+K217</f>
        <v>300000</v>
      </c>
      <c r="L214" s="63">
        <f>L215+L217</f>
        <v>0</v>
      </c>
      <c r="M214" s="299"/>
      <c r="N214" s="215"/>
      <c r="O214" s="299"/>
    </row>
    <row r="215" spans="1:15" ht="15" customHeight="1">
      <c r="A215" s="145"/>
      <c r="B215" s="146">
        <v>92109</v>
      </c>
      <c r="C215" s="145"/>
      <c r="D215" s="438" t="s">
        <v>228</v>
      </c>
      <c r="E215" s="439"/>
      <c r="F215" s="439"/>
      <c r="G215" s="439"/>
      <c r="H215" s="440"/>
      <c r="I215" s="12"/>
      <c r="J215" s="12"/>
      <c r="K215" s="12">
        <f>K216</f>
        <v>240000</v>
      </c>
      <c r="L215" s="12">
        <f>L216</f>
        <v>0</v>
      </c>
      <c r="M215" s="299"/>
      <c r="N215" s="215"/>
      <c r="O215" s="299"/>
    </row>
    <row r="216" spans="1:15" ht="15" customHeight="1">
      <c r="A216" s="241"/>
      <c r="B216" s="242"/>
      <c r="C216" s="177">
        <v>2480</v>
      </c>
      <c r="D216" s="441" t="s">
        <v>230</v>
      </c>
      <c r="E216" s="442"/>
      <c r="F216" s="442"/>
      <c r="G216" s="442"/>
      <c r="H216" s="581"/>
      <c r="I216" s="178"/>
      <c r="J216" s="159"/>
      <c r="K216" s="159">
        <v>240000</v>
      </c>
      <c r="L216" s="159"/>
      <c r="M216" s="299"/>
      <c r="N216" s="215"/>
      <c r="O216" s="299"/>
    </row>
    <row r="217" spans="1:15" ht="15" customHeight="1">
      <c r="A217" s="145"/>
      <c r="B217" s="146">
        <v>92116</v>
      </c>
      <c r="C217" s="145"/>
      <c r="D217" s="438" t="s">
        <v>229</v>
      </c>
      <c r="E217" s="439"/>
      <c r="F217" s="439"/>
      <c r="G217" s="439"/>
      <c r="H217" s="440"/>
      <c r="I217" s="12"/>
      <c r="J217" s="12"/>
      <c r="K217" s="12">
        <f>K218</f>
        <v>60000</v>
      </c>
      <c r="L217" s="12">
        <f>L218</f>
        <v>0</v>
      </c>
      <c r="M217" s="299"/>
      <c r="N217" s="215"/>
      <c r="O217" s="299"/>
    </row>
    <row r="218" spans="1:15" ht="15" customHeight="1">
      <c r="A218" s="261"/>
      <c r="B218" s="262"/>
      <c r="C218" s="263">
        <v>2480</v>
      </c>
      <c r="D218" s="441" t="s">
        <v>230</v>
      </c>
      <c r="E218" s="442"/>
      <c r="F218" s="442"/>
      <c r="G218" s="442"/>
      <c r="H218" s="581"/>
      <c r="I218" s="264"/>
      <c r="J218" s="248"/>
      <c r="K218" s="248">
        <v>60000</v>
      </c>
      <c r="L218" s="248"/>
      <c r="M218" s="299"/>
      <c r="N218" s="215"/>
      <c r="O218" s="299"/>
    </row>
    <row r="219" spans="1:15" ht="18" customHeight="1">
      <c r="A219" s="149">
        <v>926</v>
      </c>
      <c r="B219" s="150"/>
      <c r="C219" s="150"/>
      <c r="D219" s="435" t="s">
        <v>150</v>
      </c>
      <c r="E219" s="447"/>
      <c r="F219" s="447"/>
      <c r="G219" s="447"/>
      <c r="H219" s="448"/>
      <c r="I219" s="63"/>
      <c r="J219" s="63">
        <f>J228</f>
        <v>0</v>
      </c>
      <c r="K219" s="63">
        <f>K220</f>
        <v>503000</v>
      </c>
      <c r="L219" s="63">
        <f>L220</f>
        <v>151000</v>
      </c>
      <c r="M219" s="243"/>
      <c r="N219" s="215"/>
      <c r="O219" s="243"/>
    </row>
    <row r="220" spans="1:15" ht="15.75" customHeight="1">
      <c r="A220" s="145"/>
      <c r="B220" s="146">
        <v>92605</v>
      </c>
      <c r="C220" s="145"/>
      <c r="D220" s="438" t="s">
        <v>152</v>
      </c>
      <c r="E220" s="439"/>
      <c r="F220" s="439"/>
      <c r="G220" s="439"/>
      <c r="H220" s="439"/>
      <c r="I220" s="12"/>
      <c r="J220" s="12"/>
      <c r="K220" s="12">
        <f>SUM(K221:K226)</f>
        <v>503000</v>
      </c>
      <c r="L220" s="12">
        <f>SUM(L221:L226)</f>
        <v>151000</v>
      </c>
      <c r="M220" s="243"/>
      <c r="N220" s="215"/>
      <c r="O220" s="243"/>
    </row>
    <row r="221" spans="1:15" ht="15" customHeight="1">
      <c r="A221" s="241"/>
      <c r="B221" s="242"/>
      <c r="C221" s="177">
        <v>4170</v>
      </c>
      <c r="D221" s="432" t="s">
        <v>160</v>
      </c>
      <c r="E221" s="446"/>
      <c r="F221" s="446"/>
      <c r="G221" s="446"/>
      <c r="H221" s="446"/>
      <c r="I221" s="267"/>
      <c r="J221" s="159"/>
      <c r="K221" s="159">
        <v>20000</v>
      </c>
      <c r="L221" s="159"/>
      <c r="M221" s="243"/>
      <c r="N221" s="215"/>
      <c r="O221" s="243"/>
    </row>
    <row r="222" spans="1:15" ht="15" customHeight="1">
      <c r="A222" s="241"/>
      <c r="B222" s="242"/>
      <c r="C222" s="177">
        <v>4210</v>
      </c>
      <c r="D222" s="432" t="s">
        <v>158</v>
      </c>
      <c r="E222" s="446"/>
      <c r="F222" s="446"/>
      <c r="G222" s="446"/>
      <c r="H222" s="446"/>
      <c r="I222" s="267"/>
      <c r="J222" s="159"/>
      <c r="K222" s="159">
        <v>70000</v>
      </c>
      <c r="L222" s="159"/>
      <c r="M222" s="299"/>
      <c r="N222" s="215"/>
      <c r="O222" s="299"/>
    </row>
    <row r="223" spans="1:15" ht="15" customHeight="1">
      <c r="A223" s="241"/>
      <c r="B223" s="242"/>
      <c r="C223" s="177">
        <v>4260</v>
      </c>
      <c r="D223" s="432" t="s">
        <v>154</v>
      </c>
      <c r="E223" s="446"/>
      <c r="F223" s="446"/>
      <c r="G223" s="446"/>
      <c r="H223" s="446"/>
      <c r="I223" s="267"/>
      <c r="J223" s="159"/>
      <c r="K223" s="159">
        <v>37000</v>
      </c>
      <c r="L223" s="159"/>
      <c r="M223" s="370"/>
      <c r="N223" s="215"/>
      <c r="O223" s="370"/>
    </row>
    <row r="224" spans="1:15" ht="15" customHeight="1">
      <c r="A224" s="241"/>
      <c r="B224" s="242"/>
      <c r="C224" s="177">
        <v>4270</v>
      </c>
      <c r="D224" s="432" t="s">
        <v>151</v>
      </c>
      <c r="E224" s="446"/>
      <c r="F224" s="446"/>
      <c r="G224" s="446"/>
      <c r="H224" s="446"/>
      <c r="I224" s="267"/>
      <c r="J224" s="159"/>
      <c r="K224" s="159">
        <v>176000</v>
      </c>
      <c r="L224" s="159"/>
      <c r="M224" s="299"/>
      <c r="N224" s="215"/>
      <c r="O224" s="299"/>
    </row>
    <row r="225" spans="1:15" ht="15" customHeight="1">
      <c r="A225" s="241"/>
      <c r="B225" s="242"/>
      <c r="C225" s="177">
        <v>4300</v>
      </c>
      <c r="D225" s="432" t="s">
        <v>175</v>
      </c>
      <c r="E225" s="446"/>
      <c r="F225" s="446"/>
      <c r="G225" s="446"/>
      <c r="H225" s="446"/>
      <c r="I225" s="267"/>
      <c r="J225" s="159"/>
      <c r="K225" s="159">
        <v>200000</v>
      </c>
      <c r="L225" s="159"/>
      <c r="M225" s="299"/>
      <c r="N225" s="215"/>
      <c r="O225" s="299"/>
    </row>
    <row r="226" spans="1:15" ht="16.5" customHeight="1">
      <c r="A226" s="241"/>
      <c r="B226" s="242"/>
      <c r="C226" s="177">
        <v>6060</v>
      </c>
      <c r="D226" s="441" t="s">
        <v>244</v>
      </c>
      <c r="E226" s="442"/>
      <c r="F226" s="442"/>
      <c r="G226" s="442"/>
      <c r="H226" s="442"/>
      <c r="I226" s="312"/>
      <c r="J226" s="159"/>
      <c r="K226" s="159"/>
      <c r="L226" s="159">
        <v>151000</v>
      </c>
      <c r="M226" s="273"/>
      <c r="N226" s="215"/>
      <c r="O226" s="273"/>
    </row>
    <row r="227" spans="1:15" ht="17.25" customHeight="1">
      <c r="A227" s="589" t="s">
        <v>67</v>
      </c>
      <c r="B227" s="590"/>
      <c r="C227" s="590"/>
      <c r="D227" s="590"/>
      <c r="E227" s="590"/>
      <c r="F227" s="590"/>
      <c r="G227" s="590"/>
      <c r="H227" s="591"/>
      <c r="I227" s="63">
        <f>I219+I214+I198+I189+I177+I154+I95+I86+I74+I50+I26+I23+I13+I10+I40</f>
        <v>1366861</v>
      </c>
      <c r="J227" s="63">
        <f>J219+J214+J198+J189+J177+J154+J95+J86+J74+J50+J26+J23+J13+J10</f>
        <v>778472</v>
      </c>
      <c r="K227" s="63">
        <f>K219+K214+K198+K189+K177+K154+K95+K86+K74+K50+K26+K23+K13+K10</f>
        <v>23111268</v>
      </c>
      <c r="L227" s="63">
        <f>L219+L214+L198+L189+L177+L154+L95+L86+L74+L50+L26+L23+L13+L10</f>
        <v>5940817</v>
      </c>
      <c r="M227" s="579"/>
      <c r="N227" s="580"/>
      <c r="O227" s="215"/>
    </row>
    <row r="228" spans="1:15" ht="14.25" customHeight="1">
      <c r="A228" s="58"/>
      <c r="B228" s="58"/>
      <c r="C228" s="58"/>
      <c r="D228" s="58"/>
      <c r="E228" s="58"/>
      <c r="F228" s="58"/>
      <c r="G228" s="58"/>
      <c r="H228" s="58"/>
      <c r="I228" s="59"/>
      <c r="J228" s="59"/>
      <c r="K228" s="59"/>
      <c r="L228" s="59" t="s">
        <v>93</v>
      </c>
      <c r="M228" s="60"/>
      <c r="N228" s="61"/>
      <c r="O228" s="61"/>
    </row>
    <row r="229" spans="1:15" ht="14.25" customHeight="1">
      <c r="A229" s="58"/>
      <c r="B229" s="58"/>
      <c r="C229" s="58"/>
      <c r="D229" s="58"/>
      <c r="E229" s="58"/>
      <c r="F229" s="58"/>
      <c r="G229" s="58"/>
      <c r="H229" s="58"/>
      <c r="I229" s="59"/>
      <c r="J229" s="59"/>
      <c r="K229" s="59"/>
      <c r="L229" s="59"/>
      <c r="M229" s="60"/>
      <c r="N229" s="61"/>
      <c r="O229" s="61"/>
    </row>
    <row r="230" spans="1:15" ht="14.25" customHeight="1">
      <c r="A230" s="58"/>
      <c r="B230" s="58"/>
      <c r="C230" s="58"/>
      <c r="D230" s="58"/>
      <c r="E230" s="58"/>
      <c r="F230" s="58"/>
      <c r="G230" s="58"/>
      <c r="H230" s="58"/>
      <c r="I230" s="59"/>
      <c r="J230" s="59"/>
      <c r="K230" s="59"/>
      <c r="L230" s="59"/>
      <c r="M230" s="60"/>
      <c r="N230" s="61"/>
      <c r="O230" s="61"/>
    </row>
    <row r="231" spans="1:15" ht="14.25" customHeight="1">
      <c r="A231" s="58"/>
      <c r="B231" s="58"/>
      <c r="C231" s="58"/>
      <c r="D231" s="58"/>
      <c r="E231" s="58"/>
      <c r="F231" s="58"/>
      <c r="G231" s="58"/>
      <c r="H231" s="58"/>
      <c r="I231" s="59"/>
      <c r="J231" s="59"/>
      <c r="K231" s="59"/>
      <c r="L231" s="59"/>
      <c r="M231" s="60"/>
      <c r="N231" s="61"/>
      <c r="O231" s="61"/>
    </row>
    <row r="232" spans="1:15" ht="14.25" customHeight="1">
      <c r="A232" s="58"/>
      <c r="B232" s="58"/>
      <c r="C232" s="58"/>
      <c r="D232" s="58"/>
      <c r="E232" s="58"/>
      <c r="F232" s="58"/>
      <c r="G232" s="58"/>
      <c r="H232" s="58"/>
      <c r="I232" s="59"/>
      <c r="J232" s="59"/>
      <c r="K232" s="59"/>
      <c r="L232" s="59"/>
      <c r="M232" s="60"/>
      <c r="N232" s="61"/>
      <c r="O232" s="61"/>
    </row>
    <row r="233" spans="1:15" ht="14.25" customHeight="1">
      <c r="A233" s="58"/>
      <c r="B233" s="58"/>
      <c r="C233" s="58"/>
      <c r="D233" s="58"/>
      <c r="E233" s="58"/>
      <c r="F233" s="58"/>
      <c r="G233" s="58"/>
      <c r="H233" s="58"/>
      <c r="I233" s="59"/>
      <c r="J233" s="59"/>
      <c r="K233" s="59"/>
      <c r="L233" s="59"/>
      <c r="M233" s="60"/>
      <c r="N233" s="61"/>
      <c r="O233" s="61"/>
    </row>
    <row r="234" spans="1:15" ht="14.25" customHeight="1">
      <c r="A234" s="58"/>
      <c r="B234" s="58"/>
      <c r="C234" s="58"/>
      <c r="D234" s="58"/>
      <c r="E234" s="58"/>
      <c r="F234" s="58"/>
      <c r="G234" s="58"/>
      <c r="H234" s="58"/>
      <c r="I234" s="59"/>
      <c r="J234" s="59"/>
      <c r="K234" s="59"/>
      <c r="L234" s="59"/>
      <c r="M234" s="60"/>
      <c r="N234" s="61"/>
      <c r="O234" s="61"/>
    </row>
    <row r="235" spans="1:15" ht="14.25" customHeight="1">
      <c r="A235" s="58"/>
      <c r="B235" s="58"/>
      <c r="C235" s="58"/>
      <c r="D235" s="58"/>
      <c r="E235" s="58"/>
      <c r="F235" s="58"/>
      <c r="G235" s="58"/>
      <c r="H235" s="58"/>
      <c r="I235" s="59"/>
      <c r="J235" s="59"/>
      <c r="K235" s="59"/>
      <c r="L235" s="59"/>
      <c r="M235" s="60"/>
      <c r="N235" s="61"/>
      <c r="O235" s="61"/>
    </row>
    <row r="236" spans="1:15" ht="14.25" customHeight="1">
      <c r="A236" s="58"/>
      <c r="B236" s="58"/>
      <c r="C236" s="58"/>
      <c r="D236" s="58"/>
      <c r="E236" s="58"/>
      <c r="F236" s="58"/>
      <c r="G236" s="58"/>
      <c r="H236" s="58"/>
      <c r="I236" s="59"/>
      <c r="J236" s="59"/>
      <c r="K236" s="59"/>
      <c r="L236" s="59"/>
      <c r="M236" s="60"/>
      <c r="N236" s="61"/>
      <c r="O236" s="61"/>
    </row>
    <row r="237" spans="1:15" ht="14.25" customHeight="1">
      <c r="A237" s="58"/>
      <c r="B237" s="58"/>
      <c r="C237" s="58"/>
      <c r="D237" s="58"/>
      <c r="E237" s="58"/>
      <c r="F237" s="58"/>
      <c r="G237" s="58"/>
      <c r="H237" s="58"/>
      <c r="I237" s="59"/>
      <c r="J237" s="59"/>
      <c r="K237" s="59"/>
      <c r="L237" s="59"/>
      <c r="M237" s="60"/>
      <c r="N237" s="61"/>
      <c r="O237" s="61"/>
    </row>
    <row r="238" spans="1:15" ht="14.25" customHeight="1">
      <c r="A238" s="58"/>
      <c r="B238" s="58"/>
      <c r="C238" s="58"/>
      <c r="D238" s="58"/>
      <c r="E238" s="58"/>
      <c r="F238" s="58"/>
      <c r="G238" s="58"/>
      <c r="H238" s="58"/>
      <c r="I238" s="59"/>
      <c r="J238" s="59"/>
      <c r="K238" s="59"/>
      <c r="L238" s="59"/>
      <c r="M238" s="60"/>
      <c r="N238" s="61"/>
      <c r="O238" s="61"/>
    </row>
    <row r="239" spans="1:15" ht="14.25" customHeight="1">
      <c r="A239" s="58"/>
      <c r="B239" s="58"/>
      <c r="C239" s="58"/>
      <c r="D239" s="58"/>
      <c r="E239" s="58"/>
      <c r="F239" s="58"/>
      <c r="G239" s="58"/>
      <c r="H239" s="58"/>
      <c r="I239" s="59"/>
      <c r="J239" s="59"/>
      <c r="K239" s="59"/>
      <c r="L239" s="59"/>
      <c r="M239" s="60"/>
      <c r="N239" s="61"/>
      <c r="O239" s="61"/>
    </row>
    <row r="240" spans="1:15" ht="14.25" customHeight="1">
      <c r="A240" s="58"/>
      <c r="B240" s="58"/>
      <c r="C240" s="58"/>
      <c r="D240" s="58"/>
      <c r="E240" s="58"/>
      <c r="F240" s="58"/>
      <c r="G240" s="58"/>
      <c r="H240" s="58"/>
      <c r="I240" s="59"/>
      <c r="J240" s="59"/>
      <c r="K240" s="59"/>
      <c r="L240" s="59"/>
      <c r="M240" s="60"/>
      <c r="N240" s="61"/>
      <c r="O240" s="61"/>
    </row>
    <row r="241" spans="1:15" ht="26.25" customHeight="1">
      <c r="A241" s="58"/>
      <c r="B241" s="58"/>
      <c r="C241" s="58"/>
      <c r="D241" s="58"/>
      <c r="E241" s="58"/>
      <c r="F241" s="58"/>
      <c r="G241" s="58"/>
      <c r="H241" s="58"/>
      <c r="I241" s="59"/>
      <c r="J241" s="59"/>
      <c r="K241" s="59"/>
      <c r="L241" s="59"/>
      <c r="M241" s="60"/>
      <c r="N241" s="61"/>
      <c r="O241" s="61"/>
    </row>
    <row r="242" spans="1:15" ht="25.5" customHeight="1">
      <c r="A242" s="58"/>
      <c r="B242" s="58"/>
      <c r="C242" s="58"/>
      <c r="D242" s="58"/>
      <c r="E242" s="58"/>
      <c r="F242" s="58"/>
      <c r="G242" s="58"/>
      <c r="H242" s="58"/>
      <c r="I242" s="59"/>
      <c r="J242" s="59"/>
      <c r="K242" s="59"/>
      <c r="L242" s="59"/>
      <c r="M242" s="60"/>
      <c r="N242" s="61"/>
      <c r="O242" s="61"/>
    </row>
    <row r="243" spans="1:15" ht="14.25" customHeight="1">
      <c r="A243" s="58"/>
      <c r="B243" s="58"/>
      <c r="C243" s="58"/>
      <c r="D243" s="58"/>
      <c r="E243" s="58"/>
      <c r="F243" s="58"/>
      <c r="G243" s="58"/>
      <c r="H243" s="58"/>
      <c r="I243" s="59"/>
      <c r="J243" s="59"/>
      <c r="K243" s="59"/>
      <c r="L243" s="59"/>
      <c r="M243" s="60"/>
      <c r="N243" s="61"/>
      <c r="O243" s="61"/>
    </row>
    <row r="244" spans="1:15" ht="14.25" customHeight="1">
      <c r="A244" s="58"/>
      <c r="B244" s="58"/>
      <c r="C244" s="58"/>
      <c r="D244" s="58"/>
      <c r="E244" s="58"/>
      <c r="F244" s="58"/>
      <c r="G244" s="58"/>
      <c r="H244" s="58"/>
      <c r="I244" s="59"/>
      <c r="J244" s="59"/>
      <c r="K244" s="59"/>
      <c r="L244" s="59"/>
      <c r="M244" s="60"/>
      <c r="N244" s="61"/>
      <c r="O244" s="61"/>
    </row>
    <row r="245" spans="1:15" ht="14.25" customHeight="1">
      <c r="A245" s="58"/>
      <c r="B245" s="58"/>
      <c r="C245" s="58"/>
      <c r="D245" s="58"/>
      <c r="E245" s="58"/>
      <c r="F245" s="58"/>
      <c r="G245" s="58"/>
      <c r="H245" s="58"/>
      <c r="I245" s="59"/>
      <c r="J245" s="59"/>
      <c r="K245" s="59"/>
      <c r="L245" s="59"/>
      <c r="M245" s="60"/>
      <c r="N245" s="61"/>
      <c r="O245" s="61"/>
    </row>
    <row r="246" spans="1:15" ht="14.25" customHeight="1">
      <c r="A246" s="58"/>
      <c r="B246" s="58"/>
      <c r="C246" s="58"/>
      <c r="D246" s="58"/>
      <c r="E246" s="58"/>
      <c r="F246" s="58"/>
      <c r="G246" s="58"/>
      <c r="H246" s="58"/>
      <c r="I246" s="59"/>
      <c r="J246" s="59"/>
      <c r="K246" s="59"/>
      <c r="L246" s="59"/>
      <c r="M246" s="60"/>
      <c r="N246" s="61"/>
      <c r="O246" s="61"/>
    </row>
    <row r="247" spans="1:15" ht="14.25" customHeight="1">
      <c r="A247" s="58"/>
      <c r="B247" s="58"/>
      <c r="C247" s="58"/>
      <c r="D247" s="58"/>
      <c r="E247" s="58"/>
      <c r="F247" s="58"/>
      <c r="G247" s="58"/>
      <c r="H247" s="58"/>
      <c r="I247" s="59"/>
      <c r="J247" s="59"/>
      <c r="K247" s="59"/>
      <c r="L247" s="59"/>
      <c r="M247" s="60"/>
      <c r="N247" s="61"/>
      <c r="O247" s="61"/>
    </row>
    <row r="248" spans="1:15" ht="14.25" customHeight="1">
      <c r="A248" s="58"/>
      <c r="B248" s="58"/>
      <c r="C248" s="58"/>
      <c r="D248" s="58"/>
      <c r="E248" s="58"/>
      <c r="F248" s="58"/>
      <c r="G248" s="58"/>
      <c r="H248" s="58"/>
      <c r="I248" s="59"/>
      <c r="J248" s="59"/>
      <c r="K248" s="59"/>
      <c r="L248" s="59"/>
      <c r="M248" s="60"/>
      <c r="N248" s="61"/>
      <c r="O248" s="61"/>
    </row>
    <row r="249" spans="1:15" ht="14.25" customHeight="1">
      <c r="A249" s="58"/>
      <c r="B249" s="58"/>
      <c r="C249" s="58"/>
      <c r="D249" s="58"/>
      <c r="E249" s="58"/>
      <c r="F249" s="58"/>
      <c r="G249" s="58"/>
      <c r="H249" s="58"/>
      <c r="I249" s="59"/>
      <c r="J249" s="59"/>
      <c r="K249" s="59"/>
      <c r="L249" s="59"/>
      <c r="M249" s="60"/>
      <c r="N249" s="61"/>
      <c r="O249" s="61"/>
    </row>
    <row r="250" spans="1:15" ht="8.25" customHeight="1">
      <c r="A250" s="58"/>
      <c r="B250" s="58"/>
      <c r="C250" s="58"/>
      <c r="D250" s="58"/>
      <c r="E250" s="58"/>
      <c r="F250" s="58"/>
      <c r="G250" s="58"/>
      <c r="H250" s="58"/>
      <c r="I250" s="59"/>
      <c r="J250" s="59"/>
      <c r="K250" s="59"/>
      <c r="L250" s="59"/>
      <c r="M250" s="60"/>
      <c r="N250" s="61"/>
      <c r="O250" s="61"/>
    </row>
    <row r="251" spans="1:15" ht="12.75" customHeight="1">
      <c r="A251" s="474" t="s">
        <v>114</v>
      </c>
      <c r="B251" s="474"/>
      <c r="C251" s="474"/>
      <c r="D251" s="474"/>
      <c r="E251" s="474"/>
      <c r="F251" s="474"/>
      <c r="G251" s="474"/>
      <c r="H251" s="474"/>
      <c r="I251" s="474"/>
      <c r="J251" s="474"/>
      <c r="K251" s="474"/>
      <c r="L251" s="474"/>
      <c r="M251" s="474"/>
      <c r="N251" s="474"/>
      <c r="O251" s="474"/>
    </row>
    <row r="252" spans="1:15" ht="6" customHeight="1">
      <c r="A252" s="58"/>
      <c r="B252" s="58"/>
      <c r="C252" s="58"/>
      <c r="D252" s="58"/>
      <c r="E252" s="58"/>
      <c r="F252" s="58"/>
      <c r="G252" s="58"/>
      <c r="H252" s="58"/>
      <c r="I252" s="59"/>
      <c r="J252" s="59"/>
      <c r="K252" s="59"/>
      <c r="L252" s="59"/>
      <c r="M252" s="60"/>
      <c r="N252" s="61"/>
      <c r="O252" s="61"/>
    </row>
    <row r="253" spans="1:16" ht="11.25" customHeight="1">
      <c r="A253" s="586" t="s">
        <v>24</v>
      </c>
      <c r="B253" s="567" t="s">
        <v>0</v>
      </c>
      <c r="C253" s="568"/>
      <c r="D253" s="569"/>
      <c r="E253" s="469" t="s">
        <v>179</v>
      </c>
      <c r="F253" s="592" t="s">
        <v>16</v>
      </c>
      <c r="G253" s="593"/>
      <c r="H253" s="469" t="s">
        <v>61</v>
      </c>
      <c r="I253" s="483" t="s">
        <v>25</v>
      </c>
      <c r="J253" s="484"/>
      <c r="K253" s="484"/>
      <c r="L253" s="484"/>
      <c r="M253" s="484"/>
      <c r="N253" s="484"/>
      <c r="O253" s="484"/>
      <c r="P253" s="485"/>
    </row>
    <row r="254" spans="1:16" ht="11.25" customHeight="1">
      <c r="A254" s="586"/>
      <c r="B254" s="570"/>
      <c r="C254" s="571"/>
      <c r="D254" s="572"/>
      <c r="E254" s="470"/>
      <c r="F254" s="594"/>
      <c r="G254" s="595"/>
      <c r="H254" s="470"/>
      <c r="I254" s="469" t="s">
        <v>27</v>
      </c>
      <c r="J254" s="475" t="s">
        <v>32</v>
      </c>
      <c r="K254" s="476"/>
      <c r="L254" s="476"/>
      <c r="M254" s="476"/>
      <c r="N254" s="476"/>
      <c r="O254" s="476"/>
      <c r="P254" s="481" t="s">
        <v>143</v>
      </c>
    </row>
    <row r="255" spans="1:16" ht="12" customHeight="1">
      <c r="A255" s="587"/>
      <c r="B255" s="570"/>
      <c r="C255" s="571"/>
      <c r="D255" s="572"/>
      <c r="E255" s="470"/>
      <c r="F255" s="578" t="s">
        <v>95</v>
      </c>
      <c r="G255" s="578" t="s">
        <v>96</v>
      </c>
      <c r="H255" s="470"/>
      <c r="I255" s="470"/>
      <c r="J255" s="576" t="s">
        <v>90</v>
      </c>
      <c r="K255" s="486" t="s">
        <v>28</v>
      </c>
      <c r="L255" s="486" t="s">
        <v>33</v>
      </c>
      <c r="M255" s="486" t="s">
        <v>29</v>
      </c>
      <c r="N255" s="492" t="s">
        <v>32</v>
      </c>
      <c r="O255" s="493"/>
      <c r="P255" s="482"/>
    </row>
    <row r="256" spans="1:16" ht="65.25" customHeight="1">
      <c r="A256" s="588"/>
      <c r="B256" s="573"/>
      <c r="C256" s="574"/>
      <c r="D256" s="575"/>
      <c r="E256" s="471"/>
      <c r="F256" s="471"/>
      <c r="G256" s="471"/>
      <c r="H256" s="471"/>
      <c r="I256" s="471"/>
      <c r="J256" s="577"/>
      <c r="K256" s="487"/>
      <c r="L256" s="487"/>
      <c r="M256" s="487"/>
      <c r="N256" s="163" t="s">
        <v>115</v>
      </c>
      <c r="O256" s="220" t="s">
        <v>88</v>
      </c>
      <c r="P256" s="482"/>
    </row>
    <row r="257" spans="1:16" ht="13.5" customHeight="1">
      <c r="A257" s="105" t="s">
        <v>1</v>
      </c>
      <c r="B257" s="104" t="s">
        <v>3</v>
      </c>
      <c r="C257" s="102"/>
      <c r="D257" s="103"/>
      <c r="E257" s="88">
        <v>1081020</v>
      </c>
      <c r="F257" s="87">
        <f>I10+J10</f>
        <v>23000</v>
      </c>
      <c r="G257" s="87">
        <f>K10+L10</f>
        <v>0</v>
      </c>
      <c r="H257" s="88">
        <f aca="true" t="shared" si="0" ref="H257:H262">E257-F257+G257</f>
        <v>1058020</v>
      </c>
      <c r="I257" s="87">
        <f>H257-P257</f>
        <v>182961</v>
      </c>
      <c r="J257" s="116"/>
      <c r="K257" s="117">
        <v>143645</v>
      </c>
      <c r="L257" s="117"/>
      <c r="M257" s="118"/>
      <c r="N257" s="117">
        <v>28723</v>
      </c>
      <c r="O257" s="119"/>
      <c r="P257" s="221">
        <v>875059</v>
      </c>
    </row>
    <row r="258" spans="1:16" ht="13.5" customHeight="1">
      <c r="A258" s="28" t="s">
        <v>2</v>
      </c>
      <c r="B258" s="562" t="s">
        <v>6</v>
      </c>
      <c r="C258" s="563"/>
      <c r="D258" s="564"/>
      <c r="E258" s="120">
        <v>85422</v>
      </c>
      <c r="F258" s="121"/>
      <c r="G258" s="121"/>
      <c r="H258" s="120">
        <f t="shared" si="0"/>
        <v>85422</v>
      </c>
      <c r="I258" s="121">
        <f aca="true" t="shared" si="1" ref="I258:I278">H258-P258</f>
        <v>85422</v>
      </c>
      <c r="J258" s="122"/>
      <c r="K258" s="123"/>
      <c r="L258" s="123"/>
      <c r="M258" s="123"/>
      <c r="N258" s="123"/>
      <c r="O258" s="124"/>
      <c r="P258" s="222"/>
    </row>
    <row r="259" spans="1:16" ht="13.5" customHeight="1">
      <c r="A259" s="28">
        <v>150</v>
      </c>
      <c r="B259" s="494" t="s">
        <v>89</v>
      </c>
      <c r="C259" s="495"/>
      <c r="D259" s="496"/>
      <c r="E259" s="120">
        <v>5308</v>
      </c>
      <c r="F259" s="121"/>
      <c r="G259" s="121"/>
      <c r="H259" s="120">
        <f t="shared" si="0"/>
        <v>5308</v>
      </c>
      <c r="I259" s="121">
        <f t="shared" si="1"/>
        <v>0</v>
      </c>
      <c r="J259" s="122"/>
      <c r="K259" s="125"/>
      <c r="L259" s="123"/>
      <c r="M259" s="123"/>
      <c r="N259" s="123"/>
      <c r="O259" s="124"/>
      <c r="P259" s="223">
        <v>5308</v>
      </c>
    </row>
    <row r="260" spans="1:16" ht="13.5" customHeight="1">
      <c r="A260" s="106">
        <v>600</v>
      </c>
      <c r="B260" s="562" t="s">
        <v>7</v>
      </c>
      <c r="C260" s="563"/>
      <c r="D260" s="564"/>
      <c r="E260" s="120">
        <v>16220003</v>
      </c>
      <c r="F260" s="121">
        <f>J13</f>
        <v>580872</v>
      </c>
      <c r="G260" s="121">
        <f>K13+L13</f>
        <v>1808766</v>
      </c>
      <c r="H260" s="120">
        <f t="shared" si="0"/>
        <v>17447897</v>
      </c>
      <c r="I260" s="121">
        <f t="shared" si="1"/>
        <v>10397368</v>
      </c>
      <c r="J260" s="126"/>
      <c r="K260" s="125">
        <v>2775680</v>
      </c>
      <c r="L260" s="125"/>
      <c r="M260" s="123"/>
      <c r="N260" s="123"/>
      <c r="O260" s="124">
        <v>2268000</v>
      </c>
      <c r="P260" s="223">
        <v>7050529</v>
      </c>
    </row>
    <row r="261" spans="1:16" ht="13.5" customHeight="1">
      <c r="A261" s="106">
        <v>630</v>
      </c>
      <c r="B261" s="562" t="s">
        <v>31</v>
      </c>
      <c r="C261" s="563"/>
      <c r="D261" s="564"/>
      <c r="E261" s="120">
        <v>43000</v>
      </c>
      <c r="F261" s="121"/>
      <c r="G261" s="121"/>
      <c r="H261" s="120">
        <f t="shared" si="0"/>
        <v>43000</v>
      </c>
      <c r="I261" s="121">
        <f t="shared" si="1"/>
        <v>43000</v>
      </c>
      <c r="J261" s="126"/>
      <c r="K261" s="125">
        <f>I261</f>
        <v>43000</v>
      </c>
      <c r="L261" s="125"/>
      <c r="M261" s="123"/>
      <c r="N261" s="123"/>
      <c r="O261" s="124"/>
      <c r="P261" s="222"/>
    </row>
    <row r="262" spans="1:16" ht="13.5" customHeight="1">
      <c r="A262" s="106">
        <v>700</v>
      </c>
      <c r="B262" s="494" t="s">
        <v>68</v>
      </c>
      <c r="C262" s="495"/>
      <c r="D262" s="496"/>
      <c r="E262" s="120">
        <v>10435500</v>
      </c>
      <c r="F262" s="121">
        <f>I23</f>
        <v>0</v>
      </c>
      <c r="G262" s="121">
        <f>K23+L23</f>
        <v>2338500</v>
      </c>
      <c r="H262" s="120">
        <f t="shared" si="0"/>
        <v>12774000</v>
      </c>
      <c r="I262" s="121">
        <f t="shared" si="1"/>
        <v>12551350</v>
      </c>
      <c r="J262" s="126">
        <v>295000</v>
      </c>
      <c r="K262" s="125"/>
      <c r="L262" s="123"/>
      <c r="M262" s="123"/>
      <c r="N262" s="123"/>
      <c r="O262" s="127"/>
      <c r="P262" s="223">
        <v>222650</v>
      </c>
    </row>
    <row r="263" spans="1:16" ht="13.5" customHeight="1">
      <c r="A263" s="106">
        <v>710</v>
      </c>
      <c r="B263" s="562" t="s">
        <v>15</v>
      </c>
      <c r="C263" s="563"/>
      <c r="D263" s="564"/>
      <c r="E263" s="120">
        <v>392000</v>
      </c>
      <c r="F263" s="121">
        <f>I26</f>
        <v>0</v>
      </c>
      <c r="G263" s="121">
        <f>K26</f>
        <v>60000</v>
      </c>
      <c r="H263" s="120">
        <f>E263-F263+G263</f>
        <v>452000</v>
      </c>
      <c r="I263" s="121">
        <f t="shared" si="1"/>
        <v>452000</v>
      </c>
      <c r="J263" s="126">
        <v>27000</v>
      </c>
      <c r="K263" s="125"/>
      <c r="L263" s="125"/>
      <c r="M263" s="123"/>
      <c r="N263" s="123"/>
      <c r="O263" s="127"/>
      <c r="P263" s="222"/>
    </row>
    <row r="264" spans="1:16" ht="13.5" customHeight="1">
      <c r="A264" s="106">
        <v>720</v>
      </c>
      <c r="B264" s="562" t="s">
        <v>34</v>
      </c>
      <c r="C264" s="563"/>
      <c r="D264" s="564"/>
      <c r="E264" s="120">
        <v>1285619</v>
      </c>
      <c r="F264" s="121">
        <f>I40</f>
        <v>11500</v>
      </c>
      <c r="G264" s="121"/>
      <c r="H264" s="120">
        <f>E264-F264+G264</f>
        <v>1274119</v>
      </c>
      <c r="I264" s="121">
        <f t="shared" si="1"/>
        <v>185778</v>
      </c>
      <c r="J264" s="126">
        <v>33781</v>
      </c>
      <c r="K264" s="123"/>
      <c r="L264" s="125"/>
      <c r="M264" s="123"/>
      <c r="N264" s="123"/>
      <c r="O264" s="127"/>
      <c r="P264" s="223">
        <v>1088341</v>
      </c>
    </row>
    <row r="265" spans="1:16" ht="15" customHeight="1">
      <c r="A265" s="106">
        <v>750</v>
      </c>
      <c r="B265" s="562" t="s">
        <v>30</v>
      </c>
      <c r="C265" s="563"/>
      <c r="D265" s="564"/>
      <c r="E265" s="120">
        <v>19853618</v>
      </c>
      <c r="F265" s="121">
        <f>J50+I50</f>
        <v>49600</v>
      </c>
      <c r="G265" s="121">
        <f>K50+L50</f>
        <v>11399374</v>
      </c>
      <c r="H265" s="120">
        <f>E265-F265+G265</f>
        <v>31203392</v>
      </c>
      <c r="I265" s="121">
        <f t="shared" si="1"/>
        <v>30722841</v>
      </c>
      <c r="J265" s="126">
        <v>10852433</v>
      </c>
      <c r="K265" s="125">
        <v>204000</v>
      </c>
      <c r="L265" s="125">
        <v>370000</v>
      </c>
      <c r="M265" s="123"/>
      <c r="N265" s="125">
        <v>165195</v>
      </c>
      <c r="O265" s="128"/>
      <c r="P265" s="223">
        <v>480551</v>
      </c>
    </row>
    <row r="266" spans="1:16" ht="58.5" customHeight="1">
      <c r="A266" s="106">
        <v>751</v>
      </c>
      <c r="B266" s="494" t="s">
        <v>23</v>
      </c>
      <c r="C266" s="495"/>
      <c r="D266" s="496"/>
      <c r="E266" s="120">
        <v>54497</v>
      </c>
      <c r="F266" s="121"/>
      <c r="G266" s="121">
        <f>K74</f>
        <v>129830</v>
      </c>
      <c r="H266" s="120">
        <f aca="true" t="shared" si="2" ref="H266:H271">E266-F266+G266</f>
        <v>184327</v>
      </c>
      <c r="I266" s="121">
        <f t="shared" si="1"/>
        <v>184327</v>
      </c>
      <c r="J266" s="126">
        <v>70379</v>
      </c>
      <c r="K266" s="125"/>
      <c r="L266" s="125">
        <v>60960</v>
      </c>
      <c r="M266" s="123"/>
      <c r="N266" s="125">
        <v>116077</v>
      </c>
      <c r="O266" s="127"/>
      <c r="P266" s="222"/>
    </row>
    <row r="267" spans="1:16" ht="38.25" customHeight="1">
      <c r="A267" s="106">
        <v>754</v>
      </c>
      <c r="B267" s="494" t="s">
        <v>26</v>
      </c>
      <c r="C267" s="495"/>
      <c r="D267" s="496"/>
      <c r="E267" s="120">
        <v>700000</v>
      </c>
      <c r="F267" s="121">
        <f>I86</f>
        <v>0</v>
      </c>
      <c r="G267" s="121">
        <f>K86+L86</f>
        <v>164000</v>
      </c>
      <c r="H267" s="120">
        <f t="shared" si="2"/>
        <v>864000</v>
      </c>
      <c r="I267" s="121">
        <f t="shared" si="1"/>
        <v>693500</v>
      </c>
      <c r="J267" s="126">
        <v>0</v>
      </c>
      <c r="K267" s="125">
        <v>117500</v>
      </c>
      <c r="L267" s="125">
        <v>120748</v>
      </c>
      <c r="M267" s="123"/>
      <c r="N267" s="123"/>
      <c r="O267" s="127"/>
      <c r="P267" s="120">
        <v>170500</v>
      </c>
    </row>
    <row r="268" spans="1:16" ht="24" customHeight="1">
      <c r="A268" s="106">
        <v>757</v>
      </c>
      <c r="B268" s="494" t="s">
        <v>8</v>
      </c>
      <c r="C268" s="495"/>
      <c r="D268" s="496"/>
      <c r="E268" s="120">
        <v>3300713</v>
      </c>
      <c r="F268" s="121"/>
      <c r="G268" s="121"/>
      <c r="H268" s="129">
        <f t="shared" si="2"/>
        <v>3300713</v>
      </c>
      <c r="I268" s="121">
        <f t="shared" si="1"/>
        <v>3300713</v>
      </c>
      <c r="J268" s="122"/>
      <c r="K268" s="123"/>
      <c r="L268" s="123"/>
      <c r="M268" s="125">
        <v>3129213</v>
      </c>
      <c r="N268" s="125"/>
      <c r="O268" s="127"/>
      <c r="P268" s="222"/>
    </row>
    <row r="269" spans="1:16" ht="14.25" customHeight="1">
      <c r="A269" s="106">
        <v>758</v>
      </c>
      <c r="B269" s="494" t="s">
        <v>9</v>
      </c>
      <c r="C269" s="495"/>
      <c r="D269" s="496"/>
      <c r="E269" s="152">
        <v>7149153</v>
      </c>
      <c r="F269" s="172"/>
      <c r="G269" s="131"/>
      <c r="H269" s="130">
        <f t="shared" si="2"/>
        <v>7149153</v>
      </c>
      <c r="I269" s="121">
        <f t="shared" si="1"/>
        <v>7149153</v>
      </c>
      <c r="J269" s="132"/>
      <c r="K269" s="133"/>
      <c r="L269" s="133"/>
      <c r="M269" s="134"/>
      <c r="N269" s="134"/>
      <c r="O269" s="135"/>
      <c r="P269" s="222"/>
    </row>
    <row r="270" spans="1:16" ht="14.25" customHeight="1">
      <c r="A270" s="106">
        <v>801</v>
      </c>
      <c r="B270" s="494" t="s">
        <v>10</v>
      </c>
      <c r="C270" s="495"/>
      <c r="D270" s="496"/>
      <c r="E270" s="152">
        <v>59973080</v>
      </c>
      <c r="F270" s="131">
        <f>I95+J95</f>
        <v>1307100</v>
      </c>
      <c r="G270" s="131">
        <f>K95+L95</f>
        <v>11315400</v>
      </c>
      <c r="H270" s="130">
        <f t="shared" si="2"/>
        <v>69981380</v>
      </c>
      <c r="I270" s="121">
        <f t="shared" si="1"/>
        <v>58513881</v>
      </c>
      <c r="J270" s="136">
        <v>30574661</v>
      </c>
      <c r="K270" s="137">
        <v>13513547</v>
      </c>
      <c r="L270" s="137">
        <v>1772415</v>
      </c>
      <c r="M270" s="133"/>
      <c r="N270" s="137">
        <v>52920</v>
      </c>
      <c r="O270" s="135"/>
      <c r="P270" s="223">
        <v>11467499</v>
      </c>
    </row>
    <row r="271" spans="1:16" ht="13.5" customHeight="1">
      <c r="A271" s="106">
        <v>851</v>
      </c>
      <c r="B271" s="494" t="s">
        <v>11</v>
      </c>
      <c r="C271" s="495"/>
      <c r="D271" s="496"/>
      <c r="E271" s="120">
        <v>465000</v>
      </c>
      <c r="F271" s="121"/>
      <c r="G271" s="121"/>
      <c r="H271" s="129">
        <f t="shared" si="2"/>
        <v>465000</v>
      </c>
      <c r="I271" s="121">
        <f t="shared" si="1"/>
        <v>465000</v>
      </c>
      <c r="J271" s="126">
        <v>174100</v>
      </c>
      <c r="K271" s="125">
        <v>40000</v>
      </c>
      <c r="L271" s="125"/>
      <c r="M271" s="123"/>
      <c r="N271" s="123"/>
      <c r="O271" s="135"/>
      <c r="P271" s="222"/>
    </row>
    <row r="272" spans="1:16" ht="14.25" customHeight="1">
      <c r="A272" s="106">
        <v>852</v>
      </c>
      <c r="B272" s="494" t="s">
        <v>12</v>
      </c>
      <c r="C272" s="495"/>
      <c r="D272" s="496"/>
      <c r="E272" s="120">
        <v>5313152</v>
      </c>
      <c r="F272" s="121">
        <f>I154</f>
        <v>0</v>
      </c>
      <c r="G272" s="121">
        <f>K154</f>
        <v>371562</v>
      </c>
      <c r="H272" s="129">
        <f aca="true" t="shared" si="3" ref="H272:H277">E272-F272+G272</f>
        <v>5684714</v>
      </c>
      <c r="I272" s="121">
        <f t="shared" si="1"/>
        <v>5684714</v>
      </c>
      <c r="J272" s="126">
        <v>1542587</v>
      </c>
      <c r="K272" s="125"/>
      <c r="L272" s="125">
        <v>3459136</v>
      </c>
      <c r="M272" s="123"/>
      <c r="N272" s="125">
        <v>2658865</v>
      </c>
      <c r="O272" s="135"/>
      <c r="P272" s="222"/>
    </row>
    <row r="273" spans="1:16" ht="38.25" customHeight="1">
      <c r="A273" s="106">
        <v>853</v>
      </c>
      <c r="B273" s="554" t="s">
        <v>91</v>
      </c>
      <c r="C273" s="555"/>
      <c r="D273" s="556"/>
      <c r="E273" s="120">
        <v>413389</v>
      </c>
      <c r="F273" s="121">
        <f>I177</f>
        <v>5961</v>
      </c>
      <c r="G273" s="121">
        <f>K177</f>
        <v>5961</v>
      </c>
      <c r="H273" s="129">
        <f t="shared" si="3"/>
        <v>413389</v>
      </c>
      <c r="I273" s="121">
        <f t="shared" si="1"/>
        <v>413389</v>
      </c>
      <c r="J273" s="126">
        <v>67690</v>
      </c>
      <c r="K273" s="125">
        <v>252800</v>
      </c>
      <c r="L273" s="125">
        <v>16366</v>
      </c>
      <c r="M273" s="123"/>
      <c r="N273" s="125"/>
      <c r="O273" s="135"/>
      <c r="P273" s="222"/>
    </row>
    <row r="274" spans="1:16" ht="23.25" customHeight="1">
      <c r="A274" s="106">
        <v>854</v>
      </c>
      <c r="B274" s="494" t="s">
        <v>13</v>
      </c>
      <c r="C274" s="495"/>
      <c r="D274" s="496"/>
      <c r="E274" s="120">
        <v>2861930</v>
      </c>
      <c r="F274" s="121">
        <f>I189</f>
        <v>12300</v>
      </c>
      <c r="G274" s="121">
        <f>K189</f>
        <v>64680</v>
      </c>
      <c r="H274" s="129">
        <f t="shared" si="3"/>
        <v>2914310</v>
      </c>
      <c r="I274" s="121">
        <f t="shared" si="1"/>
        <v>2914310</v>
      </c>
      <c r="J274" s="126">
        <v>2175872</v>
      </c>
      <c r="K274" s="125">
        <v>22700</v>
      </c>
      <c r="L274" s="125">
        <v>471542</v>
      </c>
      <c r="M274" s="123"/>
      <c r="N274" s="123"/>
      <c r="O274" s="135"/>
      <c r="P274" s="222"/>
    </row>
    <row r="275" spans="1:16" ht="24.75" customHeight="1">
      <c r="A275" s="106">
        <v>900</v>
      </c>
      <c r="B275" s="494" t="s">
        <v>82</v>
      </c>
      <c r="C275" s="495"/>
      <c r="D275" s="496"/>
      <c r="E275" s="120">
        <v>7938861</v>
      </c>
      <c r="F275" s="121">
        <f>J198</f>
        <v>155000</v>
      </c>
      <c r="G275" s="121">
        <f>L198+K198</f>
        <v>440012</v>
      </c>
      <c r="H275" s="129">
        <f>E275-F275+G275</f>
        <v>8223873</v>
      </c>
      <c r="I275" s="121">
        <f t="shared" si="1"/>
        <v>7183295</v>
      </c>
      <c r="J275" s="126"/>
      <c r="K275" s="123"/>
      <c r="L275" s="123"/>
      <c r="M275" s="123"/>
      <c r="N275" s="123"/>
      <c r="O275" s="135"/>
      <c r="P275" s="223">
        <v>1040578</v>
      </c>
    </row>
    <row r="276" spans="1:16" ht="25.5" customHeight="1">
      <c r="A276" s="106">
        <v>921</v>
      </c>
      <c r="B276" s="494" t="s">
        <v>56</v>
      </c>
      <c r="C276" s="495"/>
      <c r="D276" s="496"/>
      <c r="E276" s="120">
        <v>2685500</v>
      </c>
      <c r="F276" s="121"/>
      <c r="G276" s="121">
        <f>K214</f>
        <v>300000</v>
      </c>
      <c r="H276" s="129">
        <f t="shared" si="3"/>
        <v>2985500</v>
      </c>
      <c r="I276" s="121">
        <f t="shared" si="1"/>
        <v>2985500</v>
      </c>
      <c r="J276" s="122"/>
      <c r="K276" s="125">
        <v>2960000</v>
      </c>
      <c r="L276" s="125"/>
      <c r="M276" s="123"/>
      <c r="N276" s="123"/>
      <c r="O276" s="135"/>
      <c r="P276" s="222"/>
    </row>
    <row r="277" spans="1:16" ht="15" customHeight="1">
      <c r="A277" s="107">
        <v>926</v>
      </c>
      <c r="B277" s="557" t="s">
        <v>92</v>
      </c>
      <c r="C277" s="558"/>
      <c r="D277" s="559"/>
      <c r="E277" s="138">
        <v>2766032</v>
      </c>
      <c r="F277" s="142"/>
      <c r="G277" s="230">
        <f>K219+L219</f>
        <v>654000</v>
      </c>
      <c r="H277" s="231">
        <f t="shared" si="3"/>
        <v>3420032</v>
      </c>
      <c r="I277" s="230">
        <f t="shared" si="1"/>
        <v>3200032</v>
      </c>
      <c r="J277" s="232">
        <v>775732</v>
      </c>
      <c r="K277" s="139">
        <v>410000</v>
      </c>
      <c r="L277" s="139">
        <v>1000</v>
      </c>
      <c r="M277" s="140"/>
      <c r="N277" s="140"/>
      <c r="O277" s="141"/>
      <c r="P277" s="224">
        <v>220000</v>
      </c>
    </row>
    <row r="278" spans="1:16" ht="18.75" customHeight="1">
      <c r="A278" s="74" t="s">
        <v>17</v>
      </c>
      <c r="B278" s="507" t="s">
        <v>21</v>
      </c>
      <c r="C278" s="508"/>
      <c r="D278" s="509"/>
      <c r="E278" s="40">
        <f>SUM(E257:E265,E266:E277)</f>
        <v>143022797</v>
      </c>
      <c r="F278" s="40">
        <f>SUM(F257:F277)</f>
        <v>2145333</v>
      </c>
      <c r="G278" s="225">
        <f>SUM(G257:G277)</f>
        <v>29052085</v>
      </c>
      <c r="H278" s="225">
        <f>SUM(H257:H265,H266:H277)</f>
        <v>169929549</v>
      </c>
      <c r="I278" s="225">
        <f t="shared" si="1"/>
        <v>147308534</v>
      </c>
      <c r="J278" s="226">
        <f aca="true" t="shared" si="4" ref="J278:O278">SUM(J257:J265,J266:J277)</f>
        <v>46589235</v>
      </c>
      <c r="K278" s="227">
        <f t="shared" si="4"/>
        <v>20482872</v>
      </c>
      <c r="L278" s="227">
        <f t="shared" si="4"/>
        <v>6272167</v>
      </c>
      <c r="M278" s="227">
        <f t="shared" si="4"/>
        <v>3129213</v>
      </c>
      <c r="N278" s="227">
        <f t="shared" si="4"/>
        <v>3021780</v>
      </c>
      <c r="O278" s="228">
        <f t="shared" si="4"/>
        <v>2268000</v>
      </c>
      <c r="P278" s="229">
        <f>SUM(P257:P277)</f>
        <v>22621015</v>
      </c>
    </row>
    <row r="279" spans="1:15" ht="14.25" customHeight="1">
      <c r="A279" s="39"/>
      <c r="B279" s="39"/>
      <c r="C279" s="39"/>
      <c r="D279" s="39"/>
      <c r="E279" s="497">
        <f>F278-I227-J227</f>
        <v>0</v>
      </c>
      <c r="F279" s="498"/>
      <c r="G279" s="38">
        <f>G278-K227-L227</f>
        <v>0</v>
      </c>
      <c r="H279" s="39"/>
      <c r="I279" s="6"/>
      <c r="J279" s="6"/>
      <c r="K279" s="5"/>
      <c r="L279" s="5"/>
      <c r="M279" s="5"/>
      <c r="N279" s="5"/>
      <c r="O279" s="3"/>
    </row>
    <row r="280" spans="1:15" ht="9" customHeight="1">
      <c r="A280" s="56"/>
      <c r="B280" s="56"/>
      <c r="C280" s="56"/>
      <c r="D280" s="56"/>
      <c r="E280" s="55"/>
      <c r="F280" s="57">
        <f>F278-I227-J227</f>
        <v>0</v>
      </c>
      <c r="G280" s="55">
        <f>G278-K227-L227</f>
        <v>0</v>
      </c>
      <c r="H280" s="56"/>
      <c r="I280" s="56"/>
      <c r="J280" s="56"/>
      <c r="K280" s="5"/>
      <c r="L280" s="5"/>
      <c r="M280" s="5"/>
      <c r="N280" s="5"/>
      <c r="O280" s="54"/>
    </row>
    <row r="281" spans="1:15" ht="6.75" customHeight="1">
      <c r="A281" s="48"/>
      <c r="B281" s="48"/>
      <c r="C281" s="48"/>
      <c r="D281" s="48"/>
      <c r="E281" s="47"/>
      <c r="F281" s="49"/>
      <c r="G281" s="47"/>
      <c r="H281" s="48"/>
      <c r="I281" s="48"/>
      <c r="J281" s="48"/>
      <c r="K281" s="5"/>
      <c r="L281" s="5"/>
      <c r="M281" s="5"/>
      <c r="N281" s="5"/>
      <c r="O281" s="46"/>
    </row>
    <row r="282" spans="1:15" ht="12" customHeight="1">
      <c r="A282" s="108" t="s">
        <v>35</v>
      </c>
      <c r="B282" s="560" t="s">
        <v>63</v>
      </c>
      <c r="C282" s="560"/>
      <c r="D282" s="560"/>
      <c r="E282" s="560"/>
      <c r="F282" s="560"/>
      <c r="G282" s="561"/>
      <c r="H282" s="98">
        <f>H284+H283</f>
        <v>116472977</v>
      </c>
      <c r="I282" s="13"/>
      <c r="J282" s="14"/>
      <c r="K282" s="32"/>
      <c r="L282" s="5"/>
      <c r="M282" s="5"/>
      <c r="N282" s="5"/>
      <c r="O282" s="3"/>
    </row>
    <row r="283" spans="1:15" ht="11.25" customHeight="1">
      <c r="A283" s="109"/>
      <c r="B283" s="552" t="s">
        <v>97</v>
      </c>
      <c r="C283" s="552"/>
      <c r="D283" s="552"/>
      <c r="E283" s="552"/>
      <c r="F283" s="552"/>
      <c r="G283" s="553"/>
      <c r="H283" s="99">
        <f>J278</f>
        <v>46589235</v>
      </c>
      <c r="I283" s="13"/>
      <c r="J283" s="497"/>
      <c r="K283" s="497"/>
      <c r="L283" s="5"/>
      <c r="M283" s="5"/>
      <c r="N283" s="5"/>
      <c r="O283" s="3"/>
    </row>
    <row r="284" spans="1:15" ht="12" customHeight="1">
      <c r="A284" s="109"/>
      <c r="B284" s="552" t="s">
        <v>98</v>
      </c>
      <c r="C284" s="552"/>
      <c r="D284" s="552"/>
      <c r="E284" s="552"/>
      <c r="F284" s="552"/>
      <c r="G284" s="553"/>
      <c r="H284" s="99">
        <f>I278-J278-K278-L278-M278-H291</f>
        <v>69883742</v>
      </c>
      <c r="I284" s="15" t="e">
        <f>H282+H285+H288+H292+H294+H295+#REF!+H297</f>
        <v>#REF!</v>
      </c>
      <c r="J284" s="497"/>
      <c r="K284" s="500"/>
      <c r="L284" s="5"/>
      <c r="M284" s="5"/>
      <c r="N284" s="5"/>
      <c r="O284" s="3"/>
    </row>
    <row r="285" spans="1:15" ht="12" customHeight="1">
      <c r="A285" s="110" t="s">
        <v>36</v>
      </c>
      <c r="B285" s="550" t="s">
        <v>37</v>
      </c>
      <c r="C285" s="550"/>
      <c r="D285" s="550"/>
      <c r="E285" s="550"/>
      <c r="F285" s="550"/>
      <c r="G285" s="551"/>
      <c r="H285" s="96">
        <f>H286+H287</f>
        <v>22550480</v>
      </c>
      <c r="I285" s="13"/>
      <c r="J285" s="6"/>
      <c r="K285" s="5"/>
      <c r="L285" s="5"/>
      <c r="M285" s="5"/>
      <c r="N285" s="5"/>
      <c r="O285" s="3"/>
    </row>
    <row r="286" spans="1:15" ht="12" customHeight="1">
      <c r="A286" s="109"/>
      <c r="B286" s="510" t="s">
        <v>57</v>
      </c>
      <c r="C286" s="510"/>
      <c r="D286" s="510"/>
      <c r="E286" s="510"/>
      <c r="F286" s="510"/>
      <c r="G286" s="100"/>
      <c r="H286" s="99">
        <v>2067608</v>
      </c>
      <c r="I286" s="13"/>
      <c r="J286" s="6"/>
      <c r="K286" s="5"/>
      <c r="L286" s="5"/>
      <c r="M286" s="5"/>
      <c r="N286" s="5"/>
      <c r="O286" s="3"/>
    </row>
    <row r="287" spans="1:15" ht="12" customHeight="1">
      <c r="A287" s="109"/>
      <c r="B287" s="510" t="s">
        <v>58</v>
      </c>
      <c r="C287" s="510"/>
      <c r="D287" s="510"/>
      <c r="E287" s="510"/>
      <c r="F287" s="510"/>
      <c r="G287" s="100"/>
      <c r="H287" s="99">
        <f>K278</f>
        <v>20482872</v>
      </c>
      <c r="I287" s="13"/>
      <c r="J287" s="6"/>
      <c r="K287" s="32"/>
      <c r="L287" s="5"/>
      <c r="M287" s="5"/>
      <c r="N287" s="5"/>
      <c r="O287" s="3"/>
    </row>
    <row r="288" spans="1:15" ht="12" customHeight="1">
      <c r="A288" s="110" t="s">
        <v>38</v>
      </c>
      <c r="B288" s="550" t="s">
        <v>33</v>
      </c>
      <c r="C288" s="550"/>
      <c r="D288" s="550"/>
      <c r="E288" s="550"/>
      <c r="F288" s="550"/>
      <c r="G288" s="551"/>
      <c r="H288" s="96">
        <f>L278</f>
        <v>6272167</v>
      </c>
      <c r="I288" s="13"/>
      <c r="J288" s="6"/>
      <c r="K288" s="5"/>
      <c r="L288" s="5"/>
      <c r="M288" s="5"/>
      <c r="N288" s="5"/>
      <c r="O288" s="3"/>
    </row>
    <row r="289" spans="1:15" ht="12" customHeight="1">
      <c r="A289" s="111" t="s">
        <v>39</v>
      </c>
      <c r="B289" s="490" t="s">
        <v>87</v>
      </c>
      <c r="C289" s="490"/>
      <c r="D289" s="490"/>
      <c r="E289" s="490"/>
      <c r="F289" s="490"/>
      <c r="G289" s="491"/>
      <c r="H289" s="95">
        <f>H291+H290</f>
        <v>1876395</v>
      </c>
      <c r="I289" s="13"/>
      <c r="J289" s="6"/>
      <c r="K289" s="5"/>
      <c r="L289" s="5"/>
      <c r="M289" s="5"/>
      <c r="N289" s="5"/>
      <c r="O289" s="3"/>
    </row>
    <row r="290" spans="1:15" ht="12" customHeight="1">
      <c r="A290" s="109"/>
      <c r="B290" s="510" t="s">
        <v>59</v>
      </c>
      <c r="C290" s="510"/>
      <c r="D290" s="510"/>
      <c r="E290" s="510"/>
      <c r="F290" s="510"/>
      <c r="G290" s="100"/>
      <c r="H290" s="101">
        <v>925090</v>
      </c>
      <c r="I290" s="13"/>
      <c r="J290" s="6"/>
      <c r="K290" s="5"/>
      <c r="L290" s="5"/>
      <c r="M290" s="5"/>
      <c r="N290" s="5"/>
      <c r="O290" s="3"/>
    </row>
    <row r="291" spans="1:15" ht="12" customHeight="1">
      <c r="A291" s="109"/>
      <c r="B291" s="510" t="s">
        <v>60</v>
      </c>
      <c r="C291" s="510"/>
      <c r="D291" s="510"/>
      <c r="E291" s="510"/>
      <c r="F291" s="510"/>
      <c r="G291" s="100"/>
      <c r="H291" s="101">
        <v>951305</v>
      </c>
      <c r="I291" s="13"/>
      <c r="J291" s="6"/>
      <c r="K291" s="5"/>
      <c r="L291" s="5"/>
      <c r="M291" s="5"/>
      <c r="N291" s="5"/>
      <c r="O291" s="3"/>
    </row>
    <row r="292" spans="1:15" ht="12" customHeight="1">
      <c r="A292" s="112" t="s">
        <v>40</v>
      </c>
      <c r="B292" s="490" t="s">
        <v>29</v>
      </c>
      <c r="C292" s="490"/>
      <c r="D292" s="490"/>
      <c r="E292" s="490"/>
      <c r="F292" s="490"/>
      <c r="G292" s="491"/>
      <c r="H292" s="95">
        <f>M278</f>
        <v>3129213</v>
      </c>
      <c r="I292" s="13"/>
      <c r="J292" s="7"/>
      <c r="K292" s="3"/>
      <c r="L292" s="3"/>
      <c r="M292" s="3"/>
      <c r="N292" s="3"/>
      <c r="O292" s="3"/>
    </row>
    <row r="293" spans="1:15" ht="12" customHeight="1">
      <c r="A293" s="112" t="s">
        <v>41</v>
      </c>
      <c r="B293" s="490" t="s">
        <v>99</v>
      </c>
      <c r="C293" s="490"/>
      <c r="D293" s="490"/>
      <c r="E293" s="490"/>
      <c r="F293" s="490"/>
      <c r="G293" s="491"/>
      <c r="H293" s="95"/>
      <c r="I293" s="13"/>
      <c r="J293" s="7"/>
      <c r="K293" s="3"/>
      <c r="L293" s="3"/>
      <c r="M293" s="3"/>
      <c r="N293" s="3"/>
      <c r="O293" s="3"/>
    </row>
    <row r="294" spans="1:15" ht="24" customHeight="1">
      <c r="A294" s="113" t="s">
        <v>42</v>
      </c>
      <c r="B294" s="490" t="s">
        <v>115</v>
      </c>
      <c r="C294" s="490"/>
      <c r="D294" s="490"/>
      <c r="E294" s="490"/>
      <c r="F294" s="490"/>
      <c r="G294" s="491"/>
      <c r="H294" s="95">
        <f>N278</f>
        <v>3021780</v>
      </c>
      <c r="I294" s="13"/>
      <c r="J294" s="7"/>
      <c r="K294" s="3"/>
      <c r="L294" s="164"/>
      <c r="M294" s="164"/>
      <c r="N294" s="164"/>
      <c r="O294" s="164"/>
    </row>
    <row r="295" spans="1:15" ht="26.25" customHeight="1">
      <c r="A295" s="111" t="s">
        <v>43</v>
      </c>
      <c r="B295" s="490" t="s">
        <v>116</v>
      </c>
      <c r="C295" s="490"/>
      <c r="D295" s="490"/>
      <c r="E295" s="490"/>
      <c r="F295" s="490"/>
      <c r="G295" s="491"/>
      <c r="H295" s="96">
        <f>O278</f>
        <v>2268000</v>
      </c>
      <c r="I295" s="13"/>
      <c r="J295" s="7"/>
      <c r="K295" s="3"/>
      <c r="L295" s="3"/>
      <c r="M295" s="3"/>
      <c r="N295" s="3"/>
      <c r="O295" s="3"/>
    </row>
    <row r="296" spans="1:15" ht="25.5" customHeight="1">
      <c r="A296" s="110" t="s">
        <v>44</v>
      </c>
      <c r="B296" s="490" t="s">
        <v>46</v>
      </c>
      <c r="C296" s="490"/>
      <c r="D296" s="490"/>
      <c r="E296" s="490"/>
      <c r="F296" s="490"/>
      <c r="G296" s="491"/>
      <c r="H296" s="96">
        <v>0</v>
      </c>
      <c r="I296" s="13"/>
      <c r="J296" s="7"/>
      <c r="K296" s="3"/>
      <c r="L296" s="3"/>
      <c r="M296" s="3"/>
      <c r="N296" s="3"/>
      <c r="O296" s="3"/>
    </row>
    <row r="297" spans="1:15" ht="39.75" customHeight="1">
      <c r="A297" s="114" t="s">
        <v>45</v>
      </c>
      <c r="B297" s="488" t="s">
        <v>47</v>
      </c>
      <c r="C297" s="488"/>
      <c r="D297" s="488"/>
      <c r="E297" s="488"/>
      <c r="F297" s="488"/>
      <c r="G297" s="489"/>
      <c r="H297" s="97">
        <v>410000</v>
      </c>
      <c r="I297" s="13"/>
      <c r="J297" s="7"/>
      <c r="K297" s="3"/>
      <c r="L297" s="3"/>
      <c r="M297" s="3"/>
      <c r="N297" s="3"/>
      <c r="O297" s="3"/>
    </row>
    <row r="298" spans="1:15" ht="4.5" customHeight="1">
      <c r="A298" s="52"/>
      <c r="B298" s="53"/>
      <c r="C298" s="53"/>
      <c r="D298" s="53"/>
      <c r="E298" s="53"/>
      <c r="F298" s="53"/>
      <c r="G298" s="53"/>
      <c r="H298" s="18"/>
      <c r="I298" s="18"/>
      <c r="J298" s="7"/>
      <c r="K298" s="45"/>
      <c r="L298" s="45"/>
      <c r="M298" s="45"/>
      <c r="N298" s="45"/>
      <c r="O298" s="45"/>
    </row>
    <row r="299" spans="1:15" ht="6" customHeight="1">
      <c r="A299" s="16"/>
      <c r="B299" s="50"/>
      <c r="C299" s="50"/>
      <c r="D299" s="50"/>
      <c r="E299" s="50"/>
      <c r="F299" s="50"/>
      <c r="G299" s="50"/>
      <c r="H299" s="17"/>
      <c r="I299" s="18"/>
      <c r="J299" s="7"/>
      <c r="K299" s="51"/>
      <c r="L299" s="51"/>
      <c r="M299" s="51"/>
      <c r="N299" s="51"/>
      <c r="O299" s="51"/>
    </row>
    <row r="300" spans="1:15" ht="15.75" customHeight="1">
      <c r="A300" s="68" t="s">
        <v>20</v>
      </c>
      <c r="B300" s="511" t="s">
        <v>121</v>
      </c>
      <c r="C300" s="512"/>
      <c r="D300" s="512"/>
      <c r="E300" s="512"/>
      <c r="F300" s="512"/>
      <c r="G300" s="513"/>
      <c r="H300" s="77">
        <v>5006453</v>
      </c>
      <c r="I300" s="19"/>
      <c r="J300" s="7"/>
      <c r="K300" s="3"/>
      <c r="L300" s="3"/>
      <c r="M300" s="3"/>
      <c r="N300" s="3"/>
      <c r="O300" s="3"/>
    </row>
    <row r="301" spans="1:15" ht="14.25" customHeight="1">
      <c r="A301" s="75" t="s">
        <v>20</v>
      </c>
      <c r="B301" s="511" t="s">
        <v>122</v>
      </c>
      <c r="C301" s="512"/>
      <c r="D301" s="512"/>
      <c r="E301" s="512"/>
      <c r="F301" s="512"/>
      <c r="G301" s="513"/>
      <c r="H301" s="78">
        <v>650000</v>
      </c>
      <c r="I301" s="20"/>
      <c r="J301" s="7"/>
      <c r="K301" s="3"/>
      <c r="L301" s="3"/>
      <c r="M301" s="3"/>
      <c r="N301" s="3"/>
      <c r="O301" s="3"/>
    </row>
    <row r="302" spans="1:15" ht="27.75" customHeight="1">
      <c r="A302" s="75" t="s">
        <v>80</v>
      </c>
      <c r="B302" s="511" t="s">
        <v>81</v>
      </c>
      <c r="C302" s="512"/>
      <c r="D302" s="512"/>
      <c r="E302" s="512"/>
      <c r="F302" s="512"/>
      <c r="G302" s="513"/>
      <c r="H302" s="78">
        <v>6000000</v>
      </c>
      <c r="I302" s="20"/>
      <c r="J302" s="7"/>
      <c r="K302" s="3"/>
      <c r="L302" s="3"/>
      <c r="M302" s="3"/>
      <c r="N302" s="3"/>
      <c r="O302" s="3"/>
    </row>
    <row r="303" spans="1:15" ht="14.25" customHeight="1">
      <c r="A303" s="74" t="s">
        <v>18</v>
      </c>
      <c r="B303" s="507" t="s">
        <v>22</v>
      </c>
      <c r="C303" s="508"/>
      <c r="D303" s="508"/>
      <c r="E303" s="508"/>
      <c r="F303" s="508"/>
      <c r="G303" s="509"/>
      <c r="H303" s="73">
        <f>H300+H301+H302</f>
        <v>11656453</v>
      </c>
      <c r="I303" s="21"/>
      <c r="J303" s="7"/>
      <c r="K303" s="3"/>
      <c r="L303" s="3"/>
      <c r="M303" s="3"/>
      <c r="N303" s="3"/>
      <c r="O303" s="3"/>
    </row>
    <row r="304" spans="1:15" ht="14.25" customHeight="1">
      <c r="A304" s="76" t="s">
        <v>19</v>
      </c>
      <c r="B304" s="534" t="s">
        <v>62</v>
      </c>
      <c r="C304" s="535"/>
      <c r="D304" s="535"/>
      <c r="E304" s="535"/>
      <c r="F304" s="535"/>
      <c r="G304" s="536"/>
      <c r="H304" s="25">
        <f>H303+H278</f>
        <v>181586002</v>
      </c>
      <c r="I304" s="8"/>
      <c r="J304" s="7"/>
      <c r="K304" s="153"/>
      <c r="L304" s="3"/>
      <c r="M304" s="3"/>
      <c r="N304" s="3"/>
      <c r="O304" s="3"/>
    </row>
    <row r="305" spans="1:15" ht="9.75" customHeight="1">
      <c r="A305" s="22"/>
      <c r="B305" s="23"/>
      <c r="C305" s="23"/>
      <c r="D305" s="23"/>
      <c r="E305" s="23"/>
      <c r="F305" s="23"/>
      <c r="G305" s="23"/>
      <c r="H305" s="24"/>
      <c r="I305" s="8"/>
      <c r="J305" s="7"/>
      <c r="K305" s="3"/>
      <c r="L305" s="3"/>
      <c r="M305" s="3"/>
      <c r="N305" s="3"/>
      <c r="O305" s="3"/>
    </row>
    <row r="306" ht="10.5" customHeight="1"/>
    <row r="307" ht="10.5" customHeight="1"/>
    <row r="308" ht="27.75" customHeight="1"/>
    <row r="309" ht="42" customHeight="1"/>
    <row r="310" ht="26.25" customHeight="1"/>
    <row r="311" ht="31.5" customHeight="1"/>
    <row r="312" ht="10.5" customHeight="1"/>
    <row r="313" ht="15" customHeight="1"/>
    <row r="314" ht="10.5" customHeight="1"/>
    <row r="315" ht="10.5" customHeight="1"/>
    <row r="316" ht="10.5" customHeight="1"/>
    <row r="317" ht="10.5" customHeight="1"/>
    <row r="318" spans="11:12" ht="18.75" customHeight="1">
      <c r="K318" s="162" t="s">
        <v>53</v>
      </c>
      <c r="L318" s="162" t="s">
        <v>54</v>
      </c>
    </row>
    <row r="319" spans="1:14" ht="17.25" customHeight="1">
      <c r="A319" s="154" t="s">
        <v>4</v>
      </c>
      <c r="B319" s="532" t="s">
        <v>180</v>
      </c>
      <c r="C319" s="505"/>
      <c r="D319" s="505"/>
      <c r="E319" s="505"/>
      <c r="F319" s="505"/>
      <c r="G319" s="505"/>
      <c r="H319" s="533"/>
      <c r="I319" s="504">
        <f>K319+L319</f>
        <v>153931777</v>
      </c>
      <c r="J319" s="505"/>
      <c r="K319" s="167">
        <v>149660271</v>
      </c>
      <c r="L319" s="167">
        <v>4271506</v>
      </c>
      <c r="M319" s="1"/>
      <c r="N319" s="184">
        <f>I319-Dochody!E128</f>
        <v>0</v>
      </c>
    </row>
    <row r="320" spans="1:14" ht="12.75">
      <c r="A320" s="154"/>
      <c r="B320" s="501" t="s">
        <v>100</v>
      </c>
      <c r="C320" s="502"/>
      <c r="D320" s="502"/>
      <c r="E320" s="502"/>
      <c r="F320" s="502"/>
      <c r="G320" s="502"/>
      <c r="H320" s="503"/>
      <c r="I320" s="506">
        <f>Dochody!F128+Dochody!G128</f>
        <v>5165700</v>
      </c>
      <c r="J320" s="502"/>
      <c r="K320" s="167">
        <f>Dochody!F128</f>
        <v>5165700</v>
      </c>
      <c r="L320" s="167">
        <f>Dochody!G128</f>
        <v>0</v>
      </c>
      <c r="N320" s="185"/>
    </row>
    <row r="321" spans="1:14" ht="12.75">
      <c r="A321" s="154"/>
      <c r="B321" s="501" t="s">
        <v>101</v>
      </c>
      <c r="C321" s="502"/>
      <c r="D321" s="502"/>
      <c r="E321" s="502"/>
      <c r="F321" s="502"/>
      <c r="G321" s="502"/>
      <c r="H321" s="503"/>
      <c r="I321" s="506">
        <f>Dochody!H128+Dochody!I128</f>
        <v>32072452</v>
      </c>
      <c r="J321" s="502"/>
      <c r="K321" s="167">
        <f>Dochody!H128</f>
        <v>31623452</v>
      </c>
      <c r="L321" s="167">
        <f>Dochody!I128</f>
        <v>449000</v>
      </c>
      <c r="N321" s="185"/>
    </row>
    <row r="322" spans="1:14" ht="12.75">
      <c r="A322" s="154" t="s">
        <v>5</v>
      </c>
      <c r="B322" s="501" t="s">
        <v>102</v>
      </c>
      <c r="C322" s="502"/>
      <c r="D322" s="502"/>
      <c r="E322" s="502"/>
      <c r="F322" s="502"/>
      <c r="G322" s="502"/>
      <c r="H322" s="503"/>
      <c r="I322" s="504">
        <f>I319+I321-I320</f>
        <v>180838529</v>
      </c>
      <c r="J322" s="505"/>
      <c r="K322" s="167">
        <f>K319-K320+K321</f>
        <v>176118023</v>
      </c>
      <c r="L322" s="167">
        <f>L319-L320+L321</f>
        <v>4720506</v>
      </c>
      <c r="N322" s="185"/>
    </row>
    <row r="323" spans="1:14" ht="45" customHeight="1">
      <c r="A323" s="160" t="s">
        <v>103</v>
      </c>
      <c r="B323" s="514" t="s">
        <v>83</v>
      </c>
      <c r="C323" s="515"/>
      <c r="D323" s="515"/>
      <c r="E323" s="515"/>
      <c r="F323" s="515"/>
      <c r="G323" s="515"/>
      <c r="H323" s="516"/>
      <c r="I323" s="517">
        <v>747473</v>
      </c>
      <c r="J323" s="518"/>
      <c r="K323" s="168"/>
      <c r="L323" s="168"/>
      <c r="N323" s="185"/>
    </row>
    <row r="324" spans="1:14" ht="5.25" customHeight="1">
      <c r="A324" s="161"/>
      <c r="B324" s="542"/>
      <c r="C324" s="543"/>
      <c r="D324" s="543"/>
      <c r="E324" s="543"/>
      <c r="F324" s="543"/>
      <c r="G324" s="543"/>
      <c r="H324" s="544"/>
      <c r="I324" s="540"/>
      <c r="J324" s="541"/>
      <c r="K324" s="169"/>
      <c r="L324" s="169"/>
      <c r="N324" s="185"/>
    </row>
    <row r="325" spans="1:14" ht="6" customHeight="1">
      <c r="A325" s="155"/>
      <c r="B325" s="545"/>
      <c r="C325" s="546"/>
      <c r="D325" s="546"/>
      <c r="E325" s="546"/>
      <c r="F325" s="546"/>
      <c r="G325" s="546"/>
      <c r="H325" s="547"/>
      <c r="I325" s="548"/>
      <c r="J325" s="549"/>
      <c r="K325" s="170"/>
      <c r="L325" s="170"/>
      <c r="N325" s="185"/>
    </row>
    <row r="326" spans="1:14" ht="12.75">
      <c r="A326" s="154"/>
      <c r="B326" s="532" t="s">
        <v>123</v>
      </c>
      <c r="C326" s="505"/>
      <c r="D326" s="505"/>
      <c r="E326" s="505"/>
      <c r="F326" s="505"/>
      <c r="G326" s="505"/>
      <c r="H326" s="533"/>
      <c r="I326" s="504">
        <f>I322+I323+I325+I324</f>
        <v>181586002</v>
      </c>
      <c r="J326" s="505"/>
      <c r="K326" s="171"/>
      <c r="L326" s="171"/>
      <c r="N326" s="185"/>
    </row>
    <row r="327" spans="1:14" ht="8.25" customHeight="1">
      <c r="A327" s="154"/>
      <c r="B327" s="501"/>
      <c r="C327" s="502"/>
      <c r="D327" s="502"/>
      <c r="E327" s="502"/>
      <c r="F327" s="502"/>
      <c r="G327" s="502"/>
      <c r="H327" s="503"/>
      <c r="I327" s="501"/>
      <c r="J327" s="502"/>
      <c r="K327" s="171"/>
      <c r="L327" s="171"/>
      <c r="N327" s="185"/>
    </row>
    <row r="328" spans="1:14" ht="17.25" customHeight="1">
      <c r="A328" s="154" t="s">
        <v>4</v>
      </c>
      <c r="B328" s="532" t="s">
        <v>272</v>
      </c>
      <c r="C328" s="505"/>
      <c r="D328" s="505"/>
      <c r="E328" s="505"/>
      <c r="F328" s="505"/>
      <c r="G328" s="505"/>
      <c r="H328" s="533"/>
      <c r="I328" s="504">
        <f>K328+L328</f>
        <v>143022797</v>
      </c>
      <c r="J328" s="505"/>
      <c r="K328" s="167">
        <v>125564127</v>
      </c>
      <c r="L328" s="167">
        <v>17458670</v>
      </c>
      <c r="N328" s="184">
        <f>I328-E278</f>
        <v>0</v>
      </c>
    </row>
    <row r="329" spans="1:12" ht="12.75">
      <c r="A329" s="154"/>
      <c r="B329" s="501" t="s">
        <v>105</v>
      </c>
      <c r="C329" s="502"/>
      <c r="D329" s="502"/>
      <c r="E329" s="502"/>
      <c r="F329" s="502"/>
      <c r="G329" s="502"/>
      <c r="H329" s="503"/>
      <c r="I329" s="506">
        <f>F278</f>
        <v>2145333</v>
      </c>
      <c r="J329" s="502"/>
      <c r="K329" s="167">
        <f>I227</f>
        <v>1366861</v>
      </c>
      <c r="L329" s="167">
        <f>J227</f>
        <v>778472</v>
      </c>
    </row>
    <row r="330" spans="1:12" ht="12.75">
      <c r="A330" s="154"/>
      <c r="B330" s="501" t="s">
        <v>106</v>
      </c>
      <c r="C330" s="502"/>
      <c r="D330" s="502"/>
      <c r="E330" s="502"/>
      <c r="F330" s="502"/>
      <c r="G330" s="502"/>
      <c r="H330" s="503"/>
      <c r="I330" s="506">
        <f>G278</f>
        <v>29052085</v>
      </c>
      <c r="J330" s="502"/>
      <c r="K330" s="167">
        <f>K227</f>
        <v>23111268</v>
      </c>
      <c r="L330" s="167">
        <f>L227</f>
        <v>5940817</v>
      </c>
    </row>
    <row r="331" spans="1:15" ht="12.75">
      <c r="A331" s="154" t="s">
        <v>5</v>
      </c>
      <c r="B331" s="501" t="s">
        <v>107</v>
      </c>
      <c r="C331" s="502"/>
      <c r="D331" s="502"/>
      <c r="E331" s="502"/>
      <c r="F331" s="502"/>
      <c r="G331" s="502"/>
      <c r="H331" s="503"/>
      <c r="I331" s="504">
        <f>I328+I330-I329</f>
        <v>169929549</v>
      </c>
      <c r="J331" s="505"/>
      <c r="K331" s="167">
        <f>K328-K329+K330</f>
        <v>147308534</v>
      </c>
      <c r="L331" s="167">
        <f>L328-L329+L330</f>
        <v>22621015</v>
      </c>
      <c r="O331" t="s">
        <v>119</v>
      </c>
    </row>
    <row r="332" spans="1:12" ht="12.75">
      <c r="A332" s="154" t="s">
        <v>103</v>
      </c>
      <c r="B332" s="501" t="s">
        <v>108</v>
      </c>
      <c r="C332" s="502"/>
      <c r="D332" s="502"/>
      <c r="E332" s="502"/>
      <c r="F332" s="502"/>
      <c r="G332" s="502"/>
      <c r="H332" s="503"/>
      <c r="I332" s="506">
        <v>5006453</v>
      </c>
      <c r="J332" s="502"/>
      <c r="K332" s="171"/>
      <c r="L332" s="171"/>
    </row>
    <row r="333" spans="1:12" ht="12.75">
      <c r="A333" s="154" t="s">
        <v>109</v>
      </c>
      <c r="B333" s="501" t="s">
        <v>110</v>
      </c>
      <c r="C333" s="502"/>
      <c r="D333" s="502"/>
      <c r="E333" s="502"/>
      <c r="F333" s="502"/>
      <c r="G333" s="502"/>
      <c r="H333" s="503"/>
      <c r="I333" s="506">
        <v>650000</v>
      </c>
      <c r="J333" s="502"/>
      <c r="K333" s="171"/>
      <c r="L333" s="171"/>
    </row>
    <row r="334" spans="1:12" ht="12.75">
      <c r="A334" s="154" t="s">
        <v>104</v>
      </c>
      <c r="B334" s="501" t="s">
        <v>81</v>
      </c>
      <c r="C334" s="502"/>
      <c r="D334" s="502"/>
      <c r="E334" s="502"/>
      <c r="F334" s="502"/>
      <c r="G334" s="502"/>
      <c r="H334" s="503"/>
      <c r="I334" s="506">
        <v>6000000</v>
      </c>
      <c r="J334" s="537"/>
      <c r="K334" s="171"/>
      <c r="L334" s="171"/>
    </row>
    <row r="335" spans="1:12" ht="12.75">
      <c r="A335" s="154" t="s">
        <v>113</v>
      </c>
      <c r="B335" s="529" t="s">
        <v>125</v>
      </c>
      <c r="C335" s="530"/>
      <c r="D335" s="530"/>
      <c r="E335" s="530"/>
      <c r="F335" s="530"/>
      <c r="G335" s="530"/>
      <c r="H335" s="531"/>
      <c r="I335" s="538">
        <f>SUM(I332:J334)</f>
        <v>11656453</v>
      </c>
      <c r="J335" s="539"/>
      <c r="K335" s="171"/>
      <c r="L335" s="171"/>
    </row>
    <row r="336" spans="1:12" ht="18" customHeight="1">
      <c r="A336" s="156"/>
      <c r="B336" s="532" t="s">
        <v>124</v>
      </c>
      <c r="C336" s="505"/>
      <c r="D336" s="505"/>
      <c r="E336" s="505"/>
      <c r="F336" s="505"/>
      <c r="G336" s="505"/>
      <c r="H336" s="533"/>
      <c r="I336" s="504">
        <f>I331+I335</f>
        <v>181586002</v>
      </c>
      <c r="J336" s="505"/>
      <c r="K336" s="171"/>
      <c r="L336" s="171"/>
    </row>
    <row r="337" spans="1:10" ht="13.5" customHeight="1">
      <c r="A337" s="9"/>
      <c r="B337" s="70"/>
      <c r="C337" s="70"/>
      <c r="D337" s="70"/>
      <c r="E337" s="157"/>
      <c r="F337" s="7"/>
      <c r="G337" s="70"/>
      <c r="H337" s="70"/>
      <c r="I337" s="70"/>
      <c r="J337" s="70"/>
    </row>
    <row r="338" spans="1:12" ht="13.5" customHeight="1">
      <c r="A338" s="499" t="s">
        <v>172</v>
      </c>
      <c r="B338" s="499"/>
      <c r="C338" s="499"/>
      <c r="D338" s="499"/>
      <c r="E338" s="499"/>
      <c r="F338" s="499"/>
      <c r="G338" s="499"/>
      <c r="H338" s="499"/>
      <c r="I338" s="499"/>
      <c r="J338" s="499"/>
      <c r="K338" s="499"/>
      <c r="L338" s="499"/>
    </row>
    <row r="339" spans="1:12" ht="12.75">
      <c r="A339" s="528" t="s">
        <v>132</v>
      </c>
      <c r="B339" s="528"/>
      <c r="C339" s="528"/>
      <c r="D339" s="528"/>
      <c r="E339" s="528"/>
      <c r="F339" s="528"/>
      <c r="G339" s="528"/>
      <c r="H339" s="528"/>
      <c r="I339" s="528"/>
      <c r="J339" s="528"/>
      <c r="L339" s="1">
        <f>I326-I336</f>
        <v>0</v>
      </c>
    </row>
    <row r="340" spans="1:10" ht="12.75">
      <c r="A340" s="174" t="s">
        <v>128</v>
      </c>
      <c r="B340" s="70"/>
      <c r="C340" s="70"/>
      <c r="D340" s="70"/>
      <c r="E340" s="70"/>
      <c r="F340" s="70"/>
      <c r="G340" s="70"/>
      <c r="H340" s="70"/>
      <c r="I340" s="70"/>
      <c r="J340" s="70"/>
    </row>
    <row r="341" spans="1:10" ht="12.75">
      <c r="A341" s="174" t="s">
        <v>129</v>
      </c>
      <c r="B341" s="70"/>
      <c r="C341" s="70"/>
      <c r="D341" s="70"/>
      <c r="E341" s="70"/>
      <c r="F341" s="70"/>
      <c r="G341" s="70"/>
      <c r="H341" s="70"/>
      <c r="I341" s="70"/>
      <c r="J341" s="70"/>
    </row>
    <row r="342" spans="1:12" ht="12.75" customHeight="1">
      <c r="A342" s="499" t="s">
        <v>173</v>
      </c>
      <c r="B342" s="499"/>
      <c r="C342" s="499"/>
      <c r="D342" s="499"/>
      <c r="E342" s="499"/>
      <c r="F342" s="499"/>
      <c r="G342" s="499"/>
      <c r="H342" s="499"/>
      <c r="I342" s="499"/>
      <c r="J342" s="499"/>
      <c r="K342" s="499"/>
      <c r="L342" s="499"/>
    </row>
    <row r="343" ht="12.75" customHeight="1"/>
  </sheetData>
  <sheetProtection/>
  <mergeCells count="304">
    <mergeCell ref="A175:C175"/>
    <mergeCell ref="D175:H176"/>
    <mergeCell ref="K175:L175"/>
    <mergeCell ref="A212:C212"/>
    <mergeCell ref="D212:H213"/>
    <mergeCell ref="I212:J212"/>
    <mergeCell ref="K212:L212"/>
    <mergeCell ref="D181:H181"/>
    <mergeCell ref="D182:H182"/>
    <mergeCell ref="D171:H171"/>
    <mergeCell ref="D172:H172"/>
    <mergeCell ref="D173:H173"/>
    <mergeCell ref="D174:H174"/>
    <mergeCell ref="D196:H196"/>
    <mergeCell ref="D197:H197"/>
    <mergeCell ref="D162:H162"/>
    <mergeCell ref="D163:H163"/>
    <mergeCell ref="D164:H164"/>
    <mergeCell ref="D165:H165"/>
    <mergeCell ref="D166:H166"/>
    <mergeCell ref="I175:J175"/>
    <mergeCell ref="D167:H167"/>
    <mergeCell ref="D168:H168"/>
    <mergeCell ref="D169:H169"/>
    <mergeCell ref="D170:H170"/>
    <mergeCell ref="I72:J72"/>
    <mergeCell ref="K72:L72"/>
    <mergeCell ref="A108:C108"/>
    <mergeCell ref="D108:H109"/>
    <mergeCell ref="I108:J108"/>
    <mergeCell ref="K108:L108"/>
    <mergeCell ref="D106:H106"/>
    <mergeCell ref="D87:H87"/>
    <mergeCell ref="D88:H88"/>
    <mergeCell ref="D84:H84"/>
    <mergeCell ref="A140:C140"/>
    <mergeCell ref="D140:H141"/>
    <mergeCell ref="I140:J140"/>
    <mergeCell ref="K140:L140"/>
    <mergeCell ref="D15:H15"/>
    <mergeCell ref="A38:C38"/>
    <mergeCell ref="D38:H39"/>
    <mergeCell ref="I38:J38"/>
    <mergeCell ref="K38:L38"/>
    <mergeCell ref="A72:C72"/>
    <mergeCell ref="D222:H222"/>
    <mergeCell ref="D40:H40"/>
    <mergeCell ref="D41:H41"/>
    <mergeCell ref="D42:H42"/>
    <mergeCell ref="D43:H43"/>
    <mergeCell ref="D44:H44"/>
    <mergeCell ref="D214:H214"/>
    <mergeCell ref="D47:H47"/>
    <mergeCell ref="D48:H48"/>
    <mergeCell ref="D72:H73"/>
    <mergeCell ref="D225:H225"/>
    <mergeCell ref="D19:H19"/>
    <mergeCell ref="D20:H20"/>
    <mergeCell ref="D22:H22"/>
    <mergeCell ref="D21:H21"/>
    <mergeCell ref="D94:H94"/>
    <mergeCell ref="D93:H93"/>
    <mergeCell ref="D134:H134"/>
    <mergeCell ref="D147:H147"/>
    <mergeCell ref="D184:H184"/>
    <mergeCell ref="D49:H49"/>
    <mergeCell ref="D148:H148"/>
    <mergeCell ref="D144:H144"/>
    <mergeCell ref="D135:H135"/>
    <mergeCell ref="D86:H86"/>
    <mergeCell ref="D125:H125"/>
    <mergeCell ref="D118:H118"/>
    <mergeCell ref="D128:H128"/>
    <mergeCell ref="D129:H129"/>
    <mergeCell ref="D133:H133"/>
    <mergeCell ref="D224:H224"/>
    <mergeCell ref="D152:H152"/>
    <mergeCell ref="D221:H221"/>
    <mergeCell ref="D153:H153"/>
    <mergeCell ref="D203:H203"/>
    <mergeCell ref="D189:H189"/>
    <mergeCell ref="D190:H190"/>
    <mergeCell ref="D179:H179"/>
    <mergeCell ref="D180:H180"/>
    <mergeCell ref="D201:H201"/>
    <mergeCell ref="D218:H218"/>
    <mergeCell ref="D207:H207"/>
    <mergeCell ref="D142:H142"/>
    <mergeCell ref="D199:H199"/>
    <mergeCell ref="D158:H158"/>
    <mergeCell ref="D205:H205"/>
    <mergeCell ref="D156:H156"/>
    <mergeCell ref="D149:H149"/>
    <mergeCell ref="D150:H150"/>
    <mergeCell ref="D183:H183"/>
    <mergeCell ref="D112:H112"/>
    <mergeCell ref="D131:H131"/>
    <mergeCell ref="D130:H130"/>
    <mergeCell ref="D127:H127"/>
    <mergeCell ref="D90:H90"/>
    <mergeCell ref="D97:H97"/>
    <mergeCell ref="D105:H105"/>
    <mergeCell ref="D102:H102"/>
    <mergeCell ref="D103:H103"/>
    <mergeCell ref="D104:H104"/>
    <mergeCell ref="D14:H14"/>
    <mergeCell ref="D16:H16"/>
    <mergeCell ref="D79:H79"/>
    <mergeCell ref="D78:H78"/>
    <mergeCell ref="D98:H98"/>
    <mergeCell ref="D100:H100"/>
    <mergeCell ref="D57:H57"/>
    <mergeCell ref="D96:H96"/>
    <mergeCell ref="D29:H29"/>
    <mergeCell ref="D63:H63"/>
    <mergeCell ref="A253:A256"/>
    <mergeCell ref="D178:H178"/>
    <mergeCell ref="D177:H177"/>
    <mergeCell ref="D220:H220"/>
    <mergeCell ref="F255:F256"/>
    <mergeCell ref="A227:H227"/>
    <mergeCell ref="D226:H226"/>
    <mergeCell ref="F253:G254"/>
    <mergeCell ref="E253:E256"/>
    <mergeCell ref="D195:H195"/>
    <mergeCell ref="K255:K256"/>
    <mergeCell ref="M227:N227"/>
    <mergeCell ref="D216:H216"/>
    <mergeCell ref="D59:H59"/>
    <mergeCell ref="D157:H157"/>
    <mergeCell ref="D159:H159"/>
    <mergeCell ref="D160:H160"/>
    <mergeCell ref="D161:H161"/>
    <mergeCell ref="D202:H202"/>
    <mergeCell ref="D194:H194"/>
    <mergeCell ref="B268:D268"/>
    <mergeCell ref="B265:D265"/>
    <mergeCell ref="B253:D256"/>
    <mergeCell ref="B259:D259"/>
    <mergeCell ref="D193:H193"/>
    <mergeCell ref="L255:L256"/>
    <mergeCell ref="J255:J256"/>
    <mergeCell ref="B261:D261"/>
    <mergeCell ref="B260:D260"/>
    <mergeCell ref="G255:G256"/>
    <mergeCell ref="B266:D266"/>
    <mergeCell ref="B262:D262"/>
    <mergeCell ref="B263:D263"/>
    <mergeCell ref="B264:D264"/>
    <mergeCell ref="D13:H13"/>
    <mergeCell ref="D101:H101"/>
    <mergeCell ref="D50:H50"/>
    <mergeCell ref="D116:H116"/>
    <mergeCell ref="D64:H64"/>
    <mergeCell ref="B258:D258"/>
    <mergeCell ref="B273:D273"/>
    <mergeCell ref="B274:D274"/>
    <mergeCell ref="B271:D271"/>
    <mergeCell ref="B275:D275"/>
    <mergeCell ref="B293:G293"/>
    <mergeCell ref="B269:D269"/>
    <mergeCell ref="B277:D277"/>
    <mergeCell ref="B278:D278"/>
    <mergeCell ref="B282:G282"/>
    <mergeCell ref="B284:G284"/>
    <mergeCell ref="B319:H319"/>
    <mergeCell ref="B321:H321"/>
    <mergeCell ref="B267:D267"/>
    <mergeCell ref="B270:D270"/>
    <mergeCell ref="B288:G288"/>
    <mergeCell ref="B286:F286"/>
    <mergeCell ref="B276:D276"/>
    <mergeCell ref="B294:G294"/>
    <mergeCell ref="B283:G283"/>
    <mergeCell ref="B285:G285"/>
    <mergeCell ref="I327:J327"/>
    <mergeCell ref="I324:J324"/>
    <mergeCell ref="B329:H329"/>
    <mergeCell ref="B326:H326"/>
    <mergeCell ref="I326:J326"/>
    <mergeCell ref="B322:H322"/>
    <mergeCell ref="B324:H324"/>
    <mergeCell ref="B325:H325"/>
    <mergeCell ref="I325:J325"/>
    <mergeCell ref="I334:J334"/>
    <mergeCell ref="I335:J335"/>
    <mergeCell ref="I329:J329"/>
    <mergeCell ref="B328:H328"/>
    <mergeCell ref="B332:H332"/>
    <mergeCell ref="B334:H334"/>
    <mergeCell ref="I330:J330"/>
    <mergeCell ref="I332:J332"/>
    <mergeCell ref="I331:J331"/>
    <mergeCell ref="I328:J328"/>
    <mergeCell ref="A339:J339"/>
    <mergeCell ref="B335:H335"/>
    <mergeCell ref="B327:H327"/>
    <mergeCell ref="I336:J336"/>
    <mergeCell ref="B336:H336"/>
    <mergeCell ref="B302:G302"/>
    <mergeCell ref="B304:G304"/>
    <mergeCell ref="A338:L338"/>
    <mergeCell ref="B333:H333"/>
    <mergeCell ref="B330:H330"/>
    <mergeCell ref="A6:L6"/>
    <mergeCell ref="I8:J8"/>
    <mergeCell ref="K8:L8"/>
    <mergeCell ref="D8:H9"/>
    <mergeCell ref="A8:C8"/>
    <mergeCell ref="D95:H95"/>
    <mergeCell ref="D10:H10"/>
    <mergeCell ref="D11:H11"/>
    <mergeCell ref="D12:H12"/>
    <mergeCell ref="D26:H26"/>
    <mergeCell ref="B296:G296"/>
    <mergeCell ref="B295:G295"/>
    <mergeCell ref="B287:F287"/>
    <mergeCell ref="I323:J323"/>
    <mergeCell ref="J283:K283"/>
    <mergeCell ref="I320:J320"/>
    <mergeCell ref="B320:H320"/>
    <mergeCell ref="B301:G301"/>
    <mergeCell ref="I321:J321"/>
    <mergeCell ref="I319:J319"/>
    <mergeCell ref="A342:L342"/>
    <mergeCell ref="J284:K284"/>
    <mergeCell ref="B331:H331"/>
    <mergeCell ref="I322:J322"/>
    <mergeCell ref="I333:J333"/>
    <mergeCell ref="B303:G303"/>
    <mergeCell ref="B290:F290"/>
    <mergeCell ref="B291:F291"/>
    <mergeCell ref="B300:G300"/>
    <mergeCell ref="B323:H323"/>
    <mergeCell ref="P254:P256"/>
    <mergeCell ref="I253:P253"/>
    <mergeCell ref="M255:M256"/>
    <mergeCell ref="B297:G297"/>
    <mergeCell ref="B292:G292"/>
    <mergeCell ref="N255:O255"/>
    <mergeCell ref="B272:D272"/>
    <mergeCell ref="E279:F279"/>
    <mergeCell ref="B289:G289"/>
    <mergeCell ref="I254:I256"/>
    <mergeCell ref="H253:H256"/>
    <mergeCell ref="D185:H185"/>
    <mergeCell ref="D186:H186"/>
    <mergeCell ref="D155:H155"/>
    <mergeCell ref="D198:H198"/>
    <mergeCell ref="A251:O251"/>
    <mergeCell ref="D217:H217"/>
    <mergeCell ref="J254:O254"/>
    <mergeCell ref="D191:H191"/>
    <mergeCell ref="D208:H208"/>
    <mergeCell ref="D62:H62"/>
    <mergeCell ref="D53:H53"/>
    <mergeCell ref="D56:H56"/>
    <mergeCell ref="D30:H30"/>
    <mergeCell ref="D58:H58"/>
    <mergeCell ref="D51:H51"/>
    <mergeCell ref="D52:H52"/>
    <mergeCell ref="D45:H45"/>
    <mergeCell ref="D46:H46"/>
    <mergeCell ref="D54:H54"/>
    <mergeCell ref="D17:H17"/>
    <mergeCell ref="D18:H18"/>
    <mergeCell ref="D23:H23"/>
    <mergeCell ref="D89:H89"/>
    <mergeCell ref="D68:H68"/>
    <mergeCell ref="D55:H55"/>
    <mergeCell ref="D60:H60"/>
    <mergeCell ref="D61:H61"/>
    <mergeCell ref="D77:H77"/>
    <mergeCell ref="D27:H27"/>
    <mergeCell ref="D24:H24"/>
    <mergeCell ref="D154:H154"/>
    <mergeCell ref="D121:H121"/>
    <mergeCell ref="D126:H126"/>
    <mergeCell ref="D111:H111"/>
    <mergeCell ref="D75:H75"/>
    <mergeCell ref="D66:H66"/>
    <mergeCell ref="D25:H25"/>
    <mergeCell ref="D28:H28"/>
    <mergeCell ref="D120:H120"/>
    <mergeCell ref="D223:H223"/>
    <mergeCell ref="D123:H123"/>
    <mergeCell ref="D124:H124"/>
    <mergeCell ref="D117:H117"/>
    <mergeCell ref="D215:H215"/>
    <mergeCell ref="D219:H219"/>
    <mergeCell ref="D192:H192"/>
    <mergeCell ref="D151:H151"/>
    <mergeCell ref="D146:H146"/>
    <mergeCell ref="D145:H145"/>
    <mergeCell ref="D85:H85"/>
    <mergeCell ref="D122:H122"/>
    <mergeCell ref="D81:H81"/>
    <mergeCell ref="D82:H82"/>
    <mergeCell ref="D76:H76"/>
    <mergeCell ref="D74:H74"/>
    <mergeCell ref="D110:H110"/>
    <mergeCell ref="D107:H107"/>
    <mergeCell ref="D80:H80"/>
    <mergeCell ref="D83:H83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showZeros="0" zoomScalePageLayoutView="0" workbookViewId="0" topLeftCell="A126">
      <selection activeCell="N144" sqref="N144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2.375" style="0" customWidth="1"/>
    <col min="7" max="7" width="11.25390625" style="0" customWidth="1"/>
    <col min="8" max="8" width="12.375" style="0" customWidth="1"/>
    <col min="9" max="9" width="11.125" style="0" customWidth="1"/>
    <col min="10" max="10" width="13.25390625" style="0" customWidth="1"/>
    <col min="11" max="11" width="10.875" style="0" bestFit="1" customWidth="1"/>
    <col min="12" max="12" width="11.25390625" style="0" bestFit="1" customWidth="1"/>
  </cols>
  <sheetData>
    <row r="1" spans="1:10" ht="11.25" customHeight="1">
      <c r="A1" s="70"/>
      <c r="B1" s="70"/>
      <c r="C1" s="70"/>
      <c r="D1" s="70"/>
      <c r="E1" s="70"/>
      <c r="F1" s="70"/>
      <c r="G1" s="70"/>
      <c r="H1" s="10" t="s">
        <v>48</v>
      </c>
      <c r="I1" s="70"/>
      <c r="J1" s="11"/>
    </row>
    <row r="2" spans="1:10" ht="3" customHeight="1">
      <c r="A2" s="70"/>
      <c r="B2" s="70"/>
      <c r="C2" s="70"/>
      <c r="D2" s="70"/>
      <c r="E2" s="70"/>
      <c r="F2" s="70"/>
      <c r="G2" s="70"/>
      <c r="H2" s="10"/>
      <c r="I2" s="70"/>
      <c r="J2" s="10"/>
    </row>
    <row r="3" spans="1:10" ht="10.5" customHeight="1">
      <c r="A3" s="70"/>
      <c r="B3" s="70"/>
      <c r="C3" s="70"/>
      <c r="D3" s="70"/>
      <c r="E3" s="70"/>
      <c r="F3" s="70"/>
      <c r="G3" s="70"/>
      <c r="H3" s="4" t="s">
        <v>298</v>
      </c>
      <c r="I3" s="70"/>
      <c r="J3" s="4"/>
    </row>
    <row r="4" spans="1:10" ht="11.25" customHeight="1">
      <c r="A4" s="70"/>
      <c r="B4" s="70"/>
      <c r="C4" s="70"/>
      <c r="D4" s="70"/>
      <c r="E4" s="70"/>
      <c r="F4" s="70"/>
      <c r="G4" s="70"/>
      <c r="H4" s="4" t="s">
        <v>49</v>
      </c>
      <c r="I4" s="70"/>
      <c r="J4" s="4"/>
    </row>
    <row r="5" spans="1:10" ht="12" customHeight="1">
      <c r="A5" s="70"/>
      <c r="B5" s="70"/>
      <c r="C5" s="70"/>
      <c r="D5" s="70"/>
      <c r="E5" s="70"/>
      <c r="F5" s="70"/>
      <c r="G5" s="70"/>
      <c r="H5" s="4" t="s">
        <v>283</v>
      </c>
      <c r="I5" s="70"/>
      <c r="J5" s="4"/>
    </row>
    <row r="6" spans="1:10" ht="6" customHeigh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3" ht="11.25" customHeight="1">
      <c r="A7" s="658" t="s">
        <v>131</v>
      </c>
      <c r="B7" s="659"/>
      <c r="C7" s="659"/>
      <c r="D7" s="659"/>
      <c r="E7" s="659"/>
      <c r="F7" s="659"/>
      <c r="G7" s="659"/>
      <c r="H7" s="659"/>
      <c r="I7" s="659"/>
      <c r="J7" s="659"/>
      <c r="M7" s="216"/>
    </row>
    <row r="8" spans="1:13" ht="4.5" customHeight="1">
      <c r="A8" s="26"/>
      <c r="B8" s="26"/>
      <c r="C8" s="26"/>
      <c r="D8" s="26"/>
      <c r="E8" s="26"/>
      <c r="F8" s="26"/>
      <c r="G8" s="26"/>
      <c r="H8" s="26"/>
      <c r="I8" s="26"/>
      <c r="J8" s="33"/>
      <c r="M8" s="216"/>
    </row>
    <row r="9" spans="1:13" ht="14.25" customHeight="1">
      <c r="A9" s="618" t="s">
        <v>50</v>
      </c>
      <c r="B9" s="619"/>
      <c r="C9" s="620"/>
      <c r="D9" s="621" t="s">
        <v>64</v>
      </c>
      <c r="E9" s="622"/>
      <c r="F9" s="623"/>
      <c r="G9" s="627" t="s">
        <v>65</v>
      </c>
      <c r="H9" s="627"/>
      <c r="I9" s="627" t="s">
        <v>66</v>
      </c>
      <c r="J9" s="627"/>
      <c r="M9" s="216"/>
    </row>
    <row r="10" spans="1:13" ht="14.25" customHeight="1">
      <c r="A10" s="35" t="s">
        <v>24</v>
      </c>
      <c r="B10" s="35" t="s">
        <v>51</v>
      </c>
      <c r="C10" s="35" t="s">
        <v>52</v>
      </c>
      <c r="D10" s="624"/>
      <c r="E10" s="625"/>
      <c r="F10" s="626"/>
      <c r="G10" s="27" t="s">
        <v>53</v>
      </c>
      <c r="H10" s="27" t="s">
        <v>54</v>
      </c>
      <c r="I10" s="27" t="s">
        <v>53</v>
      </c>
      <c r="J10" s="27" t="s">
        <v>54</v>
      </c>
      <c r="M10" s="216"/>
    </row>
    <row r="11" spans="1:13" ht="18" customHeight="1">
      <c r="A11" s="189" t="s">
        <v>1</v>
      </c>
      <c r="B11" s="67"/>
      <c r="C11" s="66"/>
      <c r="D11" s="660" t="s">
        <v>138</v>
      </c>
      <c r="E11" s="661"/>
      <c r="F11" s="662"/>
      <c r="G11" s="198">
        <f>G12</f>
        <v>0</v>
      </c>
      <c r="H11" s="198"/>
      <c r="I11" s="198"/>
      <c r="J11" s="218">
        <f>J12</f>
        <v>413000</v>
      </c>
      <c r="M11" s="216"/>
    </row>
    <row r="12" spans="1:13" ht="28.5" customHeight="1">
      <c r="A12" s="195"/>
      <c r="B12" s="195" t="s">
        <v>147</v>
      </c>
      <c r="C12" s="193"/>
      <c r="D12" s="641" t="s">
        <v>148</v>
      </c>
      <c r="E12" s="642"/>
      <c r="F12" s="643"/>
      <c r="G12" s="196">
        <f>G13</f>
        <v>0</v>
      </c>
      <c r="H12" s="196"/>
      <c r="I12" s="196">
        <f>I13</f>
        <v>0</v>
      </c>
      <c r="J12" s="197">
        <f>J13</f>
        <v>413000</v>
      </c>
      <c r="M12" s="216"/>
    </row>
    <row r="13" spans="1:13" ht="33" customHeight="1">
      <c r="A13" s="211"/>
      <c r="B13" s="217"/>
      <c r="C13" s="255" t="s">
        <v>185</v>
      </c>
      <c r="D13" s="649" t="s">
        <v>290</v>
      </c>
      <c r="E13" s="650"/>
      <c r="F13" s="651"/>
      <c r="G13" s="256"/>
      <c r="H13" s="257"/>
      <c r="I13" s="256"/>
      <c r="J13" s="281">
        <v>413000</v>
      </c>
      <c r="M13" s="216"/>
    </row>
    <row r="14" spans="1:13" ht="18.75" customHeight="1">
      <c r="A14" s="189">
        <v>700</v>
      </c>
      <c r="B14" s="67"/>
      <c r="C14" s="66"/>
      <c r="D14" s="660" t="s">
        <v>117</v>
      </c>
      <c r="E14" s="663"/>
      <c r="F14" s="664"/>
      <c r="G14" s="198">
        <f>G15</f>
        <v>0</v>
      </c>
      <c r="H14" s="198"/>
      <c r="I14" s="198">
        <f>I15</f>
        <v>30805000</v>
      </c>
      <c r="J14" s="218"/>
      <c r="M14" s="216"/>
    </row>
    <row r="15" spans="1:13" ht="14.25" customHeight="1">
      <c r="A15" s="195"/>
      <c r="B15" s="194">
        <v>70005</v>
      </c>
      <c r="C15" s="193"/>
      <c r="D15" s="641" t="s">
        <v>118</v>
      </c>
      <c r="E15" s="642"/>
      <c r="F15" s="643"/>
      <c r="G15" s="196">
        <f>G16</f>
        <v>0</v>
      </c>
      <c r="H15" s="196"/>
      <c r="I15" s="196">
        <f>I16</f>
        <v>30805000</v>
      </c>
      <c r="J15" s="197"/>
      <c r="M15" s="216"/>
    </row>
    <row r="16" spans="1:13" ht="25.5" customHeight="1">
      <c r="A16" s="211"/>
      <c r="B16" s="217"/>
      <c r="C16" s="282" t="s">
        <v>186</v>
      </c>
      <c r="D16" s="649" t="s">
        <v>187</v>
      </c>
      <c r="E16" s="650"/>
      <c r="F16" s="651"/>
      <c r="G16" s="256"/>
      <c r="H16" s="257"/>
      <c r="I16" s="256">
        <v>30805000</v>
      </c>
      <c r="J16" s="258"/>
      <c r="M16" s="216"/>
    </row>
    <row r="17" spans="1:13" ht="17.25" customHeight="1">
      <c r="A17" s="233">
        <v>720</v>
      </c>
      <c r="B17" s="233"/>
      <c r="C17" s="234"/>
      <c r="D17" s="644" t="s">
        <v>273</v>
      </c>
      <c r="E17" s="645"/>
      <c r="F17" s="646"/>
      <c r="G17" s="344">
        <f>G18</f>
        <v>11500</v>
      </c>
      <c r="H17" s="236"/>
      <c r="I17" s="235"/>
      <c r="J17" s="237"/>
      <c r="M17" s="216"/>
    </row>
    <row r="18" spans="1:13" ht="50.25" customHeight="1">
      <c r="A18" s="191"/>
      <c r="B18" s="192">
        <v>72095</v>
      </c>
      <c r="C18" s="199"/>
      <c r="D18" s="628" t="s">
        <v>278</v>
      </c>
      <c r="E18" s="629"/>
      <c r="F18" s="630"/>
      <c r="G18" s="377">
        <f>G19+G20</f>
        <v>11500</v>
      </c>
      <c r="H18" s="200"/>
      <c r="I18" s="200"/>
      <c r="J18" s="201"/>
      <c r="M18" s="216"/>
    </row>
    <row r="19" spans="1:13" ht="57.75" customHeight="1">
      <c r="A19" s="347"/>
      <c r="B19" s="348"/>
      <c r="C19" s="354">
        <v>2007</v>
      </c>
      <c r="D19" s="709" t="s">
        <v>277</v>
      </c>
      <c r="E19" s="472"/>
      <c r="F19" s="473"/>
      <c r="G19" s="355">
        <v>9775</v>
      </c>
      <c r="H19" s="352"/>
      <c r="I19" s="352"/>
      <c r="J19" s="353"/>
      <c r="M19" s="216"/>
    </row>
    <row r="20" spans="1:13" ht="64.5" customHeight="1">
      <c r="A20" s="375"/>
      <c r="B20" s="375"/>
      <c r="C20" s="416">
        <v>2009</v>
      </c>
      <c r="D20" s="615" t="s">
        <v>277</v>
      </c>
      <c r="E20" s="710"/>
      <c r="F20" s="711"/>
      <c r="G20" s="358">
        <v>1725</v>
      </c>
      <c r="H20" s="357"/>
      <c r="I20" s="357"/>
      <c r="J20" s="357"/>
      <c r="M20" s="216"/>
    </row>
    <row r="21" spans="1:13" ht="18.75" customHeight="1">
      <c r="A21" s="189">
        <v>750</v>
      </c>
      <c r="B21" s="67"/>
      <c r="C21" s="66"/>
      <c r="D21" s="660" t="s">
        <v>117</v>
      </c>
      <c r="E21" s="663"/>
      <c r="F21" s="664"/>
      <c r="G21" s="198">
        <f>G24</f>
        <v>3000</v>
      </c>
      <c r="H21" s="198"/>
      <c r="I21" s="198">
        <f>I22</f>
        <v>48907</v>
      </c>
      <c r="J21" s="218"/>
      <c r="M21" s="216"/>
    </row>
    <row r="22" spans="1:13" ht="14.25" customHeight="1">
      <c r="A22" s="195"/>
      <c r="B22" s="194">
        <v>75023</v>
      </c>
      <c r="C22" s="193"/>
      <c r="D22" s="641" t="s">
        <v>189</v>
      </c>
      <c r="E22" s="642"/>
      <c r="F22" s="643"/>
      <c r="G22" s="196">
        <f>G23</f>
        <v>0</v>
      </c>
      <c r="H22" s="196"/>
      <c r="I22" s="196">
        <f>I23</f>
        <v>48907</v>
      </c>
      <c r="J22" s="197"/>
      <c r="M22" s="216"/>
    </row>
    <row r="23" spans="1:13" ht="14.25" customHeight="1">
      <c r="A23" s="211"/>
      <c r="B23" s="217"/>
      <c r="C23" s="282" t="s">
        <v>188</v>
      </c>
      <c r="D23" s="649" t="s">
        <v>191</v>
      </c>
      <c r="E23" s="650"/>
      <c r="F23" s="651"/>
      <c r="G23" s="256"/>
      <c r="H23" s="257"/>
      <c r="I23" s="256">
        <v>48907</v>
      </c>
      <c r="J23" s="258"/>
      <c r="M23" s="216"/>
    </row>
    <row r="24" spans="1:13" ht="14.25" customHeight="1">
      <c r="A24" s="287"/>
      <c r="B24" s="192">
        <v>75075</v>
      </c>
      <c r="C24" s="191"/>
      <c r="D24" s="706" t="s">
        <v>169</v>
      </c>
      <c r="E24" s="707"/>
      <c r="F24" s="708"/>
      <c r="G24" s="288">
        <f>G25</f>
        <v>3000</v>
      </c>
      <c r="H24" s="288"/>
      <c r="I24" s="288">
        <f>I25</f>
        <v>0</v>
      </c>
      <c r="J24" s="289"/>
      <c r="M24" s="216"/>
    </row>
    <row r="25" spans="1:13" ht="14.25" customHeight="1">
      <c r="A25" s="254"/>
      <c r="B25" s="254"/>
      <c r="C25" s="285" t="s">
        <v>190</v>
      </c>
      <c r="D25" s="712" t="s">
        <v>192</v>
      </c>
      <c r="E25" s="713"/>
      <c r="F25" s="714"/>
      <c r="G25" s="290">
        <v>3000</v>
      </c>
      <c r="H25" s="286"/>
      <c r="I25" s="286"/>
      <c r="J25" s="286"/>
      <c r="M25" s="216"/>
    </row>
    <row r="26" spans="1:13" ht="14.25" customHeight="1">
      <c r="A26" s="618" t="s">
        <v>50</v>
      </c>
      <c r="B26" s="619"/>
      <c r="C26" s="620"/>
      <c r="D26" s="621" t="s">
        <v>64</v>
      </c>
      <c r="E26" s="622"/>
      <c r="F26" s="623"/>
      <c r="G26" s="627" t="s">
        <v>65</v>
      </c>
      <c r="H26" s="627"/>
      <c r="I26" s="627" t="s">
        <v>66</v>
      </c>
      <c r="J26" s="627"/>
      <c r="M26" s="216"/>
    </row>
    <row r="27" spans="1:13" ht="14.25" customHeight="1">
      <c r="A27" s="372" t="s">
        <v>24</v>
      </c>
      <c r="B27" s="372" t="s">
        <v>51</v>
      </c>
      <c r="C27" s="372" t="s">
        <v>52</v>
      </c>
      <c r="D27" s="624"/>
      <c r="E27" s="625"/>
      <c r="F27" s="626"/>
      <c r="G27" s="27" t="s">
        <v>53</v>
      </c>
      <c r="H27" s="27" t="s">
        <v>54</v>
      </c>
      <c r="I27" s="27" t="s">
        <v>53</v>
      </c>
      <c r="J27" s="27" t="s">
        <v>54</v>
      </c>
      <c r="M27" s="216"/>
    </row>
    <row r="28" spans="1:13" ht="40.5" customHeight="1">
      <c r="A28" s="233">
        <v>751</v>
      </c>
      <c r="B28" s="233"/>
      <c r="C28" s="234"/>
      <c r="D28" s="644" t="s">
        <v>183</v>
      </c>
      <c r="E28" s="645"/>
      <c r="F28" s="646"/>
      <c r="G28" s="235">
        <f>G29</f>
        <v>0</v>
      </c>
      <c r="H28" s="236"/>
      <c r="I28" s="235">
        <f>I29</f>
        <v>74830</v>
      </c>
      <c r="J28" s="237"/>
      <c r="M28" s="216"/>
    </row>
    <row r="29" spans="1:13" ht="38.25" customHeight="1">
      <c r="A29" s="191"/>
      <c r="B29" s="192">
        <v>75109</v>
      </c>
      <c r="C29" s="199"/>
      <c r="D29" s="628" t="s">
        <v>184</v>
      </c>
      <c r="E29" s="629"/>
      <c r="F29" s="630"/>
      <c r="G29" s="200">
        <f>G30</f>
        <v>0</v>
      </c>
      <c r="H29" s="200"/>
      <c r="I29" s="200">
        <f>I30</f>
        <v>74830</v>
      </c>
      <c r="J29" s="201"/>
      <c r="M29" s="216"/>
    </row>
    <row r="30" spans="1:13" ht="48.75" customHeight="1">
      <c r="A30" s="308"/>
      <c r="B30" s="309"/>
      <c r="C30" s="181">
        <v>2010</v>
      </c>
      <c r="D30" s="615" t="s">
        <v>142</v>
      </c>
      <c r="E30" s="616"/>
      <c r="F30" s="617"/>
      <c r="G30" s="182"/>
      <c r="H30" s="182"/>
      <c r="I30" s="182">
        <v>74830</v>
      </c>
      <c r="J30" s="183"/>
      <c r="M30" s="216"/>
    </row>
    <row r="31" spans="1:13" ht="29.25" customHeight="1">
      <c r="A31" s="189">
        <v>754</v>
      </c>
      <c r="B31" s="67"/>
      <c r="C31" s="66"/>
      <c r="D31" s="660" t="s">
        <v>174</v>
      </c>
      <c r="E31" s="661"/>
      <c r="F31" s="662"/>
      <c r="G31" s="198">
        <f>G32</f>
        <v>0</v>
      </c>
      <c r="H31" s="198"/>
      <c r="I31" s="198"/>
      <c r="J31" s="218">
        <f>J32</f>
        <v>36000</v>
      </c>
      <c r="M31" s="216"/>
    </row>
    <row r="32" spans="1:13" ht="16.5" customHeight="1">
      <c r="A32" s="195"/>
      <c r="B32" s="195">
        <v>75404</v>
      </c>
      <c r="C32" s="193"/>
      <c r="D32" s="641" t="s">
        <v>260</v>
      </c>
      <c r="E32" s="642"/>
      <c r="F32" s="643"/>
      <c r="G32" s="196">
        <f>G33</f>
        <v>0</v>
      </c>
      <c r="H32" s="196"/>
      <c r="I32" s="196">
        <f>I33</f>
        <v>0</v>
      </c>
      <c r="J32" s="197">
        <f>J33</f>
        <v>36000</v>
      </c>
      <c r="M32" s="216"/>
    </row>
    <row r="33" spans="1:13" ht="36.75" customHeight="1">
      <c r="A33" s="211"/>
      <c r="B33" s="217"/>
      <c r="C33" s="255" t="s">
        <v>185</v>
      </c>
      <c r="D33" s="649" t="s">
        <v>280</v>
      </c>
      <c r="E33" s="650"/>
      <c r="F33" s="651"/>
      <c r="G33" s="256"/>
      <c r="H33" s="257"/>
      <c r="I33" s="256"/>
      <c r="J33" s="281">
        <v>36000</v>
      </c>
      <c r="M33" s="216"/>
    </row>
    <row r="34" spans="1:13" ht="60.75" customHeight="1">
      <c r="A34" s="189">
        <v>756</v>
      </c>
      <c r="B34" s="67"/>
      <c r="C34" s="66"/>
      <c r="D34" s="715" t="s">
        <v>141</v>
      </c>
      <c r="E34" s="716"/>
      <c r="F34" s="717"/>
      <c r="G34" s="198">
        <f>G35+G44+G51</f>
        <v>5086200</v>
      </c>
      <c r="H34" s="198"/>
      <c r="I34" s="198">
        <f>I35+I49+I44</f>
        <v>275000</v>
      </c>
      <c r="J34" s="218"/>
      <c r="M34" s="216"/>
    </row>
    <row r="35" spans="1:13" ht="62.25" customHeight="1">
      <c r="A35" s="195"/>
      <c r="B35" s="194">
        <v>75615</v>
      </c>
      <c r="C35" s="193"/>
      <c r="D35" s="641" t="s">
        <v>144</v>
      </c>
      <c r="E35" s="642"/>
      <c r="F35" s="643"/>
      <c r="G35" s="196">
        <f>G36+G37+G38</f>
        <v>3585000</v>
      </c>
      <c r="H35" s="196"/>
      <c r="I35" s="196">
        <f>I39</f>
        <v>10000</v>
      </c>
      <c r="J35" s="197"/>
      <c r="M35" s="216"/>
    </row>
    <row r="36" spans="1:13" ht="15.75" customHeight="1">
      <c r="A36" s="211"/>
      <c r="B36" s="217"/>
      <c r="C36" s="291" t="s">
        <v>164</v>
      </c>
      <c r="D36" s="608" t="s">
        <v>165</v>
      </c>
      <c r="E36" s="647"/>
      <c r="F36" s="648"/>
      <c r="G36" s="292">
        <v>3500000</v>
      </c>
      <c r="H36" s="293"/>
      <c r="I36" s="292"/>
      <c r="J36" s="294"/>
      <c r="M36" s="216"/>
    </row>
    <row r="37" spans="1:13" ht="15" customHeight="1">
      <c r="A37" s="283"/>
      <c r="B37" s="284"/>
      <c r="C37" s="295" t="s">
        <v>193</v>
      </c>
      <c r="D37" s="608" t="s">
        <v>196</v>
      </c>
      <c r="E37" s="647"/>
      <c r="F37" s="648"/>
      <c r="G37" s="292">
        <v>50000</v>
      </c>
      <c r="H37" s="293"/>
      <c r="I37" s="292"/>
      <c r="J37" s="294"/>
      <c r="M37" s="216"/>
    </row>
    <row r="38" spans="1:13" ht="15" customHeight="1">
      <c r="A38" s="283"/>
      <c r="B38" s="284"/>
      <c r="C38" s="282" t="s">
        <v>206</v>
      </c>
      <c r="D38" s="704" t="s">
        <v>207</v>
      </c>
      <c r="E38" s="427"/>
      <c r="F38" s="596"/>
      <c r="G38" s="256">
        <v>35000</v>
      </c>
      <c r="H38" s="257"/>
      <c r="I38" s="256"/>
      <c r="J38" s="258"/>
      <c r="M38" s="216"/>
    </row>
    <row r="39" spans="1:13" ht="25.5" customHeight="1">
      <c r="A39" s="283"/>
      <c r="B39" s="284"/>
      <c r="C39" s="282" t="s">
        <v>194</v>
      </c>
      <c r="D39" s="649" t="s">
        <v>195</v>
      </c>
      <c r="E39" s="650"/>
      <c r="F39" s="651"/>
      <c r="G39" s="256"/>
      <c r="H39" s="257"/>
      <c r="I39" s="256">
        <v>10000</v>
      </c>
      <c r="J39" s="258"/>
      <c r="M39" s="216"/>
    </row>
    <row r="40" spans="1:13" ht="53.25" customHeight="1">
      <c r="A40" s="359"/>
      <c r="B40" s="360"/>
      <c r="C40" s="361"/>
      <c r="D40" s="362"/>
      <c r="E40" s="362"/>
      <c r="F40" s="362"/>
      <c r="G40" s="363"/>
      <c r="H40" s="364"/>
      <c r="I40" s="363"/>
      <c r="J40" s="365"/>
      <c r="M40" s="216"/>
    </row>
    <row r="41" spans="1:13" ht="15" customHeight="1">
      <c r="A41" s="383"/>
      <c r="B41" s="384"/>
      <c r="C41" s="385"/>
      <c r="D41" s="382"/>
      <c r="E41" s="382"/>
      <c r="F41" s="382"/>
      <c r="G41" s="386"/>
      <c r="H41" s="387"/>
      <c r="I41" s="386"/>
      <c r="J41" s="388"/>
      <c r="M41" s="216"/>
    </row>
    <row r="42" spans="1:13" ht="15" customHeight="1">
      <c r="A42" s="618" t="s">
        <v>50</v>
      </c>
      <c r="B42" s="619"/>
      <c r="C42" s="620"/>
      <c r="D42" s="621" t="s">
        <v>64</v>
      </c>
      <c r="E42" s="622"/>
      <c r="F42" s="623"/>
      <c r="G42" s="627" t="s">
        <v>65</v>
      </c>
      <c r="H42" s="627"/>
      <c r="I42" s="627" t="s">
        <v>66</v>
      </c>
      <c r="J42" s="627"/>
      <c r="M42" s="216"/>
    </row>
    <row r="43" spans="1:13" ht="15.75" customHeight="1">
      <c r="A43" s="372" t="s">
        <v>24</v>
      </c>
      <c r="B43" s="372" t="s">
        <v>51</v>
      </c>
      <c r="C43" s="372" t="s">
        <v>52</v>
      </c>
      <c r="D43" s="624"/>
      <c r="E43" s="625"/>
      <c r="F43" s="626"/>
      <c r="G43" s="27" t="s">
        <v>53</v>
      </c>
      <c r="H43" s="27" t="s">
        <v>54</v>
      </c>
      <c r="I43" s="27" t="s">
        <v>53</v>
      </c>
      <c r="J43" s="27" t="s">
        <v>54</v>
      </c>
      <c r="M43" s="216"/>
    </row>
    <row r="44" spans="1:13" ht="63" customHeight="1">
      <c r="A44" s="195"/>
      <c r="B44" s="194">
        <v>75616</v>
      </c>
      <c r="C44" s="193"/>
      <c r="D44" s="641" t="s">
        <v>199</v>
      </c>
      <c r="E44" s="642"/>
      <c r="F44" s="643"/>
      <c r="G44" s="196">
        <f>G45+G46</f>
        <v>501200</v>
      </c>
      <c r="H44" s="196"/>
      <c r="I44" s="196">
        <f>I47+I48</f>
        <v>240000</v>
      </c>
      <c r="J44" s="197"/>
      <c r="M44" s="216"/>
    </row>
    <row r="45" spans="1:13" ht="15.75" customHeight="1">
      <c r="A45" s="211"/>
      <c r="B45" s="217"/>
      <c r="C45" s="291" t="s">
        <v>164</v>
      </c>
      <c r="D45" s="608" t="s">
        <v>165</v>
      </c>
      <c r="E45" s="647"/>
      <c r="F45" s="648"/>
      <c r="G45" s="292">
        <v>500000</v>
      </c>
      <c r="H45" s="293"/>
      <c r="I45" s="292"/>
      <c r="J45" s="294"/>
      <c r="M45" s="216"/>
    </row>
    <row r="46" spans="1:13" ht="15" customHeight="1">
      <c r="A46" s="283"/>
      <c r="B46" s="284"/>
      <c r="C46" s="295" t="s">
        <v>197</v>
      </c>
      <c r="D46" s="608" t="s">
        <v>198</v>
      </c>
      <c r="E46" s="647"/>
      <c r="F46" s="648"/>
      <c r="G46" s="292">
        <v>1200</v>
      </c>
      <c r="H46" s="293"/>
      <c r="I46" s="292"/>
      <c r="J46" s="294"/>
      <c r="M46" s="216"/>
    </row>
    <row r="47" spans="1:13" ht="15" customHeight="1">
      <c r="A47" s="283"/>
      <c r="B47" s="284"/>
      <c r="C47" s="295" t="s">
        <v>208</v>
      </c>
      <c r="D47" s="704" t="s">
        <v>209</v>
      </c>
      <c r="E47" s="427"/>
      <c r="F47" s="596"/>
      <c r="G47" s="292"/>
      <c r="H47" s="293"/>
      <c r="I47" s="292">
        <v>50000</v>
      </c>
      <c r="J47" s="294"/>
      <c r="M47" s="216"/>
    </row>
    <row r="48" spans="1:13" ht="36.75" customHeight="1">
      <c r="A48" s="283"/>
      <c r="B48" s="284"/>
      <c r="C48" s="282" t="s">
        <v>200</v>
      </c>
      <c r="D48" s="649" t="s">
        <v>236</v>
      </c>
      <c r="E48" s="650"/>
      <c r="F48" s="651"/>
      <c r="G48" s="256"/>
      <c r="H48" s="257"/>
      <c r="I48" s="256">
        <v>190000</v>
      </c>
      <c r="J48" s="258"/>
      <c r="M48" s="216"/>
    </row>
    <row r="49" spans="1:13" ht="28.5" customHeight="1">
      <c r="A49" s="195"/>
      <c r="B49" s="194">
        <v>75618</v>
      </c>
      <c r="C49" s="193"/>
      <c r="D49" s="641" t="s">
        <v>201</v>
      </c>
      <c r="E49" s="642"/>
      <c r="F49" s="643"/>
      <c r="G49" s="196">
        <f>G50</f>
        <v>0</v>
      </c>
      <c r="H49" s="196"/>
      <c r="I49" s="196">
        <f>I50</f>
        <v>25000</v>
      </c>
      <c r="J49" s="197"/>
      <c r="M49" s="216"/>
    </row>
    <row r="50" spans="1:13" ht="28.5" customHeight="1">
      <c r="A50" s="211"/>
      <c r="B50" s="217"/>
      <c r="C50" s="295" t="s">
        <v>200</v>
      </c>
      <c r="D50" s="608" t="s">
        <v>202</v>
      </c>
      <c r="E50" s="647"/>
      <c r="F50" s="648"/>
      <c r="G50" s="292"/>
      <c r="H50" s="293"/>
      <c r="I50" s="292">
        <v>25000</v>
      </c>
      <c r="J50" s="294"/>
      <c r="M50" s="216"/>
    </row>
    <row r="51" spans="1:13" ht="28.5" customHeight="1">
      <c r="A51" s="315"/>
      <c r="B51" s="316">
        <v>75621</v>
      </c>
      <c r="C51" s="317"/>
      <c r="D51" s="634" t="s">
        <v>214</v>
      </c>
      <c r="E51" s="635"/>
      <c r="F51" s="636"/>
      <c r="G51" s="318">
        <f>G52+G53</f>
        <v>1000000</v>
      </c>
      <c r="H51" s="318"/>
      <c r="I51" s="318"/>
      <c r="J51" s="319"/>
      <c r="M51" s="216"/>
    </row>
    <row r="52" spans="1:13" ht="17.25" customHeight="1">
      <c r="A52" s="320"/>
      <c r="B52" s="321"/>
      <c r="C52" s="322" t="s">
        <v>210</v>
      </c>
      <c r="D52" s="637" t="s">
        <v>213</v>
      </c>
      <c r="E52" s="638"/>
      <c r="F52" s="639"/>
      <c r="G52" s="323">
        <v>500000</v>
      </c>
      <c r="H52" s="324"/>
      <c r="I52" s="323"/>
      <c r="J52" s="325"/>
      <c r="M52" s="216"/>
    </row>
    <row r="53" spans="1:13" ht="17.25" customHeight="1">
      <c r="A53" s="326"/>
      <c r="B53" s="327"/>
      <c r="C53" s="328" t="s">
        <v>211</v>
      </c>
      <c r="D53" s="640" t="s">
        <v>212</v>
      </c>
      <c r="E53" s="442"/>
      <c r="F53" s="585"/>
      <c r="G53" s="329">
        <v>500000</v>
      </c>
      <c r="H53" s="330"/>
      <c r="I53" s="329"/>
      <c r="J53" s="331"/>
      <c r="M53" s="216"/>
    </row>
    <row r="54" spans="1:13" ht="17.25" customHeight="1">
      <c r="A54" s="233">
        <v>801</v>
      </c>
      <c r="B54" s="233"/>
      <c r="C54" s="234"/>
      <c r="D54" s="644" t="s">
        <v>254</v>
      </c>
      <c r="E54" s="645"/>
      <c r="F54" s="646"/>
      <c r="G54" s="235">
        <f>G59</f>
        <v>65000</v>
      </c>
      <c r="H54" s="236"/>
      <c r="I54" s="344">
        <f>I59+I55+I57+I62</f>
        <v>1867</v>
      </c>
      <c r="J54" s="237"/>
      <c r="M54" s="216"/>
    </row>
    <row r="55" spans="1:13" ht="14.25" customHeight="1">
      <c r="A55" s="191"/>
      <c r="B55" s="192">
        <v>80101</v>
      </c>
      <c r="C55" s="199"/>
      <c r="D55" s="628" t="s">
        <v>130</v>
      </c>
      <c r="E55" s="629"/>
      <c r="F55" s="630"/>
      <c r="G55" s="200"/>
      <c r="H55" s="200"/>
      <c r="I55" s="345">
        <f>I56</f>
        <v>100</v>
      </c>
      <c r="J55" s="201"/>
      <c r="M55" s="216"/>
    </row>
    <row r="56" spans="1:13" ht="26.25" customHeight="1">
      <c r="A56" s="71"/>
      <c r="B56" s="72"/>
      <c r="C56" s="339" t="s">
        <v>255</v>
      </c>
      <c r="D56" s="615" t="s">
        <v>256</v>
      </c>
      <c r="E56" s="616"/>
      <c r="F56" s="617"/>
      <c r="G56" s="340"/>
      <c r="H56" s="340"/>
      <c r="I56" s="346">
        <v>100</v>
      </c>
      <c r="J56" s="341"/>
      <c r="M56" s="216"/>
    </row>
    <row r="57" spans="1:13" ht="28.5" customHeight="1">
      <c r="A57" s="191"/>
      <c r="B57" s="192">
        <v>80103</v>
      </c>
      <c r="C57" s="199"/>
      <c r="D57" s="628" t="s">
        <v>226</v>
      </c>
      <c r="E57" s="629"/>
      <c r="F57" s="630"/>
      <c r="G57" s="200"/>
      <c r="H57" s="200"/>
      <c r="I57" s="345">
        <f>I58</f>
        <v>800</v>
      </c>
      <c r="J57" s="201"/>
      <c r="M57" s="216"/>
    </row>
    <row r="58" spans="1:13" ht="17.25" customHeight="1">
      <c r="A58" s="71"/>
      <c r="B58" s="72"/>
      <c r="C58" s="342" t="s">
        <v>257</v>
      </c>
      <c r="D58" s="718" t="s">
        <v>258</v>
      </c>
      <c r="E58" s="719"/>
      <c r="F58" s="720"/>
      <c r="G58" s="340"/>
      <c r="H58" s="340"/>
      <c r="I58" s="346">
        <v>800</v>
      </c>
      <c r="J58" s="341"/>
      <c r="M58" s="216"/>
    </row>
    <row r="59" spans="1:13" ht="17.25" customHeight="1">
      <c r="A59" s="191"/>
      <c r="B59" s="192">
        <v>80104</v>
      </c>
      <c r="C59" s="199"/>
      <c r="D59" s="628" t="s">
        <v>259</v>
      </c>
      <c r="E59" s="629"/>
      <c r="F59" s="630"/>
      <c r="G59" s="288">
        <f>G60</f>
        <v>65000</v>
      </c>
      <c r="H59" s="200"/>
      <c r="I59" s="345">
        <f>I61</f>
        <v>550</v>
      </c>
      <c r="J59" s="201"/>
      <c r="M59" s="216"/>
    </row>
    <row r="60" spans="1:13" ht="18" customHeight="1">
      <c r="A60" s="347"/>
      <c r="B60" s="348"/>
      <c r="C60" s="354" t="s">
        <v>257</v>
      </c>
      <c r="D60" s="709" t="s">
        <v>258</v>
      </c>
      <c r="E60" s="721"/>
      <c r="F60" s="722"/>
      <c r="G60" s="352">
        <v>65000</v>
      </c>
      <c r="H60" s="352"/>
      <c r="I60" s="355"/>
      <c r="J60" s="353"/>
      <c r="M60" s="216"/>
    </row>
    <row r="61" spans="1:13" ht="16.5" customHeight="1">
      <c r="A61" s="254"/>
      <c r="B61" s="254"/>
      <c r="C61" s="356" t="s">
        <v>249</v>
      </c>
      <c r="D61" s="723" t="s">
        <v>250</v>
      </c>
      <c r="E61" s="724"/>
      <c r="F61" s="725"/>
      <c r="G61" s="357"/>
      <c r="H61" s="357"/>
      <c r="I61" s="358">
        <v>550</v>
      </c>
      <c r="J61" s="357"/>
      <c r="M61" s="216"/>
    </row>
    <row r="62" spans="1:13" ht="18.75" customHeight="1">
      <c r="A62" s="191"/>
      <c r="B62" s="192">
        <v>80106</v>
      </c>
      <c r="C62" s="199"/>
      <c r="D62" s="628" t="s">
        <v>237</v>
      </c>
      <c r="E62" s="629"/>
      <c r="F62" s="630"/>
      <c r="G62" s="200"/>
      <c r="H62" s="200"/>
      <c r="I62" s="345">
        <f>I63</f>
        <v>417</v>
      </c>
      <c r="J62" s="201"/>
      <c r="M62" s="216"/>
    </row>
    <row r="63" spans="1:13" ht="18" customHeight="1">
      <c r="A63" s="334"/>
      <c r="B63" s="334"/>
      <c r="C63" s="343" t="s">
        <v>249</v>
      </c>
      <c r="D63" s="726" t="s">
        <v>250</v>
      </c>
      <c r="E63" s="727"/>
      <c r="F63" s="728"/>
      <c r="G63" s="27"/>
      <c r="H63" s="27"/>
      <c r="I63" s="333">
        <v>417</v>
      </c>
      <c r="J63" s="27"/>
      <c r="M63" s="216"/>
    </row>
    <row r="64" spans="1:13" ht="14.25" customHeight="1">
      <c r="A64" s="618" t="s">
        <v>50</v>
      </c>
      <c r="B64" s="619"/>
      <c r="C64" s="620"/>
      <c r="D64" s="621" t="s">
        <v>64</v>
      </c>
      <c r="E64" s="622"/>
      <c r="F64" s="623"/>
      <c r="G64" s="627" t="s">
        <v>65</v>
      </c>
      <c r="H64" s="627"/>
      <c r="I64" s="627" t="s">
        <v>66</v>
      </c>
      <c r="J64" s="627"/>
      <c r="M64" s="216"/>
    </row>
    <row r="65" spans="1:13" ht="15.75" customHeight="1">
      <c r="A65" s="372" t="s">
        <v>24</v>
      </c>
      <c r="B65" s="372" t="s">
        <v>51</v>
      </c>
      <c r="C65" s="372" t="s">
        <v>52</v>
      </c>
      <c r="D65" s="624"/>
      <c r="E65" s="625"/>
      <c r="F65" s="626"/>
      <c r="G65" s="27" t="s">
        <v>53</v>
      </c>
      <c r="H65" s="27" t="s">
        <v>54</v>
      </c>
      <c r="I65" s="27" t="s">
        <v>53</v>
      </c>
      <c r="J65" s="27" t="s">
        <v>54</v>
      </c>
      <c r="M65" s="216"/>
    </row>
    <row r="66" spans="1:10" ht="16.5" customHeight="1">
      <c r="A66" s="233">
        <v>852</v>
      </c>
      <c r="B66" s="233"/>
      <c r="C66" s="234"/>
      <c r="D66" s="644" t="s">
        <v>135</v>
      </c>
      <c r="E66" s="645"/>
      <c r="F66" s="646"/>
      <c r="G66" s="235"/>
      <c r="H66" s="236"/>
      <c r="I66" s="235">
        <f>I69+I67+I78+I72+I74+I76+I84</f>
        <v>379582</v>
      </c>
      <c r="J66" s="237"/>
    </row>
    <row r="67" spans="1:13" ht="45" customHeight="1">
      <c r="A67" s="191"/>
      <c r="B67" s="192">
        <v>85212</v>
      </c>
      <c r="C67" s="199"/>
      <c r="D67" s="628" t="s">
        <v>182</v>
      </c>
      <c r="E67" s="629"/>
      <c r="F67" s="630"/>
      <c r="G67" s="200"/>
      <c r="H67" s="200"/>
      <c r="I67" s="288">
        <f>I68</f>
        <v>253337</v>
      </c>
      <c r="J67" s="201"/>
      <c r="L67" s="216"/>
      <c r="M67" s="216"/>
    </row>
    <row r="68" spans="1:13" ht="45.75" customHeight="1">
      <c r="A68" s="71"/>
      <c r="B68" s="72"/>
      <c r="C68" s="349">
        <v>2010</v>
      </c>
      <c r="D68" s="609" t="s">
        <v>142</v>
      </c>
      <c r="E68" s="610"/>
      <c r="F68" s="611"/>
      <c r="G68" s="350"/>
      <c r="H68" s="350"/>
      <c r="I68" s="350">
        <v>253337</v>
      </c>
      <c r="J68" s="351"/>
      <c r="L68" s="216"/>
      <c r="M68" s="216"/>
    </row>
    <row r="69" spans="1:10" ht="55.5" customHeight="1">
      <c r="A69" s="191"/>
      <c r="B69" s="192">
        <v>85213</v>
      </c>
      <c r="C69" s="199"/>
      <c r="D69" s="628" t="s">
        <v>181</v>
      </c>
      <c r="E69" s="629"/>
      <c r="F69" s="630"/>
      <c r="G69" s="200"/>
      <c r="H69" s="200"/>
      <c r="I69" s="288">
        <f>I70+I71</f>
        <v>4414</v>
      </c>
      <c r="J69" s="201"/>
    </row>
    <row r="70" spans="1:10" ht="48.75" customHeight="1">
      <c r="A70" s="71"/>
      <c r="B70" s="72"/>
      <c r="C70" s="349">
        <v>2010</v>
      </c>
      <c r="D70" s="609" t="s">
        <v>142</v>
      </c>
      <c r="E70" s="610"/>
      <c r="F70" s="611"/>
      <c r="G70" s="350"/>
      <c r="H70" s="350"/>
      <c r="I70" s="350">
        <v>2410</v>
      </c>
      <c r="J70" s="351"/>
    </row>
    <row r="71" spans="1:10" ht="24.75" customHeight="1">
      <c r="A71" s="71"/>
      <c r="B71" s="72"/>
      <c r="C71" s="349">
        <v>2030</v>
      </c>
      <c r="D71" s="609" t="s">
        <v>285</v>
      </c>
      <c r="E71" s="610"/>
      <c r="F71" s="611"/>
      <c r="G71" s="350"/>
      <c r="H71" s="350"/>
      <c r="I71" s="350">
        <v>2004</v>
      </c>
      <c r="J71" s="351"/>
    </row>
    <row r="72" spans="1:10" ht="25.5" customHeight="1">
      <c r="A72" s="191"/>
      <c r="B72" s="192">
        <v>85214</v>
      </c>
      <c r="C72" s="199"/>
      <c r="D72" s="628" t="s">
        <v>284</v>
      </c>
      <c r="E72" s="629"/>
      <c r="F72" s="630"/>
      <c r="G72" s="200"/>
      <c r="H72" s="200"/>
      <c r="I72" s="288">
        <f>I73</f>
        <v>30223</v>
      </c>
      <c r="J72" s="201"/>
    </row>
    <row r="73" spans="1:10" ht="21.75" customHeight="1">
      <c r="A73" s="71"/>
      <c r="B73" s="72"/>
      <c r="C73" s="349">
        <v>2030</v>
      </c>
      <c r="D73" s="609" t="s">
        <v>285</v>
      </c>
      <c r="E73" s="610"/>
      <c r="F73" s="611"/>
      <c r="G73" s="350"/>
      <c r="H73" s="350"/>
      <c r="I73" s="350">
        <v>30223</v>
      </c>
      <c r="J73" s="351"/>
    </row>
    <row r="74" spans="1:10" ht="20.25" customHeight="1">
      <c r="A74" s="191"/>
      <c r="B74" s="192">
        <v>85215</v>
      </c>
      <c r="C74" s="199"/>
      <c r="D74" s="628" t="s">
        <v>286</v>
      </c>
      <c r="E74" s="629"/>
      <c r="F74" s="630"/>
      <c r="G74" s="200"/>
      <c r="H74" s="200"/>
      <c r="I74" s="288">
        <f>I75</f>
        <v>659</v>
      </c>
      <c r="J74" s="201"/>
    </row>
    <row r="75" spans="1:10" ht="48" customHeight="1">
      <c r="A75" s="71"/>
      <c r="B75" s="72"/>
      <c r="C75" s="181">
        <v>2010</v>
      </c>
      <c r="D75" s="615" t="s">
        <v>142</v>
      </c>
      <c r="E75" s="616"/>
      <c r="F75" s="617"/>
      <c r="G75" s="182"/>
      <c r="H75" s="182"/>
      <c r="I75" s="182">
        <v>659</v>
      </c>
      <c r="J75" s="183"/>
    </row>
    <row r="76" spans="1:10" ht="15.75" customHeight="1">
      <c r="A76" s="191"/>
      <c r="B76" s="192">
        <v>85216</v>
      </c>
      <c r="C76" s="199"/>
      <c r="D76" s="628" t="s">
        <v>287</v>
      </c>
      <c r="E76" s="629"/>
      <c r="F76" s="630"/>
      <c r="G76" s="200"/>
      <c r="H76" s="200"/>
      <c r="I76" s="288">
        <f>I77</f>
        <v>39024</v>
      </c>
      <c r="J76" s="201"/>
    </row>
    <row r="77" spans="1:10" ht="27.75" customHeight="1">
      <c r="A77" s="71"/>
      <c r="B77" s="72"/>
      <c r="C77" s="349">
        <v>2030</v>
      </c>
      <c r="D77" s="609" t="s">
        <v>285</v>
      </c>
      <c r="E77" s="610"/>
      <c r="F77" s="611"/>
      <c r="G77" s="350"/>
      <c r="H77" s="350"/>
      <c r="I77" s="350">
        <v>39024</v>
      </c>
      <c r="J77" s="351"/>
    </row>
    <row r="78" spans="1:10" ht="23.25" customHeight="1">
      <c r="A78" s="191"/>
      <c r="B78" s="192">
        <v>85228</v>
      </c>
      <c r="C78" s="199"/>
      <c r="D78" s="628" t="s">
        <v>253</v>
      </c>
      <c r="E78" s="629"/>
      <c r="F78" s="630"/>
      <c r="G78" s="200"/>
      <c r="H78" s="200"/>
      <c r="I78" s="288">
        <f>I79</f>
        <v>8020</v>
      </c>
      <c r="J78" s="201"/>
    </row>
    <row r="79" spans="1:10" ht="15.75" customHeight="1">
      <c r="A79" s="71"/>
      <c r="B79" s="72"/>
      <c r="C79" s="349" t="s">
        <v>251</v>
      </c>
      <c r="D79" s="609" t="s">
        <v>252</v>
      </c>
      <c r="E79" s="610"/>
      <c r="F79" s="611"/>
      <c r="G79" s="350"/>
      <c r="H79" s="350"/>
      <c r="I79" s="350">
        <v>8020</v>
      </c>
      <c r="J79" s="351"/>
    </row>
    <row r="80" spans="1:10" ht="15.75" customHeight="1">
      <c r="A80" s="405"/>
      <c r="B80" s="406"/>
      <c r="C80" s="407"/>
      <c r="D80" s="408"/>
      <c r="E80" s="408"/>
      <c r="F80" s="408"/>
      <c r="G80" s="409"/>
      <c r="H80" s="409"/>
      <c r="I80" s="409"/>
      <c r="J80" s="410"/>
    </row>
    <row r="81" spans="1:10" ht="15.75" customHeight="1">
      <c r="A81" s="411"/>
      <c r="B81" s="412"/>
      <c r="C81" s="413"/>
      <c r="D81" s="401"/>
      <c r="E81" s="401"/>
      <c r="F81" s="401"/>
      <c r="G81" s="414"/>
      <c r="H81" s="414"/>
      <c r="I81" s="414"/>
      <c r="J81" s="415"/>
    </row>
    <row r="82" spans="1:10" ht="15.75" customHeight="1">
      <c r="A82" s="618" t="s">
        <v>50</v>
      </c>
      <c r="B82" s="619"/>
      <c r="C82" s="620"/>
      <c r="D82" s="621" t="s">
        <v>64</v>
      </c>
      <c r="E82" s="622"/>
      <c r="F82" s="623"/>
      <c r="G82" s="627" t="s">
        <v>65</v>
      </c>
      <c r="H82" s="627"/>
      <c r="I82" s="627" t="s">
        <v>66</v>
      </c>
      <c r="J82" s="627"/>
    </row>
    <row r="83" spans="1:10" ht="15.75" customHeight="1">
      <c r="A83" s="399" t="s">
        <v>24</v>
      </c>
      <c r="B83" s="399" t="s">
        <v>51</v>
      </c>
      <c r="C83" s="399" t="s">
        <v>52</v>
      </c>
      <c r="D83" s="624"/>
      <c r="E83" s="625"/>
      <c r="F83" s="626"/>
      <c r="G83" s="27" t="s">
        <v>53</v>
      </c>
      <c r="H83" s="27" t="s">
        <v>54</v>
      </c>
      <c r="I83" s="27" t="s">
        <v>53</v>
      </c>
      <c r="J83" s="27" t="s">
        <v>54</v>
      </c>
    </row>
    <row r="84" spans="1:10" ht="15.75" customHeight="1">
      <c r="A84" s="191"/>
      <c r="B84" s="192">
        <v>85295</v>
      </c>
      <c r="C84" s="199"/>
      <c r="D84" s="628" t="s">
        <v>288</v>
      </c>
      <c r="E84" s="629"/>
      <c r="F84" s="630"/>
      <c r="G84" s="200"/>
      <c r="H84" s="200"/>
      <c r="I84" s="288">
        <f>I85+I86</f>
        <v>43905</v>
      </c>
      <c r="J84" s="201"/>
    </row>
    <row r="85" spans="1:10" ht="48" customHeight="1">
      <c r="A85" s="71"/>
      <c r="B85" s="72"/>
      <c r="C85" s="349">
        <v>2010</v>
      </c>
      <c r="D85" s="609" t="s">
        <v>142</v>
      </c>
      <c r="E85" s="610"/>
      <c r="F85" s="611"/>
      <c r="G85" s="350"/>
      <c r="H85" s="350"/>
      <c r="I85" s="350">
        <v>33905</v>
      </c>
      <c r="J85" s="351"/>
    </row>
    <row r="86" spans="1:10" ht="27" customHeight="1">
      <c r="A86" s="71"/>
      <c r="B86" s="72"/>
      <c r="C86" s="349">
        <v>2030</v>
      </c>
      <c r="D86" s="609" t="s">
        <v>285</v>
      </c>
      <c r="E86" s="610"/>
      <c r="F86" s="611"/>
      <c r="G86" s="350"/>
      <c r="H86" s="350"/>
      <c r="I86" s="350">
        <v>10000</v>
      </c>
      <c r="J86" s="351"/>
    </row>
    <row r="87" spans="1:10" ht="15.75" customHeight="1">
      <c r="A87" s="233">
        <v>854</v>
      </c>
      <c r="B87" s="233"/>
      <c r="C87" s="234"/>
      <c r="D87" s="644" t="s">
        <v>242</v>
      </c>
      <c r="E87" s="645"/>
      <c r="F87" s="646"/>
      <c r="G87" s="235"/>
      <c r="H87" s="236"/>
      <c r="I87" s="235">
        <f>I88</f>
        <v>34680</v>
      </c>
      <c r="J87" s="237"/>
    </row>
    <row r="88" spans="1:10" ht="15.75" customHeight="1">
      <c r="A88" s="191"/>
      <c r="B88" s="192">
        <v>85415</v>
      </c>
      <c r="C88" s="199"/>
      <c r="D88" s="628" t="s">
        <v>270</v>
      </c>
      <c r="E88" s="629"/>
      <c r="F88" s="630"/>
      <c r="G88" s="200"/>
      <c r="H88" s="200"/>
      <c r="I88" s="200">
        <f>I89+I90+I91</f>
        <v>34680</v>
      </c>
      <c r="J88" s="201"/>
    </row>
    <row r="89" spans="1:10" ht="15.75" customHeight="1">
      <c r="A89" s="71"/>
      <c r="B89" s="72"/>
      <c r="C89" s="354" t="s">
        <v>190</v>
      </c>
      <c r="D89" s="631" t="s">
        <v>192</v>
      </c>
      <c r="E89" s="632"/>
      <c r="F89" s="633"/>
      <c r="G89" s="352"/>
      <c r="H89" s="352"/>
      <c r="I89" s="352">
        <v>300</v>
      </c>
      <c r="J89" s="353"/>
    </row>
    <row r="90" spans="1:10" ht="24" customHeight="1">
      <c r="A90" s="71"/>
      <c r="B90" s="72"/>
      <c r="C90" s="402">
        <v>2030</v>
      </c>
      <c r="D90" s="612" t="s">
        <v>285</v>
      </c>
      <c r="E90" s="613"/>
      <c r="F90" s="614"/>
      <c r="G90" s="403"/>
      <c r="H90" s="403"/>
      <c r="I90" s="403">
        <v>24480</v>
      </c>
      <c r="J90" s="404"/>
    </row>
    <row r="91" spans="1:10" ht="59.25" customHeight="1">
      <c r="A91" s="71"/>
      <c r="B91" s="72"/>
      <c r="C91" s="181">
        <v>2040</v>
      </c>
      <c r="D91" s="615" t="s">
        <v>289</v>
      </c>
      <c r="E91" s="616"/>
      <c r="F91" s="617"/>
      <c r="G91" s="182"/>
      <c r="H91" s="182"/>
      <c r="I91" s="182">
        <v>9900</v>
      </c>
      <c r="J91" s="183"/>
    </row>
    <row r="92" spans="1:10" ht="24.75" customHeight="1">
      <c r="A92" s="233">
        <v>900</v>
      </c>
      <c r="B92" s="233"/>
      <c r="C92" s="234"/>
      <c r="D92" s="644" t="s">
        <v>204</v>
      </c>
      <c r="E92" s="645"/>
      <c r="F92" s="646"/>
      <c r="G92" s="235"/>
      <c r="H92" s="236"/>
      <c r="I92" s="235">
        <f>I93</f>
        <v>3586</v>
      </c>
      <c r="J92" s="237"/>
    </row>
    <row r="93" spans="1:10" ht="17.25" customHeight="1">
      <c r="A93" s="191"/>
      <c r="B93" s="192">
        <v>90015</v>
      </c>
      <c r="C93" s="199"/>
      <c r="D93" s="628" t="s">
        <v>178</v>
      </c>
      <c r="E93" s="629"/>
      <c r="F93" s="630"/>
      <c r="G93" s="200"/>
      <c r="H93" s="200"/>
      <c r="I93" s="200">
        <f>I94</f>
        <v>3586</v>
      </c>
      <c r="J93" s="201"/>
    </row>
    <row r="94" spans="1:10" ht="23.25" customHeight="1">
      <c r="A94" s="71"/>
      <c r="B94" s="72"/>
      <c r="C94" s="181" t="s">
        <v>203</v>
      </c>
      <c r="D94" s="615" t="s">
        <v>205</v>
      </c>
      <c r="E94" s="616"/>
      <c r="F94" s="617"/>
      <c r="G94" s="182"/>
      <c r="H94" s="182"/>
      <c r="I94" s="182">
        <v>3586</v>
      </c>
      <c r="J94" s="183"/>
    </row>
    <row r="95" spans="1:10" ht="24" customHeight="1">
      <c r="A95" s="695" t="s">
        <v>55</v>
      </c>
      <c r="B95" s="696"/>
      <c r="C95" s="696"/>
      <c r="D95" s="696"/>
      <c r="E95" s="696"/>
      <c r="F95" s="697"/>
      <c r="G95" s="43">
        <f>G34+G28+G21+G54+G17</f>
        <v>5165700</v>
      </c>
      <c r="H95" s="43"/>
      <c r="I95" s="43">
        <f>I66+I28+I34+I21+I14+I92+I54+I87</f>
        <v>31623452</v>
      </c>
      <c r="J95" s="43">
        <f>J11+J31</f>
        <v>449000</v>
      </c>
    </row>
    <row r="96" spans="1:10" ht="10.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</row>
    <row r="97" spans="1:10" ht="15.75" customHeight="1">
      <c r="A97" s="186"/>
      <c r="B97" s="186"/>
      <c r="C97" s="186"/>
      <c r="D97" s="186"/>
      <c r="E97" s="186"/>
      <c r="F97" s="186"/>
      <c r="G97" s="186"/>
      <c r="H97" s="186"/>
      <c r="I97" s="186"/>
      <c r="J97" s="186"/>
    </row>
    <row r="98" spans="1:10" ht="33" customHeight="1">
      <c r="A98" s="252"/>
      <c r="B98" s="252"/>
      <c r="C98" s="252"/>
      <c r="D98" s="252"/>
      <c r="E98" s="252"/>
      <c r="F98" s="252"/>
      <c r="G98" s="252"/>
      <c r="H98" s="252"/>
      <c r="I98" s="252"/>
      <c r="J98" s="252"/>
    </row>
    <row r="99" spans="1:10" ht="15.75" customHeight="1">
      <c r="A99" s="400"/>
      <c r="B99" s="400"/>
      <c r="C99" s="400"/>
      <c r="D99" s="400"/>
      <c r="E99" s="400"/>
      <c r="F99" s="400"/>
      <c r="G99" s="400"/>
      <c r="H99" s="400"/>
      <c r="I99" s="400"/>
      <c r="J99" s="400"/>
    </row>
    <row r="100" spans="1:10" ht="15.75" customHeight="1">
      <c r="A100" s="400"/>
      <c r="B100" s="400"/>
      <c r="C100" s="400"/>
      <c r="D100" s="400"/>
      <c r="E100" s="400"/>
      <c r="F100" s="400"/>
      <c r="G100" s="400"/>
      <c r="H100" s="400"/>
      <c r="I100" s="400"/>
      <c r="J100" s="400"/>
    </row>
    <row r="101" spans="1:10" ht="15.75" customHeight="1">
      <c r="A101" s="400"/>
      <c r="B101" s="400"/>
      <c r="C101" s="400"/>
      <c r="D101" s="400"/>
      <c r="E101" s="400"/>
      <c r="F101" s="400"/>
      <c r="G101" s="400"/>
      <c r="H101" s="400"/>
      <c r="I101" s="400"/>
      <c r="J101" s="400"/>
    </row>
    <row r="102" spans="1:10" ht="15.75" customHeight="1">
      <c r="A102" s="252"/>
      <c r="B102" s="252"/>
      <c r="C102" s="252"/>
      <c r="D102" s="252"/>
      <c r="E102" s="252"/>
      <c r="F102" s="252"/>
      <c r="G102" s="252"/>
      <c r="H102" s="252"/>
      <c r="I102" s="252"/>
      <c r="J102" s="252"/>
    </row>
    <row r="103" spans="1:10" ht="15.75" customHeight="1">
      <c r="A103" s="252"/>
      <c r="B103" s="252"/>
      <c r="C103" s="252"/>
      <c r="D103" s="252"/>
      <c r="E103" s="252"/>
      <c r="F103" s="252"/>
      <c r="G103" s="252"/>
      <c r="H103" s="252"/>
      <c r="I103" s="252"/>
      <c r="J103" s="252"/>
    </row>
    <row r="104" spans="1:10" ht="11.25" customHeight="1">
      <c r="A104" s="335"/>
      <c r="B104" s="252"/>
      <c r="C104" s="252"/>
      <c r="D104" s="252"/>
      <c r="E104" s="252"/>
      <c r="F104" s="252"/>
      <c r="G104" s="252"/>
      <c r="H104" s="252"/>
      <c r="I104" s="252"/>
      <c r="J104" s="252"/>
    </row>
    <row r="105" spans="1:10" ht="15.75" customHeight="1" hidden="1">
      <c r="A105" s="203"/>
      <c r="B105" s="203"/>
      <c r="C105" s="203"/>
      <c r="D105" s="203"/>
      <c r="E105" s="203"/>
      <c r="F105" s="203"/>
      <c r="G105" s="203"/>
      <c r="H105" s="203"/>
      <c r="I105" s="203"/>
      <c r="J105" s="203"/>
    </row>
    <row r="106" spans="1:10" ht="5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</row>
    <row r="107" spans="1:10" ht="13.5" customHeight="1">
      <c r="A107" s="705" t="s">
        <v>69</v>
      </c>
      <c r="B107" s="705"/>
      <c r="C107" s="705"/>
      <c r="D107" s="705"/>
      <c r="E107" s="705"/>
      <c r="F107" s="705"/>
      <c r="G107" s="705"/>
      <c r="H107" s="705"/>
      <c r="I107" s="705"/>
      <c r="J107" s="705"/>
    </row>
    <row r="108" spans="1:10" ht="6.75" customHeight="1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</row>
    <row r="109" spans="1:12" ht="12.75">
      <c r="A109" s="587" t="s">
        <v>24</v>
      </c>
      <c r="B109" s="567" t="s">
        <v>0</v>
      </c>
      <c r="C109" s="568"/>
      <c r="D109" s="569"/>
      <c r="E109" s="469" t="s">
        <v>179</v>
      </c>
      <c r="F109" s="655" t="s">
        <v>16</v>
      </c>
      <c r="G109" s="657"/>
      <c r="H109" s="657"/>
      <c r="I109" s="656"/>
      <c r="J109" s="469" t="s">
        <v>61</v>
      </c>
      <c r="K109" s="212" t="s">
        <v>25</v>
      </c>
      <c r="L109" s="212"/>
    </row>
    <row r="110" spans="1:12" ht="11.25" customHeight="1">
      <c r="A110" s="698"/>
      <c r="B110" s="570"/>
      <c r="C110" s="571"/>
      <c r="D110" s="572"/>
      <c r="E110" s="470"/>
      <c r="F110" s="655" t="s">
        <v>70</v>
      </c>
      <c r="G110" s="656"/>
      <c r="H110" s="655" t="s">
        <v>71</v>
      </c>
      <c r="I110" s="656"/>
      <c r="J110" s="470"/>
      <c r="K110" s="702" t="s">
        <v>136</v>
      </c>
      <c r="L110" s="702" t="s">
        <v>137</v>
      </c>
    </row>
    <row r="111" spans="1:12" ht="14.25" customHeight="1">
      <c r="A111" s="588"/>
      <c r="B111" s="573"/>
      <c r="C111" s="574"/>
      <c r="D111" s="575"/>
      <c r="E111" s="471"/>
      <c r="F111" s="93" t="s">
        <v>53</v>
      </c>
      <c r="G111" s="94" t="s">
        <v>54</v>
      </c>
      <c r="H111" s="93" t="s">
        <v>53</v>
      </c>
      <c r="I111" s="94" t="s">
        <v>54</v>
      </c>
      <c r="J111" s="471"/>
      <c r="K111" s="703"/>
      <c r="L111" s="703"/>
    </row>
    <row r="112" spans="1:12" ht="15" customHeight="1">
      <c r="A112" s="29" t="s">
        <v>1</v>
      </c>
      <c r="B112" s="532" t="s">
        <v>3</v>
      </c>
      <c r="C112" s="505"/>
      <c r="D112" s="533"/>
      <c r="E112" s="85">
        <v>79523</v>
      </c>
      <c r="F112" s="86"/>
      <c r="G112" s="87"/>
      <c r="H112" s="88"/>
      <c r="I112" s="88">
        <f>J11</f>
        <v>413000</v>
      </c>
      <c r="J112" s="85">
        <f aca="true" t="shared" si="0" ref="J112:J120">E112-F112-G112+H112+I112</f>
        <v>492523</v>
      </c>
      <c r="K112" s="213">
        <f>J112-L112</f>
        <v>29523</v>
      </c>
      <c r="L112" s="213">
        <v>463000</v>
      </c>
    </row>
    <row r="113" spans="1:12" ht="15" customHeight="1">
      <c r="A113" s="65">
        <v>600</v>
      </c>
      <c r="B113" s="532" t="s">
        <v>7</v>
      </c>
      <c r="C113" s="505"/>
      <c r="D113" s="533"/>
      <c r="E113" s="85">
        <v>200000</v>
      </c>
      <c r="F113" s="86"/>
      <c r="G113" s="86"/>
      <c r="H113" s="85"/>
      <c r="I113" s="85"/>
      <c r="J113" s="85">
        <f>E113-F113-G113+H113+I113</f>
        <v>200000</v>
      </c>
      <c r="K113" s="213">
        <f aca="true" t="shared" si="1" ref="K113:K128">J113-L113</f>
        <v>0</v>
      </c>
      <c r="L113" s="213">
        <v>200000</v>
      </c>
    </row>
    <row r="114" spans="1:12" ht="15" customHeight="1">
      <c r="A114" s="42">
        <v>700</v>
      </c>
      <c r="B114" s="532" t="s">
        <v>72</v>
      </c>
      <c r="C114" s="505"/>
      <c r="D114" s="533"/>
      <c r="E114" s="85">
        <v>37200745</v>
      </c>
      <c r="F114" s="86"/>
      <c r="G114" s="86"/>
      <c r="H114" s="85">
        <f>I14</f>
        <v>30805000</v>
      </c>
      <c r="I114" s="85"/>
      <c r="J114" s="85">
        <f t="shared" si="0"/>
        <v>68005745</v>
      </c>
      <c r="K114" s="213">
        <f t="shared" si="1"/>
        <v>66005745</v>
      </c>
      <c r="L114" s="213">
        <v>2000000</v>
      </c>
    </row>
    <row r="115" spans="1:12" ht="15" customHeight="1">
      <c r="A115" s="65">
        <v>710</v>
      </c>
      <c r="B115" s="532" t="s">
        <v>15</v>
      </c>
      <c r="C115" s="505"/>
      <c r="D115" s="533"/>
      <c r="E115" s="85">
        <v>15000</v>
      </c>
      <c r="F115" s="86">
        <f>G28</f>
        <v>0</v>
      </c>
      <c r="G115" s="86"/>
      <c r="H115" s="85"/>
      <c r="I115" s="85"/>
      <c r="J115" s="85">
        <f>E115-F115-G115+H115+I115</f>
        <v>15000</v>
      </c>
      <c r="K115" s="213">
        <f t="shared" si="1"/>
        <v>15000</v>
      </c>
      <c r="L115" s="212"/>
    </row>
    <row r="116" spans="1:12" ht="15" customHeight="1">
      <c r="A116" s="42">
        <v>720</v>
      </c>
      <c r="B116" s="532" t="s">
        <v>34</v>
      </c>
      <c r="C116" s="505"/>
      <c r="D116" s="533"/>
      <c r="E116" s="85">
        <v>2218784</v>
      </c>
      <c r="F116" s="86">
        <f>G17</f>
        <v>11500</v>
      </c>
      <c r="G116" s="86"/>
      <c r="H116" s="85"/>
      <c r="I116" s="85"/>
      <c r="J116" s="85">
        <f t="shared" si="0"/>
        <v>2207284</v>
      </c>
      <c r="K116" s="213">
        <f t="shared" si="1"/>
        <v>185778</v>
      </c>
      <c r="L116" s="213">
        <v>2021506</v>
      </c>
    </row>
    <row r="117" spans="1:12" ht="15" customHeight="1">
      <c r="A117" s="41">
        <v>750</v>
      </c>
      <c r="B117" s="532" t="s">
        <v>30</v>
      </c>
      <c r="C117" s="505"/>
      <c r="D117" s="533"/>
      <c r="E117" s="83">
        <v>293845</v>
      </c>
      <c r="F117" s="84">
        <f>G21</f>
        <v>3000</v>
      </c>
      <c r="G117" s="84"/>
      <c r="H117" s="83">
        <f>I21</f>
        <v>48907</v>
      </c>
      <c r="I117" s="83"/>
      <c r="J117" s="85">
        <f t="shared" si="0"/>
        <v>339752</v>
      </c>
      <c r="K117" s="213">
        <f t="shared" si="1"/>
        <v>339752</v>
      </c>
      <c r="L117" s="212"/>
    </row>
    <row r="118" spans="1:12" ht="53.25" customHeight="1">
      <c r="A118" s="41">
        <v>751</v>
      </c>
      <c r="B118" s="699" t="s">
        <v>23</v>
      </c>
      <c r="C118" s="700"/>
      <c r="D118" s="701"/>
      <c r="E118" s="89">
        <v>41247</v>
      </c>
      <c r="F118" s="90"/>
      <c r="G118" s="91"/>
      <c r="H118" s="92">
        <f>I28</f>
        <v>74830</v>
      </c>
      <c r="I118" s="83"/>
      <c r="J118" s="85">
        <f t="shared" si="0"/>
        <v>116077</v>
      </c>
      <c r="K118" s="213">
        <f t="shared" si="1"/>
        <v>116077</v>
      </c>
      <c r="L118" s="212"/>
    </row>
    <row r="119" spans="1:12" ht="27.75" customHeight="1">
      <c r="A119" s="62">
        <v>754</v>
      </c>
      <c r="B119" s="652" t="s">
        <v>26</v>
      </c>
      <c r="C119" s="653"/>
      <c r="D119" s="654"/>
      <c r="E119" s="83">
        <v>75000</v>
      </c>
      <c r="F119" s="84"/>
      <c r="G119" s="84"/>
      <c r="H119" s="83"/>
      <c r="I119" s="83">
        <f>J31</f>
        <v>36000</v>
      </c>
      <c r="J119" s="83">
        <f t="shared" si="0"/>
        <v>111000</v>
      </c>
      <c r="K119" s="213">
        <f t="shared" si="1"/>
        <v>75000</v>
      </c>
      <c r="L119" s="212">
        <v>36000</v>
      </c>
    </row>
    <row r="120" spans="1:12" ht="54.75" customHeight="1">
      <c r="A120" s="62">
        <v>756</v>
      </c>
      <c r="B120" s="652" t="s">
        <v>79</v>
      </c>
      <c r="C120" s="653"/>
      <c r="D120" s="654"/>
      <c r="E120" s="83">
        <v>78814957</v>
      </c>
      <c r="F120" s="84">
        <f>G34</f>
        <v>5086200</v>
      </c>
      <c r="G120" s="84"/>
      <c r="H120" s="83">
        <f>I34</f>
        <v>275000</v>
      </c>
      <c r="I120" s="83"/>
      <c r="J120" s="83">
        <f t="shared" si="0"/>
        <v>74003757</v>
      </c>
      <c r="K120" s="213">
        <f t="shared" si="1"/>
        <v>74003757</v>
      </c>
      <c r="L120" s="212"/>
    </row>
    <row r="121" spans="1:12" ht="15.75" customHeight="1">
      <c r="A121" s="42">
        <v>758</v>
      </c>
      <c r="B121" s="652" t="s">
        <v>9</v>
      </c>
      <c r="C121" s="653"/>
      <c r="D121" s="654"/>
      <c r="E121" s="85">
        <v>25859639</v>
      </c>
      <c r="F121" s="86"/>
      <c r="G121" s="87"/>
      <c r="H121" s="85"/>
      <c r="I121" s="85"/>
      <c r="J121" s="85">
        <f aca="true" t="shared" si="2" ref="J121:J127">E121-F121-G121+H121+I121</f>
        <v>25859639</v>
      </c>
      <c r="K121" s="213">
        <f t="shared" si="1"/>
        <v>25859639</v>
      </c>
      <c r="L121" s="212"/>
    </row>
    <row r="122" spans="1:12" ht="15" customHeight="1">
      <c r="A122" s="42">
        <v>801</v>
      </c>
      <c r="B122" s="652" t="s">
        <v>10</v>
      </c>
      <c r="C122" s="653"/>
      <c r="D122" s="654"/>
      <c r="E122" s="85">
        <v>5858095</v>
      </c>
      <c r="F122" s="86">
        <f>G54</f>
        <v>65000</v>
      </c>
      <c r="G122" s="86"/>
      <c r="H122" s="85">
        <f>I54</f>
        <v>1867</v>
      </c>
      <c r="I122" s="85"/>
      <c r="J122" s="85">
        <f t="shared" si="2"/>
        <v>5794962</v>
      </c>
      <c r="K122" s="213">
        <f t="shared" si="1"/>
        <v>5794962</v>
      </c>
      <c r="L122" s="212"/>
    </row>
    <row r="123" spans="1:12" ht="15" customHeight="1">
      <c r="A123" s="42">
        <v>852</v>
      </c>
      <c r="B123" s="652" t="s">
        <v>12</v>
      </c>
      <c r="C123" s="653"/>
      <c r="D123" s="654"/>
      <c r="E123" s="85">
        <v>2837439</v>
      </c>
      <c r="F123" s="86">
        <f>G66</f>
        <v>0</v>
      </c>
      <c r="G123" s="87"/>
      <c r="H123" s="88">
        <f>I66</f>
        <v>379582</v>
      </c>
      <c r="I123" s="88"/>
      <c r="J123" s="85">
        <f t="shared" si="2"/>
        <v>3217021</v>
      </c>
      <c r="K123" s="213">
        <f t="shared" si="1"/>
        <v>3217021</v>
      </c>
      <c r="L123" s="212"/>
    </row>
    <row r="124" spans="1:12" ht="33" customHeight="1">
      <c r="A124" s="65">
        <v>853</v>
      </c>
      <c r="B124" s="652" t="s">
        <v>91</v>
      </c>
      <c r="C124" s="653"/>
      <c r="D124" s="654"/>
      <c r="E124" s="85">
        <v>144255</v>
      </c>
      <c r="F124" s="86"/>
      <c r="G124" s="86"/>
      <c r="H124" s="85"/>
      <c r="I124" s="85"/>
      <c r="J124" s="85">
        <f t="shared" si="2"/>
        <v>144255</v>
      </c>
      <c r="K124" s="213">
        <f t="shared" si="1"/>
        <v>144255</v>
      </c>
      <c r="L124" s="212"/>
    </row>
    <row r="125" spans="1:12" ht="24.75" customHeight="1">
      <c r="A125" s="64">
        <v>854</v>
      </c>
      <c r="B125" s="652" t="s">
        <v>13</v>
      </c>
      <c r="C125" s="653"/>
      <c r="D125" s="654"/>
      <c r="E125" s="85">
        <v>91973</v>
      </c>
      <c r="F125" s="86"/>
      <c r="G125" s="86"/>
      <c r="H125" s="85">
        <f>I87</f>
        <v>34680</v>
      </c>
      <c r="I125" s="85"/>
      <c r="J125" s="85">
        <f t="shared" si="2"/>
        <v>126653</v>
      </c>
      <c r="K125" s="213">
        <f t="shared" si="1"/>
        <v>126653</v>
      </c>
      <c r="L125" s="212"/>
    </row>
    <row r="126" spans="1:12" ht="25.5" customHeight="1">
      <c r="A126" s="42">
        <v>900</v>
      </c>
      <c r="B126" s="692" t="s">
        <v>14</v>
      </c>
      <c r="C126" s="693"/>
      <c r="D126" s="694"/>
      <c r="E126" s="85">
        <v>67165</v>
      </c>
      <c r="F126" s="86"/>
      <c r="G126" s="86"/>
      <c r="H126" s="85">
        <f>I92</f>
        <v>3586</v>
      </c>
      <c r="I126" s="85"/>
      <c r="J126" s="85">
        <f t="shared" si="2"/>
        <v>70751</v>
      </c>
      <c r="K126" s="213">
        <f t="shared" si="1"/>
        <v>70751</v>
      </c>
      <c r="L126" s="212"/>
    </row>
    <row r="127" spans="1:12" ht="15" customHeight="1">
      <c r="A127" s="41">
        <v>926</v>
      </c>
      <c r="B127" s="671" t="s">
        <v>120</v>
      </c>
      <c r="C127" s="672"/>
      <c r="D127" s="673"/>
      <c r="E127" s="83">
        <v>134110</v>
      </c>
      <c r="F127" s="84"/>
      <c r="G127" s="84"/>
      <c r="H127" s="83"/>
      <c r="I127" s="83"/>
      <c r="J127" s="85">
        <f t="shared" si="2"/>
        <v>134110</v>
      </c>
      <c r="K127" s="213">
        <f t="shared" si="1"/>
        <v>134110</v>
      </c>
      <c r="L127" s="212"/>
    </row>
    <row r="128" spans="1:12" ht="22.5" customHeight="1">
      <c r="A128" s="175" t="s">
        <v>4</v>
      </c>
      <c r="B128" s="683" t="s">
        <v>73</v>
      </c>
      <c r="C128" s="684"/>
      <c r="D128" s="685"/>
      <c r="E128" s="176">
        <f>SUM(E112:E120,E121:E127)</f>
        <v>153931777</v>
      </c>
      <c r="F128" s="176">
        <f>SUM(F112:F127)</f>
        <v>5165700</v>
      </c>
      <c r="G128" s="176">
        <f>SUM(G112:G120,G121:G127)</f>
        <v>0</v>
      </c>
      <c r="H128" s="176">
        <f>SUM(H112:H120,H121:H127)</f>
        <v>31623452</v>
      </c>
      <c r="I128" s="176">
        <f>SUM(I112:I120,I121:I127)</f>
        <v>449000</v>
      </c>
      <c r="J128" s="214">
        <f>SUM(J112:J120,J121:J127)</f>
        <v>180838529</v>
      </c>
      <c r="K128" s="214">
        <f t="shared" si="1"/>
        <v>176118023</v>
      </c>
      <c r="L128" s="214">
        <f>SUM(L112:L127)</f>
        <v>4720506</v>
      </c>
    </row>
    <row r="129" spans="1:10" ht="13.5" customHeight="1">
      <c r="A129" s="30"/>
      <c r="B129" s="30"/>
      <c r="C129" s="30"/>
      <c r="D129" s="30"/>
      <c r="E129" s="31"/>
      <c r="F129" s="31">
        <f>G95-F128</f>
        <v>0</v>
      </c>
      <c r="G129" s="31"/>
      <c r="H129" s="31">
        <f>H128-I95</f>
        <v>0</v>
      </c>
      <c r="I129" s="31">
        <f>J95-I128</f>
        <v>0</v>
      </c>
      <c r="J129" s="24"/>
    </row>
    <row r="130" spans="1:10" ht="4.5" customHeight="1">
      <c r="A130" s="30"/>
      <c r="B130" s="30"/>
      <c r="C130" s="30"/>
      <c r="D130" s="30"/>
      <c r="E130" s="31"/>
      <c r="F130" s="31"/>
      <c r="G130" s="31"/>
      <c r="H130" s="31"/>
      <c r="I130" s="31"/>
      <c r="J130" s="24"/>
    </row>
    <row r="131" spans="1:10" ht="4.5" customHeight="1">
      <c r="A131" s="30"/>
      <c r="B131" s="30"/>
      <c r="C131" s="30"/>
      <c r="D131" s="30"/>
      <c r="E131" s="31"/>
      <c r="F131" s="31"/>
      <c r="G131" s="31"/>
      <c r="H131" s="31"/>
      <c r="I131" s="31"/>
      <c r="J131" s="24"/>
    </row>
    <row r="132" spans="1:10" ht="9.75" customHeight="1">
      <c r="A132" s="30"/>
      <c r="B132" s="30"/>
      <c r="C132" s="30"/>
      <c r="D132" s="30"/>
      <c r="E132" s="31"/>
      <c r="F132" s="31"/>
      <c r="G132" s="31"/>
      <c r="H132" s="31"/>
      <c r="I132" s="31"/>
      <c r="J132" s="24"/>
    </row>
    <row r="133" spans="1:10" ht="13.5" customHeight="1">
      <c r="A133" s="30"/>
      <c r="B133" s="30"/>
      <c r="C133" s="30"/>
      <c r="D133" s="30"/>
      <c r="E133" s="31"/>
      <c r="F133" s="31"/>
      <c r="G133" s="31"/>
      <c r="H133" s="31"/>
      <c r="I133" s="31"/>
      <c r="J133" s="24"/>
    </row>
    <row r="134" spans="1:10" ht="7.5" customHeight="1">
      <c r="A134" s="30"/>
      <c r="B134" s="30"/>
      <c r="C134" s="30"/>
      <c r="D134" s="30"/>
      <c r="E134" s="31"/>
      <c r="F134" s="31"/>
      <c r="G134" s="31"/>
      <c r="H134" s="31"/>
      <c r="I134" s="31"/>
      <c r="J134" s="24"/>
    </row>
    <row r="135" spans="1:10" ht="15.75" customHeight="1">
      <c r="A135" s="680" t="s">
        <v>74</v>
      </c>
      <c r="B135" s="681"/>
      <c r="C135" s="681"/>
      <c r="D135" s="681"/>
      <c r="E135" s="681"/>
      <c r="F135" s="681"/>
      <c r="G135" s="681"/>
      <c r="H135" s="681"/>
      <c r="I135" s="682"/>
      <c r="J135" s="204">
        <f>SUM(J136:J140)</f>
        <v>9050623</v>
      </c>
    </row>
    <row r="136" spans="1:10" ht="16.5" customHeight="1">
      <c r="A136" s="686" t="s">
        <v>84</v>
      </c>
      <c r="B136" s="687"/>
      <c r="C136" s="687"/>
      <c r="D136" s="687"/>
      <c r="E136" s="687"/>
      <c r="F136" s="687"/>
      <c r="G136" s="687"/>
      <c r="H136" s="687"/>
      <c r="I136" s="688"/>
      <c r="J136" s="205">
        <v>3021780</v>
      </c>
    </row>
    <row r="137" spans="1:10" ht="16.5" customHeight="1">
      <c r="A137" s="677" t="s">
        <v>85</v>
      </c>
      <c r="B137" s="678"/>
      <c r="C137" s="678"/>
      <c r="D137" s="678"/>
      <c r="E137" s="678"/>
      <c r="F137" s="678"/>
      <c r="G137" s="678"/>
      <c r="H137" s="678"/>
      <c r="I137" s="679"/>
      <c r="J137" s="206">
        <v>2627483</v>
      </c>
    </row>
    <row r="138" spans="1:10" ht="16.5" customHeight="1">
      <c r="A138" s="677" t="s">
        <v>170</v>
      </c>
      <c r="B138" s="678"/>
      <c r="C138" s="678"/>
      <c r="D138" s="678"/>
      <c r="E138" s="678"/>
      <c r="F138" s="678"/>
      <c r="G138" s="678"/>
      <c r="H138" s="678"/>
      <c r="I138" s="679"/>
      <c r="J138" s="206">
        <v>36700</v>
      </c>
    </row>
    <row r="139" spans="1:10" ht="17.25" customHeight="1">
      <c r="A139" s="677" t="s">
        <v>168</v>
      </c>
      <c r="B139" s="678"/>
      <c r="C139" s="678"/>
      <c r="D139" s="678"/>
      <c r="E139" s="678"/>
      <c r="F139" s="678"/>
      <c r="G139" s="678"/>
      <c r="H139" s="678"/>
      <c r="I139" s="679"/>
      <c r="J139" s="206">
        <v>3024292</v>
      </c>
    </row>
    <row r="140" spans="1:10" ht="17.25" customHeight="1">
      <c r="A140" s="689" t="s">
        <v>112</v>
      </c>
      <c r="B140" s="690"/>
      <c r="C140" s="690"/>
      <c r="D140" s="690"/>
      <c r="E140" s="690"/>
      <c r="F140" s="690"/>
      <c r="G140" s="690"/>
      <c r="H140" s="690"/>
      <c r="I140" s="691"/>
      <c r="J140" s="207">
        <v>340368</v>
      </c>
    </row>
    <row r="141" spans="1:10" ht="23.25" customHeight="1">
      <c r="A141" s="79" t="s">
        <v>75</v>
      </c>
      <c r="B141" s="80"/>
      <c r="C141" s="80"/>
      <c r="D141" s="80"/>
      <c r="E141" s="80"/>
      <c r="F141" s="80"/>
      <c r="G141" s="80"/>
      <c r="H141" s="80"/>
      <c r="I141" s="81"/>
      <c r="J141" s="204">
        <v>410000</v>
      </c>
    </row>
    <row r="142" spans="1:10" ht="15" customHeight="1">
      <c r="A142" s="82">
        <v>931</v>
      </c>
      <c r="B142" s="674" t="s">
        <v>86</v>
      </c>
      <c r="C142" s="675"/>
      <c r="D142" s="675"/>
      <c r="E142" s="675"/>
      <c r="F142" s="675"/>
      <c r="G142" s="675"/>
      <c r="H142" s="675"/>
      <c r="I142" s="676"/>
      <c r="J142" s="208"/>
    </row>
    <row r="143" spans="1:10" ht="18.75" customHeight="1">
      <c r="A143" s="82">
        <v>952</v>
      </c>
      <c r="B143" s="674" t="s">
        <v>94</v>
      </c>
      <c r="C143" s="675"/>
      <c r="D143" s="675"/>
      <c r="E143" s="675"/>
      <c r="F143" s="675"/>
      <c r="G143" s="675"/>
      <c r="H143" s="675"/>
      <c r="I143" s="676"/>
      <c r="J143" s="208"/>
    </row>
    <row r="144" spans="1:10" ht="50.25" customHeight="1">
      <c r="A144" s="82">
        <v>950</v>
      </c>
      <c r="B144" s="674" t="s">
        <v>83</v>
      </c>
      <c r="C144" s="675"/>
      <c r="D144" s="675"/>
      <c r="E144" s="675"/>
      <c r="F144" s="675"/>
      <c r="G144" s="675"/>
      <c r="H144" s="675"/>
      <c r="I144" s="676"/>
      <c r="J144" s="208">
        <v>747473</v>
      </c>
    </row>
    <row r="145" spans="1:10" ht="15" customHeight="1">
      <c r="A145" s="36" t="s">
        <v>5</v>
      </c>
      <c r="B145" s="668" t="s">
        <v>76</v>
      </c>
      <c r="C145" s="669"/>
      <c r="D145" s="669"/>
      <c r="E145" s="669"/>
      <c r="F145" s="669"/>
      <c r="G145" s="669"/>
      <c r="H145" s="669"/>
      <c r="I145" s="670"/>
      <c r="J145" s="209">
        <f>SUM(J142:J144)</f>
        <v>747473</v>
      </c>
    </row>
    <row r="146" spans="1:10" ht="18" customHeight="1">
      <c r="A146" s="37" t="s">
        <v>78</v>
      </c>
      <c r="B146" s="665" t="s">
        <v>77</v>
      </c>
      <c r="C146" s="666"/>
      <c r="D146" s="666"/>
      <c r="E146" s="666"/>
      <c r="F146" s="666"/>
      <c r="G146" s="666"/>
      <c r="H146" s="666"/>
      <c r="I146" s="667"/>
      <c r="J146" s="210">
        <f>J145+J128</f>
        <v>181586002</v>
      </c>
    </row>
    <row r="147" spans="1:10" ht="12.7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1:10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</row>
    <row r="150" ht="12.75">
      <c r="J150" s="1"/>
    </row>
  </sheetData>
  <sheetProtection/>
  <mergeCells count="132">
    <mergeCell ref="D70:F70"/>
    <mergeCell ref="D69:F69"/>
    <mergeCell ref="D68:F68"/>
    <mergeCell ref="D78:F78"/>
    <mergeCell ref="D59:F59"/>
    <mergeCell ref="D60:F60"/>
    <mergeCell ref="D61:F61"/>
    <mergeCell ref="D62:F62"/>
    <mergeCell ref="D63:F63"/>
    <mergeCell ref="D76:F76"/>
    <mergeCell ref="D54:F54"/>
    <mergeCell ref="D55:F55"/>
    <mergeCell ref="D56:F56"/>
    <mergeCell ref="D57:F57"/>
    <mergeCell ref="D58:F58"/>
    <mergeCell ref="D67:F67"/>
    <mergeCell ref="D47:F47"/>
    <mergeCell ref="D31:F31"/>
    <mergeCell ref="D32:F32"/>
    <mergeCell ref="D33:F33"/>
    <mergeCell ref="D46:F46"/>
    <mergeCell ref="D34:F34"/>
    <mergeCell ref="D25:F25"/>
    <mergeCell ref="D37:F37"/>
    <mergeCell ref="D28:F28"/>
    <mergeCell ref="D29:F29"/>
    <mergeCell ref="D30:F30"/>
    <mergeCell ref="A26:C26"/>
    <mergeCell ref="D15:F15"/>
    <mergeCell ref="D16:F16"/>
    <mergeCell ref="D21:F21"/>
    <mergeCell ref="D22:F22"/>
    <mergeCell ref="D23:F23"/>
    <mergeCell ref="D24:F24"/>
    <mergeCell ref="D17:F17"/>
    <mergeCell ref="D18:F18"/>
    <mergeCell ref="D19:F19"/>
    <mergeCell ref="D20:F20"/>
    <mergeCell ref="K110:K111"/>
    <mergeCell ref="L110:L111"/>
    <mergeCell ref="D35:F35"/>
    <mergeCell ref="D36:F36"/>
    <mergeCell ref="D39:F39"/>
    <mergeCell ref="D44:F44"/>
    <mergeCell ref="D45:F45"/>
    <mergeCell ref="D38:F38"/>
    <mergeCell ref="D66:F66"/>
    <mergeCell ref="A107:J107"/>
    <mergeCell ref="J109:J111"/>
    <mergeCell ref="A95:F95"/>
    <mergeCell ref="A109:A111"/>
    <mergeCell ref="B118:D118"/>
    <mergeCell ref="D92:F92"/>
    <mergeCell ref="D93:F93"/>
    <mergeCell ref="D94:F94"/>
    <mergeCell ref="H110:I110"/>
    <mergeCell ref="E109:E111"/>
    <mergeCell ref="B109:D111"/>
    <mergeCell ref="B126:D126"/>
    <mergeCell ref="B114:D114"/>
    <mergeCell ref="B121:D121"/>
    <mergeCell ref="B120:D120"/>
    <mergeCell ref="B124:D124"/>
    <mergeCell ref="B122:D122"/>
    <mergeCell ref="B125:D125"/>
    <mergeCell ref="B119:D119"/>
    <mergeCell ref="B115:D115"/>
    <mergeCell ref="B117:D117"/>
    <mergeCell ref="A135:I135"/>
    <mergeCell ref="B128:D128"/>
    <mergeCell ref="A136:I136"/>
    <mergeCell ref="A140:I140"/>
    <mergeCell ref="A138:I138"/>
    <mergeCell ref="A137:I137"/>
    <mergeCell ref="D12:F12"/>
    <mergeCell ref="D13:F13"/>
    <mergeCell ref="D14:F14"/>
    <mergeCell ref="B146:I146"/>
    <mergeCell ref="B145:I145"/>
    <mergeCell ref="B127:D127"/>
    <mergeCell ref="B144:I144"/>
    <mergeCell ref="B142:I142"/>
    <mergeCell ref="B143:I143"/>
    <mergeCell ref="A139:I139"/>
    <mergeCell ref="A7:J7"/>
    <mergeCell ref="I9:J9"/>
    <mergeCell ref="A9:C9"/>
    <mergeCell ref="D9:F10"/>
    <mergeCell ref="G9:H9"/>
    <mergeCell ref="D11:F11"/>
    <mergeCell ref="B123:D123"/>
    <mergeCell ref="B116:D116"/>
    <mergeCell ref="B113:D113"/>
    <mergeCell ref="B112:D112"/>
    <mergeCell ref="F110:G110"/>
    <mergeCell ref="F109:I109"/>
    <mergeCell ref="I42:J42"/>
    <mergeCell ref="D88:F88"/>
    <mergeCell ref="D89:F89"/>
    <mergeCell ref="D51:F51"/>
    <mergeCell ref="D52:F52"/>
    <mergeCell ref="D53:F53"/>
    <mergeCell ref="D49:F49"/>
    <mergeCell ref="D87:F87"/>
    <mergeCell ref="D50:F50"/>
    <mergeCell ref="D48:F48"/>
    <mergeCell ref="A64:C64"/>
    <mergeCell ref="D64:F65"/>
    <mergeCell ref="G64:H64"/>
    <mergeCell ref="I64:J64"/>
    <mergeCell ref="D26:F27"/>
    <mergeCell ref="G26:H26"/>
    <mergeCell ref="I26:J26"/>
    <mergeCell ref="A42:C42"/>
    <mergeCell ref="D42:F43"/>
    <mergeCell ref="G42:H42"/>
    <mergeCell ref="D74:F74"/>
    <mergeCell ref="D71:F71"/>
    <mergeCell ref="D75:F75"/>
    <mergeCell ref="D84:F84"/>
    <mergeCell ref="D85:F85"/>
    <mergeCell ref="I82:J82"/>
    <mergeCell ref="D79:F79"/>
    <mergeCell ref="D77:F77"/>
    <mergeCell ref="D72:F72"/>
    <mergeCell ref="D73:F73"/>
    <mergeCell ref="D86:F86"/>
    <mergeCell ref="D90:F90"/>
    <mergeCell ref="D91:F91"/>
    <mergeCell ref="A82:C82"/>
    <mergeCell ref="D82:F83"/>
    <mergeCell ref="G82:H8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karolina.sobolewska</cp:lastModifiedBy>
  <cp:lastPrinted>2014-10-27T10:49:19Z</cp:lastPrinted>
  <dcterms:created xsi:type="dcterms:W3CDTF">2004-08-03T08:26:30Z</dcterms:created>
  <dcterms:modified xsi:type="dcterms:W3CDTF">2014-11-25T09:34:24Z</dcterms:modified>
  <cp:category/>
  <cp:version/>
  <cp:contentType/>
  <cp:contentStatus/>
</cp:coreProperties>
</file>